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480" yWindow="60" windowWidth="18720" windowHeight="8565" tabRatio="543" firstSheet="1" activeTab="3"/>
  </bookViews>
  <sheets>
    <sheet name="Interest Charged Nil" sheetId="2" state="hidden" r:id="rId1"/>
    <sheet name="Interest Charged 0%" sheetId="7" r:id="rId2"/>
    <sheet name="Interest Charged 6% Final" sheetId="5" r:id="rId3"/>
    <sheet name="Loan With Proc Fees Paid In Adv" sheetId="4" r:id="rId4"/>
    <sheet name="Interest Charged 6%" sheetId="3" state="hidden" r:id="rId5"/>
  </sheets>
  <calcPr calcId="152511"/>
</workbook>
</file>

<file path=xl/calcChain.xml><?xml version="1.0" encoding="utf-8"?>
<calcChain xmlns="http://schemas.openxmlformats.org/spreadsheetml/2006/main">
  <c r="N69" i="7" l="1"/>
  <c r="I69" i="7"/>
  <c r="B69" i="7"/>
  <c r="H96" i="7"/>
  <c r="F69" i="7"/>
  <c r="F68" i="7"/>
  <c r="B68" i="7"/>
  <c r="F67" i="7"/>
  <c r="B67" i="7"/>
  <c r="F66" i="7"/>
  <c r="B66" i="7"/>
  <c r="F65" i="7"/>
  <c r="B65" i="7"/>
  <c r="F64" i="7"/>
  <c r="B64" i="7"/>
  <c r="F63" i="7"/>
  <c r="B63" i="7"/>
  <c r="F62" i="7"/>
  <c r="B62" i="7"/>
  <c r="F61" i="7"/>
  <c r="B61" i="7"/>
  <c r="F60" i="7"/>
  <c r="B60" i="7"/>
  <c r="F59" i="7"/>
  <c r="B59" i="7"/>
  <c r="F58" i="7"/>
  <c r="B58" i="7"/>
  <c r="F57" i="7"/>
  <c r="B57" i="7"/>
  <c r="F56" i="7"/>
  <c r="B56" i="7"/>
  <c r="F55" i="7"/>
  <c r="B55" i="7"/>
  <c r="F54" i="7"/>
  <c r="B54" i="7"/>
  <c r="F53" i="7"/>
  <c r="B53" i="7"/>
  <c r="F52" i="7"/>
  <c r="B52" i="7"/>
  <c r="F51" i="7"/>
  <c r="B51" i="7"/>
  <c r="F50" i="7"/>
  <c r="B50" i="7"/>
  <c r="F49" i="7"/>
  <c r="B49" i="7"/>
  <c r="F48" i="7"/>
  <c r="B48" i="7"/>
  <c r="F47" i="7"/>
  <c r="B47" i="7"/>
  <c r="F46" i="7"/>
  <c r="B46" i="7"/>
  <c r="F45" i="7"/>
  <c r="B45" i="7"/>
  <c r="F44" i="7"/>
  <c r="B44" i="7"/>
  <c r="F43" i="7"/>
  <c r="B43" i="7"/>
  <c r="F42" i="7"/>
  <c r="B42" i="7"/>
  <c r="F41" i="7"/>
  <c r="B41" i="7"/>
  <c r="F40" i="7"/>
  <c r="B40" i="7"/>
  <c r="F39" i="7"/>
  <c r="B39" i="7"/>
  <c r="F38" i="7"/>
  <c r="B38" i="7"/>
  <c r="F37" i="7"/>
  <c r="B37" i="7"/>
  <c r="F36" i="7"/>
  <c r="B36" i="7"/>
  <c r="F35" i="7"/>
  <c r="B35" i="7"/>
  <c r="F34" i="7"/>
  <c r="B34" i="7"/>
  <c r="F33" i="7"/>
  <c r="B33" i="7"/>
  <c r="F32" i="7"/>
  <c r="B32" i="7"/>
  <c r="F31" i="7"/>
  <c r="B31" i="7"/>
  <c r="F30" i="7"/>
  <c r="B30" i="7"/>
  <c r="F29" i="7"/>
  <c r="B29" i="7"/>
  <c r="F28" i="7"/>
  <c r="B28" i="7"/>
  <c r="F27" i="7"/>
  <c r="B27" i="7"/>
  <c r="F26" i="7"/>
  <c r="B26" i="7"/>
  <c r="F25" i="7"/>
  <c r="B25" i="7"/>
  <c r="F24" i="7"/>
  <c r="B24" i="7"/>
  <c r="F23" i="7"/>
  <c r="B23" i="7"/>
  <c r="F22" i="7"/>
  <c r="B22" i="7"/>
  <c r="F21" i="7"/>
  <c r="B21" i="7"/>
  <c r="F20" i="7"/>
  <c r="B20" i="7"/>
  <c r="F19" i="7"/>
  <c r="B19" i="7"/>
  <c r="F18" i="7"/>
  <c r="B18" i="7"/>
  <c r="F17" i="7"/>
  <c r="B17" i="7"/>
  <c r="F16" i="7"/>
  <c r="B16" i="7"/>
  <c r="F15" i="7"/>
  <c r="B15" i="7"/>
  <c r="F14" i="7"/>
  <c r="B14" i="7"/>
  <c r="F13" i="7"/>
  <c r="B13" i="7"/>
  <c r="F12" i="7"/>
  <c r="B12" i="7"/>
  <c r="F11" i="7"/>
  <c r="B11" i="7"/>
  <c r="M10" i="7"/>
  <c r="F10" i="7"/>
  <c r="D10" i="7"/>
  <c r="B10" i="7"/>
  <c r="E10" i="7" s="1"/>
  <c r="C9" i="7"/>
  <c r="N10" i="7" l="1"/>
  <c r="H84" i="7"/>
  <c r="G10" i="7"/>
  <c r="C10" i="7"/>
  <c r="I97" i="4"/>
  <c r="C8" i="4"/>
  <c r="C9" i="5"/>
  <c r="M10" i="5"/>
  <c r="H94" i="3"/>
  <c r="H96" i="5"/>
  <c r="F69" i="5"/>
  <c r="B69" i="5"/>
  <c r="F68" i="5"/>
  <c r="B68" i="5"/>
  <c r="F67" i="5"/>
  <c r="B67" i="5"/>
  <c r="F66" i="5"/>
  <c r="B66" i="5"/>
  <c r="F65" i="5"/>
  <c r="B65" i="5"/>
  <c r="F64" i="5"/>
  <c r="B64" i="5"/>
  <c r="F63" i="5"/>
  <c r="B63" i="5"/>
  <c r="F62" i="5"/>
  <c r="B62" i="5"/>
  <c r="F61" i="5"/>
  <c r="B61" i="5"/>
  <c r="F60" i="5"/>
  <c r="B60" i="5"/>
  <c r="F59" i="5"/>
  <c r="B59" i="5"/>
  <c r="F58" i="5"/>
  <c r="B58" i="5"/>
  <c r="F57" i="5"/>
  <c r="B57" i="5"/>
  <c r="F56" i="5"/>
  <c r="B56" i="5"/>
  <c r="F55" i="5"/>
  <c r="B55" i="5"/>
  <c r="F54" i="5"/>
  <c r="B54" i="5"/>
  <c r="F53" i="5"/>
  <c r="B53" i="5"/>
  <c r="F52" i="5"/>
  <c r="B52" i="5"/>
  <c r="F51" i="5"/>
  <c r="B51" i="5"/>
  <c r="F50" i="5"/>
  <c r="B50" i="5"/>
  <c r="F49" i="5"/>
  <c r="B49" i="5"/>
  <c r="F48" i="5"/>
  <c r="B48" i="5"/>
  <c r="F47" i="5"/>
  <c r="B47" i="5"/>
  <c r="F46" i="5"/>
  <c r="B46" i="5"/>
  <c r="F45" i="5"/>
  <c r="B45" i="5"/>
  <c r="F44" i="5"/>
  <c r="B44" i="5"/>
  <c r="F43" i="5"/>
  <c r="B43" i="5"/>
  <c r="F42" i="5"/>
  <c r="B42" i="5"/>
  <c r="F41" i="5"/>
  <c r="B41" i="5"/>
  <c r="F40" i="5"/>
  <c r="B40" i="5"/>
  <c r="F39" i="5"/>
  <c r="B39" i="5"/>
  <c r="F38" i="5"/>
  <c r="B38" i="5"/>
  <c r="F37" i="5"/>
  <c r="B37" i="5"/>
  <c r="F36" i="5"/>
  <c r="B36" i="5"/>
  <c r="F35" i="5"/>
  <c r="B35" i="5"/>
  <c r="F34" i="5"/>
  <c r="B34" i="5"/>
  <c r="F33" i="5"/>
  <c r="B33" i="5"/>
  <c r="F32" i="5"/>
  <c r="B32" i="5"/>
  <c r="F31" i="5"/>
  <c r="B31" i="5"/>
  <c r="F30" i="5"/>
  <c r="B30" i="5"/>
  <c r="F29" i="5"/>
  <c r="B29" i="5"/>
  <c r="F28" i="5"/>
  <c r="B28" i="5"/>
  <c r="F27" i="5"/>
  <c r="B27" i="5"/>
  <c r="F26" i="5"/>
  <c r="B26" i="5"/>
  <c r="F25" i="5"/>
  <c r="B25" i="5"/>
  <c r="F24" i="5"/>
  <c r="B24" i="5"/>
  <c r="F23" i="5"/>
  <c r="B23" i="5"/>
  <c r="F22" i="5"/>
  <c r="B22" i="5"/>
  <c r="F21" i="5"/>
  <c r="B21" i="5"/>
  <c r="F20" i="5"/>
  <c r="B20" i="5"/>
  <c r="F19" i="5"/>
  <c r="B19" i="5"/>
  <c r="F18" i="5"/>
  <c r="B18" i="5"/>
  <c r="F17" i="5"/>
  <c r="B17" i="5"/>
  <c r="F16" i="5"/>
  <c r="B16" i="5"/>
  <c r="F15" i="5"/>
  <c r="B15" i="5"/>
  <c r="F14" i="5"/>
  <c r="B14" i="5"/>
  <c r="F13" i="5"/>
  <c r="B13" i="5"/>
  <c r="F12" i="5"/>
  <c r="B12" i="5"/>
  <c r="F11" i="5"/>
  <c r="B11" i="5"/>
  <c r="F10" i="5"/>
  <c r="D10" i="5"/>
  <c r="B10" i="5"/>
  <c r="E10" i="5" s="1"/>
  <c r="I77" i="4"/>
  <c r="H75" i="4"/>
  <c r="H8" i="4"/>
  <c r="I76" i="4" s="1"/>
  <c r="M11" i="7" l="1"/>
  <c r="D11" i="7"/>
  <c r="C11" i="7"/>
  <c r="H104" i="7"/>
  <c r="I105" i="7" s="1"/>
  <c r="I85" i="7"/>
  <c r="N10" i="5"/>
  <c r="H95" i="4"/>
  <c r="H84" i="5"/>
  <c r="G10" i="5"/>
  <c r="C10" i="5"/>
  <c r="M11" i="5" s="1"/>
  <c r="F68" i="4"/>
  <c r="B68" i="4"/>
  <c r="F67" i="4"/>
  <c r="B67" i="4"/>
  <c r="F66" i="4"/>
  <c r="B66" i="4"/>
  <c r="F65" i="4"/>
  <c r="B65" i="4"/>
  <c r="F64" i="4"/>
  <c r="B64" i="4"/>
  <c r="F63" i="4"/>
  <c r="B63" i="4"/>
  <c r="F62" i="4"/>
  <c r="B62" i="4"/>
  <c r="F61" i="4"/>
  <c r="B61" i="4"/>
  <c r="F60" i="4"/>
  <c r="B60" i="4"/>
  <c r="F59" i="4"/>
  <c r="B59" i="4"/>
  <c r="F58" i="4"/>
  <c r="B58" i="4"/>
  <c r="F57" i="4"/>
  <c r="B57" i="4"/>
  <c r="F56" i="4"/>
  <c r="B56" i="4"/>
  <c r="F55" i="4"/>
  <c r="B55" i="4"/>
  <c r="F54" i="4"/>
  <c r="B54" i="4"/>
  <c r="F53" i="4"/>
  <c r="B53" i="4"/>
  <c r="F52" i="4"/>
  <c r="B52" i="4"/>
  <c r="F51" i="4"/>
  <c r="B51" i="4"/>
  <c r="F50" i="4"/>
  <c r="B50" i="4"/>
  <c r="F49" i="4"/>
  <c r="B49" i="4"/>
  <c r="F48" i="4"/>
  <c r="B48" i="4"/>
  <c r="F47" i="4"/>
  <c r="B47" i="4"/>
  <c r="F46" i="4"/>
  <c r="B46" i="4"/>
  <c r="F45" i="4"/>
  <c r="B45" i="4"/>
  <c r="F44" i="4"/>
  <c r="B44" i="4"/>
  <c r="F43" i="4"/>
  <c r="B43" i="4"/>
  <c r="F42" i="4"/>
  <c r="B42" i="4"/>
  <c r="F41" i="4"/>
  <c r="B41" i="4"/>
  <c r="F40" i="4"/>
  <c r="B40" i="4"/>
  <c r="F39" i="4"/>
  <c r="B39" i="4"/>
  <c r="F38" i="4"/>
  <c r="B38" i="4"/>
  <c r="F37" i="4"/>
  <c r="B37" i="4"/>
  <c r="F36" i="4"/>
  <c r="B36" i="4"/>
  <c r="F35" i="4"/>
  <c r="B35" i="4"/>
  <c r="F34" i="4"/>
  <c r="B34" i="4"/>
  <c r="F33" i="4"/>
  <c r="B33" i="4"/>
  <c r="F32" i="4"/>
  <c r="B32" i="4"/>
  <c r="F31" i="4"/>
  <c r="B31" i="4"/>
  <c r="F30" i="4"/>
  <c r="B30" i="4"/>
  <c r="F29" i="4"/>
  <c r="B29" i="4"/>
  <c r="F28" i="4"/>
  <c r="B28" i="4"/>
  <c r="F27" i="4"/>
  <c r="B27" i="4"/>
  <c r="F26" i="4"/>
  <c r="B26" i="4"/>
  <c r="F25" i="4"/>
  <c r="B25" i="4"/>
  <c r="F24" i="4"/>
  <c r="B24" i="4"/>
  <c r="F23" i="4"/>
  <c r="B23" i="4"/>
  <c r="F22" i="4"/>
  <c r="B22" i="4"/>
  <c r="F21" i="4"/>
  <c r="B21" i="4"/>
  <c r="F20" i="4"/>
  <c r="B20" i="4"/>
  <c r="F19" i="4"/>
  <c r="B19" i="4"/>
  <c r="F18" i="4"/>
  <c r="B18" i="4"/>
  <c r="F17" i="4"/>
  <c r="B17" i="4"/>
  <c r="F16" i="4"/>
  <c r="B16" i="4"/>
  <c r="F15" i="4"/>
  <c r="B15" i="4"/>
  <c r="F14" i="4"/>
  <c r="B14" i="4"/>
  <c r="F13" i="4"/>
  <c r="B13" i="4"/>
  <c r="F12" i="4"/>
  <c r="B12" i="4"/>
  <c r="F11" i="4"/>
  <c r="B11" i="4"/>
  <c r="F10" i="4"/>
  <c r="B10" i="4"/>
  <c r="F9" i="4"/>
  <c r="D9" i="4"/>
  <c r="B9" i="4"/>
  <c r="E9" i="4" s="1"/>
  <c r="M12" i="7" l="1"/>
  <c r="D12" i="7"/>
  <c r="E12" i="7" s="1"/>
  <c r="G12" i="7" s="1"/>
  <c r="C12" i="7"/>
  <c r="E11" i="7"/>
  <c r="G11" i="7" s="1"/>
  <c r="N11" i="7"/>
  <c r="D11" i="5"/>
  <c r="N11" i="5" s="1"/>
  <c r="C11" i="5"/>
  <c r="M12" i="5" s="1"/>
  <c r="H104" i="5"/>
  <c r="I105" i="5" s="1"/>
  <c r="I85" i="5"/>
  <c r="H83" i="4"/>
  <c r="G9" i="4"/>
  <c r="C9" i="4"/>
  <c r="M13" i="7" l="1"/>
  <c r="D13" i="7"/>
  <c r="C13" i="7"/>
  <c r="N12" i="7"/>
  <c r="D12" i="5"/>
  <c r="E12" i="5" s="1"/>
  <c r="G12" i="5" s="1"/>
  <c r="C12" i="5"/>
  <c r="M13" i="5" s="1"/>
  <c r="E11" i="5"/>
  <c r="G11" i="5" s="1"/>
  <c r="D10" i="4"/>
  <c r="C10" i="4"/>
  <c r="H103" i="4"/>
  <c r="I104" i="4" s="1"/>
  <c r="I84" i="4"/>
  <c r="F67" i="3"/>
  <c r="B67" i="3"/>
  <c r="F66" i="3"/>
  <c r="B66" i="3"/>
  <c r="F65" i="3"/>
  <c r="B65" i="3"/>
  <c r="F64" i="3"/>
  <c r="B64" i="3"/>
  <c r="F63" i="3"/>
  <c r="B63" i="3"/>
  <c r="F62" i="3"/>
  <c r="B62" i="3"/>
  <c r="F61" i="3"/>
  <c r="B61" i="3"/>
  <c r="F60" i="3"/>
  <c r="B60" i="3"/>
  <c r="F59" i="3"/>
  <c r="B59" i="3"/>
  <c r="F58" i="3"/>
  <c r="B58" i="3"/>
  <c r="F57" i="3"/>
  <c r="B57" i="3"/>
  <c r="F56" i="3"/>
  <c r="B56" i="3"/>
  <c r="F55" i="3"/>
  <c r="B55" i="3"/>
  <c r="F54" i="3"/>
  <c r="B54" i="3"/>
  <c r="F53" i="3"/>
  <c r="B53" i="3"/>
  <c r="F52" i="3"/>
  <c r="B52" i="3"/>
  <c r="F51" i="3"/>
  <c r="B51" i="3"/>
  <c r="F50" i="3"/>
  <c r="B50" i="3"/>
  <c r="F49" i="3"/>
  <c r="B49" i="3"/>
  <c r="F48" i="3"/>
  <c r="B48" i="3"/>
  <c r="F47" i="3"/>
  <c r="B47" i="3"/>
  <c r="F46" i="3"/>
  <c r="B46" i="3"/>
  <c r="F45" i="3"/>
  <c r="B45" i="3"/>
  <c r="F44" i="3"/>
  <c r="B44" i="3"/>
  <c r="F43" i="3"/>
  <c r="B43" i="3"/>
  <c r="F42" i="3"/>
  <c r="B42" i="3"/>
  <c r="F41" i="3"/>
  <c r="B41" i="3"/>
  <c r="F40" i="3"/>
  <c r="B40" i="3"/>
  <c r="F39" i="3"/>
  <c r="B39" i="3"/>
  <c r="F38" i="3"/>
  <c r="B38" i="3"/>
  <c r="F37" i="3"/>
  <c r="B37" i="3"/>
  <c r="F36" i="3"/>
  <c r="B36" i="3"/>
  <c r="F35" i="3"/>
  <c r="B35" i="3"/>
  <c r="F34" i="3"/>
  <c r="B34" i="3"/>
  <c r="F33" i="3"/>
  <c r="B33" i="3"/>
  <c r="F32" i="3"/>
  <c r="B32" i="3"/>
  <c r="F31" i="3"/>
  <c r="B31" i="3"/>
  <c r="F30" i="3"/>
  <c r="B30" i="3"/>
  <c r="F29" i="3"/>
  <c r="B29" i="3"/>
  <c r="F28" i="3"/>
  <c r="B28" i="3"/>
  <c r="F27" i="3"/>
  <c r="B27" i="3"/>
  <c r="F26" i="3"/>
  <c r="B26" i="3"/>
  <c r="F25" i="3"/>
  <c r="B25" i="3"/>
  <c r="F24" i="3"/>
  <c r="B24" i="3"/>
  <c r="F23" i="3"/>
  <c r="B23" i="3"/>
  <c r="F22" i="3"/>
  <c r="B22" i="3"/>
  <c r="F21" i="3"/>
  <c r="B21" i="3"/>
  <c r="F20" i="3"/>
  <c r="B20" i="3"/>
  <c r="F19" i="3"/>
  <c r="B19" i="3"/>
  <c r="F18" i="3"/>
  <c r="B18" i="3"/>
  <c r="F17" i="3"/>
  <c r="B17" i="3"/>
  <c r="F16" i="3"/>
  <c r="B16" i="3"/>
  <c r="F15" i="3"/>
  <c r="B15" i="3"/>
  <c r="F14" i="3"/>
  <c r="B14" i="3"/>
  <c r="F13" i="3"/>
  <c r="B13" i="3"/>
  <c r="F12" i="3"/>
  <c r="B12" i="3"/>
  <c r="F11" i="3"/>
  <c r="B11" i="3"/>
  <c r="F10" i="3"/>
  <c r="B10" i="3"/>
  <c r="F9" i="3"/>
  <c r="B9" i="3"/>
  <c r="J8" i="3"/>
  <c r="F8" i="3"/>
  <c r="D8" i="3"/>
  <c r="B8" i="3"/>
  <c r="E8" i="3" s="1"/>
  <c r="H82" i="3" s="1"/>
  <c r="B67" i="2"/>
  <c r="H94" i="2"/>
  <c r="J8" i="2"/>
  <c r="D8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E8" i="2"/>
  <c r="G8" i="2" s="1"/>
  <c r="M14" i="7" l="1"/>
  <c r="D14" i="7"/>
  <c r="E14" i="7" s="1"/>
  <c r="G14" i="7" s="1"/>
  <c r="C14" i="7"/>
  <c r="E13" i="7"/>
  <c r="G13" i="7" s="1"/>
  <c r="N13" i="7"/>
  <c r="N12" i="5"/>
  <c r="I83" i="3"/>
  <c r="H102" i="3"/>
  <c r="I103" i="3" s="1"/>
  <c r="K8" i="3"/>
  <c r="H85" i="3" s="1"/>
  <c r="D13" i="5"/>
  <c r="N13" i="5" s="1"/>
  <c r="C13" i="5"/>
  <c r="M14" i="5" s="1"/>
  <c r="D11" i="4"/>
  <c r="E11" i="4" s="1"/>
  <c r="G11" i="4" s="1"/>
  <c r="C11" i="4"/>
  <c r="E10" i="4"/>
  <c r="G10" i="4" s="1"/>
  <c r="G8" i="3"/>
  <c r="C8" i="3"/>
  <c r="K8" i="2"/>
  <c r="H85" i="2" s="1"/>
  <c r="H105" i="2"/>
  <c r="I86" i="2"/>
  <c r="H82" i="2"/>
  <c r="C8" i="2"/>
  <c r="M15" i="7" l="1"/>
  <c r="D15" i="7"/>
  <c r="C15" i="7"/>
  <c r="N14" i="7"/>
  <c r="I86" i="3"/>
  <c r="H105" i="3"/>
  <c r="I106" i="3" s="1"/>
  <c r="D14" i="5"/>
  <c r="E14" i="5" s="1"/>
  <c r="G14" i="5" s="1"/>
  <c r="C14" i="5"/>
  <c r="M15" i="5" s="1"/>
  <c r="E13" i="5"/>
  <c r="G13" i="5" s="1"/>
  <c r="D12" i="4"/>
  <c r="C12" i="4"/>
  <c r="J9" i="3"/>
  <c r="D9" i="3"/>
  <c r="C9" i="3"/>
  <c r="J9" i="2"/>
  <c r="D9" i="2"/>
  <c r="I83" i="2"/>
  <c r="H102" i="2"/>
  <c r="E9" i="2"/>
  <c r="G9" i="2" s="1"/>
  <c r="C9" i="2"/>
  <c r="M16" i="7" l="1"/>
  <c r="D16" i="7"/>
  <c r="E16" i="7" s="1"/>
  <c r="G16" i="7" s="1"/>
  <c r="C16" i="7"/>
  <c r="E15" i="7"/>
  <c r="G15" i="7" s="1"/>
  <c r="N15" i="7"/>
  <c r="N14" i="5"/>
  <c r="E9" i="3"/>
  <c r="G9" i="3" s="1"/>
  <c r="K9" i="3"/>
  <c r="D15" i="5"/>
  <c r="N15" i="5" s="1"/>
  <c r="C15" i="5"/>
  <c r="M16" i="5" s="1"/>
  <c r="D13" i="4"/>
  <c r="E13" i="4" s="1"/>
  <c r="G13" i="4" s="1"/>
  <c r="C13" i="4"/>
  <c r="E12" i="4"/>
  <c r="G12" i="4" s="1"/>
  <c r="J10" i="3"/>
  <c r="D10" i="3"/>
  <c r="E10" i="3" s="1"/>
  <c r="G10" i="3" s="1"/>
  <c r="C10" i="3"/>
  <c r="K9" i="2"/>
  <c r="J10" i="2"/>
  <c r="D10" i="2"/>
  <c r="E10" i="2"/>
  <c r="G10" i="2" s="1"/>
  <c r="C10" i="2"/>
  <c r="M17" i="7" l="1"/>
  <c r="D17" i="7"/>
  <c r="E17" i="7" s="1"/>
  <c r="G17" i="7" s="1"/>
  <c r="C17" i="7"/>
  <c r="N16" i="7"/>
  <c r="K10" i="3"/>
  <c r="D16" i="5"/>
  <c r="E16" i="5" s="1"/>
  <c r="G16" i="5" s="1"/>
  <c r="C16" i="5"/>
  <c r="M17" i="5" s="1"/>
  <c r="E15" i="5"/>
  <c r="G15" i="5" s="1"/>
  <c r="D14" i="4"/>
  <c r="C14" i="4"/>
  <c r="J11" i="3"/>
  <c r="D11" i="3"/>
  <c r="E11" i="3" s="1"/>
  <c r="G11" i="3" s="1"/>
  <c r="C11" i="3"/>
  <c r="J11" i="2"/>
  <c r="D11" i="2"/>
  <c r="K10" i="2"/>
  <c r="E11" i="2"/>
  <c r="G11" i="2" s="1"/>
  <c r="C11" i="2"/>
  <c r="M18" i="7" l="1"/>
  <c r="D18" i="7"/>
  <c r="E18" i="7" s="1"/>
  <c r="G18" i="7" s="1"/>
  <c r="C18" i="7"/>
  <c r="N17" i="7"/>
  <c r="N16" i="5"/>
  <c r="K11" i="3"/>
  <c r="D17" i="5"/>
  <c r="E17" i="5" s="1"/>
  <c r="G17" i="5" s="1"/>
  <c r="C17" i="5"/>
  <c r="M18" i="5" s="1"/>
  <c r="D15" i="4"/>
  <c r="E15" i="4" s="1"/>
  <c r="G15" i="4" s="1"/>
  <c r="C15" i="4"/>
  <c r="E14" i="4"/>
  <c r="G14" i="4" s="1"/>
  <c r="J12" i="3"/>
  <c r="D12" i="3"/>
  <c r="E12" i="3" s="1"/>
  <c r="G12" i="3" s="1"/>
  <c r="C12" i="3"/>
  <c r="J12" i="2"/>
  <c r="D12" i="2"/>
  <c r="K11" i="2"/>
  <c r="E12" i="2"/>
  <c r="G12" i="2" s="1"/>
  <c r="C12" i="2"/>
  <c r="M19" i="7" l="1"/>
  <c r="D19" i="7"/>
  <c r="E19" i="7" s="1"/>
  <c r="G19" i="7" s="1"/>
  <c r="C19" i="7"/>
  <c r="N18" i="7"/>
  <c r="N17" i="5"/>
  <c r="K12" i="3"/>
  <c r="D18" i="5"/>
  <c r="E18" i="5" s="1"/>
  <c r="G18" i="5" s="1"/>
  <c r="C18" i="5"/>
  <c r="M19" i="5" s="1"/>
  <c r="D16" i="4"/>
  <c r="E16" i="4" s="1"/>
  <c r="G16" i="4" s="1"/>
  <c r="C16" i="4"/>
  <c r="J13" i="3"/>
  <c r="D13" i="3"/>
  <c r="E13" i="3" s="1"/>
  <c r="G13" i="3" s="1"/>
  <c r="C13" i="3"/>
  <c r="J13" i="2"/>
  <c r="D13" i="2"/>
  <c r="K12" i="2"/>
  <c r="E13" i="2"/>
  <c r="G13" i="2" s="1"/>
  <c r="C13" i="2"/>
  <c r="M20" i="7" l="1"/>
  <c r="D20" i="7"/>
  <c r="E20" i="7" s="1"/>
  <c r="G20" i="7" s="1"/>
  <c r="C20" i="7"/>
  <c r="N19" i="7"/>
  <c r="N18" i="5"/>
  <c r="K13" i="3"/>
  <c r="D19" i="5"/>
  <c r="E19" i="5" s="1"/>
  <c r="G19" i="5" s="1"/>
  <c r="C19" i="5"/>
  <c r="M20" i="5" s="1"/>
  <c r="D17" i="4"/>
  <c r="E17" i="4" s="1"/>
  <c r="G17" i="4" s="1"/>
  <c r="C17" i="4"/>
  <c r="J14" i="3"/>
  <c r="D14" i="3"/>
  <c r="E14" i="3" s="1"/>
  <c r="G14" i="3" s="1"/>
  <c r="C14" i="3"/>
  <c r="J14" i="2"/>
  <c r="D14" i="2"/>
  <c r="K13" i="2"/>
  <c r="E14" i="2"/>
  <c r="G14" i="2" s="1"/>
  <c r="C14" i="2"/>
  <c r="M21" i="7" l="1"/>
  <c r="D21" i="7"/>
  <c r="E21" i="7" s="1"/>
  <c r="G21" i="7" s="1"/>
  <c r="C21" i="7"/>
  <c r="N20" i="7"/>
  <c r="N19" i="5"/>
  <c r="K14" i="3"/>
  <c r="D20" i="5"/>
  <c r="E20" i="5" s="1"/>
  <c r="G20" i="5" s="1"/>
  <c r="C20" i="5"/>
  <c r="M21" i="5" s="1"/>
  <c r="D18" i="4"/>
  <c r="E18" i="4" s="1"/>
  <c r="G18" i="4" s="1"/>
  <c r="C18" i="4"/>
  <c r="J15" i="3"/>
  <c r="D15" i="3"/>
  <c r="E15" i="3" s="1"/>
  <c r="G15" i="3" s="1"/>
  <c r="C15" i="3"/>
  <c r="J15" i="2"/>
  <c r="D15" i="2"/>
  <c r="K14" i="2"/>
  <c r="E15" i="2"/>
  <c r="G15" i="2" s="1"/>
  <c r="C15" i="2"/>
  <c r="M22" i="7" l="1"/>
  <c r="D22" i="7"/>
  <c r="E22" i="7" s="1"/>
  <c r="G22" i="7" s="1"/>
  <c r="C22" i="7"/>
  <c r="N21" i="7"/>
  <c r="N20" i="5"/>
  <c r="K15" i="3"/>
  <c r="D21" i="5"/>
  <c r="E21" i="5" s="1"/>
  <c r="G21" i="5" s="1"/>
  <c r="C21" i="5"/>
  <c r="M22" i="5" s="1"/>
  <c r="D19" i="4"/>
  <c r="E19" i="4" s="1"/>
  <c r="G19" i="4" s="1"/>
  <c r="C19" i="4"/>
  <c r="J16" i="3"/>
  <c r="D16" i="3"/>
  <c r="E16" i="3" s="1"/>
  <c r="G16" i="3" s="1"/>
  <c r="C16" i="3"/>
  <c r="J16" i="2"/>
  <c r="D16" i="2"/>
  <c r="K15" i="2"/>
  <c r="E16" i="2"/>
  <c r="G16" i="2" s="1"/>
  <c r="C16" i="2"/>
  <c r="M23" i="7" l="1"/>
  <c r="D23" i="7"/>
  <c r="E23" i="7" s="1"/>
  <c r="G23" i="7" s="1"/>
  <c r="C23" i="7"/>
  <c r="N22" i="7"/>
  <c r="N21" i="5"/>
  <c r="K16" i="3"/>
  <c r="D22" i="5"/>
  <c r="E22" i="5" s="1"/>
  <c r="G22" i="5" s="1"/>
  <c r="C22" i="5"/>
  <c r="M23" i="5" s="1"/>
  <c r="D20" i="4"/>
  <c r="E20" i="4" s="1"/>
  <c r="G20" i="4" s="1"/>
  <c r="C20" i="4"/>
  <c r="J17" i="3"/>
  <c r="D17" i="3"/>
  <c r="E17" i="3" s="1"/>
  <c r="G17" i="3" s="1"/>
  <c r="C17" i="3"/>
  <c r="J17" i="2"/>
  <c r="D17" i="2"/>
  <c r="K16" i="2"/>
  <c r="E17" i="2"/>
  <c r="G17" i="2" s="1"/>
  <c r="C17" i="2"/>
  <c r="M24" i="7" l="1"/>
  <c r="D24" i="7"/>
  <c r="E24" i="7" s="1"/>
  <c r="G24" i="7" s="1"/>
  <c r="C24" i="7"/>
  <c r="N23" i="7"/>
  <c r="N22" i="5"/>
  <c r="K17" i="3"/>
  <c r="D23" i="5"/>
  <c r="E23" i="5" s="1"/>
  <c r="G23" i="5" s="1"/>
  <c r="C23" i="5"/>
  <c r="M24" i="5" s="1"/>
  <c r="D21" i="4"/>
  <c r="E21" i="4" s="1"/>
  <c r="G21" i="4" s="1"/>
  <c r="C21" i="4"/>
  <c r="J18" i="3"/>
  <c r="D18" i="3"/>
  <c r="E18" i="3" s="1"/>
  <c r="G18" i="3" s="1"/>
  <c r="C18" i="3"/>
  <c r="J18" i="2"/>
  <c r="D18" i="2"/>
  <c r="K17" i="2"/>
  <c r="E18" i="2"/>
  <c r="G18" i="2" s="1"/>
  <c r="C18" i="2"/>
  <c r="M25" i="7" l="1"/>
  <c r="D25" i="7"/>
  <c r="E25" i="7" s="1"/>
  <c r="G25" i="7" s="1"/>
  <c r="C25" i="7"/>
  <c r="N24" i="7"/>
  <c r="N23" i="5"/>
  <c r="K18" i="3"/>
  <c r="D24" i="5"/>
  <c r="E24" i="5" s="1"/>
  <c r="G24" i="5" s="1"/>
  <c r="C24" i="5"/>
  <c r="M25" i="5" s="1"/>
  <c r="D22" i="4"/>
  <c r="E22" i="4" s="1"/>
  <c r="G22" i="4" s="1"/>
  <c r="C22" i="4"/>
  <c r="J19" i="3"/>
  <c r="D19" i="3"/>
  <c r="E19" i="3" s="1"/>
  <c r="G19" i="3" s="1"/>
  <c r="C19" i="3"/>
  <c r="J19" i="2"/>
  <c r="D19" i="2"/>
  <c r="K18" i="2"/>
  <c r="E19" i="2"/>
  <c r="G19" i="2" s="1"/>
  <c r="C19" i="2"/>
  <c r="M26" i="7" l="1"/>
  <c r="D26" i="7"/>
  <c r="E26" i="7" s="1"/>
  <c r="G26" i="7" s="1"/>
  <c r="C26" i="7"/>
  <c r="N25" i="7"/>
  <c r="N24" i="5"/>
  <c r="K19" i="3"/>
  <c r="D25" i="5"/>
  <c r="E25" i="5" s="1"/>
  <c r="G25" i="5" s="1"/>
  <c r="C25" i="5"/>
  <c r="M26" i="5" s="1"/>
  <c r="D23" i="4"/>
  <c r="E23" i="4" s="1"/>
  <c r="G23" i="4" s="1"/>
  <c r="C23" i="4"/>
  <c r="J20" i="3"/>
  <c r="D20" i="3"/>
  <c r="E20" i="3" s="1"/>
  <c r="G20" i="3" s="1"/>
  <c r="C20" i="3"/>
  <c r="J20" i="2"/>
  <c r="D20" i="2"/>
  <c r="K19" i="2"/>
  <c r="E20" i="2"/>
  <c r="G20" i="2" s="1"/>
  <c r="C20" i="2"/>
  <c r="M27" i="7" l="1"/>
  <c r="D27" i="7"/>
  <c r="E27" i="7" s="1"/>
  <c r="G27" i="7" s="1"/>
  <c r="C27" i="7"/>
  <c r="N26" i="7"/>
  <c r="N25" i="5"/>
  <c r="K20" i="3"/>
  <c r="D26" i="5"/>
  <c r="E26" i="5" s="1"/>
  <c r="G26" i="5" s="1"/>
  <c r="C26" i="5"/>
  <c r="M27" i="5" s="1"/>
  <c r="D24" i="4"/>
  <c r="E24" i="4" s="1"/>
  <c r="G24" i="4" s="1"/>
  <c r="C24" i="4"/>
  <c r="J21" i="3"/>
  <c r="D21" i="3"/>
  <c r="E21" i="3" s="1"/>
  <c r="G21" i="3" s="1"/>
  <c r="C21" i="3"/>
  <c r="J21" i="2"/>
  <c r="D21" i="2"/>
  <c r="K20" i="2"/>
  <c r="E21" i="2"/>
  <c r="G21" i="2" s="1"/>
  <c r="C21" i="2"/>
  <c r="M28" i="7" l="1"/>
  <c r="D28" i="7"/>
  <c r="E28" i="7" s="1"/>
  <c r="G28" i="7" s="1"/>
  <c r="C28" i="7"/>
  <c r="N27" i="7"/>
  <c r="N26" i="5"/>
  <c r="K21" i="3"/>
  <c r="D27" i="5"/>
  <c r="E27" i="5" s="1"/>
  <c r="G27" i="5" s="1"/>
  <c r="C27" i="5"/>
  <c r="M28" i="5" s="1"/>
  <c r="D25" i="4"/>
  <c r="E25" i="4" s="1"/>
  <c r="G25" i="4" s="1"/>
  <c r="C25" i="4"/>
  <c r="J22" i="3"/>
  <c r="D22" i="3"/>
  <c r="E22" i="3" s="1"/>
  <c r="G22" i="3" s="1"/>
  <c r="C22" i="3"/>
  <c r="J22" i="2"/>
  <c r="D22" i="2"/>
  <c r="K21" i="2"/>
  <c r="E22" i="2"/>
  <c r="G22" i="2" s="1"/>
  <c r="C22" i="2"/>
  <c r="M29" i="7" l="1"/>
  <c r="D29" i="7"/>
  <c r="E29" i="7" s="1"/>
  <c r="G29" i="7" s="1"/>
  <c r="C29" i="7"/>
  <c r="N28" i="7"/>
  <c r="N27" i="5"/>
  <c r="K22" i="3"/>
  <c r="D28" i="5"/>
  <c r="E28" i="5" s="1"/>
  <c r="G28" i="5" s="1"/>
  <c r="C28" i="5"/>
  <c r="M29" i="5" s="1"/>
  <c r="D26" i="4"/>
  <c r="E26" i="4" s="1"/>
  <c r="G26" i="4" s="1"/>
  <c r="C26" i="4"/>
  <c r="J23" i="3"/>
  <c r="D23" i="3"/>
  <c r="E23" i="3" s="1"/>
  <c r="G23" i="3" s="1"/>
  <c r="C23" i="3"/>
  <c r="J23" i="2"/>
  <c r="D23" i="2"/>
  <c r="K22" i="2"/>
  <c r="E23" i="2"/>
  <c r="G23" i="2" s="1"/>
  <c r="C23" i="2"/>
  <c r="M30" i="7" l="1"/>
  <c r="D30" i="7"/>
  <c r="E30" i="7" s="1"/>
  <c r="G30" i="7" s="1"/>
  <c r="C30" i="7"/>
  <c r="N29" i="7"/>
  <c r="N28" i="5"/>
  <c r="K23" i="3"/>
  <c r="D29" i="5"/>
  <c r="E29" i="5" s="1"/>
  <c r="G29" i="5" s="1"/>
  <c r="C29" i="5"/>
  <c r="M30" i="5" s="1"/>
  <c r="D27" i="4"/>
  <c r="E27" i="4" s="1"/>
  <c r="G27" i="4" s="1"/>
  <c r="C27" i="4"/>
  <c r="J24" i="3"/>
  <c r="D24" i="3"/>
  <c r="E24" i="3" s="1"/>
  <c r="G24" i="3" s="1"/>
  <c r="C24" i="3"/>
  <c r="J24" i="2"/>
  <c r="D24" i="2"/>
  <c r="K23" i="2"/>
  <c r="E24" i="2"/>
  <c r="G24" i="2" s="1"/>
  <c r="C24" i="2"/>
  <c r="M31" i="7" l="1"/>
  <c r="D31" i="7"/>
  <c r="E31" i="7" s="1"/>
  <c r="G31" i="7" s="1"/>
  <c r="C31" i="7"/>
  <c r="N30" i="7"/>
  <c r="N29" i="5"/>
  <c r="K24" i="3"/>
  <c r="D30" i="5"/>
  <c r="E30" i="5" s="1"/>
  <c r="G30" i="5" s="1"/>
  <c r="C30" i="5"/>
  <c r="M31" i="5" s="1"/>
  <c r="D28" i="4"/>
  <c r="E28" i="4" s="1"/>
  <c r="G28" i="4" s="1"/>
  <c r="C28" i="4"/>
  <c r="J25" i="3"/>
  <c r="D25" i="3"/>
  <c r="E25" i="3" s="1"/>
  <c r="G25" i="3" s="1"/>
  <c r="C25" i="3"/>
  <c r="J25" i="2"/>
  <c r="D25" i="2"/>
  <c r="K24" i="2"/>
  <c r="E25" i="2"/>
  <c r="C25" i="2"/>
  <c r="M32" i="7" l="1"/>
  <c r="D32" i="7"/>
  <c r="E32" i="7" s="1"/>
  <c r="G32" i="7" s="1"/>
  <c r="C32" i="7"/>
  <c r="N31" i="7"/>
  <c r="N30" i="5"/>
  <c r="K25" i="3"/>
  <c r="D31" i="5"/>
  <c r="E31" i="5" s="1"/>
  <c r="G31" i="5" s="1"/>
  <c r="C31" i="5"/>
  <c r="M32" i="5" s="1"/>
  <c r="D29" i="4"/>
  <c r="E29" i="4" s="1"/>
  <c r="G29" i="4" s="1"/>
  <c r="C29" i="4"/>
  <c r="J26" i="3"/>
  <c r="D26" i="3"/>
  <c r="E26" i="3" s="1"/>
  <c r="G26" i="3" s="1"/>
  <c r="C26" i="3"/>
  <c r="G25" i="2"/>
  <c r="I103" i="2"/>
  <c r="J26" i="2"/>
  <c r="D26" i="2"/>
  <c r="K25" i="2"/>
  <c r="E26" i="2"/>
  <c r="G26" i="2" s="1"/>
  <c r="C26" i="2"/>
  <c r="M33" i="7" l="1"/>
  <c r="D33" i="7"/>
  <c r="E33" i="7" s="1"/>
  <c r="G33" i="7" s="1"/>
  <c r="C33" i="7"/>
  <c r="N32" i="7"/>
  <c r="N31" i="5"/>
  <c r="K26" i="3"/>
  <c r="D32" i="5"/>
  <c r="E32" i="5" s="1"/>
  <c r="G32" i="5" s="1"/>
  <c r="C32" i="5"/>
  <c r="M33" i="5" s="1"/>
  <c r="D30" i="4"/>
  <c r="E30" i="4" s="1"/>
  <c r="G30" i="4" s="1"/>
  <c r="C30" i="4"/>
  <c r="J27" i="3"/>
  <c r="D27" i="3"/>
  <c r="E27" i="3" s="1"/>
  <c r="G27" i="3" s="1"/>
  <c r="C27" i="3"/>
  <c r="I106" i="2"/>
  <c r="J27" i="2"/>
  <c r="D27" i="2"/>
  <c r="K26" i="2"/>
  <c r="E27" i="2"/>
  <c r="G27" i="2" s="1"/>
  <c r="C27" i="2"/>
  <c r="M34" i="7" l="1"/>
  <c r="D34" i="7"/>
  <c r="E34" i="7" s="1"/>
  <c r="G34" i="7" s="1"/>
  <c r="C34" i="7"/>
  <c r="N33" i="7"/>
  <c r="N32" i="5"/>
  <c r="K27" i="3"/>
  <c r="D33" i="5"/>
  <c r="E33" i="5" s="1"/>
  <c r="G33" i="5" s="1"/>
  <c r="C33" i="5"/>
  <c r="M34" i="5" s="1"/>
  <c r="D31" i="4"/>
  <c r="E31" i="4" s="1"/>
  <c r="G31" i="4" s="1"/>
  <c r="C31" i="4"/>
  <c r="J28" i="3"/>
  <c r="D28" i="3"/>
  <c r="E28" i="3" s="1"/>
  <c r="G28" i="3" s="1"/>
  <c r="C28" i="3"/>
  <c r="J28" i="2"/>
  <c r="D28" i="2"/>
  <c r="K27" i="2"/>
  <c r="E28" i="2"/>
  <c r="G28" i="2" s="1"/>
  <c r="C28" i="2"/>
  <c r="M35" i="7" l="1"/>
  <c r="D35" i="7"/>
  <c r="E35" i="7" s="1"/>
  <c r="G35" i="7" s="1"/>
  <c r="C35" i="7"/>
  <c r="N34" i="7"/>
  <c r="N33" i="5"/>
  <c r="K28" i="3"/>
  <c r="D34" i="5"/>
  <c r="E34" i="5" s="1"/>
  <c r="G34" i="5" s="1"/>
  <c r="C34" i="5"/>
  <c r="M35" i="5" s="1"/>
  <c r="D32" i="4"/>
  <c r="E32" i="4" s="1"/>
  <c r="G32" i="4" s="1"/>
  <c r="C32" i="4"/>
  <c r="J29" i="3"/>
  <c r="D29" i="3"/>
  <c r="E29" i="3" s="1"/>
  <c r="G29" i="3" s="1"/>
  <c r="C29" i="3"/>
  <c r="J29" i="2"/>
  <c r="D29" i="2"/>
  <c r="K28" i="2"/>
  <c r="E29" i="2"/>
  <c r="G29" i="2" s="1"/>
  <c r="C29" i="2"/>
  <c r="M36" i="7" l="1"/>
  <c r="D36" i="7"/>
  <c r="E36" i="7" s="1"/>
  <c r="G36" i="7" s="1"/>
  <c r="C36" i="7"/>
  <c r="N35" i="7"/>
  <c r="N34" i="5"/>
  <c r="K29" i="3"/>
  <c r="D35" i="5"/>
  <c r="E35" i="5" s="1"/>
  <c r="G35" i="5" s="1"/>
  <c r="C35" i="5"/>
  <c r="M36" i="5" s="1"/>
  <c r="D33" i="4"/>
  <c r="E33" i="4" s="1"/>
  <c r="G33" i="4" s="1"/>
  <c r="C33" i="4"/>
  <c r="J30" i="3"/>
  <c r="D30" i="3"/>
  <c r="E30" i="3" s="1"/>
  <c r="G30" i="3" s="1"/>
  <c r="C30" i="3"/>
  <c r="J30" i="2"/>
  <c r="D30" i="2"/>
  <c r="K29" i="2"/>
  <c r="E30" i="2"/>
  <c r="G30" i="2" s="1"/>
  <c r="C30" i="2"/>
  <c r="M37" i="7" l="1"/>
  <c r="D37" i="7"/>
  <c r="E37" i="7" s="1"/>
  <c r="G37" i="7" s="1"/>
  <c r="C37" i="7"/>
  <c r="N36" i="7"/>
  <c r="N35" i="5"/>
  <c r="K30" i="3"/>
  <c r="D36" i="5"/>
  <c r="E36" i="5" s="1"/>
  <c r="G36" i="5" s="1"/>
  <c r="C36" i="5"/>
  <c r="M37" i="5" s="1"/>
  <c r="D34" i="4"/>
  <c r="E34" i="4" s="1"/>
  <c r="G34" i="4" s="1"/>
  <c r="C34" i="4"/>
  <c r="J31" i="3"/>
  <c r="D31" i="3"/>
  <c r="E31" i="3" s="1"/>
  <c r="G31" i="3" s="1"/>
  <c r="C31" i="3"/>
  <c r="J31" i="2"/>
  <c r="D31" i="2"/>
  <c r="K30" i="2"/>
  <c r="E31" i="2"/>
  <c r="G31" i="2" s="1"/>
  <c r="C31" i="2"/>
  <c r="M38" i="7" l="1"/>
  <c r="D38" i="7"/>
  <c r="E38" i="7" s="1"/>
  <c r="G38" i="7" s="1"/>
  <c r="C38" i="7"/>
  <c r="N37" i="7"/>
  <c r="N36" i="5"/>
  <c r="K31" i="3"/>
  <c r="D37" i="5"/>
  <c r="E37" i="5" s="1"/>
  <c r="G37" i="5" s="1"/>
  <c r="C37" i="5"/>
  <c r="M38" i="5" s="1"/>
  <c r="D35" i="4"/>
  <c r="E35" i="4" s="1"/>
  <c r="G35" i="4" s="1"/>
  <c r="C35" i="4"/>
  <c r="J32" i="3"/>
  <c r="D32" i="3"/>
  <c r="E32" i="3" s="1"/>
  <c r="G32" i="3" s="1"/>
  <c r="C32" i="3"/>
  <c r="J32" i="2"/>
  <c r="D32" i="2"/>
  <c r="K31" i="2"/>
  <c r="E32" i="2"/>
  <c r="G32" i="2" s="1"/>
  <c r="C32" i="2"/>
  <c r="M39" i="7" l="1"/>
  <c r="D39" i="7"/>
  <c r="E39" i="7" s="1"/>
  <c r="G39" i="7" s="1"/>
  <c r="C39" i="7"/>
  <c r="N38" i="7"/>
  <c r="N37" i="5"/>
  <c r="K32" i="3"/>
  <c r="D38" i="5"/>
  <c r="E38" i="5" s="1"/>
  <c r="G38" i="5" s="1"/>
  <c r="C38" i="5"/>
  <c r="M39" i="5" s="1"/>
  <c r="D36" i="4"/>
  <c r="E36" i="4" s="1"/>
  <c r="G36" i="4" s="1"/>
  <c r="C36" i="4"/>
  <c r="J33" i="3"/>
  <c r="D33" i="3"/>
  <c r="E33" i="3" s="1"/>
  <c r="G33" i="3" s="1"/>
  <c r="C33" i="3"/>
  <c r="J33" i="2"/>
  <c r="D33" i="2"/>
  <c r="K32" i="2"/>
  <c r="E33" i="2"/>
  <c r="G33" i="2" s="1"/>
  <c r="C33" i="2"/>
  <c r="M40" i="7" l="1"/>
  <c r="D40" i="7"/>
  <c r="E40" i="7" s="1"/>
  <c r="G40" i="7" s="1"/>
  <c r="C40" i="7"/>
  <c r="N39" i="7"/>
  <c r="N38" i="5"/>
  <c r="K33" i="3"/>
  <c r="D39" i="5"/>
  <c r="E39" i="5" s="1"/>
  <c r="G39" i="5" s="1"/>
  <c r="C39" i="5"/>
  <c r="M40" i="5" s="1"/>
  <c r="D37" i="4"/>
  <c r="E37" i="4" s="1"/>
  <c r="G37" i="4" s="1"/>
  <c r="C37" i="4"/>
  <c r="J34" i="3"/>
  <c r="D34" i="3"/>
  <c r="E34" i="3" s="1"/>
  <c r="G34" i="3" s="1"/>
  <c r="C34" i="3"/>
  <c r="J34" i="2"/>
  <c r="D34" i="2"/>
  <c r="K33" i="2"/>
  <c r="E34" i="2"/>
  <c r="G34" i="2" s="1"/>
  <c r="C34" i="2"/>
  <c r="M41" i="7" l="1"/>
  <c r="D41" i="7"/>
  <c r="E41" i="7" s="1"/>
  <c r="G41" i="7" s="1"/>
  <c r="C41" i="7"/>
  <c r="N40" i="7"/>
  <c r="N39" i="5"/>
  <c r="K34" i="3"/>
  <c r="D40" i="5"/>
  <c r="E40" i="5" s="1"/>
  <c r="G40" i="5" s="1"/>
  <c r="C40" i="5"/>
  <c r="M41" i="5" s="1"/>
  <c r="D38" i="4"/>
  <c r="E38" i="4" s="1"/>
  <c r="G38" i="4" s="1"/>
  <c r="C38" i="4"/>
  <c r="J35" i="3"/>
  <c r="D35" i="3"/>
  <c r="E35" i="3" s="1"/>
  <c r="G35" i="3" s="1"/>
  <c r="C35" i="3"/>
  <c r="J35" i="2"/>
  <c r="D35" i="2"/>
  <c r="K34" i="2"/>
  <c r="E35" i="2"/>
  <c r="G35" i="2" s="1"/>
  <c r="C35" i="2"/>
  <c r="M42" i="7" l="1"/>
  <c r="D42" i="7"/>
  <c r="E42" i="7" s="1"/>
  <c r="G42" i="7" s="1"/>
  <c r="C42" i="7"/>
  <c r="N41" i="7"/>
  <c r="N40" i="5"/>
  <c r="K35" i="3"/>
  <c r="D41" i="5"/>
  <c r="E41" i="5" s="1"/>
  <c r="G41" i="5" s="1"/>
  <c r="C41" i="5"/>
  <c r="M42" i="5" s="1"/>
  <c r="D39" i="4"/>
  <c r="E39" i="4" s="1"/>
  <c r="G39" i="4" s="1"/>
  <c r="C39" i="4"/>
  <c r="J36" i="3"/>
  <c r="D36" i="3"/>
  <c r="E36" i="3" s="1"/>
  <c r="G36" i="3" s="1"/>
  <c r="C36" i="3"/>
  <c r="J36" i="2"/>
  <c r="D36" i="2"/>
  <c r="K35" i="2"/>
  <c r="E36" i="2"/>
  <c r="G36" i="2" s="1"/>
  <c r="C36" i="2"/>
  <c r="M43" i="7" l="1"/>
  <c r="D43" i="7"/>
  <c r="E43" i="7" s="1"/>
  <c r="G43" i="7" s="1"/>
  <c r="C43" i="7"/>
  <c r="N42" i="7"/>
  <c r="N41" i="5"/>
  <c r="K36" i="3"/>
  <c r="D42" i="5"/>
  <c r="E42" i="5" s="1"/>
  <c r="G42" i="5" s="1"/>
  <c r="C42" i="5"/>
  <c r="M43" i="5" s="1"/>
  <c r="D40" i="4"/>
  <c r="E40" i="4" s="1"/>
  <c r="G40" i="4" s="1"/>
  <c r="C40" i="4"/>
  <c r="J37" i="3"/>
  <c r="D37" i="3"/>
  <c r="E37" i="3" s="1"/>
  <c r="G37" i="3" s="1"/>
  <c r="C37" i="3"/>
  <c r="J37" i="2"/>
  <c r="D37" i="2"/>
  <c r="K36" i="2"/>
  <c r="E37" i="2"/>
  <c r="G37" i="2" s="1"/>
  <c r="C37" i="2"/>
  <c r="M44" i="7" l="1"/>
  <c r="D44" i="7"/>
  <c r="E44" i="7" s="1"/>
  <c r="G44" i="7" s="1"/>
  <c r="C44" i="7"/>
  <c r="N43" i="7"/>
  <c r="N42" i="5"/>
  <c r="K37" i="3"/>
  <c r="D43" i="5"/>
  <c r="E43" i="5" s="1"/>
  <c r="G43" i="5" s="1"/>
  <c r="C43" i="5"/>
  <c r="M44" i="5" s="1"/>
  <c r="D41" i="4"/>
  <c r="E41" i="4" s="1"/>
  <c r="G41" i="4" s="1"/>
  <c r="C41" i="4"/>
  <c r="J38" i="3"/>
  <c r="D38" i="3"/>
  <c r="E38" i="3" s="1"/>
  <c r="G38" i="3" s="1"/>
  <c r="C38" i="3"/>
  <c r="J38" i="2"/>
  <c r="D38" i="2"/>
  <c r="K37" i="2"/>
  <c r="E38" i="2"/>
  <c r="G38" i="2" s="1"/>
  <c r="C38" i="2"/>
  <c r="M45" i="7" l="1"/>
  <c r="D45" i="7"/>
  <c r="E45" i="7" s="1"/>
  <c r="G45" i="7" s="1"/>
  <c r="C45" i="7"/>
  <c r="N44" i="7"/>
  <c r="N43" i="5"/>
  <c r="K38" i="3"/>
  <c r="D44" i="5"/>
  <c r="E44" i="5" s="1"/>
  <c r="G44" i="5" s="1"/>
  <c r="C44" i="5"/>
  <c r="M45" i="5" s="1"/>
  <c r="D42" i="4"/>
  <c r="E42" i="4" s="1"/>
  <c r="G42" i="4" s="1"/>
  <c r="C42" i="4"/>
  <c r="J39" i="3"/>
  <c r="D39" i="3"/>
  <c r="E39" i="3" s="1"/>
  <c r="G39" i="3" s="1"/>
  <c r="C39" i="3"/>
  <c r="J39" i="2"/>
  <c r="D39" i="2"/>
  <c r="K38" i="2"/>
  <c r="E39" i="2"/>
  <c r="G39" i="2" s="1"/>
  <c r="C39" i="2"/>
  <c r="M46" i="7" l="1"/>
  <c r="D46" i="7"/>
  <c r="E46" i="7" s="1"/>
  <c r="G46" i="7" s="1"/>
  <c r="C46" i="7"/>
  <c r="N45" i="7"/>
  <c r="N44" i="5"/>
  <c r="K39" i="3"/>
  <c r="D45" i="5"/>
  <c r="E45" i="5" s="1"/>
  <c r="G45" i="5" s="1"/>
  <c r="C45" i="5"/>
  <c r="M46" i="5" s="1"/>
  <c r="D43" i="4"/>
  <c r="E43" i="4" s="1"/>
  <c r="G43" i="4" s="1"/>
  <c r="C43" i="4"/>
  <c r="J40" i="3"/>
  <c r="D40" i="3"/>
  <c r="E40" i="3" s="1"/>
  <c r="G40" i="3" s="1"/>
  <c r="C40" i="3"/>
  <c r="J40" i="2"/>
  <c r="D40" i="2"/>
  <c r="K39" i="2"/>
  <c r="E40" i="2"/>
  <c r="G40" i="2" s="1"/>
  <c r="C40" i="2"/>
  <c r="M47" i="7" l="1"/>
  <c r="D47" i="7"/>
  <c r="E47" i="7" s="1"/>
  <c r="G47" i="7" s="1"/>
  <c r="C47" i="7"/>
  <c r="N46" i="7"/>
  <c r="N45" i="5"/>
  <c r="K40" i="3"/>
  <c r="D46" i="5"/>
  <c r="E46" i="5" s="1"/>
  <c r="G46" i="5" s="1"/>
  <c r="C46" i="5"/>
  <c r="M47" i="5" s="1"/>
  <c r="D44" i="4"/>
  <c r="E44" i="4" s="1"/>
  <c r="G44" i="4" s="1"/>
  <c r="C44" i="4"/>
  <c r="J41" i="3"/>
  <c r="D41" i="3"/>
  <c r="E41" i="3" s="1"/>
  <c r="G41" i="3" s="1"/>
  <c r="C41" i="3"/>
  <c r="J41" i="2"/>
  <c r="D41" i="2"/>
  <c r="K40" i="2"/>
  <c r="E41" i="2"/>
  <c r="G41" i="2" s="1"/>
  <c r="C41" i="2"/>
  <c r="M48" i="7" l="1"/>
  <c r="D48" i="7"/>
  <c r="E48" i="7" s="1"/>
  <c r="G48" i="7" s="1"/>
  <c r="C48" i="7"/>
  <c r="N47" i="7"/>
  <c r="N46" i="5"/>
  <c r="K41" i="3"/>
  <c r="D47" i="5"/>
  <c r="E47" i="5" s="1"/>
  <c r="G47" i="5" s="1"/>
  <c r="C47" i="5"/>
  <c r="M48" i="5" s="1"/>
  <c r="D45" i="4"/>
  <c r="E45" i="4" s="1"/>
  <c r="G45" i="4" s="1"/>
  <c r="C45" i="4"/>
  <c r="J42" i="3"/>
  <c r="D42" i="3"/>
  <c r="E42" i="3" s="1"/>
  <c r="G42" i="3" s="1"/>
  <c r="C42" i="3"/>
  <c r="J42" i="2"/>
  <c r="D42" i="2"/>
  <c r="K41" i="2"/>
  <c r="E42" i="2"/>
  <c r="G42" i="2" s="1"/>
  <c r="C42" i="2"/>
  <c r="M49" i="7" l="1"/>
  <c r="D49" i="7"/>
  <c r="E49" i="7" s="1"/>
  <c r="G49" i="7" s="1"/>
  <c r="C49" i="7"/>
  <c r="N48" i="7"/>
  <c r="N47" i="5"/>
  <c r="K42" i="3"/>
  <c r="D48" i="5"/>
  <c r="E48" i="5" s="1"/>
  <c r="G48" i="5" s="1"/>
  <c r="C48" i="5"/>
  <c r="M49" i="5" s="1"/>
  <c r="D46" i="4"/>
  <c r="E46" i="4" s="1"/>
  <c r="G46" i="4" s="1"/>
  <c r="C46" i="4"/>
  <c r="J43" i="3"/>
  <c r="D43" i="3"/>
  <c r="E43" i="3" s="1"/>
  <c r="G43" i="3" s="1"/>
  <c r="C43" i="3"/>
  <c r="J43" i="2"/>
  <c r="D43" i="2"/>
  <c r="K42" i="2"/>
  <c r="E43" i="2"/>
  <c r="G43" i="2" s="1"/>
  <c r="C43" i="2"/>
  <c r="M50" i="7" l="1"/>
  <c r="D50" i="7"/>
  <c r="E50" i="7" s="1"/>
  <c r="G50" i="7" s="1"/>
  <c r="C50" i="7"/>
  <c r="N49" i="7"/>
  <c r="N48" i="5"/>
  <c r="K43" i="3"/>
  <c r="D49" i="5"/>
  <c r="E49" i="5" s="1"/>
  <c r="G49" i="5" s="1"/>
  <c r="C49" i="5"/>
  <c r="M50" i="5" s="1"/>
  <c r="D47" i="4"/>
  <c r="E47" i="4" s="1"/>
  <c r="G47" i="4" s="1"/>
  <c r="C47" i="4"/>
  <c r="J44" i="3"/>
  <c r="D44" i="3"/>
  <c r="E44" i="3" s="1"/>
  <c r="G44" i="3" s="1"/>
  <c r="C44" i="3"/>
  <c r="J44" i="2"/>
  <c r="D44" i="2"/>
  <c r="K43" i="2"/>
  <c r="E44" i="2"/>
  <c r="G44" i="2" s="1"/>
  <c r="C44" i="2"/>
  <c r="M51" i="7" l="1"/>
  <c r="D51" i="7"/>
  <c r="E51" i="7" s="1"/>
  <c r="G51" i="7" s="1"/>
  <c r="C51" i="7"/>
  <c r="N50" i="7"/>
  <c r="N49" i="5"/>
  <c r="K44" i="3"/>
  <c r="D50" i="5"/>
  <c r="E50" i="5" s="1"/>
  <c r="G50" i="5" s="1"/>
  <c r="C50" i="5"/>
  <c r="M51" i="5" s="1"/>
  <c r="D48" i="4"/>
  <c r="E48" i="4" s="1"/>
  <c r="G48" i="4" s="1"/>
  <c r="C48" i="4"/>
  <c r="J45" i="3"/>
  <c r="D45" i="3"/>
  <c r="E45" i="3" s="1"/>
  <c r="G45" i="3" s="1"/>
  <c r="C45" i="3"/>
  <c r="J45" i="2"/>
  <c r="D45" i="2"/>
  <c r="K44" i="2"/>
  <c r="E45" i="2"/>
  <c r="G45" i="2" s="1"/>
  <c r="C45" i="2"/>
  <c r="M52" i="7" l="1"/>
  <c r="D52" i="7"/>
  <c r="E52" i="7" s="1"/>
  <c r="G52" i="7" s="1"/>
  <c r="C52" i="7"/>
  <c r="N51" i="7"/>
  <c r="N50" i="5"/>
  <c r="K45" i="3"/>
  <c r="D51" i="5"/>
  <c r="E51" i="5" s="1"/>
  <c r="G51" i="5" s="1"/>
  <c r="C51" i="5"/>
  <c r="M52" i="5" s="1"/>
  <c r="D49" i="4"/>
  <c r="E49" i="4" s="1"/>
  <c r="G49" i="4" s="1"/>
  <c r="C49" i="4"/>
  <c r="J46" i="3"/>
  <c r="D46" i="3"/>
  <c r="E46" i="3" s="1"/>
  <c r="G46" i="3" s="1"/>
  <c r="C46" i="3"/>
  <c r="J46" i="2"/>
  <c r="D46" i="2"/>
  <c r="K45" i="2"/>
  <c r="E46" i="2"/>
  <c r="G46" i="2" s="1"/>
  <c r="C46" i="2"/>
  <c r="M53" i="7" l="1"/>
  <c r="D53" i="7"/>
  <c r="E53" i="7" s="1"/>
  <c r="G53" i="7" s="1"/>
  <c r="C53" i="7"/>
  <c r="N52" i="7"/>
  <c r="N51" i="5"/>
  <c r="K46" i="3"/>
  <c r="D52" i="5"/>
  <c r="E52" i="5" s="1"/>
  <c r="G52" i="5" s="1"/>
  <c r="C52" i="5"/>
  <c r="M53" i="5" s="1"/>
  <c r="D50" i="4"/>
  <c r="E50" i="4" s="1"/>
  <c r="G50" i="4" s="1"/>
  <c r="C50" i="4"/>
  <c r="J47" i="3"/>
  <c r="D47" i="3"/>
  <c r="E47" i="3" s="1"/>
  <c r="G47" i="3" s="1"/>
  <c r="C47" i="3"/>
  <c r="J47" i="2"/>
  <c r="D47" i="2"/>
  <c r="K46" i="2"/>
  <c r="E47" i="2"/>
  <c r="G47" i="2" s="1"/>
  <c r="C47" i="2"/>
  <c r="M54" i="7" l="1"/>
  <c r="D54" i="7"/>
  <c r="E54" i="7" s="1"/>
  <c r="G54" i="7" s="1"/>
  <c r="C54" i="7"/>
  <c r="N53" i="7"/>
  <c r="N52" i="5"/>
  <c r="K47" i="3"/>
  <c r="D53" i="5"/>
  <c r="E53" i="5" s="1"/>
  <c r="G53" i="5" s="1"/>
  <c r="C53" i="5"/>
  <c r="M54" i="5" s="1"/>
  <c r="D51" i="4"/>
  <c r="E51" i="4" s="1"/>
  <c r="G51" i="4" s="1"/>
  <c r="C51" i="4"/>
  <c r="J48" i="3"/>
  <c r="D48" i="3"/>
  <c r="E48" i="3" s="1"/>
  <c r="G48" i="3" s="1"/>
  <c r="C48" i="3"/>
  <c r="J48" i="2"/>
  <c r="D48" i="2"/>
  <c r="K47" i="2"/>
  <c r="E48" i="2"/>
  <c r="G48" i="2" s="1"/>
  <c r="C48" i="2"/>
  <c r="M55" i="7" l="1"/>
  <c r="D55" i="7"/>
  <c r="E55" i="7" s="1"/>
  <c r="G55" i="7" s="1"/>
  <c r="C55" i="7"/>
  <c r="N54" i="7"/>
  <c r="N53" i="5"/>
  <c r="K48" i="3"/>
  <c r="D54" i="5"/>
  <c r="E54" i="5" s="1"/>
  <c r="G54" i="5" s="1"/>
  <c r="C54" i="5"/>
  <c r="M55" i="5" s="1"/>
  <c r="D52" i="4"/>
  <c r="E52" i="4" s="1"/>
  <c r="G52" i="4" s="1"/>
  <c r="C52" i="4"/>
  <c r="J49" i="3"/>
  <c r="D49" i="3"/>
  <c r="E49" i="3" s="1"/>
  <c r="G49" i="3" s="1"/>
  <c r="C49" i="3"/>
  <c r="J49" i="2"/>
  <c r="D49" i="2"/>
  <c r="K48" i="2"/>
  <c r="E49" i="2"/>
  <c r="G49" i="2" s="1"/>
  <c r="C49" i="2"/>
  <c r="M56" i="7" l="1"/>
  <c r="D56" i="7"/>
  <c r="E56" i="7" s="1"/>
  <c r="G56" i="7" s="1"/>
  <c r="C56" i="7"/>
  <c r="N55" i="7"/>
  <c r="N54" i="5"/>
  <c r="K49" i="3"/>
  <c r="D55" i="5"/>
  <c r="E55" i="5" s="1"/>
  <c r="G55" i="5" s="1"/>
  <c r="C55" i="5"/>
  <c r="M56" i="5" s="1"/>
  <c r="D53" i="4"/>
  <c r="E53" i="4" s="1"/>
  <c r="G53" i="4" s="1"/>
  <c r="C53" i="4"/>
  <c r="J50" i="3"/>
  <c r="D50" i="3"/>
  <c r="E50" i="3" s="1"/>
  <c r="G50" i="3" s="1"/>
  <c r="C50" i="3"/>
  <c r="J50" i="2"/>
  <c r="D50" i="2"/>
  <c r="K49" i="2"/>
  <c r="E50" i="2"/>
  <c r="G50" i="2" s="1"/>
  <c r="C50" i="2"/>
  <c r="M57" i="7" l="1"/>
  <c r="D57" i="7"/>
  <c r="E57" i="7" s="1"/>
  <c r="G57" i="7" s="1"/>
  <c r="C57" i="7"/>
  <c r="N56" i="7"/>
  <c r="N55" i="5"/>
  <c r="K50" i="3"/>
  <c r="D56" i="5"/>
  <c r="E56" i="5" s="1"/>
  <c r="G56" i="5" s="1"/>
  <c r="C56" i="5"/>
  <c r="M57" i="5" s="1"/>
  <c r="D54" i="4"/>
  <c r="E54" i="4" s="1"/>
  <c r="G54" i="4" s="1"/>
  <c r="C54" i="4"/>
  <c r="J51" i="3"/>
  <c r="D51" i="3"/>
  <c r="E51" i="3" s="1"/>
  <c r="G51" i="3" s="1"/>
  <c r="C51" i="3"/>
  <c r="J51" i="2"/>
  <c r="D51" i="2"/>
  <c r="K50" i="2"/>
  <c r="E51" i="2"/>
  <c r="G51" i="2" s="1"/>
  <c r="C51" i="2"/>
  <c r="M58" i="7" l="1"/>
  <c r="D58" i="7"/>
  <c r="E58" i="7" s="1"/>
  <c r="G58" i="7" s="1"/>
  <c r="C58" i="7"/>
  <c r="N57" i="7"/>
  <c r="N56" i="5"/>
  <c r="K51" i="3"/>
  <c r="D57" i="5"/>
  <c r="E57" i="5" s="1"/>
  <c r="G57" i="5" s="1"/>
  <c r="C57" i="5"/>
  <c r="M58" i="5" s="1"/>
  <c r="D55" i="4"/>
  <c r="E55" i="4" s="1"/>
  <c r="G55" i="4" s="1"/>
  <c r="C55" i="4"/>
  <c r="J52" i="3"/>
  <c r="D52" i="3"/>
  <c r="E52" i="3" s="1"/>
  <c r="G52" i="3" s="1"/>
  <c r="C52" i="3"/>
  <c r="J52" i="2"/>
  <c r="D52" i="2"/>
  <c r="K51" i="2"/>
  <c r="E52" i="2"/>
  <c r="G52" i="2" s="1"/>
  <c r="C52" i="2"/>
  <c r="M59" i="7" l="1"/>
  <c r="D59" i="7"/>
  <c r="E59" i="7" s="1"/>
  <c r="G59" i="7" s="1"/>
  <c r="C59" i="7"/>
  <c r="N58" i="7"/>
  <c r="N57" i="5"/>
  <c r="K52" i="3"/>
  <c r="D58" i="5"/>
  <c r="E58" i="5" s="1"/>
  <c r="G58" i="5" s="1"/>
  <c r="C58" i="5"/>
  <c r="M59" i="5" s="1"/>
  <c r="D56" i="4"/>
  <c r="E56" i="4" s="1"/>
  <c r="G56" i="4" s="1"/>
  <c r="C56" i="4"/>
  <c r="J53" i="3"/>
  <c r="D53" i="3"/>
  <c r="E53" i="3" s="1"/>
  <c r="G53" i="3" s="1"/>
  <c r="C53" i="3"/>
  <c r="J53" i="2"/>
  <c r="D53" i="2"/>
  <c r="K52" i="2"/>
  <c r="E53" i="2"/>
  <c r="G53" i="2" s="1"/>
  <c r="C53" i="2"/>
  <c r="M60" i="7" l="1"/>
  <c r="D60" i="7"/>
  <c r="E60" i="7" s="1"/>
  <c r="G60" i="7" s="1"/>
  <c r="C60" i="7"/>
  <c r="N59" i="7"/>
  <c r="N58" i="5"/>
  <c r="K53" i="3"/>
  <c r="D59" i="5"/>
  <c r="E59" i="5" s="1"/>
  <c r="G59" i="5" s="1"/>
  <c r="C59" i="5"/>
  <c r="M60" i="5" s="1"/>
  <c r="D57" i="4"/>
  <c r="E57" i="4" s="1"/>
  <c r="G57" i="4" s="1"/>
  <c r="C57" i="4"/>
  <c r="J54" i="3"/>
  <c r="D54" i="3"/>
  <c r="E54" i="3" s="1"/>
  <c r="G54" i="3" s="1"/>
  <c r="C54" i="3"/>
  <c r="J54" i="2"/>
  <c r="D54" i="2"/>
  <c r="K53" i="2"/>
  <c r="E54" i="2"/>
  <c r="G54" i="2" s="1"/>
  <c r="C54" i="2"/>
  <c r="M61" i="7" l="1"/>
  <c r="D61" i="7"/>
  <c r="E61" i="7" s="1"/>
  <c r="G61" i="7" s="1"/>
  <c r="C61" i="7"/>
  <c r="N60" i="7"/>
  <c r="N59" i="5"/>
  <c r="K54" i="3"/>
  <c r="D60" i="5"/>
  <c r="E60" i="5" s="1"/>
  <c r="G60" i="5" s="1"/>
  <c r="C60" i="5"/>
  <c r="M61" i="5" s="1"/>
  <c r="D58" i="4"/>
  <c r="E58" i="4" s="1"/>
  <c r="G58" i="4" s="1"/>
  <c r="C58" i="4"/>
  <c r="J55" i="3"/>
  <c r="D55" i="3"/>
  <c r="E55" i="3" s="1"/>
  <c r="G55" i="3" s="1"/>
  <c r="C55" i="3"/>
  <c r="J55" i="2"/>
  <c r="D55" i="2"/>
  <c r="K54" i="2"/>
  <c r="E55" i="2"/>
  <c r="G55" i="2" s="1"/>
  <c r="C55" i="2"/>
  <c r="M62" i="7" l="1"/>
  <c r="D62" i="7"/>
  <c r="E62" i="7" s="1"/>
  <c r="G62" i="7" s="1"/>
  <c r="C62" i="7"/>
  <c r="N61" i="7"/>
  <c r="N60" i="5"/>
  <c r="K55" i="3"/>
  <c r="D61" i="5"/>
  <c r="E61" i="5" s="1"/>
  <c r="G61" i="5" s="1"/>
  <c r="C61" i="5"/>
  <c r="M62" i="5" s="1"/>
  <c r="D59" i="4"/>
  <c r="E59" i="4" s="1"/>
  <c r="G59" i="4" s="1"/>
  <c r="C59" i="4"/>
  <c r="J56" i="3"/>
  <c r="D56" i="3"/>
  <c r="E56" i="3" s="1"/>
  <c r="G56" i="3" s="1"/>
  <c r="C56" i="3"/>
  <c r="J56" i="2"/>
  <c r="D56" i="2"/>
  <c r="K55" i="2"/>
  <c r="E56" i="2"/>
  <c r="G56" i="2" s="1"/>
  <c r="C56" i="2"/>
  <c r="M63" i="7" l="1"/>
  <c r="D63" i="7"/>
  <c r="E63" i="7" s="1"/>
  <c r="G63" i="7" s="1"/>
  <c r="C63" i="7"/>
  <c r="N62" i="7"/>
  <c r="N61" i="5"/>
  <c r="K56" i="3"/>
  <c r="D62" i="5"/>
  <c r="E62" i="5" s="1"/>
  <c r="G62" i="5" s="1"/>
  <c r="C62" i="5"/>
  <c r="M63" i="5" s="1"/>
  <c r="D60" i="4"/>
  <c r="E60" i="4" s="1"/>
  <c r="G60" i="4" s="1"/>
  <c r="C60" i="4"/>
  <c r="J57" i="3"/>
  <c r="D57" i="3"/>
  <c r="E57" i="3" s="1"/>
  <c r="G57" i="3" s="1"/>
  <c r="C57" i="3"/>
  <c r="J57" i="2"/>
  <c r="D57" i="2"/>
  <c r="K56" i="2"/>
  <c r="E57" i="2"/>
  <c r="G57" i="2" s="1"/>
  <c r="C57" i="2"/>
  <c r="M64" i="7" l="1"/>
  <c r="D64" i="7"/>
  <c r="E64" i="7" s="1"/>
  <c r="G64" i="7" s="1"/>
  <c r="C64" i="7"/>
  <c r="N63" i="7"/>
  <c r="N62" i="5"/>
  <c r="K57" i="3"/>
  <c r="D63" i="5"/>
  <c r="E63" i="5" s="1"/>
  <c r="G63" i="5" s="1"/>
  <c r="C63" i="5"/>
  <c r="M64" i="5" s="1"/>
  <c r="D61" i="4"/>
  <c r="E61" i="4" s="1"/>
  <c r="G61" i="4" s="1"/>
  <c r="C61" i="4"/>
  <c r="J58" i="3"/>
  <c r="D58" i="3"/>
  <c r="E58" i="3" s="1"/>
  <c r="G58" i="3" s="1"/>
  <c r="C58" i="3"/>
  <c r="J58" i="2"/>
  <c r="D58" i="2"/>
  <c r="K57" i="2"/>
  <c r="E58" i="2"/>
  <c r="G58" i="2" s="1"/>
  <c r="C58" i="2"/>
  <c r="M65" i="7" l="1"/>
  <c r="D65" i="7"/>
  <c r="E65" i="7" s="1"/>
  <c r="G65" i="7" s="1"/>
  <c r="C65" i="7"/>
  <c r="N64" i="7"/>
  <c r="N63" i="5"/>
  <c r="K58" i="3"/>
  <c r="D64" i="5"/>
  <c r="E64" i="5" s="1"/>
  <c r="G64" i="5" s="1"/>
  <c r="C64" i="5"/>
  <c r="M65" i="5" s="1"/>
  <c r="D62" i="4"/>
  <c r="E62" i="4" s="1"/>
  <c r="G62" i="4" s="1"/>
  <c r="C62" i="4"/>
  <c r="J59" i="3"/>
  <c r="D59" i="3"/>
  <c r="E59" i="3" s="1"/>
  <c r="G59" i="3" s="1"/>
  <c r="C59" i="3"/>
  <c r="J59" i="2"/>
  <c r="D59" i="2"/>
  <c r="K58" i="2"/>
  <c r="E59" i="2"/>
  <c r="G59" i="2" s="1"/>
  <c r="C59" i="2"/>
  <c r="M66" i="7" l="1"/>
  <c r="D66" i="7"/>
  <c r="E66" i="7" s="1"/>
  <c r="G66" i="7" s="1"/>
  <c r="C66" i="7"/>
  <c r="N65" i="7"/>
  <c r="N64" i="5"/>
  <c r="K59" i="3"/>
  <c r="D65" i="5"/>
  <c r="E65" i="5" s="1"/>
  <c r="G65" i="5" s="1"/>
  <c r="C65" i="5"/>
  <c r="M66" i="5" s="1"/>
  <c r="D63" i="4"/>
  <c r="E63" i="4" s="1"/>
  <c r="G63" i="4" s="1"/>
  <c r="C63" i="4"/>
  <c r="J60" i="3"/>
  <c r="D60" i="3"/>
  <c r="E60" i="3" s="1"/>
  <c r="G60" i="3" s="1"/>
  <c r="C60" i="3"/>
  <c r="J60" i="2"/>
  <c r="D60" i="2"/>
  <c r="K59" i="2"/>
  <c r="E60" i="2"/>
  <c r="G60" i="2" s="1"/>
  <c r="C60" i="2"/>
  <c r="M67" i="7" l="1"/>
  <c r="D67" i="7"/>
  <c r="E67" i="7" s="1"/>
  <c r="G67" i="7" s="1"/>
  <c r="C67" i="7"/>
  <c r="N66" i="7"/>
  <c r="N65" i="5"/>
  <c r="K60" i="3"/>
  <c r="D66" i="5"/>
  <c r="E66" i="5" s="1"/>
  <c r="G66" i="5" s="1"/>
  <c r="C66" i="5"/>
  <c r="M67" i="5" s="1"/>
  <c r="D64" i="4"/>
  <c r="E64" i="4" s="1"/>
  <c r="G64" i="4" s="1"/>
  <c r="C64" i="4"/>
  <c r="J61" i="3"/>
  <c r="D61" i="3"/>
  <c r="E61" i="3" s="1"/>
  <c r="G61" i="3" s="1"/>
  <c r="C61" i="3"/>
  <c r="J61" i="2"/>
  <c r="D61" i="2"/>
  <c r="K60" i="2"/>
  <c r="E61" i="2"/>
  <c r="G61" i="2" s="1"/>
  <c r="C61" i="2"/>
  <c r="M68" i="7" l="1"/>
  <c r="D68" i="7"/>
  <c r="E68" i="7" s="1"/>
  <c r="G68" i="7" s="1"/>
  <c r="C68" i="7"/>
  <c r="N67" i="7"/>
  <c r="N66" i="5"/>
  <c r="K61" i="3"/>
  <c r="D67" i="5"/>
  <c r="E67" i="5" s="1"/>
  <c r="G67" i="5" s="1"/>
  <c r="C67" i="5"/>
  <c r="M68" i="5" s="1"/>
  <c r="D65" i="4"/>
  <c r="E65" i="4" s="1"/>
  <c r="G65" i="4" s="1"/>
  <c r="C65" i="4"/>
  <c r="J62" i="3"/>
  <c r="D62" i="3"/>
  <c r="E62" i="3" s="1"/>
  <c r="G62" i="3" s="1"/>
  <c r="C62" i="3"/>
  <c r="J62" i="2"/>
  <c r="D62" i="2"/>
  <c r="K61" i="2"/>
  <c r="E62" i="2"/>
  <c r="G62" i="2" s="1"/>
  <c r="C62" i="2"/>
  <c r="M69" i="7" l="1"/>
  <c r="D69" i="7"/>
  <c r="C69" i="7"/>
  <c r="N68" i="7"/>
  <c r="N67" i="5"/>
  <c r="K62" i="3"/>
  <c r="D68" i="5"/>
  <c r="E68" i="5" s="1"/>
  <c r="G68" i="5" s="1"/>
  <c r="C68" i="5"/>
  <c r="M69" i="5" s="1"/>
  <c r="D66" i="4"/>
  <c r="E66" i="4" s="1"/>
  <c r="G66" i="4" s="1"/>
  <c r="C66" i="4"/>
  <c r="J63" i="3"/>
  <c r="D63" i="3"/>
  <c r="E63" i="3" s="1"/>
  <c r="G63" i="3" s="1"/>
  <c r="C63" i="3"/>
  <c r="J63" i="2"/>
  <c r="D63" i="2"/>
  <c r="K62" i="2"/>
  <c r="E63" i="2"/>
  <c r="G63" i="2" s="1"/>
  <c r="C63" i="2"/>
  <c r="E69" i="7" l="1"/>
  <c r="G69" i="7" s="1"/>
  <c r="D71" i="7"/>
  <c r="N71" i="7"/>
  <c r="N68" i="5"/>
  <c r="K63" i="3"/>
  <c r="D69" i="5"/>
  <c r="N69" i="5" s="1"/>
  <c r="N71" i="5" s="1"/>
  <c r="C69" i="5"/>
  <c r="D67" i="4"/>
  <c r="E67" i="4" s="1"/>
  <c r="G67" i="4" s="1"/>
  <c r="C67" i="4"/>
  <c r="J64" i="3"/>
  <c r="D64" i="3"/>
  <c r="E64" i="3" s="1"/>
  <c r="G64" i="3" s="1"/>
  <c r="C64" i="3"/>
  <c r="J64" i="2"/>
  <c r="D64" i="2"/>
  <c r="K63" i="2"/>
  <c r="E64" i="2"/>
  <c r="G64" i="2" s="1"/>
  <c r="C64" i="2"/>
  <c r="G71" i="7" l="1"/>
  <c r="H9" i="7"/>
  <c r="K64" i="3"/>
  <c r="E69" i="5"/>
  <c r="G69" i="5" s="1"/>
  <c r="D71" i="5"/>
  <c r="D68" i="4"/>
  <c r="C68" i="4"/>
  <c r="J65" i="3"/>
  <c r="D65" i="3"/>
  <c r="E65" i="3" s="1"/>
  <c r="G65" i="3" s="1"/>
  <c r="C65" i="3"/>
  <c r="J65" i="2"/>
  <c r="D65" i="2"/>
  <c r="K64" i="2"/>
  <c r="E65" i="2"/>
  <c r="G65" i="2" s="1"/>
  <c r="C65" i="2"/>
  <c r="H76" i="7" l="1"/>
  <c r="I10" i="7"/>
  <c r="H10" i="7"/>
  <c r="K9" i="7"/>
  <c r="K65" i="3"/>
  <c r="G71" i="5"/>
  <c r="H9" i="5"/>
  <c r="E68" i="4"/>
  <c r="D70" i="4"/>
  <c r="J66" i="3"/>
  <c r="D66" i="3"/>
  <c r="E66" i="3" s="1"/>
  <c r="G66" i="3" s="1"/>
  <c r="C66" i="3"/>
  <c r="J66" i="2"/>
  <c r="D66" i="2"/>
  <c r="K65" i="2"/>
  <c r="E66" i="2"/>
  <c r="G66" i="2" s="1"/>
  <c r="C66" i="2"/>
  <c r="I11" i="7" l="1"/>
  <c r="H11" i="7"/>
  <c r="J10" i="7"/>
  <c r="H81" i="7"/>
  <c r="H77" i="7"/>
  <c r="I97" i="7" s="1"/>
  <c r="I98" i="7" s="1"/>
  <c r="I9" i="4"/>
  <c r="G68" i="4"/>
  <c r="K66" i="3"/>
  <c r="H76" i="5"/>
  <c r="I10" i="5"/>
  <c r="J10" i="5" s="1"/>
  <c r="H10" i="5"/>
  <c r="K9" i="5"/>
  <c r="J9" i="4"/>
  <c r="H80" i="4"/>
  <c r="G70" i="4"/>
  <c r="J67" i="3"/>
  <c r="D67" i="3"/>
  <c r="C67" i="3"/>
  <c r="J67" i="2"/>
  <c r="D67" i="2"/>
  <c r="D69" i="2" s="1"/>
  <c r="K66" i="2"/>
  <c r="E67" i="2"/>
  <c r="C67" i="2"/>
  <c r="I78" i="7" l="1"/>
  <c r="H101" i="7"/>
  <c r="I102" i="7" s="1"/>
  <c r="I82" i="7"/>
  <c r="H87" i="7"/>
  <c r="K10" i="7"/>
  <c r="L10" i="7"/>
  <c r="I12" i="7"/>
  <c r="H12" i="7"/>
  <c r="J11" i="7"/>
  <c r="K67" i="2"/>
  <c r="L9" i="4"/>
  <c r="E67" i="3"/>
  <c r="G67" i="3" s="1"/>
  <c r="D69" i="3"/>
  <c r="K67" i="3"/>
  <c r="H87" i="5"/>
  <c r="K10" i="5"/>
  <c r="I11" i="5"/>
  <c r="J11" i="5" s="1"/>
  <c r="H11" i="5"/>
  <c r="L10" i="5"/>
  <c r="H81" i="5"/>
  <c r="H77" i="5"/>
  <c r="I97" i="5" s="1"/>
  <c r="I98" i="5" s="1"/>
  <c r="H86" i="4"/>
  <c r="K9" i="4"/>
  <c r="H9" i="4"/>
  <c r="I10" i="4" s="1"/>
  <c r="K8" i="4"/>
  <c r="H96" i="4" s="1"/>
  <c r="G69" i="3"/>
  <c r="H7" i="3"/>
  <c r="H74" i="3" s="1"/>
  <c r="K69" i="3"/>
  <c r="G67" i="2"/>
  <c r="K69" i="2"/>
  <c r="L11" i="7" l="1"/>
  <c r="I13" i="7"/>
  <c r="H13" i="7"/>
  <c r="J12" i="7"/>
  <c r="K11" i="7"/>
  <c r="K12" i="7" s="1"/>
  <c r="H107" i="7"/>
  <c r="I108" i="7" s="1"/>
  <c r="I88" i="7"/>
  <c r="O67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8" i="2"/>
  <c r="O69" i="2" s="1"/>
  <c r="J10" i="4"/>
  <c r="L10" i="4"/>
  <c r="H75" i="3"/>
  <c r="I95" i="3" s="1"/>
  <c r="I96" i="3" s="1"/>
  <c r="I76" i="3"/>
  <c r="H79" i="3"/>
  <c r="K11" i="5"/>
  <c r="H107" i="5"/>
  <c r="I108" i="5" s="1"/>
  <c r="I88" i="5"/>
  <c r="I78" i="5"/>
  <c r="H101" i="5"/>
  <c r="I102" i="5" s="1"/>
  <c r="I82" i="5"/>
  <c r="I12" i="5"/>
  <c r="J12" i="5" s="1"/>
  <c r="H12" i="5"/>
  <c r="L11" i="5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K10" i="4"/>
  <c r="H106" i="4"/>
  <c r="I107" i="4" s="1"/>
  <c r="I87" i="4"/>
  <c r="H10" i="4"/>
  <c r="I11" i="4" s="1"/>
  <c r="M8" i="3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I8" i="3"/>
  <c r="H8" i="3"/>
  <c r="M7" i="3"/>
  <c r="H7" i="2"/>
  <c r="G69" i="2"/>
  <c r="M7" i="2"/>
  <c r="M8" i="2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I8" i="2"/>
  <c r="H74" i="2"/>
  <c r="H79" i="2"/>
  <c r="H75" i="2"/>
  <c r="I95" i="2" s="1"/>
  <c r="I96" i="2" s="1"/>
  <c r="I76" i="2"/>
  <c r="L12" i="7" l="1"/>
  <c r="I14" i="7"/>
  <c r="H14" i="7"/>
  <c r="J13" i="7"/>
  <c r="K13" i="7" s="1"/>
  <c r="P8" i="2"/>
  <c r="J11" i="4"/>
  <c r="L11" i="4"/>
  <c r="I80" i="3"/>
  <c r="H99" i="3"/>
  <c r="I100" i="3" s="1"/>
  <c r="L8" i="3"/>
  <c r="K12" i="5"/>
  <c r="I13" i="5"/>
  <c r="J13" i="5" s="1"/>
  <c r="H13" i="5"/>
  <c r="L12" i="5"/>
  <c r="O69" i="3"/>
  <c r="P8" i="3"/>
  <c r="K11" i="4"/>
  <c r="H100" i="4"/>
  <c r="I101" i="4" s="1"/>
  <c r="I81" i="4"/>
  <c r="H11" i="4"/>
  <c r="I12" i="4" s="1"/>
  <c r="I9" i="3"/>
  <c r="L9" i="3" s="1"/>
  <c r="H9" i="3"/>
  <c r="I80" i="2"/>
  <c r="H99" i="2"/>
  <c r="H8" i="2"/>
  <c r="L8" i="2"/>
  <c r="I9" i="2"/>
  <c r="P9" i="2" s="1"/>
  <c r="L13" i="7" l="1"/>
  <c r="I15" i="7"/>
  <c r="H15" i="7"/>
  <c r="J14" i="7"/>
  <c r="K14" i="7" s="1"/>
  <c r="J12" i="4"/>
  <c r="L12" i="4"/>
  <c r="P9" i="3"/>
  <c r="K13" i="5"/>
  <c r="I14" i="5"/>
  <c r="J14" i="5" s="1"/>
  <c r="H14" i="5"/>
  <c r="L13" i="5"/>
  <c r="K12" i="4"/>
  <c r="H12" i="4"/>
  <c r="I13" i="4" s="1"/>
  <c r="I10" i="3"/>
  <c r="H10" i="3"/>
  <c r="H9" i="2"/>
  <c r="I10" i="2" s="1"/>
  <c r="P10" i="2" s="1"/>
  <c r="L9" i="2"/>
  <c r="L14" i="7" l="1"/>
  <c r="I16" i="7"/>
  <c r="H16" i="7"/>
  <c r="J15" i="7"/>
  <c r="K15" i="7" s="1"/>
  <c r="J13" i="4"/>
  <c r="L13" i="4"/>
  <c r="L10" i="3"/>
  <c r="P10" i="3"/>
  <c r="K14" i="5"/>
  <c r="I15" i="5"/>
  <c r="J15" i="5" s="1"/>
  <c r="H15" i="5"/>
  <c r="L14" i="5"/>
  <c r="K13" i="4"/>
  <c r="H13" i="4"/>
  <c r="I14" i="4" s="1"/>
  <c r="I11" i="3"/>
  <c r="H11" i="3"/>
  <c r="H10" i="2"/>
  <c r="I11" i="2" s="1"/>
  <c r="P11" i="2" s="1"/>
  <c r="L10" i="2"/>
  <c r="I100" i="2"/>
  <c r="L15" i="7" l="1"/>
  <c r="I17" i="7"/>
  <c r="H17" i="7"/>
  <c r="J16" i="7"/>
  <c r="K16" i="7" s="1"/>
  <c r="J14" i="4"/>
  <c r="L14" i="4"/>
  <c r="L11" i="3"/>
  <c r="P11" i="3"/>
  <c r="K15" i="5"/>
  <c r="I16" i="5"/>
  <c r="J16" i="5" s="1"/>
  <c r="H16" i="5"/>
  <c r="L15" i="5"/>
  <c r="K14" i="4"/>
  <c r="H14" i="4"/>
  <c r="I15" i="4" s="1"/>
  <c r="I12" i="3"/>
  <c r="H12" i="3"/>
  <c r="H11" i="2"/>
  <c r="I12" i="2" s="1"/>
  <c r="P12" i="2" s="1"/>
  <c r="L11" i="2"/>
  <c r="L16" i="7" l="1"/>
  <c r="I18" i="7"/>
  <c r="H18" i="7"/>
  <c r="J17" i="7"/>
  <c r="K17" i="7" s="1"/>
  <c r="J15" i="4"/>
  <c r="L15" i="4"/>
  <c r="L12" i="3"/>
  <c r="P12" i="3"/>
  <c r="K16" i="5"/>
  <c r="I17" i="5"/>
  <c r="J17" i="5" s="1"/>
  <c r="H17" i="5"/>
  <c r="L16" i="5"/>
  <c r="K15" i="4"/>
  <c r="H15" i="4"/>
  <c r="I16" i="4" s="1"/>
  <c r="I13" i="3"/>
  <c r="H13" i="3"/>
  <c r="H12" i="2"/>
  <c r="I13" i="2" s="1"/>
  <c r="P13" i="2" s="1"/>
  <c r="L12" i="2"/>
  <c r="L17" i="7" l="1"/>
  <c r="I19" i="7"/>
  <c r="H19" i="7"/>
  <c r="J18" i="7"/>
  <c r="K18" i="7" s="1"/>
  <c r="J16" i="4"/>
  <c r="L16" i="4"/>
  <c r="L13" i="3"/>
  <c r="P13" i="3"/>
  <c r="K17" i="5"/>
  <c r="I18" i="5"/>
  <c r="J18" i="5" s="1"/>
  <c r="H18" i="5"/>
  <c r="L17" i="5"/>
  <c r="K16" i="4"/>
  <c r="H16" i="4"/>
  <c r="I14" i="3"/>
  <c r="H14" i="3"/>
  <c r="H13" i="2"/>
  <c r="I14" i="2" s="1"/>
  <c r="P14" i="2" s="1"/>
  <c r="L13" i="2"/>
  <c r="L18" i="7" l="1"/>
  <c r="I20" i="7"/>
  <c r="H20" i="7"/>
  <c r="J19" i="7"/>
  <c r="K19" i="7" s="1"/>
  <c r="L14" i="3"/>
  <c r="P14" i="3"/>
  <c r="K18" i="5"/>
  <c r="I19" i="5"/>
  <c r="J19" i="5" s="1"/>
  <c r="H19" i="5"/>
  <c r="L18" i="5"/>
  <c r="I17" i="4"/>
  <c r="H17" i="4"/>
  <c r="I15" i="3"/>
  <c r="H15" i="3"/>
  <c r="H14" i="2"/>
  <c r="I15" i="2" s="1"/>
  <c r="P15" i="2" s="1"/>
  <c r="L14" i="2"/>
  <c r="L19" i="7" l="1"/>
  <c r="I21" i="7"/>
  <c r="H21" i="7"/>
  <c r="J20" i="7"/>
  <c r="K20" i="7" s="1"/>
  <c r="J17" i="4"/>
  <c r="K17" i="4" s="1"/>
  <c r="L17" i="4"/>
  <c r="L15" i="3"/>
  <c r="P15" i="3"/>
  <c r="K19" i="5"/>
  <c r="I20" i="5"/>
  <c r="J20" i="5" s="1"/>
  <c r="H20" i="5"/>
  <c r="L19" i="5"/>
  <c r="I18" i="4"/>
  <c r="H18" i="4"/>
  <c r="I16" i="3"/>
  <c r="H16" i="3"/>
  <c r="H15" i="2"/>
  <c r="I16" i="2" s="1"/>
  <c r="P16" i="2" s="1"/>
  <c r="L15" i="2"/>
  <c r="L20" i="7" l="1"/>
  <c r="I22" i="7"/>
  <c r="H22" i="7"/>
  <c r="J21" i="7"/>
  <c r="K21" i="7" s="1"/>
  <c r="J18" i="4"/>
  <c r="K18" i="4" s="1"/>
  <c r="L18" i="4"/>
  <c r="L16" i="3"/>
  <c r="P16" i="3"/>
  <c r="K20" i="5"/>
  <c r="I21" i="5"/>
  <c r="J21" i="5" s="1"/>
  <c r="H21" i="5"/>
  <c r="L20" i="5"/>
  <c r="I19" i="4"/>
  <c r="H19" i="4"/>
  <c r="I17" i="3"/>
  <c r="H17" i="3"/>
  <c r="H16" i="2"/>
  <c r="I17" i="2" s="1"/>
  <c r="P17" i="2" s="1"/>
  <c r="L16" i="2"/>
  <c r="L21" i="7" l="1"/>
  <c r="I23" i="7"/>
  <c r="H23" i="7"/>
  <c r="J22" i="7"/>
  <c r="K22" i="7" s="1"/>
  <c r="J19" i="4"/>
  <c r="K19" i="4" s="1"/>
  <c r="L19" i="4"/>
  <c r="L17" i="3"/>
  <c r="P17" i="3"/>
  <c r="K21" i="5"/>
  <c r="I22" i="5"/>
  <c r="J22" i="5" s="1"/>
  <c r="H22" i="5"/>
  <c r="L21" i="5"/>
  <c r="I20" i="4"/>
  <c r="H20" i="4"/>
  <c r="I18" i="3"/>
  <c r="H18" i="3"/>
  <c r="H17" i="2"/>
  <c r="I18" i="2" s="1"/>
  <c r="P18" i="2" s="1"/>
  <c r="L17" i="2"/>
  <c r="L22" i="7" l="1"/>
  <c r="I24" i="7"/>
  <c r="H24" i="7"/>
  <c r="J23" i="7"/>
  <c r="K23" i="7" s="1"/>
  <c r="J20" i="4"/>
  <c r="K20" i="4" s="1"/>
  <c r="L20" i="4"/>
  <c r="L18" i="3"/>
  <c r="P18" i="3"/>
  <c r="K22" i="5"/>
  <c r="I23" i="5"/>
  <c r="J23" i="5" s="1"/>
  <c r="H23" i="5"/>
  <c r="L22" i="5"/>
  <c r="I21" i="4"/>
  <c r="H21" i="4"/>
  <c r="I19" i="3"/>
  <c r="H19" i="3"/>
  <c r="H18" i="2"/>
  <c r="I19" i="2" s="1"/>
  <c r="P19" i="2" s="1"/>
  <c r="L18" i="2"/>
  <c r="L23" i="7" l="1"/>
  <c r="I25" i="7"/>
  <c r="H25" i="7"/>
  <c r="J24" i="7"/>
  <c r="K24" i="7" s="1"/>
  <c r="J21" i="4"/>
  <c r="K21" i="4" s="1"/>
  <c r="L21" i="4"/>
  <c r="L19" i="3"/>
  <c r="P19" i="3"/>
  <c r="K23" i="5"/>
  <c r="I24" i="5"/>
  <c r="J24" i="5" s="1"/>
  <c r="H24" i="5"/>
  <c r="L23" i="5"/>
  <c r="I22" i="4"/>
  <c r="H22" i="4"/>
  <c r="I20" i="3"/>
  <c r="H20" i="3"/>
  <c r="H19" i="2"/>
  <c r="I20" i="2" s="1"/>
  <c r="P20" i="2" s="1"/>
  <c r="L19" i="2"/>
  <c r="L24" i="7" l="1"/>
  <c r="I26" i="7"/>
  <c r="H26" i="7"/>
  <c r="J25" i="7"/>
  <c r="K25" i="7" s="1"/>
  <c r="J22" i="4"/>
  <c r="K22" i="4" s="1"/>
  <c r="L22" i="4"/>
  <c r="L20" i="3"/>
  <c r="P20" i="3"/>
  <c r="K24" i="5"/>
  <c r="I25" i="5"/>
  <c r="J25" i="5" s="1"/>
  <c r="H25" i="5"/>
  <c r="L24" i="5"/>
  <c r="I23" i="4"/>
  <c r="H23" i="4"/>
  <c r="I21" i="3"/>
  <c r="H21" i="3"/>
  <c r="H20" i="2"/>
  <c r="I21" i="2" s="1"/>
  <c r="P21" i="2" s="1"/>
  <c r="L20" i="2"/>
  <c r="L25" i="7" l="1"/>
  <c r="I27" i="7"/>
  <c r="H27" i="7"/>
  <c r="J26" i="7"/>
  <c r="K26" i="7" s="1"/>
  <c r="J23" i="4"/>
  <c r="K23" i="4" s="1"/>
  <c r="L23" i="4"/>
  <c r="L21" i="3"/>
  <c r="P21" i="3"/>
  <c r="K25" i="5"/>
  <c r="I26" i="5"/>
  <c r="J26" i="5" s="1"/>
  <c r="H26" i="5"/>
  <c r="L25" i="5"/>
  <c r="I24" i="4"/>
  <c r="H24" i="4"/>
  <c r="I22" i="3"/>
  <c r="H22" i="3"/>
  <c r="H21" i="2"/>
  <c r="I22" i="2" s="1"/>
  <c r="P22" i="2" s="1"/>
  <c r="L21" i="2"/>
  <c r="L26" i="7" l="1"/>
  <c r="I28" i="7"/>
  <c r="H28" i="7"/>
  <c r="J27" i="7"/>
  <c r="K27" i="7" s="1"/>
  <c r="J24" i="4"/>
  <c r="K24" i="4" s="1"/>
  <c r="L24" i="4"/>
  <c r="L22" i="3"/>
  <c r="P22" i="3"/>
  <c r="K26" i="5"/>
  <c r="I27" i="5"/>
  <c r="J27" i="5" s="1"/>
  <c r="H27" i="5"/>
  <c r="L26" i="5"/>
  <c r="I25" i="4"/>
  <c r="H25" i="4"/>
  <c r="I23" i="3"/>
  <c r="H23" i="3"/>
  <c r="H22" i="2"/>
  <c r="I23" i="2" s="1"/>
  <c r="P23" i="2" s="1"/>
  <c r="L22" i="2"/>
  <c r="L27" i="7" l="1"/>
  <c r="I29" i="7"/>
  <c r="H29" i="7"/>
  <c r="J28" i="7"/>
  <c r="K28" i="7" s="1"/>
  <c r="J25" i="4"/>
  <c r="K25" i="4" s="1"/>
  <c r="L25" i="4"/>
  <c r="L23" i="3"/>
  <c r="P23" i="3"/>
  <c r="K27" i="5"/>
  <c r="I28" i="5"/>
  <c r="J28" i="5" s="1"/>
  <c r="H28" i="5"/>
  <c r="L27" i="5"/>
  <c r="I26" i="4"/>
  <c r="H26" i="4"/>
  <c r="I24" i="3"/>
  <c r="H24" i="3"/>
  <c r="H23" i="2"/>
  <c r="I24" i="2" s="1"/>
  <c r="P24" i="2" s="1"/>
  <c r="L23" i="2"/>
  <c r="L28" i="7" l="1"/>
  <c r="I30" i="7"/>
  <c r="H30" i="7"/>
  <c r="J29" i="7"/>
  <c r="K29" i="7" s="1"/>
  <c r="J26" i="4"/>
  <c r="K26" i="4" s="1"/>
  <c r="L26" i="4"/>
  <c r="L24" i="3"/>
  <c r="P24" i="3"/>
  <c r="K28" i="5"/>
  <c r="I29" i="5"/>
  <c r="J29" i="5" s="1"/>
  <c r="H29" i="5"/>
  <c r="L28" i="5"/>
  <c r="I27" i="4"/>
  <c r="H27" i="4"/>
  <c r="I25" i="3"/>
  <c r="H25" i="3"/>
  <c r="H24" i="2"/>
  <c r="I25" i="2" s="1"/>
  <c r="P25" i="2" s="1"/>
  <c r="L24" i="2"/>
  <c r="L29" i="7" l="1"/>
  <c r="I31" i="7"/>
  <c r="H31" i="7"/>
  <c r="J30" i="7"/>
  <c r="K30" i="7" s="1"/>
  <c r="J27" i="4"/>
  <c r="K27" i="4" s="1"/>
  <c r="L27" i="4"/>
  <c r="L25" i="3"/>
  <c r="P25" i="3"/>
  <c r="K29" i="5"/>
  <c r="I30" i="5"/>
  <c r="J30" i="5" s="1"/>
  <c r="H30" i="5"/>
  <c r="L29" i="5"/>
  <c r="I28" i="4"/>
  <c r="H28" i="4"/>
  <c r="I26" i="3"/>
  <c r="H26" i="3"/>
  <c r="H25" i="2"/>
  <c r="I26" i="2" s="1"/>
  <c r="P26" i="2" s="1"/>
  <c r="L25" i="2"/>
  <c r="L30" i="7" l="1"/>
  <c r="I32" i="7"/>
  <c r="H32" i="7"/>
  <c r="J31" i="7"/>
  <c r="K31" i="7" s="1"/>
  <c r="J28" i="4"/>
  <c r="K28" i="4" s="1"/>
  <c r="L28" i="4"/>
  <c r="L26" i="3"/>
  <c r="P26" i="3"/>
  <c r="K30" i="5"/>
  <c r="I31" i="5"/>
  <c r="J31" i="5" s="1"/>
  <c r="H31" i="5"/>
  <c r="L30" i="5"/>
  <c r="I29" i="4"/>
  <c r="H29" i="4"/>
  <c r="I27" i="3"/>
  <c r="H27" i="3"/>
  <c r="H26" i="2"/>
  <c r="I27" i="2" s="1"/>
  <c r="P27" i="2" s="1"/>
  <c r="L26" i="2"/>
  <c r="L31" i="7" l="1"/>
  <c r="I33" i="7"/>
  <c r="H33" i="7"/>
  <c r="J32" i="7"/>
  <c r="K32" i="7" s="1"/>
  <c r="J29" i="4"/>
  <c r="K29" i="4" s="1"/>
  <c r="L29" i="4"/>
  <c r="L27" i="3"/>
  <c r="P27" i="3"/>
  <c r="K31" i="5"/>
  <c r="I32" i="5"/>
  <c r="J32" i="5" s="1"/>
  <c r="H32" i="5"/>
  <c r="L31" i="5"/>
  <c r="I30" i="4"/>
  <c r="H30" i="4"/>
  <c r="I28" i="3"/>
  <c r="H28" i="3"/>
  <c r="H27" i="2"/>
  <c r="I28" i="2" s="1"/>
  <c r="P28" i="2" s="1"/>
  <c r="L27" i="2"/>
  <c r="L32" i="7" l="1"/>
  <c r="I34" i="7"/>
  <c r="H34" i="7"/>
  <c r="J33" i="7"/>
  <c r="K33" i="7" s="1"/>
  <c r="J30" i="4"/>
  <c r="K30" i="4" s="1"/>
  <c r="L30" i="4"/>
  <c r="L28" i="3"/>
  <c r="P28" i="3"/>
  <c r="K32" i="5"/>
  <c r="I33" i="5"/>
  <c r="J33" i="5" s="1"/>
  <c r="H33" i="5"/>
  <c r="L32" i="5"/>
  <c r="I31" i="4"/>
  <c r="H31" i="4"/>
  <c r="I29" i="3"/>
  <c r="H29" i="3"/>
  <c r="H28" i="2"/>
  <c r="I29" i="2" s="1"/>
  <c r="P29" i="2" s="1"/>
  <c r="L28" i="2"/>
  <c r="L33" i="7" l="1"/>
  <c r="I35" i="7"/>
  <c r="H35" i="7"/>
  <c r="J34" i="7"/>
  <c r="K34" i="7" s="1"/>
  <c r="J31" i="4"/>
  <c r="K31" i="4" s="1"/>
  <c r="L31" i="4"/>
  <c r="L29" i="3"/>
  <c r="P29" i="3"/>
  <c r="K33" i="5"/>
  <c r="I34" i="5"/>
  <c r="J34" i="5" s="1"/>
  <c r="H34" i="5"/>
  <c r="L33" i="5"/>
  <c r="I32" i="4"/>
  <c r="H32" i="4"/>
  <c r="I30" i="3"/>
  <c r="H30" i="3"/>
  <c r="H29" i="2"/>
  <c r="I30" i="2" s="1"/>
  <c r="P30" i="2" s="1"/>
  <c r="L29" i="2"/>
  <c r="L34" i="7" l="1"/>
  <c r="I36" i="7"/>
  <c r="H36" i="7"/>
  <c r="J35" i="7"/>
  <c r="K35" i="7" s="1"/>
  <c r="J32" i="4"/>
  <c r="K32" i="4" s="1"/>
  <c r="L32" i="4"/>
  <c r="L30" i="3"/>
  <c r="P30" i="3"/>
  <c r="K34" i="5"/>
  <c r="I35" i="5"/>
  <c r="J35" i="5" s="1"/>
  <c r="H35" i="5"/>
  <c r="L34" i="5"/>
  <c r="I33" i="4"/>
  <c r="H33" i="4"/>
  <c r="I31" i="3"/>
  <c r="H31" i="3"/>
  <c r="H30" i="2"/>
  <c r="I31" i="2" s="1"/>
  <c r="P31" i="2" s="1"/>
  <c r="L30" i="2"/>
  <c r="L35" i="7" l="1"/>
  <c r="I37" i="7"/>
  <c r="H37" i="7"/>
  <c r="J36" i="7"/>
  <c r="K36" i="7" s="1"/>
  <c r="J33" i="4"/>
  <c r="K33" i="4" s="1"/>
  <c r="L33" i="4"/>
  <c r="L31" i="3"/>
  <c r="P31" i="3"/>
  <c r="K35" i="5"/>
  <c r="I36" i="5"/>
  <c r="J36" i="5" s="1"/>
  <c r="H36" i="5"/>
  <c r="L35" i="5"/>
  <c r="I34" i="4"/>
  <c r="H34" i="4"/>
  <c r="I32" i="3"/>
  <c r="H32" i="3"/>
  <c r="H31" i="2"/>
  <c r="I32" i="2" s="1"/>
  <c r="P32" i="2" s="1"/>
  <c r="L31" i="2"/>
  <c r="L36" i="7" l="1"/>
  <c r="I38" i="7"/>
  <c r="H38" i="7"/>
  <c r="J37" i="7"/>
  <c r="K37" i="7" s="1"/>
  <c r="J34" i="4"/>
  <c r="K34" i="4" s="1"/>
  <c r="L34" i="4"/>
  <c r="L32" i="3"/>
  <c r="P32" i="3"/>
  <c r="K36" i="5"/>
  <c r="I37" i="5"/>
  <c r="J37" i="5" s="1"/>
  <c r="H37" i="5"/>
  <c r="L36" i="5"/>
  <c r="I35" i="4"/>
  <c r="H35" i="4"/>
  <c r="I33" i="3"/>
  <c r="H33" i="3"/>
  <c r="H32" i="2"/>
  <c r="I33" i="2" s="1"/>
  <c r="P33" i="2" s="1"/>
  <c r="L32" i="2"/>
  <c r="L37" i="7" l="1"/>
  <c r="I39" i="7"/>
  <c r="H39" i="7"/>
  <c r="J38" i="7"/>
  <c r="K38" i="7" s="1"/>
  <c r="J35" i="4"/>
  <c r="K35" i="4" s="1"/>
  <c r="L35" i="4"/>
  <c r="L33" i="3"/>
  <c r="P33" i="3"/>
  <c r="K37" i="5"/>
  <c r="I38" i="5"/>
  <c r="J38" i="5" s="1"/>
  <c r="H38" i="5"/>
  <c r="L37" i="5"/>
  <c r="I36" i="4"/>
  <c r="H36" i="4"/>
  <c r="I34" i="3"/>
  <c r="H34" i="3"/>
  <c r="H33" i="2"/>
  <c r="I34" i="2" s="1"/>
  <c r="P34" i="2" s="1"/>
  <c r="L33" i="2"/>
  <c r="L38" i="7" l="1"/>
  <c r="I40" i="7"/>
  <c r="H40" i="7"/>
  <c r="J39" i="7"/>
  <c r="K39" i="7" s="1"/>
  <c r="J36" i="4"/>
  <c r="K36" i="4" s="1"/>
  <c r="L36" i="4"/>
  <c r="L34" i="3"/>
  <c r="P34" i="3"/>
  <c r="K38" i="5"/>
  <c r="I39" i="5"/>
  <c r="J39" i="5" s="1"/>
  <c r="H39" i="5"/>
  <c r="L38" i="5"/>
  <c r="I37" i="4"/>
  <c r="H37" i="4"/>
  <c r="I35" i="3"/>
  <c r="H35" i="3"/>
  <c r="H34" i="2"/>
  <c r="I35" i="2" s="1"/>
  <c r="P35" i="2" s="1"/>
  <c r="L34" i="2"/>
  <c r="L39" i="7" l="1"/>
  <c r="I41" i="7"/>
  <c r="H41" i="7"/>
  <c r="J40" i="7"/>
  <c r="K40" i="7" s="1"/>
  <c r="J37" i="4"/>
  <c r="K37" i="4" s="1"/>
  <c r="L37" i="4"/>
  <c r="L35" i="3"/>
  <c r="P35" i="3"/>
  <c r="K39" i="5"/>
  <c r="I40" i="5"/>
  <c r="J40" i="5" s="1"/>
  <c r="H40" i="5"/>
  <c r="L39" i="5"/>
  <c r="I38" i="4"/>
  <c r="H38" i="4"/>
  <c r="I36" i="3"/>
  <c r="H36" i="3"/>
  <c r="H35" i="2"/>
  <c r="I36" i="2" s="1"/>
  <c r="P36" i="2" s="1"/>
  <c r="L35" i="2"/>
  <c r="L40" i="7" l="1"/>
  <c r="I42" i="7"/>
  <c r="H42" i="7"/>
  <c r="J41" i="7"/>
  <c r="K41" i="7" s="1"/>
  <c r="J38" i="4"/>
  <c r="K38" i="4" s="1"/>
  <c r="L38" i="4"/>
  <c r="L36" i="3"/>
  <c r="P36" i="3"/>
  <c r="K40" i="5"/>
  <c r="I41" i="5"/>
  <c r="J41" i="5" s="1"/>
  <c r="H41" i="5"/>
  <c r="L40" i="5"/>
  <c r="I39" i="4"/>
  <c r="H39" i="4"/>
  <c r="I37" i="3"/>
  <c r="H37" i="3"/>
  <c r="H36" i="2"/>
  <c r="I37" i="2" s="1"/>
  <c r="P37" i="2" s="1"/>
  <c r="L36" i="2"/>
  <c r="L41" i="7" l="1"/>
  <c r="I43" i="7"/>
  <c r="H43" i="7"/>
  <c r="J42" i="7"/>
  <c r="K42" i="7" s="1"/>
  <c r="J39" i="4"/>
  <c r="K39" i="4" s="1"/>
  <c r="L39" i="4"/>
  <c r="L37" i="3"/>
  <c r="P37" i="3"/>
  <c r="K41" i="5"/>
  <c r="I42" i="5"/>
  <c r="J42" i="5" s="1"/>
  <c r="H42" i="5"/>
  <c r="L41" i="5"/>
  <c r="I40" i="4"/>
  <c r="H40" i="4"/>
  <c r="I38" i="3"/>
  <c r="H38" i="3"/>
  <c r="H37" i="2"/>
  <c r="I38" i="2" s="1"/>
  <c r="P38" i="2" s="1"/>
  <c r="L37" i="2"/>
  <c r="L42" i="7" l="1"/>
  <c r="I44" i="7"/>
  <c r="H44" i="7"/>
  <c r="J43" i="7"/>
  <c r="K43" i="7" s="1"/>
  <c r="J40" i="4"/>
  <c r="K40" i="4" s="1"/>
  <c r="L40" i="4"/>
  <c r="L38" i="3"/>
  <c r="P38" i="3"/>
  <c r="K42" i="5"/>
  <c r="I43" i="5"/>
  <c r="J43" i="5" s="1"/>
  <c r="H43" i="5"/>
  <c r="L42" i="5"/>
  <c r="I41" i="4"/>
  <c r="H41" i="4"/>
  <c r="I39" i="3"/>
  <c r="H39" i="3"/>
  <c r="H38" i="2"/>
  <c r="I39" i="2" s="1"/>
  <c r="P39" i="2" s="1"/>
  <c r="L38" i="2"/>
  <c r="L43" i="7" l="1"/>
  <c r="I45" i="7"/>
  <c r="H45" i="7"/>
  <c r="J44" i="7"/>
  <c r="K44" i="7" s="1"/>
  <c r="J41" i="4"/>
  <c r="K41" i="4" s="1"/>
  <c r="L41" i="4"/>
  <c r="L39" i="3"/>
  <c r="P39" i="3"/>
  <c r="K43" i="5"/>
  <c r="I44" i="5"/>
  <c r="J44" i="5" s="1"/>
  <c r="H44" i="5"/>
  <c r="L43" i="5"/>
  <c r="I42" i="4"/>
  <c r="H42" i="4"/>
  <c r="I40" i="3"/>
  <c r="H40" i="3"/>
  <c r="H39" i="2"/>
  <c r="I40" i="2" s="1"/>
  <c r="P40" i="2" s="1"/>
  <c r="L39" i="2"/>
  <c r="L44" i="7" l="1"/>
  <c r="I46" i="7"/>
  <c r="H46" i="7"/>
  <c r="J45" i="7"/>
  <c r="K45" i="7" s="1"/>
  <c r="J42" i="4"/>
  <c r="K42" i="4" s="1"/>
  <c r="L42" i="4"/>
  <c r="L40" i="3"/>
  <c r="P40" i="3"/>
  <c r="K44" i="5"/>
  <c r="I45" i="5"/>
  <c r="J45" i="5" s="1"/>
  <c r="H45" i="5"/>
  <c r="L44" i="5"/>
  <c r="I43" i="4"/>
  <c r="H43" i="4"/>
  <c r="I41" i="3"/>
  <c r="H41" i="3"/>
  <c r="H40" i="2"/>
  <c r="I41" i="2" s="1"/>
  <c r="P41" i="2" s="1"/>
  <c r="L40" i="2"/>
  <c r="L45" i="7" l="1"/>
  <c r="I47" i="7"/>
  <c r="H47" i="7"/>
  <c r="J46" i="7"/>
  <c r="K46" i="7" s="1"/>
  <c r="J43" i="4"/>
  <c r="K43" i="4" s="1"/>
  <c r="L43" i="4"/>
  <c r="L41" i="3"/>
  <c r="P41" i="3"/>
  <c r="K45" i="5"/>
  <c r="I46" i="5"/>
  <c r="J46" i="5" s="1"/>
  <c r="H46" i="5"/>
  <c r="L45" i="5"/>
  <c r="I44" i="4"/>
  <c r="H44" i="4"/>
  <c r="I42" i="3"/>
  <c r="H42" i="3"/>
  <c r="H41" i="2"/>
  <c r="I42" i="2" s="1"/>
  <c r="P42" i="2" s="1"/>
  <c r="L41" i="2"/>
  <c r="L46" i="7" l="1"/>
  <c r="I48" i="7"/>
  <c r="H48" i="7"/>
  <c r="J47" i="7"/>
  <c r="K47" i="7" s="1"/>
  <c r="J44" i="4"/>
  <c r="K44" i="4" s="1"/>
  <c r="L44" i="4"/>
  <c r="L42" i="3"/>
  <c r="P42" i="3"/>
  <c r="K46" i="5"/>
  <c r="I47" i="5"/>
  <c r="J47" i="5" s="1"/>
  <c r="H47" i="5"/>
  <c r="L46" i="5"/>
  <c r="I45" i="4"/>
  <c r="H45" i="4"/>
  <c r="I43" i="3"/>
  <c r="H43" i="3"/>
  <c r="H42" i="2"/>
  <c r="I43" i="2" s="1"/>
  <c r="P43" i="2" s="1"/>
  <c r="L42" i="2"/>
  <c r="L47" i="7" l="1"/>
  <c r="I49" i="7"/>
  <c r="H49" i="7"/>
  <c r="J48" i="7"/>
  <c r="K48" i="7" s="1"/>
  <c r="J45" i="4"/>
  <c r="K45" i="4" s="1"/>
  <c r="L45" i="4"/>
  <c r="L43" i="3"/>
  <c r="P43" i="3"/>
  <c r="K47" i="5"/>
  <c r="I48" i="5"/>
  <c r="J48" i="5" s="1"/>
  <c r="H48" i="5"/>
  <c r="L47" i="5"/>
  <c r="I46" i="4"/>
  <c r="H46" i="4"/>
  <c r="I44" i="3"/>
  <c r="H44" i="3"/>
  <c r="H43" i="2"/>
  <c r="I44" i="2" s="1"/>
  <c r="P44" i="2" s="1"/>
  <c r="L43" i="2"/>
  <c r="L48" i="7" l="1"/>
  <c r="I50" i="7"/>
  <c r="H50" i="7"/>
  <c r="J49" i="7"/>
  <c r="K49" i="7" s="1"/>
  <c r="J46" i="4"/>
  <c r="K46" i="4" s="1"/>
  <c r="L46" i="4"/>
  <c r="L44" i="3"/>
  <c r="P44" i="3"/>
  <c r="K48" i="5"/>
  <c r="I49" i="5"/>
  <c r="J49" i="5" s="1"/>
  <c r="H49" i="5"/>
  <c r="L48" i="5"/>
  <c r="I47" i="4"/>
  <c r="H47" i="4"/>
  <c r="I45" i="3"/>
  <c r="H45" i="3"/>
  <c r="H44" i="2"/>
  <c r="I45" i="2" s="1"/>
  <c r="P45" i="2" s="1"/>
  <c r="L44" i="2"/>
  <c r="L49" i="7" l="1"/>
  <c r="I51" i="7"/>
  <c r="H51" i="7"/>
  <c r="J50" i="7"/>
  <c r="K50" i="7" s="1"/>
  <c r="J47" i="4"/>
  <c r="K47" i="4" s="1"/>
  <c r="L47" i="4"/>
  <c r="L45" i="3"/>
  <c r="P45" i="3"/>
  <c r="K49" i="5"/>
  <c r="I50" i="5"/>
  <c r="J50" i="5" s="1"/>
  <c r="H50" i="5"/>
  <c r="L49" i="5"/>
  <c r="I48" i="4"/>
  <c r="H48" i="4"/>
  <c r="I46" i="3"/>
  <c r="H46" i="3"/>
  <c r="H45" i="2"/>
  <c r="I46" i="2" s="1"/>
  <c r="P46" i="2" s="1"/>
  <c r="L45" i="2"/>
  <c r="L50" i="7" l="1"/>
  <c r="I52" i="7"/>
  <c r="H52" i="7"/>
  <c r="J51" i="7"/>
  <c r="K51" i="7" s="1"/>
  <c r="J48" i="4"/>
  <c r="K48" i="4" s="1"/>
  <c r="L48" i="4"/>
  <c r="L46" i="3"/>
  <c r="P46" i="3"/>
  <c r="K50" i="5"/>
  <c r="I51" i="5"/>
  <c r="J51" i="5" s="1"/>
  <c r="H51" i="5"/>
  <c r="L50" i="5"/>
  <c r="I49" i="4"/>
  <c r="H49" i="4"/>
  <c r="I47" i="3"/>
  <c r="H47" i="3"/>
  <c r="H46" i="2"/>
  <c r="I47" i="2" s="1"/>
  <c r="P47" i="2" s="1"/>
  <c r="L46" i="2"/>
  <c r="L51" i="7" l="1"/>
  <c r="I53" i="7"/>
  <c r="H53" i="7"/>
  <c r="J52" i="7"/>
  <c r="K52" i="7" s="1"/>
  <c r="J49" i="4"/>
  <c r="K49" i="4" s="1"/>
  <c r="L49" i="4"/>
  <c r="L47" i="3"/>
  <c r="P47" i="3"/>
  <c r="K51" i="5"/>
  <c r="I52" i="5"/>
  <c r="J52" i="5" s="1"/>
  <c r="H52" i="5"/>
  <c r="L51" i="5"/>
  <c r="I50" i="4"/>
  <c r="H50" i="4"/>
  <c r="I48" i="3"/>
  <c r="H48" i="3"/>
  <c r="H47" i="2"/>
  <c r="I48" i="2" s="1"/>
  <c r="P48" i="2" s="1"/>
  <c r="L47" i="2"/>
  <c r="L52" i="7" l="1"/>
  <c r="I54" i="7"/>
  <c r="H54" i="7"/>
  <c r="J53" i="7"/>
  <c r="K53" i="7" s="1"/>
  <c r="J50" i="4"/>
  <c r="K50" i="4" s="1"/>
  <c r="L50" i="4"/>
  <c r="L48" i="3"/>
  <c r="P48" i="3"/>
  <c r="K52" i="5"/>
  <c r="I53" i="5"/>
  <c r="J53" i="5" s="1"/>
  <c r="H53" i="5"/>
  <c r="L52" i="5"/>
  <c r="I51" i="4"/>
  <c r="H51" i="4"/>
  <c r="I49" i="3"/>
  <c r="H49" i="3"/>
  <c r="H48" i="2"/>
  <c r="I49" i="2" s="1"/>
  <c r="P49" i="2" s="1"/>
  <c r="L48" i="2"/>
  <c r="L53" i="7" l="1"/>
  <c r="I55" i="7"/>
  <c r="H55" i="7"/>
  <c r="J54" i="7"/>
  <c r="K54" i="7" s="1"/>
  <c r="J51" i="4"/>
  <c r="K51" i="4" s="1"/>
  <c r="L51" i="4"/>
  <c r="L49" i="3"/>
  <c r="P49" i="3"/>
  <c r="K53" i="5"/>
  <c r="I54" i="5"/>
  <c r="J54" i="5" s="1"/>
  <c r="H54" i="5"/>
  <c r="L53" i="5"/>
  <c r="I52" i="4"/>
  <c r="H52" i="4"/>
  <c r="I50" i="3"/>
  <c r="H50" i="3"/>
  <c r="H49" i="2"/>
  <c r="I50" i="2" s="1"/>
  <c r="P50" i="2" s="1"/>
  <c r="L49" i="2"/>
  <c r="L54" i="7" l="1"/>
  <c r="I56" i="7"/>
  <c r="H56" i="7"/>
  <c r="J55" i="7"/>
  <c r="K55" i="7" s="1"/>
  <c r="J52" i="4"/>
  <c r="K52" i="4" s="1"/>
  <c r="L52" i="4"/>
  <c r="L50" i="3"/>
  <c r="P50" i="3"/>
  <c r="K54" i="5"/>
  <c r="I55" i="5"/>
  <c r="J55" i="5" s="1"/>
  <c r="H55" i="5"/>
  <c r="L54" i="5"/>
  <c r="I53" i="4"/>
  <c r="H53" i="4"/>
  <c r="I51" i="3"/>
  <c r="H51" i="3"/>
  <c r="H50" i="2"/>
  <c r="I51" i="2" s="1"/>
  <c r="P51" i="2" s="1"/>
  <c r="L50" i="2"/>
  <c r="L55" i="7" l="1"/>
  <c r="I57" i="7"/>
  <c r="H57" i="7"/>
  <c r="J56" i="7"/>
  <c r="K56" i="7" s="1"/>
  <c r="J53" i="4"/>
  <c r="K53" i="4" s="1"/>
  <c r="L53" i="4"/>
  <c r="L51" i="3"/>
  <c r="P51" i="3"/>
  <c r="K55" i="5"/>
  <c r="I56" i="5"/>
  <c r="J56" i="5" s="1"/>
  <c r="H56" i="5"/>
  <c r="L55" i="5"/>
  <c r="I54" i="4"/>
  <c r="H54" i="4"/>
  <c r="I52" i="3"/>
  <c r="H52" i="3"/>
  <c r="H51" i="2"/>
  <c r="I52" i="2" s="1"/>
  <c r="P52" i="2" s="1"/>
  <c r="L51" i="2"/>
  <c r="L56" i="7" l="1"/>
  <c r="I58" i="7"/>
  <c r="H58" i="7"/>
  <c r="J57" i="7"/>
  <c r="K57" i="7" s="1"/>
  <c r="J54" i="4"/>
  <c r="K54" i="4" s="1"/>
  <c r="L54" i="4"/>
  <c r="L52" i="3"/>
  <c r="P52" i="3"/>
  <c r="K56" i="5"/>
  <c r="I57" i="5"/>
  <c r="J57" i="5" s="1"/>
  <c r="H57" i="5"/>
  <c r="L56" i="5"/>
  <c r="I55" i="4"/>
  <c r="H55" i="4"/>
  <c r="I53" i="3"/>
  <c r="H53" i="3"/>
  <c r="H52" i="2"/>
  <c r="I53" i="2" s="1"/>
  <c r="P53" i="2" s="1"/>
  <c r="L52" i="2"/>
  <c r="L57" i="7" l="1"/>
  <c r="I59" i="7"/>
  <c r="H59" i="7"/>
  <c r="J58" i="7"/>
  <c r="K58" i="7" s="1"/>
  <c r="J55" i="4"/>
  <c r="K55" i="4" s="1"/>
  <c r="L55" i="4"/>
  <c r="L53" i="3"/>
  <c r="P53" i="3"/>
  <c r="K57" i="5"/>
  <c r="I58" i="5"/>
  <c r="J58" i="5" s="1"/>
  <c r="H58" i="5"/>
  <c r="L57" i="5"/>
  <c r="I56" i="4"/>
  <c r="H56" i="4"/>
  <c r="I54" i="3"/>
  <c r="H54" i="3"/>
  <c r="H53" i="2"/>
  <c r="I54" i="2" s="1"/>
  <c r="P54" i="2" s="1"/>
  <c r="L53" i="2"/>
  <c r="L58" i="7" l="1"/>
  <c r="I60" i="7"/>
  <c r="H60" i="7"/>
  <c r="J59" i="7"/>
  <c r="K59" i="7" s="1"/>
  <c r="J56" i="4"/>
  <c r="K56" i="4" s="1"/>
  <c r="L56" i="4"/>
  <c r="L54" i="3"/>
  <c r="P54" i="3"/>
  <c r="K58" i="5"/>
  <c r="I59" i="5"/>
  <c r="J59" i="5" s="1"/>
  <c r="H59" i="5"/>
  <c r="L58" i="5"/>
  <c r="I57" i="4"/>
  <c r="H57" i="4"/>
  <c r="I55" i="3"/>
  <c r="H55" i="3"/>
  <c r="H54" i="2"/>
  <c r="I55" i="2" s="1"/>
  <c r="P55" i="2" s="1"/>
  <c r="L54" i="2"/>
  <c r="L59" i="7" l="1"/>
  <c r="I61" i="7"/>
  <c r="H61" i="7"/>
  <c r="J60" i="7"/>
  <c r="K60" i="7" s="1"/>
  <c r="J57" i="4"/>
  <c r="K57" i="4" s="1"/>
  <c r="L57" i="4"/>
  <c r="L55" i="3"/>
  <c r="P55" i="3"/>
  <c r="K59" i="5"/>
  <c r="I60" i="5"/>
  <c r="J60" i="5" s="1"/>
  <c r="H60" i="5"/>
  <c r="L59" i="5"/>
  <c r="I58" i="4"/>
  <c r="H58" i="4"/>
  <c r="I56" i="3"/>
  <c r="H56" i="3"/>
  <c r="H55" i="2"/>
  <c r="I56" i="2" s="1"/>
  <c r="P56" i="2" s="1"/>
  <c r="L55" i="2"/>
  <c r="L60" i="7" l="1"/>
  <c r="I62" i="7"/>
  <c r="H62" i="7"/>
  <c r="J61" i="7"/>
  <c r="K61" i="7" s="1"/>
  <c r="J58" i="4"/>
  <c r="K58" i="4" s="1"/>
  <c r="L58" i="4"/>
  <c r="L56" i="3"/>
  <c r="P56" i="3"/>
  <c r="K60" i="5"/>
  <c r="I61" i="5"/>
  <c r="J61" i="5" s="1"/>
  <c r="H61" i="5"/>
  <c r="L60" i="5"/>
  <c r="I59" i="4"/>
  <c r="H59" i="4"/>
  <c r="I57" i="3"/>
  <c r="H57" i="3"/>
  <c r="H56" i="2"/>
  <c r="I57" i="2" s="1"/>
  <c r="P57" i="2" s="1"/>
  <c r="L56" i="2"/>
  <c r="L61" i="7" l="1"/>
  <c r="I63" i="7"/>
  <c r="H63" i="7"/>
  <c r="J62" i="7"/>
  <c r="K62" i="7" s="1"/>
  <c r="J59" i="4"/>
  <c r="K59" i="4" s="1"/>
  <c r="L59" i="4"/>
  <c r="L57" i="3"/>
  <c r="P57" i="3"/>
  <c r="K61" i="5"/>
  <c r="I62" i="5"/>
  <c r="J62" i="5" s="1"/>
  <c r="H62" i="5"/>
  <c r="L61" i="5"/>
  <c r="I60" i="4"/>
  <c r="H60" i="4"/>
  <c r="I58" i="3"/>
  <c r="H58" i="3"/>
  <c r="H57" i="2"/>
  <c r="I58" i="2" s="1"/>
  <c r="P58" i="2" s="1"/>
  <c r="L57" i="2"/>
  <c r="L62" i="7" l="1"/>
  <c r="I64" i="7"/>
  <c r="H64" i="7"/>
  <c r="J63" i="7"/>
  <c r="K63" i="7" s="1"/>
  <c r="J60" i="4"/>
  <c r="K60" i="4" s="1"/>
  <c r="L60" i="4"/>
  <c r="L58" i="3"/>
  <c r="P58" i="3"/>
  <c r="K62" i="5"/>
  <c r="I63" i="5"/>
  <c r="J63" i="5" s="1"/>
  <c r="H63" i="5"/>
  <c r="L62" i="5"/>
  <c r="I61" i="4"/>
  <c r="H61" i="4"/>
  <c r="I59" i="3"/>
  <c r="H59" i="3"/>
  <c r="H58" i="2"/>
  <c r="I59" i="2" s="1"/>
  <c r="P59" i="2" s="1"/>
  <c r="L58" i="2"/>
  <c r="L63" i="7" l="1"/>
  <c r="I65" i="7"/>
  <c r="H65" i="7"/>
  <c r="J64" i="7"/>
  <c r="K64" i="7" s="1"/>
  <c r="J61" i="4"/>
  <c r="K61" i="4" s="1"/>
  <c r="L61" i="4"/>
  <c r="L59" i="3"/>
  <c r="P59" i="3"/>
  <c r="K63" i="5"/>
  <c r="I64" i="5"/>
  <c r="J64" i="5" s="1"/>
  <c r="H64" i="5"/>
  <c r="L63" i="5"/>
  <c r="I62" i="4"/>
  <c r="H62" i="4"/>
  <c r="I60" i="3"/>
  <c r="H60" i="3"/>
  <c r="H59" i="2"/>
  <c r="I60" i="2" s="1"/>
  <c r="P60" i="2" s="1"/>
  <c r="L59" i="2"/>
  <c r="L64" i="7" l="1"/>
  <c r="I66" i="7"/>
  <c r="H66" i="7"/>
  <c r="J65" i="7"/>
  <c r="K65" i="7" s="1"/>
  <c r="J62" i="4"/>
  <c r="K62" i="4" s="1"/>
  <c r="L62" i="4"/>
  <c r="L60" i="3"/>
  <c r="P60" i="3"/>
  <c r="K64" i="5"/>
  <c r="I65" i="5"/>
  <c r="J65" i="5" s="1"/>
  <c r="H65" i="5"/>
  <c r="L64" i="5"/>
  <c r="I63" i="4"/>
  <c r="H63" i="4"/>
  <c r="I61" i="3"/>
  <c r="H61" i="3"/>
  <c r="H60" i="2"/>
  <c r="I61" i="2" s="1"/>
  <c r="P61" i="2" s="1"/>
  <c r="L60" i="2"/>
  <c r="L65" i="7" l="1"/>
  <c r="I67" i="7"/>
  <c r="H67" i="7"/>
  <c r="J66" i="7"/>
  <c r="K66" i="7" s="1"/>
  <c r="J63" i="4"/>
  <c r="K63" i="4" s="1"/>
  <c r="L63" i="4"/>
  <c r="L61" i="3"/>
  <c r="P61" i="3"/>
  <c r="K65" i="5"/>
  <c r="I66" i="5"/>
  <c r="J66" i="5" s="1"/>
  <c r="H66" i="5"/>
  <c r="L65" i="5"/>
  <c r="I64" i="4"/>
  <c r="H64" i="4"/>
  <c r="I62" i="3"/>
  <c r="H62" i="3"/>
  <c r="H61" i="2"/>
  <c r="I62" i="2" s="1"/>
  <c r="P62" i="2" s="1"/>
  <c r="L61" i="2"/>
  <c r="L66" i="7" l="1"/>
  <c r="I68" i="7"/>
  <c r="H68" i="7"/>
  <c r="J67" i="7"/>
  <c r="K67" i="7" s="1"/>
  <c r="J64" i="4"/>
  <c r="K64" i="4" s="1"/>
  <c r="L64" i="4"/>
  <c r="L62" i="3"/>
  <c r="P62" i="3"/>
  <c r="K66" i="5"/>
  <c r="I67" i="5"/>
  <c r="J67" i="5" s="1"/>
  <c r="H67" i="5"/>
  <c r="L66" i="5"/>
  <c r="I65" i="4"/>
  <c r="H65" i="4"/>
  <c r="I63" i="3"/>
  <c r="H63" i="3"/>
  <c r="H62" i="2"/>
  <c r="I63" i="2" s="1"/>
  <c r="P63" i="2" s="1"/>
  <c r="L62" i="2"/>
  <c r="L67" i="7" l="1"/>
  <c r="H69" i="7"/>
  <c r="J68" i="7"/>
  <c r="K68" i="7" s="1"/>
  <c r="J65" i="4"/>
  <c r="K65" i="4" s="1"/>
  <c r="L65" i="4"/>
  <c r="L63" i="3"/>
  <c r="P63" i="3"/>
  <c r="K67" i="5"/>
  <c r="I68" i="5"/>
  <c r="J68" i="5" s="1"/>
  <c r="H68" i="5"/>
  <c r="L67" i="5"/>
  <c r="I66" i="4"/>
  <c r="H66" i="4"/>
  <c r="I64" i="3"/>
  <c r="H64" i="3"/>
  <c r="H63" i="2"/>
  <c r="I64" i="2" s="1"/>
  <c r="P64" i="2" s="1"/>
  <c r="L63" i="2"/>
  <c r="L68" i="7" l="1"/>
  <c r="J69" i="7"/>
  <c r="J71" i="7" s="1"/>
  <c r="I71" i="7"/>
  <c r="J66" i="4"/>
  <c r="K66" i="4" s="1"/>
  <c r="L66" i="4"/>
  <c r="L64" i="3"/>
  <c r="P64" i="3"/>
  <c r="K68" i="5"/>
  <c r="I69" i="5"/>
  <c r="J69" i="5" s="1"/>
  <c r="H69" i="5"/>
  <c r="L68" i="5"/>
  <c r="I67" i="4"/>
  <c r="H67" i="4"/>
  <c r="I68" i="4" s="1"/>
  <c r="I65" i="3"/>
  <c r="H65" i="3"/>
  <c r="H64" i="2"/>
  <c r="I65" i="2" s="1"/>
  <c r="P65" i="2" s="1"/>
  <c r="L64" i="2"/>
  <c r="P69" i="7" l="1"/>
  <c r="Q69" i="7" s="1"/>
  <c r="P68" i="7"/>
  <c r="Q68" i="7" s="1"/>
  <c r="P67" i="7"/>
  <c r="Q67" i="7" s="1"/>
  <c r="P66" i="7"/>
  <c r="Q66" i="7" s="1"/>
  <c r="P65" i="7"/>
  <c r="Q65" i="7" s="1"/>
  <c r="P64" i="7"/>
  <c r="Q64" i="7" s="1"/>
  <c r="P63" i="7"/>
  <c r="Q63" i="7" s="1"/>
  <c r="P62" i="7"/>
  <c r="Q62" i="7" s="1"/>
  <c r="P61" i="7"/>
  <c r="Q61" i="7" s="1"/>
  <c r="P60" i="7"/>
  <c r="Q60" i="7" s="1"/>
  <c r="P59" i="7"/>
  <c r="Q59" i="7" s="1"/>
  <c r="P58" i="7"/>
  <c r="Q58" i="7" s="1"/>
  <c r="P57" i="7"/>
  <c r="Q57" i="7" s="1"/>
  <c r="P56" i="7"/>
  <c r="Q56" i="7" s="1"/>
  <c r="P55" i="7"/>
  <c r="Q55" i="7" s="1"/>
  <c r="P54" i="7"/>
  <c r="Q54" i="7" s="1"/>
  <c r="P53" i="7"/>
  <c r="Q53" i="7" s="1"/>
  <c r="P52" i="7"/>
  <c r="Q52" i="7" s="1"/>
  <c r="P51" i="7"/>
  <c r="Q51" i="7" s="1"/>
  <c r="P50" i="7"/>
  <c r="Q50" i="7" s="1"/>
  <c r="P49" i="7"/>
  <c r="Q49" i="7" s="1"/>
  <c r="P48" i="7"/>
  <c r="Q48" i="7" s="1"/>
  <c r="P47" i="7"/>
  <c r="Q47" i="7" s="1"/>
  <c r="P46" i="7"/>
  <c r="Q46" i="7" s="1"/>
  <c r="P45" i="7"/>
  <c r="Q45" i="7" s="1"/>
  <c r="P44" i="7"/>
  <c r="Q44" i="7" s="1"/>
  <c r="P43" i="7"/>
  <c r="Q43" i="7" s="1"/>
  <c r="P42" i="7"/>
  <c r="Q42" i="7" s="1"/>
  <c r="P41" i="7"/>
  <c r="Q41" i="7" s="1"/>
  <c r="P40" i="7"/>
  <c r="Q40" i="7" s="1"/>
  <c r="P39" i="7"/>
  <c r="Q39" i="7" s="1"/>
  <c r="P38" i="7"/>
  <c r="Q38" i="7" s="1"/>
  <c r="P37" i="7"/>
  <c r="Q37" i="7" s="1"/>
  <c r="P36" i="7"/>
  <c r="Q36" i="7" s="1"/>
  <c r="P35" i="7"/>
  <c r="Q35" i="7" s="1"/>
  <c r="P34" i="7"/>
  <c r="Q34" i="7" s="1"/>
  <c r="P33" i="7"/>
  <c r="Q33" i="7" s="1"/>
  <c r="P32" i="7"/>
  <c r="Q32" i="7" s="1"/>
  <c r="P31" i="7"/>
  <c r="Q31" i="7" s="1"/>
  <c r="P30" i="7"/>
  <c r="Q30" i="7" s="1"/>
  <c r="P29" i="7"/>
  <c r="Q29" i="7" s="1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P22" i="7"/>
  <c r="Q22" i="7" s="1"/>
  <c r="P21" i="7"/>
  <c r="Q21" i="7" s="1"/>
  <c r="P20" i="7"/>
  <c r="Q20" i="7" s="1"/>
  <c r="P19" i="7"/>
  <c r="Q19" i="7" s="1"/>
  <c r="P18" i="7"/>
  <c r="Q18" i="7" s="1"/>
  <c r="P17" i="7"/>
  <c r="Q17" i="7" s="1"/>
  <c r="P16" i="7"/>
  <c r="Q16" i="7" s="1"/>
  <c r="P15" i="7"/>
  <c r="Q15" i="7" s="1"/>
  <c r="P14" i="7"/>
  <c r="Q14" i="7" s="1"/>
  <c r="P13" i="7"/>
  <c r="Q13" i="7" s="1"/>
  <c r="P12" i="7"/>
  <c r="Q12" i="7" s="1"/>
  <c r="P11" i="7"/>
  <c r="Q11" i="7" s="1"/>
  <c r="P10" i="7"/>
  <c r="L69" i="7"/>
  <c r="L71" i="7" s="1"/>
  <c r="K69" i="7"/>
  <c r="J68" i="4"/>
  <c r="L68" i="4"/>
  <c r="J67" i="4"/>
  <c r="K67" i="4" s="1"/>
  <c r="L67" i="4"/>
  <c r="J71" i="5"/>
  <c r="L65" i="3"/>
  <c r="P65" i="3"/>
  <c r="P69" i="5"/>
  <c r="P68" i="5"/>
  <c r="Q68" i="5" s="1"/>
  <c r="P67" i="5"/>
  <c r="Q67" i="5" s="1"/>
  <c r="P66" i="5"/>
  <c r="Q66" i="5" s="1"/>
  <c r="P65" i="5"/>
  <c r="Q65" i="5" s="1"/>
  <c r="P64" i="5"/>
  <c r="Q64" i="5" s="1"/>
  <c r="P63" i="5"/>
  <c r="Q63" i="5" s="1"/>
  <c r="P62" i="5"/>
  <c r="Q62" i="5" s="1"/>
  <c r="P61" i="5"/>
  <c r="Q61" i="5" s="1"/>
  <c r="P60" i="5"/>
  <c r="Q60" i="5" s="1"/>
  <c r="P59" i="5"/>
  <c r="Q59" i="5" s="1"/>
  <c r="P58" i="5"/>
  <c r="Q58" i="5" s="1"/>
  <c r="P57" i="5"/>
  <c r="Q57" i="5" s="1"/>
  <c r="P56" i="5"/>
  <c r="Q56" i="5" s="1"/>
  <c r="P55" i="5"/>
  <c r="Q55" i="5" s="1"/>
  <c r="P54" i="5"/>
  <c r="Q54" i="5" s="1"/>
  <c r="P53" i="5"/>
  <c r="Q53" i="5" s="1"/>
  <c r="P52" i="5"/>
  <c r="Q52" i="5" s="1"/>
  <c r="P51" i="5"/>
  <c r="Q51" i="5" s="1"/>
  <c r="P50" i="5"/>
  <c r="Q50" i="5" s="1"/>
  <c r="P49" i="5"/>
  <c r="Q49" i="5" s="1"/>
  <c r="P48" i="5"/>
  <c r="Q48" i="5" s="1"/>
  <c r="P47" i="5"/>
  <c r="Q47" i="5" s="1"/>
  <c r="P46" i="5"/>
  <c r="Q46" i="5" s="1"/>
  <c r="P45" i="5"/>
  <c r="Q45" i="5" s="1"/>
  <c r="P44" i="5"/>
  <c r="Q44" i="5" s="1"/>
  <c r="P43" i="5"/>
  <c r="Q43" i="5" s="1"/>
  <c r="P42" i="5"/>
  <c r="Q42" i="5" s="1"/>
  <c r="P41" i="5"/>
  <c r="Q41" i="5" s="1"/>
  <c r="P40" i="5"/>
  <c r="Q40" i="5" s="1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K69" i="5"/>
  <c r="Q69" i="5"/>
  <c r="L69" i="5"/>
  <c r="L71" i="5" s="1"/>
  <c r="I71" i="5"/>
  <c r="K68" i="4"/>
  <c r="H68" i="4"/>
  <c r="I66" i="3"/>
  <c r="H66" i="3"/>
  <c r="I67" i="3" s="1"/>
  <c r="H65" i="2"/>
  <c r="I66" i="2" s="1"/>
  <c r="P66" i="2" s="1"/>
  <c r="L65" i="2"/>
  <c r="P71" i="7" l="1"/>
  <c r="Q10" i="7"/>
  <c r="Q71" i="7" s="1"/>
  <c r="L70" i="4"/>
  <c r="J70" i="4"/>
  <c r="P67" i="3"/>
  <c r="I69" i="3"/>
  <c r="L66" i="3"/>
  <c r="P66" i="3"/>
  <c r="P71" i="5"/>
  <c r="Q10" i="5"/>
  <c r="Q71" i="5" s="1"/>
  <c r="I70" i="4"/>
  <c r="L67" i="3"/>
  <c r="L69" i="3" s="1"/>
  <c r="H67" i="3"/>
  <c r="H66" i="2"/>
  <c r="I67" i="2" s="1"/>
  <c r="L66" i="2"/>
  <c r="P67" i="2" l="1"/>
  <c r="P69" i="2" s="1"/>
  <c r="I69" i="2"/>
  <c r="N68" i="4"/>
  <c r="O68" i="4" s="1"/>
  <c r="N67" i="4"/>
  <c r="O67" i="4" s="1"/>
  <c r="N66" i="4"/>
  <c r="O66" i="4" s="1"/>
  <c r="N65" i="4"/>
  <c r="O65" i="4" s="1"/>
  <c r="N64" i="4"/>
  <c r="O64" i="4" s="1"/>
  <c r="N63" i="4"/>
  <c r="O63" i="4" s="1"/>
  <c r="N62" i="4"/>
  <c r="O62" i="4" s="1"/>
  <c r="N61" i="4"/>
  <c r="O61" i="4" s="1"/>
  <c r="N60" i="4"/>
  <c r="O60" i="4" s="1"/>
  <c r="N59" i="4"/>
  <c r="O59" i="4" s="1"/>
  <c r="N58" i="4"/>
  <c r="O58" i="4" s="1"/>
  <c r="N57" i="4"/>
  <c r="O57" i="4" s="1"/>
  <c r="N56" i="4"/>
  <c r="O56" i="4" s="1"/>
  <c r="N55" i="4"/>
  <c r="O55" i="4" s="1"/>
  <c r="N54" i="4"/>
  <c r="O54" i="4" s="1"/>
  <c r="N53" i="4"/>
  <c r="O53" i="4" s="1"/>
  <c r="N52" i="4"/>
  <c r="O52" i="4" s="1"/>
  <c r="N51" i="4"/>
  <c r="O51" i="4" s="1"/>
  <c r="N50" i="4"/>
  <c r="O50" i="4" s="1"/>
  <c r="N49" i="4"/>
  <c r="O49" i="4" s="1"/>
  <c r="N48" i="4"/>
  <c r="O48" i="4" s="1"/>
  <c r="N47" i="4"/>
  <c r="O47" i="4" s="1"/>
  <c r="N46" i="4"/>
  <c r="O46" i="4" s="1"/>
  <c r="N45" i="4"/>
  <c r="O45" i="4" s="1"/>
  <c r="N44" i="4"/>
  <c r="O44" i="4" s="1"/>
  <c r="N43" i="4"/>
  <c r="O43" i="4" s="1"/>
  <c r="N42" i="4"/>
  <c r="O42" i="4" s="1"/>
  <c r="N41" i="4"/>
  <c r="O41" i="4" s="1"/>
  <c r="N40" i="4"/>
  <c r="O40" i="4" s="1"/>
  <c r="N39" i="4"/>
  <c r="O39" i="4" s="1"/>
  <c r="N38" i="4"/>
  <c r="O38" i="4" s="1"/>
  <c r="N37" i="4"/>
  <c r="O37" i="4" s="1"/>
  <c r="N36" i="4"/>
  <c r="O36" i="4" s="1"/>
  <c r="N35" i="4"/>
  <c r="O35" i="4" s="1"/>
  <c r="N34" i="4"/>
  <c r="O34" i="4" s="1"/>
  <c r="N33" i="4"/>
  <c r="O33" i="4" s="1"/>
  <c r="N32" i="4"/>
  <c r="O32" i="4" s="1"/>
  <c r="N31" i="4"/>
  <c r="O31" i="4" s="1"/>
  <c r="N30" i="4"/>
  <c r="O30" i="4" s="1"/>
  <c r="N29" i="4"/>
  <c r="O29" i="4" s="1"/>
  <c r="N28" i="4"/>
  <c r="O28" i="4" s="1"/>
  <c r="N27" i="4"/>
  <c r="O27" i="4" s="1"/>
  <c r="N26" i="4"/>
  <c r="O26" i="4" s="1"/>
  <c r="N25" i="4"/>
  <c r="O25" i="4" s="1"/>
  <c r="N24" i="4"/>
  <c r="O24" i="4" s="1"/>
  <c r="N23" i="4"/>
  <c r="O23" i="4" s="1"/>
  <c r="N22" i="4"/>
  <c r="O22" i="4" s="1"/>
  <c r="N21" i="4"/>
  <c r="O21" i="4" s="1"/>
  <c r="N20" i="4"/>
  <c r="O20" i="4" s="1"/>
  <c r="N19" i="4"/>
  <c r="O19" i="4" s="1"/>
  <c r="N18" i="4"/>
  <c r="O18" i="4" s="1"/>
  <c r="N17" i="4"/>
  <c r="O17" i="4" s="1"/>
  <c r="N16" i="4"/>
  <c r="O16" i="4" s="1"/>
  <c r="N15" i="4"/>
  <c r="O15" i="4" s="1"/>
  <c r="N14" i="4"/>
  <c r="O14" i="4" s="1"/>
  <c r="N13" i="4"/>
  <c r="O13" i="4" s="1"/>
  <c r="N12" i="4"/>
  <c r="O12" i="4" s="1"/>
  <c r="N11" i="4"/>
  <c r="O11" i="4" s="1"/>
  <c r="N10" i="4"/>
  <c r="O10" i="4" s="1"/>
  <c r="N9" i="4"/>
  <c r="P69" i="3"/>
  <c r="L67" i="2"/>
  <c r="L69" i="2" s="1"/>
  <c r="H67" i="2"/>
  <c r="O9" i="4" l="1"/>
  <c r="O70" i="4" s="1"/>
  <c r="N70" i="4"/>
</calcChain>
</file>

<file path=xl/sharedStrings.xml><?xml version="1.0" encoding="utf-8"?>
<sst xmlns="http://schemas.openxmlformats.org/spreadsheetml/2006/main" count="321" uniqueCount="57">
  <si>
    <t>Discounted CF</t>
  </si>
  <si>
    <t>Outstanding</t>
  </si>
  <si>
    <t>Discounted Loan Amount At The Beginning</t>
  </si>
  <si>
    <t>Month</t>
  </si>
  <si>
    <t>Entries</t>
  </si>
  <si>
    <t>Month 1</t>
  </si>
  <si>
    <t>Month 0</t>
  </si>
  <si>
    <t>Dr</t>
  </si>
  <si>
    <t>To</t>
  </si>
  <si>
    <t>To                  Bank</t>
  </si>
  <si>
    <t>Bank</t>
  </si>
  <si>
    <t>To                  Interest On Loan</t>
  </si>
  <si>
    <t>Interest @ 12%</t>
  </si>
  <si>
    <t>In The Books Of Lender</t>
  </si>
  <si>
    <t>Same accounting treatment for rest of the months as stated in Month 1 above in the books of lender</t>
  </si>
  <si>
    <t>In The Books Of Borrower</t>
  </si>
  <si>
    <t>Interest Advantage (Subvention)</t>
  </si>
  <si>
    <t>Lender's Account</t>
  </si>
  <si>
    <t>Loan To Borrower</t>
  </si>
  <si>
    <t>To                 Loan To Borrower</t>
  </si>
  <si>
    <t>Interest On Loan</t>
  </si>
  <si>
    <t>Monthly Interest Loss</t>
  </si>
  <si>
    <t>Interest Amortization Entry (Each Month)</t>
  </si>
  <si>
    <t xml:space="preserve"> Interest On Loan</t>
  </si>
  <si>
    <t xml:space="preserve">To </t>
  </si>
  <si>
    <t>Interest Deferred</t>
  </si>
  <si>
    <t>Same accounting treatment for rest of the months as stated in Month 1 above in the books of Borrower</t>
  </si>
  <si>
    <t>Loan amount</t>
  </si>
  <si>
    <t>Tenure In Months</t>
  </si>
  <si>
    <t>Market Interest Rate</t>
  </si>
  <si>
    <t>Discounting Factor</t>
  </si>
  <si>
    <t>Actual Interest Receipt</t>
  </si>
  <si>
    <t>Repayment Instalments</t>
  </si>
  <si>
    <t>Deferred Interest O/s Balance</t>
  </si>
  <si>
    <t>Gross Inflow (Principal + Interest)</t>
  </si>
  <si>
    <t>At the end of 60 months - Interest Advantage (Subvention) account and Lender's account will be nullified</t>
  </si>
  <si>
    <t>At the end of 60 months - Interest Deferred account and Borrower's account will be nullified</t>
  </si>
  <si>
    <t>Interest Charged @</t>
  </si>
  <si>
    <t>Amortization Recommended In BCAJ May 2012 Journal</t>
  </si>
  <si>
    <t>Interest Loss Under BCAJ Method</t>
  </si>
  <si>
    <t>Monthly Interest @ 12% (Accounting Entry)</t>
  </si>
  <si>
    <t>Processing Fees</t>
  </si>
  <si>
    <t>Effective Interest Rate</t>
  </si>
  <si>
    <t>To                  Processing Fees (Amortized)</t>
  </si>
  <si>
    <t>Present Value Of Monthly Interest Loss</t>
  </si>
  <si>
    <t>Interest @ 12% On (3)</t>
  </si>
  <si>
    <t>Loan Account In Books</t>
  </si>
  <si>
    <t>Monthly Interest - Accounting Entry</t>
  </si>
  <si>
    <t>Monthly Interest Loss (Appearent In Accounts)</t>
  </si>
  <si>
    <t>Deferred Processing Fees O/s Balance</t>
  </si>
  <si>
    <t>Processing Fees Amortization Monthly Entry</t>
  </si>
  <si>
    <t>Processing Fees (Amortized)</t>
  </si>
  <si>
    <t>Processing Fees (Income)</t>
  </si>
  <si>
    <t>Processing Fees (Expense)</t>
  </si>
  <si>
    <t>At the end of 60 months - Processing Fees (Amortized) account and Borrower's account will be nullified</t>
  </si>
  <si>
    <t>Impact On Profitability</t>
  </si>
  <si>
    <t>Monthly Effective Interest (Accounting Entry)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</si>
</sst>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;\(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43" fontId="0" fillId="0" borderId="0" xfId="1" applyFont="1"/>
    <xf numFmtId="9" fontId="0" fillId="0" borderId="0" xfId="0" applyNumberFormat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43" fontId="0" fillId="0" borderId="1" xfId="1" applyNumberFormat="1" applyFont="1" applyBorder="1" applyAlignment="1">
      <alignment vertical="center"/>
    </xf>
    <xf numFmtId="43" fontId="0" fillId="0" borderId="1" xfId="1" applyFont="1" applyBorder="1" applyAlignment="1">
      <alignment vertical="center"/>
    </xf>
    <xf numFmtId="43" fontId="0" fillId="0" borderId="1" xfId="1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vertical="center"/>
    </xf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 applyAlignment="1">
      <alignment vertical="center"/>
    </xf>
    <xf numFmtId="9" fontId="2" fillId="0" borderId="6" xfId="0" applyNumberFormat="1" applyFont="1" applyBorder="1" applyAlignment="1">
      <alignment vertical="center"/>
    </xf>
    <xf numFmtId="0" fontId="2" fillId="0" borderId="7" xfId="0" applyFont="1" applyBorder="1"/>
    <xf numFmtId="0" fontId="2" fillId="0" borderId="8" xfId="0" applyFont="1" applyBorder="1"/>
    <xf numFmtId="9" fontId="2" fillId="0" borderId="9" xfId="0" applyNumberFormat="1" applyFont="1" applyBorder="1" applyAlignment="1">
      <alignment vertical="center"/>
    </xf>
    <xf numFmtId="43" fontId="2" fillId="0" borderId="1" xfId="1" applyFont="1" applyBorder="1"/>
    <xf numFmtId="43" fontId="0" fillId="0" borderId="0" xfId="0" applyNumberFormat="1"/>
    <xf numFmtId="10" fontId="2" fillId="0" borderId="9" xfId="0" applyNumberFormat="1" applyFont="1" applyBorder="1" applyAlignment="1">
      <alignment vertical="center"/>
    </xf>
    <xf numFmtId="164" fontId="2" fillId="0" borderId="1" xfId="0" quotePrefix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238126</xdr:colOff>
      <xdr:row>5</xdr:row>
      <xdr:rowOff>590550</xdr:rowOff>
    </xdr:from>
    <xdr:to>
      <xdr:col>0</xdr:col>
      <xdr:colOff>419100</xdr:colOff>
      <xdr:row>6</xdr:row>
      <xdr:rowOff>2</xdr:rowOff>
    </xdr:to>
    <xdr:sp macro="" textlink="">
      <xdr:nvSpPr>
        <xdr:cNvPr id="2" name="Down Arrow 1"/>
        <xdr:cNvSpPr/>
      </xdr:nvSpPr>
      <xdr:spPr>
        <a:xfrm>
          <a:off x="238126" y="1352550"/>
          <a:ext cx="180974" cy="361952"/>
        </a:xfrm>
        <a:prstGeom prst="downArrow">
          <a:avLst>
            <a:gd name="adj1" fmla="val 26415"/>
            <a:gd name="adj2" fmla="val 6322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5</xdr:row>
      <xdr:rowOff>666750</xdr:rowOff>
    </xdr:from>
    <xdr:to>
      <xdr:col>0</xdr:col>
      <xdr:colOff>380999</xdr:colOff>
      <xdr:row>5</xdr:row>
      <xdr:rowOff>1104900</xdr:rowOff>
    </xdr:to>
    <xdr:sp macro="" textlink="">
      <xdr:nvSpPr>
        <xdr:cNvPr id="2" name="Down Arrow 1"/>
        <xdr:cNvSpPr/>
      </xdr:nvSpPr>
      <xdr:spPr>
        <a:xfrm>
          <a:off x="238125" y="1638300"/>
          <a:ext cx="142874" cy="438150"/>
        </a:xfrm>
        <a:prstGeom prst="downArrow">
          <a:avLst>
            <a:gd name="adj1" fmla="val 26415"/>
            <a:gd name="adj2" fmla="val 6322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247651</xdr:colOff>
      <xdr:row>5</xdr:row>
      <xdr:rowOff>657225</xdr:rowOff>
    </xdr:from>
    <xdr:to>
      <xdr:col>0</xdr:col>
      <xdr:colOff>390525</xdr:colOff>
      <xdr:row>5</xdr:row>
      <xdr:rowOff>1095375</xdr:rowOff>
    </xdr:to>
    <xdr:sp macro="" textlink="">
      <xdr:nvSpPr>
        <xdr:cNvPr id="2" name="Down Arrow 1"/>
        <xdr:cNvSpPr/>
      </xdr:nvSpPr>
      <xdr:spPr>
        <a:xfrm>
          <a:off x="247651" y="1628775"/>
          <a:ext cx="142874" cy="438150"/>
        </a:xfrm>
        <a:prstGeom prst="downArrow">
          <a:avLst>
            <a:gd name="adj1" fmla="val 26415"/>
            <a:gd name="adj2" fmla="val 6322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238126</xdr:colOff>
      <xdr:row>5</xdr:row>
      <xdr:rowOff>590550</xdr:rowOff>
    </xdr:from>
    <xdr:to>
      <xdr:col>0</xdr:col>
      <xdr:colOff>419100</xdr:colOff>
      <xdr:row>6</xdr:row>
      <xdr:rowOff>2</xdr:rowOff>
    </xdr:to>
    <xdr:sp macro="" textlink="">
      <xdr:nvSpPr>
        <xdr:cNvPr id="2" name="Down Arrow 1"/>
        <xdr:cNvSpPr/>
      </xdr:nvSpPr>
      <xdr:spPr>
        <a:xfrm>
          <a:off x="238126" y="1562100"/>
          <a:ext cx="180974" cy="371477"/>
        </a:xfrm>
        <a:prstGeom prst="downArrow">
          <a:avLst>
            <a:gd name="adj1" fmla="val 26415"/>
            <a:gd name="adj2" fmla="val 6322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topLeftCell="A58" workbookViewId="0">
      <selection activeCell="J6" sqref="J6"/>
    </sheetView>
  </sheetViews>
  <sheetFormatPr defaultRowHeight="15" x14ac:dyDescent="0.25"/>
  <cols>
    <col min="2" max="2" width="12.5703125" customWidth="1"/>
    <col min="3" max="3" width="12.7109375" customWidth="1"/>
    <col min="5" max="6" width="12" bestFit="1" customWidth="1"/>
    <col min="7" max="7" width="11.5703125" customWidth="1"/>
    <col min="8" max="9" width="11.5703125" bestFit="1" customWidth="1"/>
    <col min="10" max="10" width="12" bestFit="1" customWidth="1"/>
    <col min="11" max="11" width="13.42578125" customWidth="1"/>
    <col min="12" max="12" width="11.5703125" customWidth="1"/>
    <col min="13" max="13" width="10.28515625" bestFit="1" customWidth="1"/>
    <col min="15" max="15" width="14.28515625" customWidth="1"/>
    <col min="16" max="16" width="10" customWidth="1"/>
  </cols>
  <sheetData>
    <row r="1" spans="1:16" x14ac:dyDescent="0.25">
      <c r="A1" s="12" t="s">
        <v>27</v>
      </c>
      <c r="B1" s="13"/>
      <c r="C1" s="14">
        <v>100000</v>
      </c>
    </row>
    <row r="2" spans="1:16" x14ac:dyDescent="0.25">
      <c r="A2" s="15" t="s">
        <v>28</v>
      </c>
      <c r="B2" s="16"/>
      <c r="C2" s="17">
        <v>60</v>
      </c>
    </row>
    <row r="3" spans="1:16" x14ac:dyDescent="0.25">
      <c r="A3" s="15" t="s">
        <v>37</v>
      </c>
      <c r="B3" s="16"/>
      <c r="C3" s="18">
        <v>0</v>
      </c>
    </row>
    <row r="4" spans="1:16" ht="15.75" thickBot="1" x14ac:dyDescent="0.3">
      <c r="A4" s="19" t="s">
        <v>29</v>
      </c>
      <c r="B4" s="20"/>
      <c r="C4" s="21">
        <v>0.12</v>
      </c>
    </row>
    <row r="5" spans="1:16" ht="15.75" thickBot="1" x14ac:dyDescent="0.3">
      <c r="C5" s="2"/>
    </row>
    <row r="6" spans="1:16" ht="75.75" thickBot="1" x14ac:dyDescent="0.3">
      <c r="A6" s="4" t="s">
        <v>3</v>
      </c>
      <c r="B6" s="4" t="s">
        <v>32</v>
      </c>
      <c r="C6" s="4" t="s">
        <v>1</v>
      </c>
      <c r="D6" s="4" t="s">
        <v>31</v>
      </c>
      <c r="E6" s="4" t="s">
        <v>34</v>
      </c>
      <c r="F6" s="4" t="s">
        <v>30</v>
      </c>
      <c r="G6" s="4" t="s">
        <v>0</v>
      </c>
      <c r="H6" s="4" t="s">
        <v>2</v>
      </c>
      <c r="I6" s="4" t="s">
        <v>40</v>
      </c>
      <c r="J6" s="4" t="s">
        <v>12</v>
      </c>
      <c r="K6" s="4" t="s">
        <v>22</v>
      </c>
      <c r="L6" s="4" t="s">
        <v>21</v>
      </c>
      <c r="M6" s="4" t="s">
        <v>33</v>
      </c>
      <c r="O6" s="4" t="s">
        <v>38</v>
      </c>
      <c r="P6" s="4" t="s">
        <v>39</v>
      </c>
    </row>
    <row r="7" spans="1:16" ht="15.75" thickBot="1" x14ac:dyDescent="0.3">
      <c r="A7" s="5">
        <v>0</v>
      </c>
      <c r="B7" s="6"/>
      <c r="C7" s="6"/>
      <c r="D7" s="6"/>
      <c r="E7" s="6"/>
      <c r="F7" s="7"/>
      <c r="G7" s="9"/>
      <c r="H7" s="9">
        <f>SUM(G8:G67)</f>
        <v>74925.12999999999</v>
      </c>
      <c r="I7" s="10"/>
      <c r="J7" s="10"/>
      <c r="K7" s="10"/>
      <c r="L7" s="10"/>
      <c r="M7" s="10">
        <f>C1-H7</f>
        <v>25074.87000000001</v>
      </c>
      <c r="O7" s="10"/>
      <c r="P7" s="10"/>
    </row>
    <row r="8" spans="1:16" ht="15.75" thickBot="1" x14ac:dyDescent="0.3">
      <c r="A8" s="5">
        <v>1</v>
      </c>
      <c r="B8" s="9">
        <f t="shared" ref="B8:B39" si="0">ROUND($C$1/60,2)</f>
        <v>1666.67</v>
      </c>
      <c r="C8" s="9">
        <f>C1-B8</f>
        <v>98333.33</v>
      </c>
      <c r="D8" s="9">
        <f>ROUND(C1*C3*(1/12),2)</f>
        <v>0</v>
      </c>
      <c r="E8" s="9">
        <f t="shared" ref="E8:E39" si="1">B8+D8</f>
        <v>1666.67</v>
      </c>
      <c r="F8" s="6">
        <f t="shared" ref="F8:F39" si="2">(1+$C$4/12)^A8</f>
        <v>1.01</v>
      </c>
      <c r="G8" s="9">
        <f>ROUND(E8/F8,2)</f>
        <v>1650.17</v>
      </c>
      <c r="H8" s="9">
        <f>H7+I8-E8</f>
        <v>74007.709999999992</v>
      </c>
      <c r="I8" s="10">
        <f t="shared" ref="I8:I39" si="3">ROUND(H7*$C$4*(1/12),2)</f>
        <v>749.25</v>
      </c>
      <c r="J8" s="10">
        <f>ROUND(C1*C4*(1/12),2)</f>
        <v>1000</v>
      </c>
      <c r="K8" s="10">
        <f>ROUND((J8-D8)/F8,2)</f>
        <v>990.1</v>
      </c>
      <c r="L8" s="10">
        <f>I8-K8</f>
        <v>-240.85000000000002</v>
      </c>
      <c r="M8" s="10">
        <f>C1-H7-K8</f>
        <v>24084.770000000011</v>
      </c>
      <c r="O8" s="10">
        <f>ROUND($K$69/$C$2,2)</f>
        <v>417.91</v>
      </c>
      <c r="P8" s="10">
        <f>I8-O8</f>
        <v>331.34</v>
      </c>
    </row>
    <row r="9" spans="1:16" ht="15.75" thickBot="1" x14ac:dyDescent="0.3">
      <c r="A9" s="5">
        <v>2</v>
      </c>
      <c r="B9" s="9">
        <f t="shared" si="0"/>
        <v>1666.67</v>
      </c>
      <c r="C9" s="9">
        <f t="shared" ref="C9:C40" si="4">C8-B9</f>
        <v>96666.66</v>
      </c>
      <c r="D9" s="9">
        <f t="shared" ref="D9:D40" si="5">ROUND(C8*$C$3*(1/12),2)</f>
        <v>0</v>
      </c>
      <c r="E9" s="9">
        <f t="shared" si="1"/>
        <v>1666.67</v>
      </c>
      <c r="F9" s="6">
        <f t="shared" si="2"/>
        <v>1.0201</v>
      </c>
      <c r="G9" s="9">
        <f t="shared" ref="G9:G67" si="6">ROUND(E9/F9,2)</f>
        <v>1633.83</v>
      </c>
      <c r="H9" s="9">
        <f t="shared" ref="H9:H67" si="7">H8+I9-E9</f>
        <v>73081.119999999995</v>
      </c>
      <c r="I9" s="10">
        <f t="shared" si="3"/>
        <v>740.08</v>
      </c>
      <c r="J9" s="10">
        <f t="shared" ref="J9:J40" si="8">ROUND(C8*$C$4*(1/12),2)</f>
        <v>983.33</v>
      </c>
      <c r="K9" s="10">
        <f t="shared" ref="K9:K66" si="9">ROUND((J9-D9)/F9,2)</f>
        <v>963.95</v>
      </c>
      <c r="L9" s="10">
        <f t="shared" ref="L9:L67" si="10">I9-K9</f>
        <v>-223.87</v>
      </c>
      <c r="M9" s="10">
        <f>M8-K9</f>
        <v>23120.820000000011</v>
      </c>
      <c r="O9" s="10">
        <f t="shared" ref="O9:O66" si="11">ROUND($K$69/$C$2,2)</f>
        <v>417.91</v>
      </c>
      <c r="P9" s="10">
        <f t="shared" ref="P9:P67" si="12">I9-O9</f>
        <v>322.17</v>
      </c>
    </row>
    <row r="10" spans="1:16" ht="15.75" thickBot="1" x14ac:dyDescent="0.3">
      <c r="A10" s="5">
        <v>3</v>
      </c>
      <c r="B10" s="9">
        <f t="shared" si="0"/>
        <v>1666.67</v>
      </c>
      <c r="C10" s="9">
        <f t="shared" si="4"/>
        <v>94999.99</v>
      </c>
      <c r="D10" s="9">
        <f t="shared" si="5"/>
        <v>0</v>
      </c>
      <c r="E10" s="9">
        <f t="shared" si="1"/>
        <v>1666.67</v>
      </c>
      <c r="F10" s="6">
        <f t="shared" si="2"/>
        <v>1.0303009999999999</v>
      </c>
      <c r="G10" s="9">
        <f t="shared" si="6"/>
        <v>1617.65</v>
      </c>
      <c r="H10" s="9">
        <f t="shared" si="7"/>
        <v>72145.259999999995</v>
      </c>
      <c r="I10" s="10">
        <f t="shared" si="3"/>
        <v>730.81</v>
      </c>
      <c r="J10" s="10">
        <f t="shared" si="8"/>
        <v>966.67</v>
      </c>
      <c r="K10" s="10">
        <f t="shared" si="9"/>
        <v>938.24</v>
      </c>
      <c r="L10" s="10">
        <f t="shared" si="10"/>
        <v>-207.43000000000006</v>
      </c>
      <c r="M10" s="10">
        <f t="shared" ref="M10:M67" si="13">M9-K10</f>
        <v>22182.580000000009</v>
      </c>
      <c r="O10" s="10">
        <f t="shared" si="11"/>
        <v>417.91</v>
      </c>
      <c r="P10" s="10">
        <f t="shared" si="12"/>
        <v>312.89999999999992</v>
      </c>
    </row>
    <row r="11" spans="1:16" ht="15.75" thickBot="1" x14ac:dyDescent="0.3">
      <c r="A11" s="5">
        <v>4</v>
      </c>
      <c r="B11" s="9">
        <f t="shared" si="0"/>
        <v>1666.67</v>
      </c>
      <c r="C11" s="9">
        <f t="shared" si="4"/>
        <v>93333.32</v>
      </c>
      <c r="D11" s="9">
        <f t="shared" si="5"/>
        <v>0</v>
      </c>
      <c r="E11" s="9">
        <f t="shared" si="1"/>
        <v>1666.67</v>
      </c>
      <c r="F11" s="6">
        <f t="shared" si="2"/>
        <v>1.04060401</v>
      </c>
      <c r="G11" s="9">
        <f t="shared" si="6"/>
        <v>1601.64</v>
      </c>
      <c r="H11" s="9">
        <f t="shared" si="7"/>
        <v>71200.039999999994</v>
      </c>
      <c r="I11" s="10">
        <f t="shared" si="3"/>
        <v>721.45</v>
      </c>
      <c r="J11" s="10">
        <f t="shared" si="8"/>
        <v>950</v>
      </c>
      <c r="K11" s="10">
        <f t="shared" si="9"/>
        <v>912.93</v>
      </c>
      <c r="L11" s="10">
        <f t="shared" si="10"/>
        <v>-191.4799999999999</v>
      </c>
      <c r="M11" s="10">
        <f t="shared" si="13"/>
        <v>21269.650000000009</v>
      </c>
      <c r="O11" s="10">
        <f t="shared" si="11"/>
        <v>417.91</v>
      </c>
      <c r="P11" s="10">
        <f t="shared" si="12"/>
        <v>303.54000000000002</v>
      </c>
    </row>
    <row r="12" spans="1:16" ht="15.75" thickBot="1" x14ac:dyDescent="0.3">
      <c r="A12" s="5">
        <v>5</v>
      </c>
      <c r="B12" s="9">
        <f t="shared" si="0"/>
        <v>1666.67</v>
      </c>
      <c r="C12" s="9">
        <f t="shared" si="4"/>
        <v>91666.650000000009</v>
      </c>
      <c r="D12" s="9">
        <f t="shared" si="5"/>
        <v>0</v>
      </c>
      <c r="E12" s="9">
        <f t="shared" si="1"/>
        <v>1666.67</v>
      </c>
      <c r="F12" s="6">
        <f t="shared" si="2"/>
        <v>1.0510100500999999</v>
      </c>
      <c r="G12" s="9">
        <f t="shared" si="6"/>
        <v>1585.78</v>
      </c>
      <c r="H12" s="9">
        <f t="shared" si="7"/>
        <v>70245.37</v>
      </c>
      <c r="I12" s="10">
        <f t="shared" si="3"/>
        <v>712</v>
      </c>
      <c r="J12" s="10">
        <f t="shared" si="8"/>
        <v>933.33</v>
      </c>
      <c r="K12" s="10">
        <f t="shared" si="9"/>
        <v>888.03</v>
      </c>
      <c r="L12" s="10">
        <f t="shared" si="10"/>
        <v>-176.02999999999997</v>
      </c>
      <c r="M12" s="10">
        <f t="shared" si="13"/>
        <v>20381.62000000001</v>
      </c>
      <c r="O12" s="10">
        <f t="shared" si="11"/>
        <v>417.91</v>
      </c>
      <c r="P12" s="10">
        <f t="shared" si="12"/>
        <v>294.08999999999997</v>
      </c>
    </row>
    <row r="13" spans="1:16" ht="15.75" thickBot="1" x14ac:dyDescent="0.3">
      <c r="A13" s="5">
        <v>6</v>
      </c>
      <c r="B13" s="9">
        <f t="shared" si="0"/>
        <v>1666.67</v>
      </c>
      <c r="C13" s="9">
        <f t="shared" si="4"/>
        <v>89999.98000000001</v>
      </c>
      <c r="D13" s="9">
        <f t="shared" si="5"/>
        <v>0</v>
      </c>
      <c r="E13" s="9">
        <f t="shared" si="1"/>
        <v>1666.67</v>
      </c>
      <c r="F13" s="6">
        <f t="shared" si="2"/>
        <v>1.0615201506010001</v>
      </c>
      <c r="G13" s="9">
        <f t="shared" si="6"/>
        <v>1570.08</v>
      </c>
      <c r="H13" s="9">
        <f t="shared" si="7"/>
        <v>69281.149999999994</v>
      </c>
      <c r="I13" s="10">
        <f t="shared" si="3"/>
        <v>702.45</v>
      </c>
      <c r="J13" s="10">
        <f t="shared" si="8"/>
        <v>916.67</v>
      </c>
      <c r="K13" s="10">
        <f t="shared" si="9"/>
        <v>863.54</v>
      </c>
      <c r="L13" s="10">
        <f t="shared" si="10"/>
        <v>-161.08999999999992</v>
      </c>
      <c r="M13" s="10">
        <f t="shared" si="13"/>
        <v>19518.080000000009</v>
      </c>
      <c r="O13" s="10">
        <f t="shared" si="11"/>
        <v>417.91</v>
      </c>
      <c r="P13" s="10">
        <f t="shared" si="12"/>
        <v>284.54000000000002</v>
      </c>
    </row>
    <row r="14" spans="1:16" ht="15.75" thickBot="1" x14ac:dyDescent="0.3">
      <c r="A14" s="5">
        <v>7</v>
      </c>
      <c r="B14" s="9">
        <f t="shared" si="0"/>
        <v>1666.67</v>
      </c>
      <c r="C14" s="9">
        <f t="shared" si="4"/>
        <v>88333.310000000012</v>
      </c>
      <c r="D14" s="9">
        <f t="shared" si="5"/>
        <v>0</v>
      </c>
      <c r="E14" s="9">
        <f t="shared" si="1"/>
        <v>1666.67</v>
      </c>
      <c r="F14" s="6">
        <f t="shared" si="2"/>
        <v>1.0721353521070098</v>
      </c>
      <c r="G14" s="9">
        <f t="shared" si="6"/>
        <v>1554.53</v>
      </c>
      <c r="H14" s="9">
        <f t="shared" si="7"/>
        <v>68307.289999999994</v>
      </c>
      <c r="I14" s="10">
        <f t="shared" si="3"/>
        <v>692.81</v>
      </c>
      <c r="J14" s="10">
        <f t="shared" si="8"/>
        <v>900</v>
      </c>
      <c r="K14" s="10">
        <f t="shared" si="9"/>
        <v>839.45</v>
      </c>
      <c r="L14" s="10">
        <f t="shared" si="10"/>
        <v>-146.6400000000001</v>
      </c>
      <c r="M14" s="10">
        <f t="shared" si="13"/>
        <v>18678.630000000008</v>
      </c>
      <c r="O14" s="10">
        <f t="shared" si="11"/>
        <v>417.91</v>
      </c>
      <c r="P14" s="10">
        <f t="shared" si="12"/>
        <v>274.89999999999992</v>
      </c>
    </row>
    <row r="15" spans="1:16" ht="15.75" thickBot="1" x14ac:dyDescent="0.3">
      <c r="A15" s="5">
        <v>8</v>
      </c>
      <c r="B15" s="9">
        <f t="shared" si="0"/>
        <v>1666.67</v>
      </c>
      <c r="C15" s="9">
        <f t="shared" si="4"/>
        <v>86666.640000000014</v>
      </c>
      <c r="D15" s="9">
        <f t="shared" si="5"/>
        <v>0</v>
      </c>
      <c r="E15" s="9">
        <f t="shared" si="1"/>
        <v>1666.67</v>
      </c>
      <c r="F15" s="6">
        <f t="shared" si="2"/>
        <v>1.0828567056280802</v>
      </c>
      <c r="G15" s="9">
        <f t="shared" si="6"/>
        <v>1539.14</v>
      </c>
      <c r="H15" s="9">
        <f t="shared" si="7"/>
        <v>67323.69</v>
      </c>
      <c r="I15" s="10">
        <f t="shared" si="3"/>
        <v>683.07</v>
      </c>
      <c r="J15" s="10">
        <f t="shared" si="8"/>
        <v>883.33</v>
      </c>
      <c r="K15" s="10">
        <f t="shared" si="9"/>
        <v>815.74</v>
      </c>
      <c r="L15" s="10">
        <f t="shared" si="10"/>
        <v>-132.66999999999996</v>
      </c>
      <c r="M15" s="10">
        <f t="shared" si="13"/>
        <v>17862.890000000007</v>
      </c>
      <c r="O15" s="10">
        <f t="shared" si="11"/>
        <v>417.91</v>
      </c>
      <c r="P15" s="10">
        <f t="shared" si="12"/>
        <v>265.16000000000003</v>
      </c>
    </row>
    <row r="16" spans="1:16" ht="15.75" thickBot="1" x14ac:dyDescent="0.3">
      <c r="A16" s="5">
        <v>9</v>
      </c>
      <c r="B16" s="9">
        <f t="shared" si="0"/>
        <v>1666.67</v>
      </c>
      <c r="C16" s="9">
        <f t="shared" si="4"/>
        <v>84999.970000000016</v>
      </c>
      <c r="D16" s="9">
        <f t="shared" si="5"/>
        <v>0</v>
      </c>
      <c r="E16" s="9">
        <f t="shared" si="1"/>
        <v>1666.67</v>
      </c>
      <c r="F16" s="6">
        <f t="shared" si="2"/>
        <v>1.0936852726843611</v>
      </c>
      <c r="G16" s="9">
        <f t="shared" si="6"/>
        <v>1523.9</v>
      </c>
      <c r="H16" s="9">
        <f t="shared" si="7"/>
        <v>66330.260000000009</v>
      </c>
      <c r="I16" s="10">
        <f t="shared" si="3"/>
        <v>673.24</v>
      </c>
      <c r="J16" s="10">
        <f t="shared" si="8"/>
        <v>866.67</v>
      </c>
      <c r="K16" s="10">
        <f t="shared" si="9"/>
        <v>792.43</v>
      </c>
      <c r="L16" s="10">
        <f t="shared" si="10"/>
        <v>-119.18999999999994</v>
      </c>
      <c r="M16" s="10">
        <f t="shared" si="13"/>
        <v>17070.460000000006</v>
      </c>
      <c r="O16" s="10">
        <f t="shared" si="11"/>
        <v>417.91</v>
      </c>
      <c r="P16" s="10">
        <f t="shared" si="12"/>
        <v>255.32999999999998</v>
      </c>
    </row>
    <row r="17" spans="1:16" ht="15.75" thickBot="1" x14ac:dyDescent="0.3">
      <c r="A17" s="5">
        <v>10</v>
      </c>
      <c r="B17" s="9">
        <f t="shared" si="0"/>
        <v>1666.67</v>
      </c>
      <c r="C17" s="9">
        <f t="shared" si="4"/>
        <v>83333.300000000017</v>
      </c>
      <c r="D17" s="9">
        <f t="shared" si="5"/>
        <v>0</v>
      </c>
      <c r="E17" s="9">
        <f t="shared" si="1"/>
        <v>1666.67</v>
      </c>
      <c r="F17" s="6">
        <f t="shared" si="2"/>
        <v>1.1046221254112047</v>
      </c>
      <c r="G17" s="9">
        <f t="shared" si="6"/>
        <v>1508.81</v>
      </c>
      <c r="H17" s="9">
        <f t="shared" si="7"/>
        <v>65326.890000000014</v>
      </c>
      <c r="I17" s="10">
        <f t="shared" si="3"/>
        <v>663.3</v>
      </c>
      <c r="J17" s="10">
        <f t="shared" si="8"/>
        <v>850</v>
      </c>
      <c r="K17" s="10">
        <f t="shared" si="9"/>
        <v>769.49</v>
      </c>
      <c r="L17" s="10">
        <f t="shared" si="10"/>
        <v>-106.19000000000005</v>
      </c>
      <c r="M17" s="10">
        <f t="shared" si="13"/>
        <v>16300.970000000007</v>
      </c>
      <c r="O17" s="10">
        <f t="shared" si="11"/>
        <v>417.91</v>
      </c>
      <c r="P17" s="10">
        <f t="shared" si="12"/>
        <v>245.38999999999993</v>
      </c>
    </row>
    <row r="18" spans="1:16" ht="15.75" thickBot="1" x14ac:dyDescent="0.3">
      <c r="A18" s="5">
        <v>11</v>
      </c>
      <c r="B18" s="9">
        <f t="shared" si="0"/>
        <v>1666.67</v>
      </c>
      <c r="C18" s="9">
        <f t="shared" si="4"/>
        <v>81666.630000000019</v>
      </c>
      <c r="D18" s="9">
        <f t="shared" si="5"/>
        <v>0</v>
      </c>
      <c r="E18" s="9">
        <f t="shared" si="1"/>
        <v>1666.67</v>
      </c>
      <c r="F18" s="6">
        <f t="shared" si="2"/>
        <v>1.1156683466653166</v>
      </c>
      <c r="G18" s="9">
        <f t="shared" si="6"/>
        <v>1493.88</v>
      </c>
      <c r="H18" s="9">
        <f t="shared" si="7"/>
        <v>64313.49000000002</v>
      </c>
      <c r="I18" s="10">
        <f t="shared" si="3"/>
        <v>653.27</v>
      </c>
      <c r="J18" s="10">
        <f t="shared" si="8"/>
        <v>833.33</v>
      </c>
      <c r="K18" s="10">
        <f t="shared" si="9"/>
        <v>746.93</v>
      </c>
      <c r="L18" s="10">
        <f t="shared" si="10"/>
        <v>-93.659999999999968</v>
      </c>
      <c r="M18" s="10">
        <f t="shared" si="13"/>
        <v>15554.040000000006</v>
      </c>
      <c r="O18" s="10">
        <f t="shared" si="11"/>
        <v>417.91</v>
      </c>
      <c r="P18" s="10">
        <f t="shared" si="12"/>
        <v>235.35999999999996</v>
      </c>
    </row>
    <row r="19" spans="1:16" ht="15.75" thickBot="1" x14ac:dyDescent="0.3">
      <c r="A19" s="5">
        <v>12</v>
      </c>
      <c r="B19" s="9">
        <f t="shared" si="0"/>
        <v>1666.67</v>
      </c>
      <c r="C19" s="9">
        <f t="shared" si="4"/>
        <v>79999.960000000021</v>
      </c>
      <c r="D19" s="9">
        <f t="shared" si="5"/>
        <v>0</v>
      </c>
      <c r="E19" s="9">
        <f t="shared" si="1"/>
        <v>1666.67</v>
      </c>
      <c r="F19" s="6">
        <f t="shared" si="2"/>
        <v>1.1268250301319698</v>
      </c>
      <c r="G19" s="9">
        <f t="shared" si="6"/>
        <v>1479.09</v>
      </c>
      <c r="H19" s="9">
        <f t="shared" si="7"/>
        <v>63289.950000000019</v>
      </c>
      <c r="I19" s="10">
        <f t="shared" si="3"/>
        <v>643.13</v>
      </c>
      <c r="J19" s="10">
        <f t="shared" si="8"/>
        <v>816.67</v>
      </c>
      <c r="K19" s="10">
        <f t="shared" si="9"/>
        <v>724.75</v>
      </c>
      <c r="L19" s="10">
        <f t="shared" si="10"/>
        <v>-81.62</v>
      </c>
      <c r="M19" s="10">
        <f t="shared" si="13"/>
        <v>14829.290000000006</v>
      </c>
      <c r="O19" s="10">
        <f t="shared" si="11"/>
        <v>417.91</v>
      </c>
      <c r="P19" s="10">
        <f t="shared" si="12"/>
        <v>225.21999999999997</v>
      </c>
    </row>
    <row r="20" spans="1:16" ht="15.75" thickBot="1" x14ac:dyDescent="0.3">
      <c r="A20" s="5">
        <v>13</v>
      </c>
      <c r="B20" s="9">
        <f t="shared" si="0"/>
        <v>1666.67</v>
      </c>
      <c r="C20" s="9">
        <f t="shared" si="4"/>
        <v>78333.290000000023</v>
      </c>
      <c r="D20" s="9">
        <f t="shared" si="5"/>
        <v>0</v>
      </c>
      <c r="E20" s="9">
        <f t="shared" si="1"/>
        <v>1666.67</v>
      </c>
      <c r="F20" s="6">
        <f t="shared" si="2"/>
        <v>1.1380932804332895</v>
      </c>
      <c r="G20" s="9">
        <f t="shared" si="6"/>
        <v>1464.44</v>
      </c>
      <c r="H20" s="9">
        <f t="shared" si="7"/>
        <v>62256.180000000022</v>
      </c>
      <c r="I20" s="10">
        <f t="shared" si="3"/>
        <v>632.9</v>
      </c>
      <c r="J20" s="10">
        <f t="shared" si="8"/>
        <v>800</v>
      </c>
      <c r="K20" s="10">
        <f t="shared" si="9"/>
        <v>702.93</v>
      </c>
      <c r="L20" s="10">
        <f t="shared" si="10"/>
        <v>-70.029999999999973</v>
      </c>
      <c r="M20" s="10">
        <f t="shared" si="13"/>
        <v>14126.360000000006</v>
      </c>
      <c r="O20" s="10">
        <f t="shared" si="11"/>
        <v>417.91</v>
      </c>
      <c r="P20" s="10">
        <f t="shared" si="12"/>
        <v>214.98999999999995</v>
      </c>
    </row>
    <row r="21" spans="1:16" ht="15.75" thickBot="1" x14ac:dyDescent="0.3">
      <c r="A21" s="5">
        <v>14</v>
      </c>
      <c r="B21" s="9">
        <f t="shared" si="0"/>
        <v>1666.67</v>
      </c>
      <c r="C21" s="9">
        <f t="shared" si="4"/>
        <v>76666.620000000024</v>
      </c>
      <c r="D21" s="9">
        <f t="shared" si="5"/>
        <v>0</v>
      </c>
      <c r="E21" s="9">
        <f t="shared" si="1"/>
        <v>1666.67</v>
      </c>
      <c r="F21" s="6">
        <f t="shared" si="2"/>
        <v>1.1494742132376226</v>
      </c>
      <c r="G21" s="9">
        <f t="shared" si="6"/>
        <v>1449.94</v>
      </c>
      <c r="H21" s="9">
        <f t="shared" si="7"/>
        <v>61212.070000000022</v>
      </c>
      <c r="I21" s="10">
        <f t="shared" si="3"/>
        <v>622.55999999999995</v>
      </c>
      <c r="J21" s="10">
        <f t="shared" si="8"/>
        <v>783.33</v>
      </c>
      <c r="K21" s="10">
        <f t="shared" si="9"/>
        <v>681.47</v>
      </c>
      <c r="L21" s="10">
        <f t="shared" si="10"/>
        <v>-58.910000000000082</v>
      </c>
      <c r="M21" s="10">
        <f t="shared" si="13"/>
        <v>13444.890000000007</v>
      </c>
      <c r="O21" s="10">
        <f t="shared" si="11"/>
        <v>417.91</v>
      </c>
      <c r="P21" s="10">
        <f t="shared" si="12"/>
        <v>204.64999999999992</v>
      </c>
    </row>
    <row r="22" spans="1:16" ht="15.75" thickBot="1" x14ac:dyDescent="0.3">
      <c r="A22" s="5">
        <v>15</v>
      </c>
      <c r="B22" s="9">
        <f t="shared" si="0"/>
        <v>1666.67</v>
      </c>
      <c r="C22" s="9">
        <f t="shared" si="4"/>
        <v>74999.950000000026</v>
      </c>
      <c r="D22" s="9">
        <f t="shared" si="5"/>
        <v>0</v>
      </c>
      <c r="E22" s="9">
        <f t="shared" si="1"/>
        <v>1666.67</v>
      </c>
      <c r="F22" s="6">
        <f t="shared" si="2"/>
        <v>1.1609689553699984</v>
      </c>
      <c r="G22" s="9">
        <f t="shared" si="6"/>
        <v>1435.59</v>
      </c>
      <c r="H22" s="9">
        <f t="shared" si="7"/>
        <v>60157.520000000026</v>
      </c>
      <c r="I22" s="10">
        <f t="shared" si="3"/>
        <v>612.12</v>
      </c>
      <c r="J22" s="10">
        <f t="shared" si="8"/>
        <v>766.67</v>
      </c>
      <c r="K22" s="10">
        <f t="shared" si="9"/>
        <v>660.37</v>
      </c>
      <c r="L22" s="10">
        <f t="shared" si="10"/>
        <v>-48.25</v>
      </c>
      <c r="M22" s="10">
        <f t="shared" si="13"/>
        <v>12784.520000000006</v>
      </c>
      <c r="O22" s="10">
        <f t="shared" si="11"/>
        <v>417.91</v>
      </c>
      <c r="P22" s="10">
        <f t="shared" si="12"/>
        <v>194.20999999999998</v>
      </c>
    </row>
    <row r="23" spans="1:16" ht="15.75" thickBot="1" x14ac:dyDescent="0.3">
      <c r="A23" s="5">
        <v>16</v>
      </c>
      <c r="B23" s="9">
        <f t="shared" si="0"/>
        <v>1666.67</v>
      </c>
      <c r="C23" s="9">
        <f t="shared" si="4"/>
        <v>73333.280000000028</v>
      </c>
      <c r="D23" s="9">
        <f t="shared" si="5"/>
        <v>0</v>
      </c>
      <c r="E23" s="9">
        <f t="shared" si="1"/>
        <v>1666.67</v>
      </c>
      <c r="F23" s="6">
        <f t="shared" si="2"/>
        <v>1.1725786449236988</v>
      </c>
      <c r="G23" s="9">
        <f t="shared" si="6"/>
        <v>1421.37</v>
      </c>
      <c r="H23" s="9">
        <f t="shared" si="7"/>
        <v>59092.430000000029</v>
      </c>
      <c r="I23" s="10">
        <f t="shared" si="3"/>
        <v>601.58000000000004</v>
      </c>
      <c r="J23" s="10">
        <f t="shared" si="8"/>
        <v>750</v>
      </c>
      <c r="K23" s="10">
        <f t="shared" si="9"/>
        <v>639.62</v>
      </c>
      <c r="L23" s="10">
        <f t="shared" si="10"/>
        <v>-38.039999999999964</v>
      </c>
      <c r="M23" s="10">
        <f t="shared" si="13"/>
        <v>12144.900000000005</v>
      </c>
      <c r="O23" s="10">
        <f t="shared" si="11"/>
        <v>417.91</v>
      </c>
      <c r="P23" s="10">
        <f t="shared" si="12"/>
        <v>183.67000000000002</v>
      </c>
    </row>
    <row r="24" spans="1:16" ht="15.75" thickBot="1" x14ac:dyDescent="0.3">
      <c r="A24" s="5">
        <v>17</v>
      </c>
      <c r="B24" s="9">
        <f t="shared" si="0"/>
        <v>1666.67</v>
      </c>
      <c r="C24" s="9">
        <f t="shared" si="4"/>
        <v>71666.61000000003</v>
      </c>
      <c r="D24" s="9">
        <f t="shared" si="5"/>
        <v>0</v>
      </c>
      <c r="E24" s="9">
        <f t="shared" si="1"/>
        <v>1666.67</v>
      </c>
      <c r="F24" s="6">
        <f t="shared" si="2"/>
        <v>1.1843044313729358</v>
      </c>
      <c r="G24" s="9">
        <f t="shared" si="6"/>
        <v>1407.3</v>
      </c>
      <c r="H24" s="9">
        <f t="shared" si="7"/>
        <v>58016.680000000029</v>
      </c>
      <c r="I24" s="10">
        <f t="shared" si="3"/>
        <v>590.91999999999996</v>
      </c>
      <c r="J24" s="10">
        <f t="shared" si="8"/>
        <v>733.33</v>
      </c>
      <c r="K24" s="10">
        <f t="shared" si="9"/>
        <v>619.21</v>
      </c>
      <c r="L24" s="10">
        <f t="shared" si="10"/>
        <v>-28.290000000000077</v>
      </c>
      <c r="M24" s="10">
        <f t="shared" si="13"/>
        <v>11525.690000000006</v>
      </c>
      <c r="O24" s="10">
        <f t="shared" si="11"/>
        <v>417.91</v>
      </c>
      <c r="P24" s="10">
        <f t="shared" si="12"/>
        <v>173.00999999999993</v>
      </c>
    </row>
    <row r="25" spans="1:16" ht="15.75" thickBot="1" x14ac:dyDescent="0.3">
      <c r="A25" s="5">
        <v>18</v>
      </c>
      <c r="B25" s="9">
        <f t="shared" si="0"/>
        <v>1666.67</v>
      </c>
      <c r="C25" s="9">
        <f t="shared" si="4"/>
        <v>69999.940000000031</v>
      </c>
      <c r="D25" s="9">
        <f t="shared" si="5"/>
        <v>0</v>
      </c>
      <c r="E25" s="9">
        <f t="shared" si="1"/>
        <v>1666.67</v>
      </c>
      <c r="F25" s="6">
        <f t="shared" si="2"/>
        <v>1.1961474756866652</v>
      </c>
      <c r="G25" s="9">
        <f t="shared" si="6"/>
        <v>1393.36</v>
      </c>
      <c r="H25" s="9">
        <f t="shared" si="7"/>
        <v>56930.180000000029</v>
      </c>
      <c r="I25" s="10">
        <f t="shared" si="3"/>
        <v>580.16999999999996</v>
      </c>
      <c r="J25" s="10">
        <f t="shared" si="8"/>
        <v>716.67</v>
      </c>
      <c r="K25" s="10">
        <f t="shared" si="9"/>
        <v>599.15</v>
      </c>
      <c r="L25" s="10">
        <f t="shared" si="10"/>
        <v>-18.980000000000018</v>
      </c>
      <c r="M25" s="10">
        <f t="shared" si="13"/>
        <v>10926.540000000006</v>
      </c>
      <c r="O25" s="10">
        <f t="shared" si="11"/>
        <v>417.91</v>
      </c>
      <c r="P25" s="10">
        <f t="shared" si="12"/>
        <v>162.25999999999993</v>
      </c>
    </row>
    <row r="26" spans="1:16" ht="15.75" thickBot="1" x14ac:dyDescent="0.3">
      <c r="A26" s="5">
        <v>19</v>
      </c>
      <c r="B26" s="9">
        <f t="shared" si="0"/>
        <v>1666.67</v>
      </c>
      <c r="C26" s="9">
        <f t="shared" si="4"/>
        <v>68333.270000000033</v>
      </c>
      <c r="D26" s="9">
        <f t="shared" si="5"/>
        <v>0</v>
      </c>
      <c r="E26" s="9">
        <f t="shared" si="1"/>
        <v>1666.67</v>
      </c>
      <c r="F26" s="6">
        <f t="shared" si="2"/>
        <v>1.2081089504435316</v>
      </c>
      <c r="G26" s="9">
        <f t="shared" si="6"/>
        <v>1379.57</v>
      </c>
      <c r="H26" s="9">
        <f t="shared" si="7"/>
        <v>55832.810000000034</v>
      </c>
      <c r="I26" s="10">
        <f t="shared" si="3"/>
        <v>569.29999999999995</v>
      </c>
      <c r="J26" s="10">
        <f t="shared" si="8"/>
        <v>700</v>
      </c>
      <c r="K26" s="10">
        <f t="shared" si="9"/>
        <v>579.41999999999996</v>
      </c>
      <c r="L26" s="10">
        <f t="shared" si="10"/>
        <v>-10.120000000000005</v>
      </c>
      <c r="M26" s="10">
        <f t="shared" si="13"/>
        <v>10347.120000000006</v>
      </c>
      <c r="O26" s="10">
        <f t="shared" si="11"/>
        <v>417.91</v>
      </c>
      <c r="P26" s="10">
        <f t="shared" si="12"/>
        <v>151.38999999999993</v>
      </c>
    </row>
    <row r="27" spans="1:16" ht="15.75" thickBot="1" x14ac:dyDescent="0.3">
      <c r="A27" s="5">
        <v>20</v>
      </c>
      <c r="B27" s="9">
        <f t="shared" si="0"/>
        <v>1666.67</v>
      </c>
      <c r="C27" s="9">
        <f t="shared" si="4"/>
        <v>66666.600000000035</v>
      </c>
      <c r="D27" s="9">
        <f t="shared" si="5"/>
        <v>0</v>
      </c>
      <c r="E27" s="9">
        <f t="shared" si="1"/>
        <v>1666.67</v>
      </c>
      <c r="F27" s="6">
        <f t="shared" si="2"/>
        <v>1.220190039947967</v>
      </c>
      <c r="G27" s="9">
        <f t="shared" si="6"/>
        <v>1365.91</v>
      </c>
      <c r="H27" s="9">
        <f t="shared" si="7"/>
        <v>54724.470000000038</v>
      </c>
      <c r="I27" s="10">
        <f t="shared" si="3"/>
        <v>558.33000000000004</v>
      </c>
      <c r="J27" s="10">
        <f t="shared" si="8"/>
        <v>683.33</v>
      </c>
      <c r="K27" s="10">
        <f t="shared" si="9"/>
        <v>560.02</v>
      </c>
      <c r="L27" s="10">
        <f t="shared" si="10"/>
        <v>-1.6899999999999409</v>
      </c>
      <c r="M27" s="10">
        <f t="shared" si="13"/>
        <v>9787.1000000000058</v>
      </c>
      <c r="O27" s="10">
        <f t="shared" si="11"/>
        <v>417.91</v>
      </c>
      <c r="P27" s="10">
        <f t="shared" si="12"/>
        <v>140.42000000000002</v>
      </c>
    </row>
    <row r="28" spans="1:16" ht="15.75" thickBot="1" x14ac:dyDescent="0.3">
      <c r="A28" s="5">
        <v>21</v>
      </c>
      <c r="B28" s="9">
        <f t="shared" si="0"/>
        <v>1666.67</v>
      </c>
      <c r="C28" s="9">
        <f t="shared" si="4"/>
        <v>64999.930000000037</v>
      </c>
      <c r="D28" s="9">
        <f t="shared" si="5"/>
        <v>0</v>
      </c>
      <c r="E28" s="9">
        <f t="shared" si="1"/>
        <v>1666.67</v>
      </c>
      <c r="F28" s="6">
        <f t="shared" si="2"/>
        <v>1.2323919403474466</v>
      </c>
      <c r="G28" s="9">
        <f t="shared" si="6"/>
        <v>1352.39</v>
      </c>
      <c r="H28" s="9">
        <f t="shared" si="7"/>
        <v>53605.040000000037</v>
      </c>
      <c r="I28" s="10">
        <f t="shared" si="3"/>
        <v>547.24</v>
      </c>
      <c r="J28" s="10">
        <f t="shared" si="8"/>
        <v>666.67</v>
      </c>
      <c r="K28" s="10">
        <f t="shared" si="9"/>
        <v>540.96</v>
      </c>
      <c r="L28" s="10">
        <f t="shared" si="10"/>
        <v>6.2799999999999727</v>
      </c>
      <c r="M28" s="10">
        <f t="shared" si="13"/>
        <v>9246.1400000000067</v>
      </c>
      <c r="O28" s="10">
        <f t="shared" si="11"/>
        <v>417.91</v>
      </c>
      <c r="P28" s="10">
        <f t="shared" si="12"/>
        <v>129.32999999999998</v>
      </c>
    </row>
    <row r="29" spans="1:16" ht="15.75" thickBot="1" x14ac:dyDescent="0.3">
      <c r="A29" s="5">
        <v>22</v>
      </c>
      <c r="B29" s="9">
        <f t="shared" si="0"/>
        <v>1666.67</v>
      </c>
      <c r="C29" s="9">
        <f t="shared" si="4"/>
        <v>63333.260000000038</v>
      </c>
      <c r="D29" s="9">
        <f t="shared" si="5"/>
        <v>0</v>
      </c>
      <c r="E29" s="9">
        <f t="shared" si="1"/>
        <v>1666.67</v>
      </c>
      <c r="F29" s="6">
        <f t="shared" si="2"/>
        <v>1.2447158597509214</v>
      </c>
      <c r="G29" s="9">
        <f t="shared" si="6"/>
        <v>1339</v>
      </c>
      <c r="H29" s="9">
        <f t="shared" si="7"/>
        <v>52474.420000000042</v>
      </c>
      <c r="I29" s="10">
        <f t="shared" si="3"/>
        <v>536.04999999999995</v>
      </c>
      <c r="J29" s="10">
        <f t="shared" si="8"/>
        <v>650</v>
      </c>
      <c r="K29" s="10">
        <f t="shared" si="9"/>
        <v>522.21</v>
      </c>
      <c r="L29" s="10">
        <f t="shared" si="10"/>
        <v>13.839999999999918</v>
      </c>
      <c r="M29" s="10">
        <f t="shared" si="13"/>
        <v>8723.9300000000076</v>
      </c>
      <c r="O29" s="10">
        <f t="shared" si="11"/>
        <v>417.91</v>
      </c>
      <c r="P29" s="10">
        <f t="shared" si="12"/>
        <v>118.13999999999993</v>
      </c>
    </row>
    <row r="30" spans="1:16" ht="15.75" thickBot="1" x14ac:dyDescent="0.3">
      <c r="A30" s="5">
        <v>23</v>
      </c>
      <c r="B30" s="9">
        <f t="shared" si="0"/>
        <v>1666.67</v>
      </c>
      <c r="C30" s="9">
        <f t="shared" si="4"/>
        <v>61666.59000000004</v>
      </c>
      <c r="D30" s="9">
        <f t="shared" si="5"/>
        <v>0</v>
      </c>
      <c r="E30" s="9">
        <f t="shared" si="1"/>
        <v>1666.67</v>
      </c>
      <c r="F30" s="6">
        <f t="shared" si="2"/>
        <v>1.2571630183484304</v>
      </c>
      <c r="G30" s="9">
        <f t="shared" si="6"/>
        <v>1325.74</v>
      </c>
      <c r="H30" s="9">
        <f t="shared" si="7"/>
        <v>51332.490000000042</v>
      </c>
      <c r="I30" s="10">
        <f t="shared" si="3"/>
        <v>524.74</v>
      </c>
      <c r="J30" s="10">
        <f t="shared" si="8"/>
        <v>633.33000000000004</v>
      </c>
      <c r="K30" s="10">
        <f t="shared" si="9"/>
        <v>503.78</v>
      </c>
      <c r="L30" s="10">
        <f t="shared" si="10"/>
        <v>20.960000000000036</v>
      </c>
      <c r="M30" s="10">
        <f t="shared" si="13"/>
        <v>8220.1500000000069</v>
      </c>
      <c r="O30" s="10">
        <f t="shared" si="11"/>
        <v>417.91</v>
      </c>
      <c r="P30" s="10">
        <f t="shared" si="12"/>
        <v>106.82999999999998</v>
      </c>
    </row>
    <row r="31" spans="1:16" ht="15.75" thickBot="1" x14ac:dyDescent="0.3">
      <c r="A31" s="5">
        <v>24</v>
      </c>
      <c r="B31" s="9">
        <f t="shared" si="0"/>
        <v>1666.67</v>
      </c>
      <c r="C31" s="9">
        <f t="shared" si="4"/>
        <v>59999.920000000042</v>
      </c>
      <c r="D31" s="9">
        <f t="shared" si="5"/>
        <v>0</v>
      </c>
      <c r="E31" s="9">
        <f t="shared" si="1"/>
        <v>1666.67</v>
      </c>
      <c r="F31" s="6">
        <f t="shared" si="2"/>
        <v>1.269734648531915</v>
      </c>
      <c r="G31" s="9">
        <f t="shared" si="6"/>
        <v>1312.61</v>
      </c>
      <c r="H31" s="9">
        <f t="shared" si="7"/>
        <v>50179.140000000043</v>
      </c>
      <c r="I31" s="10">
        <f t="shared" si="3"/>
        <v>513.32000000000005</v>
      </c>
      <c r="J31" s="10">
        <f t="shared" si="8"/>
        <v>616.66999999999996</v>
      </c>
      <c r="K31" s="10">
        <f t="shared" si="9"/>
        <v>485.67</v>
      </c>
      <c r="L31" s="10">
        <f t="shared" si="10"/>
        <v>27.650000000000034</v>
      </c>
      <c r="M31" s="10">
        <f t="shared" si="13"/>
        <v>7734.4800000000068</v>
      </c>
      <c r="O31" s="10">
        <f t="shared" si="11"/>
        <v>417.91</v>
      </c>
      <c r="P31" s="10">
        <f t="shared" si="12"/>
        <v>95.410000000000025</v>
      </c>
    </row>
    <row r="32" spans="1:16" ht="15.75" thickBot="1" x14ac:dyDescent="0.3">
      <c r="A32" s="5">
        <v>25</v>
      </c>
      <c r="B32" s="9">
        <f t="shared" si="0"/>
        <v>1666.67</v>
      </c>
      <c r="C32" s="9">
        <f t="shared" si="4"/>
        <v>58333.250000000044</v>
      </c>
      <c r="D32" s="9">
        <f t="shared" si="5"/>
        <v>0</v>
      </c>
      <c r="E32" s="9">
        <f t="shared" si="1"/>
        <v>1666.67</v>
      </c>
      <c r="F32" s="6">
        <f t="shared" si="2"/>
        <v>1.2824319950172343</v>
      </c>
      <c r="G32" s="9">
        <f t="shared" si="6"/>
        <v>1299.6199999999999</v>
      </c>
      <c r="H32" s="9">
        <f t="shared" si="7"/>
        <v>49014.260000000046</v>
      </c>
      <c r="I32" s="10">
        <f t="shared" si="3"/>
        <v>501.79</v>
      </c>
      <c r="J32" s="10">
        <f t="shared" si="8"/>
        <v>600</v>
      </c>
      <c r="K32" s="10">
        <f t="shared" si="9"/>
        <v>467.86</v>
      </c>
      <c r="L32" s="10">
        <f t="shared" si="10"/>
        <v>33.930000000000007</v>
      </c>
      <c r="M32" s="10">
        <f t="shared" si="13"/>
        <v>7266.6200000000072</v>
      </c>
      <c r="O32" s="10">
        <f t="shared" si="11"/>
        <v>417.91</v>
      </c>
      <c r="P32" s="10">
        <f t="shared" si="12"/>
        <v>83.88</v>
      </c>
    </row>
    <row r="33" spans="1:16" ht="15.75" thickBot="1" x14ac:dyDescent="0.3">
      <c r="A33" s="5">
        <v>26</v>
      </c>
      <c r="B33" s="9">
        <f t="shared" si="0"/>
        <v>1666.67</v>
      </c>
      <c r="C33" s="9">
        <f t="shared" si="4"/>
        <v>56666.580000000045</v>
      </c>
      <c r="D33" s="9">
        <f t="shared" si="5"/>
        <v>0</v>
      </c>
      <c r="E33" s="9">
        <f t="shared" si="1"/>
        <v>1666.67</v>
      </c>
      <c r="F33" s="6">
        <f t="shared" si="2"/>
        <v>1.2952563149674066</v>
      </c>
      <c r="G33" s="9">
        <f t="shared" si="6"/>
        <v>1286.75</v>
      </c>
      <c r="H33" s="9">
        <f t="shared" si="7"/>
        <v>47837.730000000047</v>
      </c>
      <c r="I33" s="10">
        <f t="shared" si="3"/>
        <v>490.14</v>
      </c>
      <c r="J33" s="10">
        <f t="shared" si="8"/>
        <v>583.33000000000004</v>
      </c>
      <c r="K33" s="10">
        <f t="shared" si="9"/>
        <v>450.36</v>
      </c>
      <c r="L33" s="10">
        <f t="shared" si="10"/>
        <v>39.779999999999973</v>
      </c>
      <c r="M33" s="10">
        <f t="shared" si="13"/>
        <v>6816.2600000000075</v>
      </c>
      <c r="O33" s="10">
        <f t="shared" si="11"/>
        <v>417.91</v>
      </c>
      <c r="P33" s="10">
        <f t="shared" si="12"/>
        <v>72.229999999999961</v>
      </c>
    </row>
    <row r="34" spans="1:16" ht="15.75" thickBot="1" x14ac:dyDescent="0.3">
      <c r="A34" s="5">
        <v>27</v>
      </c>
      <c r="B34" s="9">
        <f t="shared" si="0"/>
        <v>1666.67</v>
      </c>
      <c r="C34" s="9">
        <f t="shared" si="4"/>
        <v>54999.910000000047</v>
      </c>
      <c r="D34" s="9">
        <f t="shared" si="5"/>
        <v>0</v>
      </c>
      <c r="E34" s="9">
        <f t="shared" si="1"/>
        <v>1666.67</v>
      </c>
      <c r="F34" s="6">
        <f t="shared" si="2"/>
        <v>1.3082088781170802</v>
      </c>
      <c r="G34" s="9">
        <f t="shared" si="6"/>
        <v>1274.01</v>
      </c>
      <c r="H34" s="9">
        <f t="shared" si="7"/>
        <v>46649.440000000046</v>
      </c>
      <c r="I34" s="10">
        <f t="shared" si="3"/>
        <v>478.38</v>
      </c>
      <c r="J34" s="10">
        <f t="shared" si="8"/>
        <v>566.66999999999996</v>
      </c>
      <c r="K34" s="10">
        <f t="shared" si="9"/>
        <v>433.16</v>
      </c>
      <c r="L34" s="10">
        <f t="shared" si="10"/>
        <v>45.21999999999997</v>
      </c>
      <c r="M34" s="10">
        <f t="shared" si="13"/>
        <v>6383.1000000000076</v>
      </c>
      <c r="O34" s="10">
        <f t="shared" si="11"/>
        <v>417.91</v>
      </c>
      <c r="P34" s="10">
        <f t="shared" si="12"/>
        <v>60.46999999999997</v>
      </c>
    </row>
    <row r="35" spans="1:16" ht="15.75" thickBot="1" x14ac:dyDescent="0.3">
      <c r="A35" s="5">
        <v>28</v>
      </c>
      <c r="B35" s="9">
        <f t="shared" si="0"/>
        <v>1666.67</v>
      </c>
      <c r="C35" s="9">
        <f t="shared" si="4"/>
        <v>53333.240000000049</v>
      </c>
      <c r="D35" s="9">
        <f t="shared" si="5"/>
        <v>0</v>
      </c>
      <c r="E35" s="9">
        <f t="shared" si="1"/>
        <v>1666.67</v>
      </c>
      <c r="F35" s="6">
        <f t="shared" si="2"/>
        <v>1.3212909668982511</v>
      </c>
      <c r="G35" s="9">
        <f t="shared" si="6"/>
        <v>1261.4000000000001</v>
      </c>
      <c r="H35" s="9">
        <f t="shared" si="7"/>
        <v>45449.260000000046</v>
      </c>
      <c r="I35" s="10">
        <f t="shared" si="3"/>
        <v>466.49</v>
      </c>
      <c r="J35" s="10">
        <f t="shared" si="8"/>
        <v>550</v>
      </c>
      <c r="K35" s="10">
        <f t="shared" si="9"/>
        <v>416.26</v>
      </c>
      <c r="L35" s="10">
        <f t="shared" si="10"/>
        <v>50.230000000000018</v>
      </c>
      <c r="M35" s="10">
        <f t="shared" si="13"/>
        <v>5966.8400000000074</v>
      </c>
      <c r="O35" s="10">
        <f t="shared" si="11"/>
        <v>417.91</v>
      </c>
      <c r="P35" s="10">
        <f t="shared" si="12"/>
        <v>48.579999999999984</v>
      </c>
    </row>
    <row r="36" spans="1:16" ht="15.75" thickBot="1" x14ac:dyDescent="0.3">
      <c r="A36" s="5">
        <v>29</v>
      </c>
      <c r="B36" s="9">
        <f t="shared" si="0"/>
        <v>1666.67</v>
      </c>
      <c r="C36" s="9">
        <f t="shared" si="4"/>
        <v>51666.570000000051</v>
      </c>
      <c r="D36" s="9">
        <f t="shared" si="5"/>
        <v>0</v>
      </c>
      <c r="E36" s="9">
        <f t="shared" si="1"/>
        <v>1666.67</v>
      </c>
      <c r="F36" s="6">
        <f t="shared" si="2"/>
        <v>1.3345038765672337</v>
      </c>
      <c r="G36" s="9">
        <f t="shared" si="6"/>
        <v>1248.9100000000001</v>
      </c>
      <c r="H36" s="9">
        <f t="shared" si="7"/>
        <v>44237.080000000045</v>
      </c>
      <c r="I36" s="10">
        <f t="shared" si="3"/>
        <v>454.49</v>
      </c>
      <c r="J36" s="10">
        <f t="shared" si="8"/>
        <v>533.33000000000004</v>
      </c>
      <c r="K36" s="10">
        <f t="shared" si="9"/>
        <v>399.65</v>
      </c>
      <c r="L36" s="10">
        <f t="shared" si="10"/>
        <v>54.840000000000032</v>
      </c>
      <c r="M36" s="10">
        <f t="shared" si="13"/>
        <v>5567.1900000000078</v>
      </c>
      <c r="O36" s="10">
        <f t="shared" si="11"/>
        <v>417.91</v>
      </c>
      <c r="P36" s="10">
        <f t="shared" si="12"/>
        <v>36.579999999999984</v>
      </c>
    </row>
    <row r="37" spans="1:16" ht="15.75" thickBot="1" x14ac:dyDescent="0.3">
      <c r="A37" s="5">
        <v>30</v>
      </c>
      <c r="B37" s="9">
        <f t="shared" si="0"/>
        <v>1666.67</v>
      </c>
      <c r="C37" s="9">
        <f t="shared" si="4"/>
        <v>49999.900000000052</v>
      </c>
      <c r="D37" s="9">
        <f t="shared" si="5"/>
        <v>0</v>
      </c>
      <c r="E37" s="9">
        <f t="shared" si="1"/>
        <v>1666.67</v>
      </c>
      <c r="F37" s="6">
        <f t="shared" si="2"/>
        <v>1.3478489153329063</v>
      </c>
      <c r="G37" s="9">
        <f t="shared" si="6"/>
        <v>1236.54</v>
      </c>
      <c r="H37" s="9">
        <f t="shared" si="7"/>
        <v>43012.78000000005</v>
      </c>
      <c r="I37" s="10">
        <f t="shared" si="3"/>
        <v>442.37</v>
      </c>
      <c r="J37" s="10">
        <f t="shared" si="8"/>
        <v>516.66999999999996</v>
      </c>
      <c r="K37" s="10">
        <f t="shared" si="9"/>
        <v>383.33</v>
      </c>
      <c r="L37" s="10">
        <f t="shared" si="10"/>
        <v>59.04000000000002</v>
      </c>
      <c r="M37" s="10">
        <f t="shared" si="13"/>
        <v>5183.8600000000079</v>
      </c>
      <c r="O37" s="10">
        <f t="shared" si="11"/>
        <v>417.91</v>
      </c>
      <c r="P37" s="10">
        <f t="shared" si="12"/>
        <v>24.45999999999998</v>
      </c>
    </row>
    <row r="38" spans="1:16" ht="15.75" thickBot="1" x14ac:dyDescent="0.3">
      <c r="A38" s="5">
        <v>31</v>
      </c>
      <c r="B38" s="9">
        <f t="shared" si="0"/>
        <v>1666.67</v>
      </c>
      <c r="C38" s="9">
        <f t="shared" si="4"/>
        <v>48333.230000000054</v>
      </c>
      <c r="D38" s="9">
        <f t="shared" si="5"/>
        <v>0</v>
      </c>
      <c r="E38" s="9">
        <f t="shared" si="1"/>
        <v>1666.67</v>
      </c>
      <c r="F38" s="6">
        <f t="shared" si="2"/>
        <v>1.3613274044862349</v>
      </c>
      <c r="G38" s="9">
        <f t="shared" si="6"/>
        <v>1224.3</v>
      </c>
      <c r="H38" s="9">
        <f t="shared" si="7"/>
        <v>41776.240000000049</v>
      </c>
      <c r="I38" s="10">
        <f t="shared" si="3"/>
        <v>430.13</v>
      </c>
      <c r="J38" s="10">
        <f t="shared" si="8"/>
        <v>500</v>
      </c>
      <c r="K38" s="10">
        <f t="shared" si="9"/>
        <v>367.29</v>
      </c>
      <c r="L38" s="10">
        <f t="shared" si="10"/>
        <v>62.839999999999975</v>
      </c>
      <c r="M38" s="10">
        <f t="shared" si="13"/>
        <v>4816.5700000000079</v>
      </c>
      <c r="O38" s="10">
        <f t="shared" si="11"/>
        <v>417.91</v>
      </c>
      <c r="P38" s="10">
        <f t="shared" si="12"/>
        <v>12.21999999999997</v>
      </c>
    </row>
    <row r="39" spans="1:16" ht="15.75" thickBot="1" x14ac:dyDescent="0.3">
      <c r="A39" s="5">
        <v>32</v>
      </c>
      <c r="B39" s="9">
        <f t="shared" si="0"/>
        <v>1666.67</v>
      </c>
      <c r="C39" s="9">
        <f t="shared" si="4"/>
        <v>46666.560000000056</v>
      </c>
      <c r="D39" s="9">
        <f t="shared" si="5"/>
        <v>0</v>
      </c>
      <c r="E39" s="9">
        <f t="shared" si="1"/>
        <v>1666.67</v>
      </c>
      <c r="F39" s="6">
        <f t="shared" si="2"/>
        <v>1.3749406785310976</v>
      </c>
      <c r="G39" s="9">
        <f t="shared" si="6"/>
        <v>1212.18</v>
      </c>
      <c r="H39" s="9">
        <f t="shared" si="7"/>
        <v>40527.330000000053</v>
      </c>
      <c r="I39" s="10">
        <f t="shared" si="3"/>
        <v>417.76</v>
      </c>
      <c r="J39" s="10">
        <f t="shared" si="8"/>
        <v>483.33</v>
      </c>
      <c r="K39" s="10">
        <f t="shared" si="9"/>
        <v>351.53</v>
      </c>
      <c r="L39" s="10">
        <f t="shared" si="10"/>
        <v>66.230000000000018</v>
      </c>
      <c r="M39" s="10">
        <f t="shared" si="13"/>
        <v>4465.0400000000081</v>
      </c>
      <c r="O39" s="10">
        <f t="shared" si="11"/>
        <v>417.91</v>
      </c>
      <c r="P39" s="10">
        <f t="shared" si="12"/>
        <v>-0.15000000000003411</v>
      </c>
    </row>
    <row r="40" spans="1:16" ht="15.75" thickBot="1" x14ac:dyDescent="0.3">
      <c r="A40" s="5">
        <v>33</v>
      </c>
      <c r="B40" s="9">
        <f t="shared" ref="B40:B66" si="14">ROUND($C$1/60,2)</f>
        <v>1666.67</v>
      </c>
      <c r="C40" s="9">
        <f t="shared" si="4"/>
        <v>44999.890000000058</v>
      </c>
      <c r="D40" s="9">
        <f t="shared" si="5"/>
        <v>0</v>
      </c>
      <c r="E40" s="9">
        <f t="shared" ref="E40:E67" si="15">B40+D40</f>
        <v>1666.67</v>
      </c>
      <c r="F40" s="6">
        <f t="shared" ref="F40:F67" si="16">(1+$C$4/12)^A40</f>
        <v>1.3886900853164086</v>
      </c>
      <c r="G40" s="9">
        <f t="shared" si="6"/>
        <v>1200.17</v>
      </c>
      <c r="H40" s="9">
        <f t="shared" si="7"/>
        <v>39265.930000000051</v>
      </c>
      <c r="I40" s="10">
        <f t="shared" ref="I40:I66" si="17">ROUND(H39*$C$4*(1/12),2)</f>
        <v>405.27</v>
      </c>
      <c r="J40" s="10">
        <f t="shared" si="8"/>
        <v>466.67</v>
      </c>
      <c r="K40" s="10">
        <f t="shared" si="9"/>
        <v>336.05</v>
      </c>
      <c r="L40" s="10">
        <f t="shared" si="10"/>
        <v>69.21999999999997</v>
      </c>
      <c r="M40" s="10">
        <f t="shared" si="13"/>
        <v>4128.990000000008</v>
      </c>
      <c r="O40" s="10">
        <f t="shared" si="11"/>
        <v>417.91</v>
      </c>
      <c r="P40" s="10">
        <f t="shared" si="12"/>
        <v>-12.640000000000043</v>
      </c>
    </row>
    <row r="41" spans="1:16" ht="15.75" thickBot="1" x14ac:dyDescent="0.3">
      <c r="A41" s="5">
        <v>34</v>
      </c>
      <c r="B41" s="9">
        <f t="shared" si="14"/>
        <v>1666.67</v>
      </c>
      <c r="C41" s="9">
        <f t="shared" ref="C41:C67" si="18">C40-B41</f>
        <v>43333.220000000059</v>
      </c>
      <c r="D41" s="9">
        <f t="shared" ref="D41:D67" si="19">ROUND(C40*$C$3*(1/12),2)</f>
        <v>0</v>
      </c>
      <c r="E41" s="9">
        <f t="shared" si="15"/>
        <v>1666.67</v>
      </c>
      <c r="F41" s="6">
        <f t="shared" si="16"/>
        <v>1.4025769861695727</v>
      </c>
      <c r="G41" s="9">
        <f t="shared" si="6"/>
        <v>1188.29</v>
      </c>
      <c r="H41" s="9">
        <f t="shared" si="7"/>
        <v>37991.920000000056</v>
      </c>
      <c r="I41" s="10">
        <f t="shared" si="17"/>
        <v>392.66</v>
      </c>
      <c r="J41" s="10">
        <f t="shared" ref="J41:J67" si="20">ROUND(C40*$C$4*(1/12),2)</f>
        <v>450</v>
      </c>
      <c r="K41" s="10">
        <f t="shared" si="9"/>
        <v>320.83999999999997</v>
      </c>
      <c r="L41" s="10">
        <f t="shared" si="10"/>
        <v>71.82000000000005</v>
      </c>
      <c r="M41" s="10">
        <f t="shared" si="13"/>
        <v>3808.1500000000078</v>
      </c>
      <c r="O41" s="10">
        <f t="shared" si="11"/>
        <v>417.91</v>
      </c>
      <c r="P41" s="10">
        <f t="shared" si="12"/>
        <v>-25.25</v>
      </c>
    </row>
    <row r="42" spans="1:16" ht="15.75" thickBot="1" x14ac:dyDescent="0.3">
      <c r="A42" s="5">
        <v>35</v>
      </c>
      <c r="B42" s="9">
        <f t="shared" si="14"/>
        <v>1666.67</v>
      </c>
      <c r="C42" s="9">
        <f t="shared" si="18"/>
        <v>41666.550000000061</v>
      </c>
      <c r="D42" s="9">
        <f t="shared" si="19"/>
        <v>0</v>
      </c>
      <c r="E42" s="9">
        <f t="shared" si="15"/>
        <v>1666.67</v>
      </c>
      <c r="F42" s="6">
        <f t="shared" si="16"/>
        <v>1.4166027560312682</v>
      </c>
      <c r="G42" s="9">
        <f t="shared" si="6"/>
        <v>1176.53</v>
      </c>
      <c r="H42" s="9">
        <f t="shared" si="7"/>
        <v>36705.170000000056</v>
      </c>
      <c r="I42" s="10">
        <f t="shared" si="17"/>
        <v>379.92</v>
      </c>
      <c r="J42" s="10">
        <f t="shared" si="20"/>
        <v>433.33</v>
      </c>
      <c r="K42" s="10">
        <f t="shared" si="9"/>
        <v>305.89</v>
      </c>
      <c r="L42" s="10">
        <f t="shared" si="10"/>
        <v>74.03000000000003</v>
      </c>
      <c r="M42" s="10">
        <f t="shared" si="13"/>
        <v>3502.2600000000079</v>
      </c>
      <c r="O42" s="10">
        <f t="shared" si="11"/>
        <v>417.91</v>
      </c>
      <c r="P42" s="10">
        <f t="shared" si="12"/>
        <v>-37.990000000000009</v>
      </c>
    </row>
    <row r="43" spans="1:16" ht="15.75" thickBot="1" x14ac:dyDescent="0.3">
      <c r="A43" s="5">
        <v>36</v>
      </c>
      <c r="B43" s="9">
        <f t="shared" si="14"/>
        <v>1666.67</v>
      </c>
      <c r="C43" s="9">
        <f t="shared" si="18"/>
        <v>39999.880000000063</v>
      </c>
      <c r="D43" s="9">
        <f t="shared" si="19"/>
        <v>0</v>
      </c>
      <c r="E43" s="9">
        <f t="shared" si="15"/>
        <v>1666.67</v>
      </c>
      <c r="F43" s="6">
        <f t="shared" si="16"/>
        <v>1.430768783591581</v>
      </c>
      <c r="G43" s="9">
        <f t="shared" si="6"/>
        <v>1164.8800000000001</v>
      </c>
      <c r="H43" s="9">
        <f t="shared" si="7"/>
        <v>35405.550000000061</v>
      </c>
      <c r="I43" s="10">
        <f t="shared" si="17"/>
        <v>367.05</v>
      </c>
      <c r="J43" s="10">
        <f t="shared" si="20"/>
        <v>416.67</v>
      </c>
      <c r="K43" s="10">
        <f t="shared" si="9"/>
        <v>291.22000000000003</v>
      </c>
      <c r="L43" s="10">
        <f t="shared" si="10"/>
        <v>75.829999999999984</v>
      </c>
      <c r="M43" s="10">
        <f t="shared" si="13"/>
        <v>3211.0400000000081</v>
      </c>
      <c r="O43" s="10">
        <f t="shared" si="11"/>
        <v>417.91</v>
      </c>
      <c r="P43" s="10">
        <f t="shared" si="12"/>
        <v>-50.860000000000014</v>
      </c>
    </row>
    <row r="44" spans="1:16" ht="15.75" thickBot="1" x14ac:dyDescent="0.3">
      <c r="A44" s="5">
        <v>37</v>
      </c>
      <c r="B44" s="9">
        <f t="shared" si="14"/>
        <v>1666.67</v>
      </c>
      <c r="C44" s="9">
        <f t="shared" si="18"/>
        <v>38333.210000000065</v>
      </c>
      <c r="D44" s="9">
        <f t="shared" si="19"/>
        <v>0</v>
      </c>
      <c r="E44" s="9">
        <f t="shared" si="15"/>
        <v>1666.67</v>
      </c>
      <c r="F44" s="6">
        <f t="shared" si="16"/>
        <v>1.4450764714274968</v>
      </c>
      <c r="G44" s="9">
        <f t="shared" si="6"/>
        <v>1153.3399999999999</v>
      </c>
      <c r="H44" s="9">
        <f t="shared" si="7"/>
        <v>34092.940000000061</v>
      </c>
      <c r="I44" s="10">
        <f t="shared" si="17"/>
        <v>354.06</v>
      </c>
      <c r="J44" s="10">
        <f t="shared" si="20"/>
        <v>400</v>
      </c>
      <c r="K44" s="10">
        <f t="shared" si="9"/>
        <v>276.8</v>
      </c>
      <c r="L44" s="10">
        <f t="shared" si="10"/>
        <v>77.259999999999991</v>
      </c>
      <c r="M44" s="10">
        <f t="shared" si="13"/>
        <v>2934.240000000008</v>
      </c>
      <c r="O44" s="10">
        <f t="shared" si="11"/>
        <v>417.91</v>
      </c>
      <c r="P44" s="10">
        <f t="shared" si="12"/>
        <v>-63.850000000000023</v>
      </c>
    </row>
    <row r="45" spans="1:16" ht="15.75" thickBot="1" x14ac:dyDescent="0.3">
      <c r="A45" s="5">
        <v>38</v>
      </c>
      <c r="B45" s="9">
        <f t="shared" si="14"/>
        <v>1666.67</v>
      </c>
      <c r="C45" s="9">
        <f t="shared" si="18"/>
        <v>36666.540000000066</v>
      </c>
      <c r="D45" s="9">
        <f t="shared" si="19"/>
        <v>0</v>
      </c>
      <c r="E45" s="9">
        <f t="shared" si="15"/>
        <v>1666.67</v>
      </c>
      <c r="F45" s="6">
        <f t="shared" si="16"/>
        <v>1.4595272361417719</v>
      </c>
      <c r="G45" s="9">
        <f t="shared" si="6"/>
        <v>1141.92</v>
      </c>
      <c r="H45" s="9">
        <f t="shared" si="7"/>
        <v>32767.200000000063</v>
      </c>
      <c r="I45" s="10">
        <f t="shared" si="17"/>
        <v>340.93</v>
      </c>
      <c r="J45" s="10">
        <f t="shared" si="20"/>
        <v>383.33</v>
      </c>
      <c r="K45" s="10">
        <f t="shared" si="9"/>
        <v>262.64</v>
      </c>
      <c r="L45" s="10">
        <f t="shared" si="10"/>
        <v>78.29000000000002</v>
      </c>
      <c r="M45" s="10">
        <f t="shared" si="13"/>
        <v>2671.6000000000081</v>
      </c>
      <c r="O45" s="10">
        <f t="shared" si="11"/>
        <v>417.91</v>
      </c>
      <c r="P45" s="10">
        <f t="shared" si="12"/>
        <v>-76.980000000000018</v>
      </c>
    </row>
    <row r="46" spans="1:16" ht="15.75" thickBot="1" x14ac:dyDescent="0.3">
      <c r="A46" s="5">
        <v>39</v>
      </c>
      <c r="B46" s="9">
        <f t="shared" si="14"/>
        <v>1666.67</v>
      </c>
      <c r="C46" s="9">
        <f t="shared" si="18"/>
        <v>34999.870000000068</v>
      </c>
      <c r="D46" s="9">
        <f t="shared" si="19"/>
        <v>0</v>
      </c>
      <c r="E46" s="9">
        <f t="shared" si="15"/>
        <v>1666.67</v>
      </c>
      <c r="F46" s="6">
        <f t="shared" si="16"/>
        <v>1.4741225085031893</v>
      </c>
      <c r="G46" s="9">
        <f t="shared" si="6"/>
        <v>1130.6199999999999</v>
      </c>
      <c r="H46" s="9">
        <f t="shared" si="7"/>
        <v>31428.200000000063</v>
      </c>
      <c r="I46" s="10">
        <f t="shared" si="17"/>
        <v>327.67</v>
      </c>
      <c r="J46" s="10">
        <f t="shared" si="20"/>
        <v>366.67</v>
      </c>
      <c r="K46" s="10">
        <f t="shared" si="9"/>
        <v>248.74</v>
      </c>
      <c r="L46" s="10">
        <f t="shared" si="10"/>
        <v>78.930000000000007</v>
      </c>
      <c r="M46" s="10">
        <f t="shared" si="13"/>
        <v>2422.8600000000079</v>
      </c>
      <c r="O46" s="10">
        <f t="shared" si="11"/>
        <v>417.91</v>
      </c>
      <c r="P46" s="10">
        <f t="shared" si="12"/>
        <v>-90.240000000000009</v>
      </c>
    </row>
    <row r="47" spans="1:16" ht="15.75" thickBot="1" x14ac:dyDescent="0.3">
      <c r="A47" s="5">
        <v>40</v>
      </c>
      <c r="B47" s="9">
        <f t="shared" si="14"/>
        <v>1666.67</v>
      </c>
      <c r="C47" s="9">
        <f t="shared" si="18"/>
        <v>33333.20000000007</v>
      </c>
      <c r="D47" s="9">
        <f t="shared" si="19"/>
        <v>0</v>
      </c>
      <c r="E47" s="9">
        <f t="shared" si="15"/>
        <v>1666.67</v>
      </c>
      <c r="F47" s="6">
        <f t="shared" si="16"/>
        <v>1.4888637335882215</v>
      </c>
      <c r="G47" s="9">
        <f t="shared" si="6"/>
        <v>1119.42</v>
      </c>
      <c r="H47" s="9">
        <f t="shared" si="7"/>
        <v>30075.810000000063</v>
      </c>
      <c r="I47" s="10">
        <f t="shared" si="17"/>
        <v>314.27999999999997</v>
      </c>
      <c r="J47" s="10">
        <f t="shared" si="20"/>
        <v>350</v>
      </c>
      <c r="K47" s="10">
        <f t="shared" si="9"/>
        <v>235.08</v>
      </c>
      <c r="L47" s="10">
        <f t="shared" si="10"/>
        <v>79.19999999999996</v>
      </c>
      <c r="M47" s="10">
        <f t="shared" si="13"/>
        <v>2187.7800000000079</v>
      </c>
      <c r="O47" s="10">
        <f t="shared" si="11"/>
        <v>417.91</v>
      </c>
      <c r="P47" s="10">
        <f t="shared" si="12"/>
        <v>-103.63000000000005</v>
      </c>
    </row>
    <row r="48" spans="1:16" ht="15.75" thickBot="1" x14ac:dyDescent="0.3">
      <c r="A48" s="5">
        <v>41</v>
      </c>
      <c r="B48" s="9">
        <f t="shared" si="14"/>
        <v>1666.67</v>
      </c>
      <c r="C48" s="9">
        <f t="shared" si="18"/>
        <v>31666.530000000072</v>
      </c>
      <c r="D48" s="9">
        <f t="shared" si="19"/>
        <v>0</v>
      </c>
      <c r="E48" s="9">
        <f t="shared" si="15"/>
        <v>1666.67</v>
      </c>
      <c r="F48" s="6">
        <f t="shared" si="16"/>
        <v>1.5037523709241039</v>
      </c>
      <c r="G48" s="9">
        <f t="shared" si="6"/>
        <v>1108.3399999999999</v>
      </c>
      <c r="H48" s="9">
        <f t="shared" si="7"/>
        <v>28709.90000000006</v>
      </c>
      <c r="I48" s="10">
        <f t="shared" si="17"/>
        <v>300.76</v>
      </c>
      <c r="J48" s="10">
        <f t="shared" si="20"/>
        <v>333.33</v>
      </c>
      <c r="K48" s="10">
        <f t="shared" si="9"/>
        <v>221.67</v>
      </c>
      <c r="L48" s="10">
        <f t="shared" si="10"/>
        <v>79.09</v>
      </c>
      <c r="M48" s="10">
        <f t="shared" si="13"/>
        <v>1966.1100000000079</v>
      </c>
      <c r="O48" s="10">
        <f t="shared" si="11"/>
        <v>417.91</v>
      </c>
      <c r="P48" s="10">
        <f t="shared" si="12"/>
        <v>-117.15000000000003</v>
      </c>
    </row>
    <row r="49" spans="1:16" ht="15.75" thickBot="1" x14ac:dyDescent="0.3">
      <c r="A49" s="5">
        <v>42</v>
      </c>
      <c r="B49" s="9">
        <f t="shared" si="14"/>
        <v>1666.67</v>
      </c>
      <c r="C49" s="9">
        <f t="shared" si="18"/>
        <v>29999.860000000073</v>
      </c>
      <c r="D49" s="9">
        <f t="shared" si="19"/>
        <v>0</v>
      </c>
      <c r="E49" s="9">
        <f t="shared" si="15"/>
        <v>1666.67</v>
      </c>
      <c r="F49" s="6">
        <f t="shared" si="16"/>
        <v>1.5187898946333451</v>
      </c>
      <c r="G49" s="9">
        <f t="shared" si="6"/>
        <v>1097.3699999999999</v>
      </c>
      <c r="H49" s="9">
        <f t="shared" si="7"/>
        <v>27330.33000000006</v>
      </c>
      <c r="I49" s="10">
        <f t="shared" si="17"/>
        <v>287.10000000000002</v>
      </c>
      <c r="J49" s="10">
        <f t="shared" si="20"/>
        <v>316.67</v>
      </c>
      <c r="K49" s="10">
        <f t="shared" si="9"/>
        <v>208.5</v>
      </c>
      <c r="L49" s="10">
        <f t="shared" si="10"/>
        <v>78.600000000000023</v>
      </c>
      <c r="M49" s="10">
        <f t="shared" si="13"/>
        <v>1757.6100000000079</v>
      </c>
      <c r="O49" s="10">
        <f t="shared" si="11"/>
        <v>417.91</v>
      </c>
      <c r="P49" s="10">
        <f t="shared" si="12"/>
        <v>-130.81</v>
      </c>
    </row>
    <row r="50" spans="1:16" ht="15.75" thickBot="1" x14ac:dyDescent="0.3">
      <c r="A50" s="5">
        <v>43</v>
      </c>
      <c r="B50" s="9">
        <f t="shared" si="14"/>
        <v>1666.67</v>
      </c>
      <c r="C50" s="9">
        <f t="shared" si="18"/>
        <v>28333.190000000075</v>
      </c>
      <c r="D50" s="9">
        <f t="shared" si="19"/>
        <v>0</v>
      </c>
      <c r="E50" s="9">
        <f t="shared" si="15"/>
        <v>1666.67</v>
      </c>
      <c r="F50" s="6">
        <f t="shared" si="16"/>
        <v>1.5339777935796781</v>
      </c>
      <c r="G50" s="9">
        <f t="shared" si="6"/>
        <v>1086.5</v>
      </c>
      <c r="H50" s="9">
        <f t="shared" si="7"/>
        <v>25936.960000000057</v>
      </c>
      <c r="I50" s="10">
        <f t="shared" si="17"/>
        <v>273.3</v>
      </c>
      <c r="J50" s="10">
        <f t="shared" si="20"/>
        <v>300</v>
      </c>
      <c r="K50" s="10">
        <f t="shared" si="9"/>
        <v>195.57</v>
      </c>
      <c r="L50" s="10">
        <f t="shared" si="10"/>
        <v>77.730000000000018</v>
      </c>
      <c r="M50" s="10">
        <f t="shared" si="13"/>
        <v>1562.0400000000079</v>
      </c>
      <c r="O50" s="10">
        <f t="shared" si="11"/>
        <v>417.91</v>
      </c>
      <c r="P50" s="10">
        <f t="shared" si="12"/>
        <v>-144.61000000000001</v>
      </c>
    </row>
    <row r="51" spans="1:16" ht="15.75" thickBot="1" x14ac:dyDescent="0.3">
      <c r="A51" s="5">
        <v>44</v>
      </c>
      <c r="B51" s="9">
        <f t="shared" si="14"/>
        <v>1666.67</v>
      </c>
      <c r="C51" s="9">
        <f t="shared" si="18"/>
        <v>26666.520000000077</v>
      </c>
      <c r="D51" s="9">
        <f t="shared" si="19"/>
        <v>0</v>
      </c>
      <c r="E51" s="9">
        <f t="shared" si="15"/>
        <v>1666.67</v>
      </c>
      <c r="F51" s="6">
        <f t="shared" si="16"/>
        <v>1.549317571515475</v>
      </c>
      <c r="G51" s="9">
        <f t="shared" si="6"/>
        <v>1075.74</v>
      </c>
      <c r="H51" s="9">
        <f t="shared" si="7"/>
        <v>24529.660000000054</v>
      </c>
      <c r="I51" s="10">
        <f t="shared" si="17"/>
        <v>259.37</v>
      </c>
      <c r="J51" s="10">
        <f t="shared" si="20"/>
        <v>283.33</v>
      </c>
      <c r="K51" s="10">
        <f t="shared" si="9"/>
        <v>182.87</v>
      </c>
      <c r="L51" s="10">
        <f t="shared" si="10"/>
        <v>76.5</v>
      </c>
      <c r="M51" s="10">
        <f t="shared" si="13"/>
        <v>1379.1700000000078</v>
      </c>
      <c r="O51" s="10">
        <f t="shared" si="11"/>
        <v>417.91</v>
      </c>
      <c r="P51" s="10">
        <f t="shared" si="12"/>
        <v>-158.54000000000002</v>
      </c>
    </row>
    <row r="52" spans="1:16" ht="15.75" thickBot="1" x14ac:dyDescent="0.3">
      <c r="A52" s="5">
        <v>45</v>
      </c>
      <c r="B52" s="9">
        <f t="shared" si="14"/>
        <v>1666.67</v>
      </c>
      <c r="C52" s="9">
        <f t="shared" si="18"/>
        <v>24999.850000000079</v>
      </c>
      <c r="D52" s="9">
        <f t="shared" si="19"/>
        <v>0</v>
      </c>
      <c r="E52" s="9">
        <f t="shared" si="15"/>
        <v>1666.67</v>
      </c>
      <c r="F52" s="6">
        <f t="shared" si="16"/>
        <v>1.5648107472306299</v>
      </c>
      <c r="G52" s="9">
        <f t="shared" si="6"/>
        <v>1065.0899999999999</v>
      </c>
      <c r="H52" s="9">
        <f t="shared" si="7"/>
        <v>23108.290000000052</v>
      </c>
      <c r="I52" s="10">
        <f t="shared" si="17"/>
        <v>245.3</v>
      </c>
      <c r="J52" s="10">
        <f t="shared" si="20"/>
        <v>266.67</v>
      </c>
      <c r="K52" s="10">
        <f t="shared" si="9"/>
        <v>170.42</v>
      </c>
      <c r="L52" s="10">
        <f t="shared" si="10"/>
        <v>74.880000000000024</v>
      </c>
      <c r="M52" s="10">
        <f t="shared" si="13"/>
        <v>1208.7500000000077</v>
      </c>
      <c r="O52" s="10">
        <f t="shared" si="11"/>
        <v>417.91</v>
      </c>
      <c r="P52" s="10">
        <f t="shared" si="12"/>
        <v>-172.61</v>
      </c>
    </row>
    <row r="53" spans="1:16" ht="15.75" thickBot="1" x14ac:dyDescent="0.3">
      <c r="A53" s="5">
        <v>46</v>
      </c>
      <c r="B53" s="9">
        <f t="shared" si="14"/>
        <v>1666.67</v>
      </c>
      <c r="C53" s="9">
        <f t="shared" si="18"/>
        <v>23333.18000000008</v>
      </c>
      <c r="D53" s="9">
        <f t="shared" si="19"/>
        <v>0</v>
      </c>
      <c r="E53" s="9">
        <f t="shared" si="15"/>
        <v>1666.67</v>
      </c>
      <c r="F53" s="6">
        <f t="shared" si="16"/>
        <v>1.5804588547029363</v>
      </c>
      <c r="G53" s="9">
        <f t="shared" si="6"/>
        <v>1054.55</v>
      </c>
      <c r="H53" s="9">
        <f t="shared" si="7"/>
        <v>21672.700000000055</v>
      </c>
      <c r="I53" s="10">
        <f t="shared" si="17"/>
        <v>231.08</v>
      </c>
      <c r="J53" s="10">
        <f t="shared" si="20"/>
        <v>250</v>
      </c>
      <c r="K53" s="10">
        <f t="shared" si="9"/>
        <v>158.18</v>
      </c>
      <c r="L53" s="10">
        <f t="shared" si="10"/>
        <v>72.900000000000006</v>
      </c>
      <c r="M53" s="10">
        <f t="shared" si="13"/>
        <v>1050.5700000000077</v>
      </c>
      <c r="O53" s="10">
        <f t="shared" si="11"/>
        <v>417.91</v>
      </c>
      <c r="P53" s="10">
        <f t="shared" si="12"/>
        <v>-186.83</v>
      </c>
    </row>
    <row r="54" spans="1:16" ht="15.75" thickBot="1" x14ac:dyDescent="0.3">
      <c r="A54" s="5">
        <v>47</v>
      </c>
      <c r="B54" s="9">
        <f t="shared" si="14"/>
        <v>1666.67</v>
      </c>
      <c r="C54" s="9">
        <f t="shared" si="18"/>
        <v>21666.510000000082</v>
      </c>
      <c r="D54" s="9">
        <f t="shared" si="19"/>
        <v>0</v>
      </c>
      <c r="E54" s="9">
        <f t="shared" si="15"/>
        <v>1666.67</v>
      </c>
      <c r="F54" s="6">
        <f t="shared" si="16"/>
        <v>1.5962634432499652</v>
      </c>
      <c r="G54" s="9">
        <f t="shared" si="6"/>
        <v>1044.1099999999999</v>
      </c>
      <c r="H54" s="9">
        <f t="shared" si="7"/>
        <v>20222.760000000053</v>
      </c>
      <c r="I54" s="10">
        <f t="shared" si="17"/>
        <v>216.73</v>
      </c>
      <c r="J54" s="10">
        <f t="shared" si="20"/>
        <v>233.33</v>
      </c>
      <c r="K54" s="10">
        <f t="shared" si="9"/>
        <v>146.16999999999999</v>
      </c>
      <c r="L54" s="10">
        <f t="shared" si="10"/>
        <v>70.56</v>
      </c>
      <c r="M54" s="10">
        <f t="shared" si="13"/>
        <v>904.40000000000771</v>
      </c>
      <c r="O54" s="10">
        <f t="shared" si="11"/>
        <v>417.91</v>
      </c>
      <c r="P54" s="10">
        <f t="shared" si="12"/>
        <v>-201.18000000000004</v>
      </c>
    </row>
    <row r="55" spans="1:16" ht="15.75" thickBot="1" x14ac:dyDescent="0.3">
      <c r="A55" s="5">
        <v>48</v>
      </c>
      <c r="B55" s="9">
        <f t="shared" si="14"/>
        <v>1666.67</v>
      </c>
      <c r="C55" s="9">
        <f t="shared" si="18"/>
        <v>19999.840000000084</v>
      </c>
      <c r="D55" s="9">
        <f t="shared" si="19"/>
        <v>0</v>
      </c>
      <c r="E55" s="9">
        <f t="shared" si="15"/>
        <v>1666.67</v>
      </c>
      <c r="F55" s="6">
        <f t="shared" si="16"/>
        <v>1.6122260776824653</v>
      </c>
      <c r="G55" s="9">
        <f t="shared" si="6"/>
        <v>1033.77</v>
      </c>
      <c r="H55" s="9">
        <f t="shared" si="7"/>
        <v>18758.320000000051</v>
      </c>
      <c r="I55" s="10">
        <f t="shared" si="17"/>
        <v>202.23</v>
      </c>
      <c r="J55" s="10">
        <f t="shared" si="20"/>
        <v>216.67</v>
      </c>
      <c r="K55" s="10">
        <f t="shared" si="9"/>
        <v>134.38999999999999</v>
      </c>
      <c r="L55" s="10">
        <f t="shared" si="10"/>
        <v>67.84</v>
      </c>
      <c r="M55" s="10">
        <f t="shared" si="13"/>
        <v>770.01000000000772</v>
      </c>
      <c r="O55" s="10">
        <f t="shared" si="11"/>
        <v>417.91</v>
      </c>
      <c r="P55" s="10">
        <f t="shared" si="12"/>
        <v>-215.68000000000004</v>
      </c>
    </row>
    <row r="56" spans="1:16" ht="15.75" thickBot="1" x14ac:dyDescent="0.3">
      <c r="A56" s="5">
        <v>49</v>
      </c>
      <c r="B56" s="9">
        <f t="shared" si="14"/>
        <v>1666.67</v>
      </c>
      <c r="C56" s="9">
        <f t="shared" si="18"/>
        <v>18333.170000000086</v>
      </c>
      <c r="D56" s="9">
        <f t="shared" si="19"/>
        <v>0</v>
      </c>
      <c r="E56" s="9">
        <f t="shared" si="15"/>
        <v>1666.67</v>
      </c>
      <c r="F56" s="6">
        <f t="shared" si="16"/>
        <v>1.6283483384592901</v>
      </c>
      <c r="G56" s="9">
        <f t="shared" si="6"/>
        <v>1023.53</v>
      </c>
      <c r="H56" s="9">
        <f t="shared" si="7"/>
        <v>17279.230000000054</v>
      </c>
      <c r="I56" s="10">
        <f t="shared" si="17"/>
        <v>187.58</v>
      </c>
      <c r="J56" s="10">
        <f t="shared" si="20"/>
        <v>200</v>
      </c>
      <c r="K56" s="10">
        <f t="shared" si="9"/>
        <v>122.82</v>
      </c>
      <c r="L56" s="10">
        <f t="shared" si="10"/>
        <v>64.760000000000019</v>
      </c>
      <c r="M56" s="10">
        <f t="shared" si="13"/>
        <v>647.19000000000779</v>
      </c>
      <c r="O56" s="10">
        <f t="shared" si="11"/>
        <v>417.91</v>
      </c>
      <c r="P56" s="10">
        <f t="shared" si="12"/>
        <v>-230.33</v>
      </c>
    </row>
    <row r="57" spans="1:16" ht="15.75" thickBot="1" x14ac:dyDescent="0.3">
      <c r="A57" s="5">
        <v>50</v>
      </c>
      <c r="B57" s="9">
        <f t="shared" si="14"/>
        <v>1666.67</v>
      </c>
      <c r="C57" s="9">
        <f t="shared" si="18"/>
        <v>16666.500000000087</v>
      </c>
      <c r="D57" s="9">
        <f t="shared" si="19"/>
        <v>0</v>
      </c>
      <c r="E57" s="9">
        <f t="shared" si="15"/>
        <v>1666.67</v>
      </c>
      <c r="F57" s="6">
        <f t="shared" si="16"/>
        <v>1.6446318218438831</v>
      </c>
      <c r="G57" s="9">
        <f t="shared" si="6"/>
        <v>1013.4</v>
      </c>
      <c r="H57" s="9">
        <f t="shared" si="7"/>
        <v>15785.350000000055</v>
      </c>
      <c r="I57" s="10">
        <f t="shared" si="17"/>
        <v>172.79</v>
      </c>
      <c r="J57" s="10">
        <f t="shared" si="20"/>
        <v>183.33</v>
      </c>
      <c r="K57" s="10">
        <f t="shared" si="9"/>
        <v>111.47</v>
      </c>
      <c r="L57" s="10">
        <f t="shared" si="10"/>
        <v>61.319999999999993</v>
      </c>
      <c r="M57" s="10">
        <f t="shared" si="13"/>
        <v>535.72000000000776</v>
      </c>
      <c r="O57" s="10">
        <f t="shared" si="11"/>
        <v>417.91</v>
      </c>
      <c r="P57" s="10">
        <f t="shared" si="12"/>
        <v>-245.12000000000003</v>
      </c>
    </row>
    <row r="58" spans="1:16" ht="15.75" thickBot="1" x14ac:dyDescent="0.3">
      <c r="A58" s="5">
        <v>51</v>
      </c>
      <c r="B58" s="9">
        <f t="shared" si="14"/>
        <v>1666.67</v>
      </c>
      <c r="C58" s="9">
        <f t="shared" si="18"/>
        <v>14999.830000000087</v>
      </c>
      <c r="D58" s="9">
        <f t="shared" si="19"/>
        <v>0</v>
      </c>
      <c r="E58" s="9">
        <f t="shared" si="15"/>
        <v>1666.67</v>
      </c>
      <c r="F58" s="6">
        <f t="shared" si="16"/>
        <v>1.6610781400623216</v>
      </c>
      <c r="G58" s="9">
        <f t="shared" si="6"/>
        <v>1003.37</v>
      </c>
      <c r="H58" s="9">
        <f t="shared" si="7"/>
        <v>14276.530000000055</v>
      </c>
      <c r="I58" s="10">
        <f t="shared" si="17"/>
        <v>157.85</v>
      </c>
      <c r="J58" s="10">
        <f t="shared" si="20"/>
        <v>166.67</v>
      </c>
      <c r="K58" s="10">
        <f t="shared" si="9"/>
        <v>100.34</v>
      </c>
      <c r="L58" s="10">
        <f t="shared" si="10"/>
        <v>57.509999999999991</v>
      </c>
      <c r="M58" s="10">
        <f t="shared" si="13"/>
        <v>435.38000000000773</v>
      </c>
      <c r="O58" s="10">
        <f t="shared" si="11"/>
        <v>417.91</v>
      </c>
      <c r="P58" s="10">
        <f t="shared" si="12"/>
        <v>-260.06000000000006</v>
      </c>
    </row>
    <row r="59" spans="1:16" ht="15.75" thickBot="1" x14ac:dyDescent="0.3">
      <c r="A59" s="5">
        <v>52</v>
      </c>
      <c r="B59" s="9">
        <f t="shared" si="14"/>
        <v>1666.67</v>
      </c>
      <c r="C59" s="9">
        <f t="shared" si="18"/>
        <v>13333.160000000087</v>
      </c>
      <c r="D59" s="9">
        <f t="shared" si="19"/>
        <v>0</v>
      </c>
      <c r="E59" s="9">
        <f t="shared" si="15"/>
        <v>1666.67</v>
      </c>
      <c r="F59" s="6">
        <f t="shared" si="16"/>
        <v>1.6776889214629449</v>
      </c>
      <c r="G59" s="9">
        <f t="shared" si="6"/>
        <v>993.43</v>
      </c>
      <c r="H59" s="9">
        <f t="shared" si="7"/>
        <v>12752.630000000056</v>
      </c>
      <c r="I59" s="10">
        <f t="shared" si="17"/>
        <v>142.77000000000001</v>
      </c>
      <c r="J59" s="10">
        <f t="shared" si="20"/>
        <v>150</v>
      </c>
      <c r="K59" s="10">
        <f t="shared" si="9"/>
        <v>89.41</v>
      </c>
      <c r="L59" s="10">
        <f t="shared" si="10"/>
        <v>53.360000000000014</v>
      </c>
      <c r="M59" s="10">
        <f t="shared" si="13"/>
        <v>345.97000000000776</v>
      </c>
      <c r="O59" s="10">
        <f t="shared" si="11"/>
        <v>417.91</v>
      </c>
      <c r="P59" s="10">
        <f t="shared" si="12"/>
        <v>-275.14</v>
      </c>
    </row>
    <row r="60" spans="1:16" ht="15.75" thickBot="1" x14ac:dyDescent="0.3">
      <c r="A60" s="5">
        <v>53</v>
      </c>
      <c r="B60" s="9">
        <f t="shared" si="14"/>
        <v>1666.67</v>
      </c>
      <c r="C60" s="9">
        <f t="shared" si="18"/>
        <v>11666.490000000087</v>
      </c>
      <c r="D60" s="9">
        <f t="shared" si="19"/>
        <v>0</v>
      </c>
      <c r="E60" s="9">
        <f t="shared" si="15"/>
        <v>1666.67</v>
      </c>
      <c r="F60" s="6">
        <f t="shared" si="16"/>
        <v>1.6944658106775741</v>
      </c>
      <c r="G60" s="9">
        <f t="shared" si="6"/>
        <v>983.6</v>
      </c>
      <c r="H60" s="9">
        <f t="shared" si="7"/>
        <v>11213.490000000056</v>
      </c>
      <c r="I60" s="10">
        <f t="shared" si="17"/>
        <v>127.53</v>
      </c>
      <c r="J60" s="10">
        <f t="shared" si="20"/>
        <v>133.33000000000001</v>
      </c>
      <c r="K60" s="10">
        <f t="shared" si="9"/>
        <v>78.69</v>
      </c>
      <c r="L60" s="10">
        <f t="shared" si="10"/>
        <v>48.84</v>
      </c>
      <c r="M60" s="10">
        <f t="shared" si="13"/>
        <v>267.28000000000776</v>
      </c>
      <c r="O60" s="10">
        <f t="shared" si="11"/>
        <v>417.91</v>
      </c>
      <c r="P60" s="10">
        <f t="shared" si="12"/>
        <v>-290.38</v>
      </c>
    </row>
    <row r="61" spans="1:16" ht="15.75" thickBot="1" x14ac:dyDescent="0.3">
      <c r="A61" s="5">
        <v>54</v>
      </c>
      <c r="B61" s="9">
        <f t="shared" si="14"/>
        <v>1666.67</v>
      </c>
      <c r="C61" s="9">
        <f t="shared" si="18"/>
        <v>9999.820000000087</v>
      </c>
      <c r="D61" s="9">
        <f t="shared" si="19"/>
        <v>0</v>
      </c>
      <c r="E61" s="9">
        <f t="shared" si="15"/>
        <v>1666.67</v>
      </c>
      <c r="F61" s="6">
        <f t="shared" si="16"/>
        <v>1.7114104687843503</v>
      </c>
      <c r="G61" s="9">
        <f t="shared" si="6"/>
        <v>973.86</v>
      </c>
      <c r="H61" s="9">
        <f t="shared" si="7"/>
        <v>9658.9500000000553</v>
      </c>
      <c r="I61" s="10">
        <f t="shared" si="17"/>
        <v>112.13</v>
      </c>
      <c r="J61" s="10">
        <f t="shared" si="20"/>
        <v>116.66</v>
      </c>
      <c r="K61" s="10">
        <f t="shared" si="9"/>
        <v>68.17</v>
      </c>
      <c r="L61" s="10">
        <f t="shared" si="10"/>
        <v>43.959999999999994</v>
      </c>
      <c r="M61" s="10">
        <f t="shared" si="13"/>
        <v>199.11000000000774</v>
      </c>
      <c r="O61" s="10">
        <f t="shared" si="11"/>
        <v>417.91</v>
      </c>
      <c r="P61" s="10">
        <f t="shared" si="12"/>
        <v>-305.78000000000003</v>
      </c>
    </row>
    <row r="62" spans="1:16" ht="15.75" thickBot="1" x14ac:dyDescent="0.3">
      <c r="A62" s="5">
        <v>55</v>
      </c>
      <c r="B62" s="9">
        <f t="shared" si="14"/>
        <v>1666.67</v>
      </c>
      <c r="C62" s="9">
        <f t="shared" si="18"/>
        <v>8333.1500000000869</v>
      </c>
      <c r="D62" s="9">
        <f t="shared" si="19"/>
        <v>0</v>
      </c>
      <c r="E62" s="9">
        <f t="shared" si="15"/>
        <v>1666.67</v>
      </c>
      <c r="F62" s="6">
        <f t="shared" si="16"/>
        <v>1.7285245734721935</v>
      </c>
      <c r="G62" s="9">
        <f t="shared" si="6"/>
        <v>964.22</v>
      </c>
      <c r="H62" s="9">
        <f t="shared" si="7"/>
        <v>8088.8700000000554</v>
      </c>
      <c r="I62" s="10">
        <f t="shared" si="17"/>
        <v>96.59</v>
      </c>
      <c r="J62" s="10">
        <f t="shared" si="20"/>
        <v>100</v>
      </c>
      <c r="K62" s="10">
        <f t="shared" si="9"/>
        <v>57.85</v>
      </c>
      <c r="L62" s="10">
        <f t="shared" si="10"/>
        <v>38.74</v>
      </c>
      <c r="M62" s="10">
        <f t="shared" si="13"/>
        <v>141.26000000000775</v>
      </c>
      <c r="O62" s="10">
        <f t="shared" si="11"/>
        <v>417.91</v>
      </c>
      <c r="P62" s="10">
        <f t="shared" si="12"/>
        <v>-321.32000000000005</v>
      </c>
    </row>
    <row r="63" spans="1:16" ht="15.75" thickBot="1" x14ac:dyDescent="0.3">
      <c r="A63" s="5">
        <v>56</v>
      </c>
      <c r="B63" s="9">
        <f t="shared" si="14"/>
        <v>1666.67</v>
      </c>
      <c r="C63" s="9">
        <f t="shared" si="18"/>
        <v>6666.4800000000869</v>
      </c>
      <c r="D63" s="9">
        <f t="shared" si="19"/>
        <v>0</v>
      </c>
      <c r="E63" s="9">
        <f t="shared" si="15"/>
        <v>1666.67</v>
      </c>
      <c r="F63" s="6">
        <f t="shared" si="16"/>
        <v>1.7458098192069158</v>
      </c>
      <c r="G63" s="9">
        <f t="shared" si="6"/>
        <v>954.67</v>
      </c>
      <c r="H63" s="9">
        <f t="shared" si="7"/>
        <v>6503.0900000000556</v>
      </c>
      <c r="I63" s="10">
        <f t="shared" si="17"/>
        <v>80.89</v>
      </c>
      <c r="J63" s="10">
        <f t="shared" si="20"/>
        <v>83.33</v>
      </c>
      <c r="K63" s="10">
        <f t="shared" si="9"/>
        <v>47.73</v>
      </c>
      <c r="L63" s="10">
        <f t="shared" si="10"/>
        <v>33.160000000000004</v>
      </c>
      <c r="M63" s="10">
        <f t="shared" si="13"/>
        <v>93.53000000000776</v>
      </c>
      <c r="O63" s="10">
        <f t="shared" si="11"/>
        <v>417.91</v>
      </c>
      <c r="P63" s="10">
        <f t="shared" si="12"/>
        <v>-337.02000000000004</v>
      </c>
    </row>
    <row r="64" spans="1:16" ht="15.75" thickBot="1" x14ac:dyDescent="0.3">
      <c r="A64" s="5">
        <v>57</v>
      </c>
      <c r="B64" s="9">
        <f t="shared" si="14"/>
        <v>1666.67</v>
      </c>
      <c r="C64" s="9">
        <f t="shared" si="18"/>
        <v>4999.8100000000868</v>
      </c>
      <c r="D64" s="9">
        <f t="shared" si="19"/>
        <v>0</v>
      </c>
      <c r="E64" s="9">
        <f t="shared" si="15"/>
        <v>1666.67</v>
      </c>
      <c r="F64" s="6">
        <f t="shared" si="16"/>
        <v>1.7632679173989851</v>
      </c>
      <c r="G64" s="9">
        <f t="shared" si="6"/>
        <v>945.22</v>
      </c>
      <c r="H64" s="9">
        <f t="shared" si="7"/>
        <v>4901.4500000000553</v>
      </c>
      <c r="I64" s="10">
        <f t="shared" si="17"/>
        <v>65.03</v>
      </c>
      <c r="J64" s="10">
        <f t="shared" si="20"/>
        <v>66.66</v>
      </c>
      <c r="K64" s="10">
        <f t="shared" si="9"/>
        <v>37.799999999999997</v>
      </c>
      <c r="L64" s="10">
        <f t="shared" si="10"/>
        <v>27.230000000000004</v>
      </c>
      <c r="M64" s="10">
        <f t="shared" si="13"/>
        <v>55.730000000007763</v>
      </c>
      <c r="O64" s="10">
        <f t="shared" si="11"/>
        <v>417.91</v>
      </c>
      <c r="P64" s="10">
        <f t="shared" si="12"/>
        <v>-352.88</v>
      </c>
    </row>
    <row r="65" spans="1:16" ht="15.75" thickBot="1" x14ac:dyDescent="0.3">
      <c r="A65" s="5">
        <v>58</v>
      </c>
      <c r="B65" s="9">
        <f t="shared" si="14"/>
        <v>1666.67</v>
      </c>
      <c r="C65" s="9">
        <f t="shared" si="18"/>
        <v>3333.1400000000867</v>
      </c>
      <c r="D65" s="9">
        <f t="shared" si="19"/>
        <v>0</v>
      </c>
      <c r="E65" s="9">
        <f t="shared" si="15"/>
        <v>1666.67</v>
      </c>
      <c r="F65" s="6">
        <f t="shared" si="16"/>
        <v>1.7809005965729749</v>
      </c>
      <c r="G65" s="9">
        <f t="shared" si="6"/>
        <v>935.86</v>
      </c>
      <c r="H65" s="9">
        <f t="shared" si="7"/>
        <v>3283.7900000000554</v>
      </c>
      <c r="I65" s="10">
        <f t="shared" si="17"/>
        <v>49.01</v>
      </c>
      <c r="J65" s="10">
        <f t="shared" si="20"/>
        <v>50</v>
      </c>
      <c r="K65" s="10">
        <f t="shared" si="9"/>
        <v>28.08</v>
      </c>
      <c r="L65" s="10">
        <f t="shared" si="10"/>
        <v>20.93</v>
      </c>
      <c r="M65" s="10">
        <f t="shared" si="13"/>
        <v>27.650000000007765</v>
      </c>
      <c r="O65" s="10">
        <f t="shared" si="11"/>
        <v>417.91</v>
      </c>
      <c r="P65" s="10">
        <f t="shared" si="12"/>
        <v>-368.90000000000003</v>
      </c>
    </row>
    <row r="66" spans="1:16" ht="15.75" thickBot="1" x14ac:dyDescent="0.3">
      <c r="A66" s="5">
        <v>59</v>
      </c>
      <c r="B66" s="9">
        <f t="shared" si="14"/>
        <v>1666.67</v>
      </c>
      <c r="C66" s="9">
        <f t="shared" si="18"/>
        <v>1666.4700000000867</v>
      </c>
      <c r="D66" s="9">
        <f t="shared" si="19"/>
        <v>0</v>
      </c>
      <c r="E66" s="9">
        <f t="shared" si="15"/>
        <v>1666.67</v>
      </c>
      <c r="F66" s="6">
        <f t="shared" si="16"/>
        <v>1.7987096025387042</v>
      </c>
      <c r="G66" s="9">
        <f t="shared" si="6"/>
        <v>926.59</v>
      </c>
      <c r="H66" s="9">
        <f t="shared" si="7"/>
        <v>1649.9600000000555</v>
      </c>
      <c r="I66" s="10">
        <f t="shared" si="17"/>
        <v>32.840000000000003</v>
      </c>
      <c r="J66" s="10">
        <f t="shared" si="20"/>
        <v>33.33</v>
      </c>
      <c r="K66" s="10">
        <f t="shared" si="9"/>
        <v>18.53</v>
      </c>
      <c r="L66" s="10">
        <f t="shared" si="10"/>
        <v>14.310000000000002</v>
      </c>
      <c r="M66" s="10">
        <f t="shared" si="13"/>
        <v>9.1200000000077637</v>
      </c>
      <c r="O66" s="10">
        <f t="shared" si="11"/>
        <v>417.91</v>
      </c>
      <c r="P66" s="10">
        <f t="shared" si="12"/>
        <v>-385.07000000000005</v>
      </c>
    </row>
    <row r="67" spans="1:16" ht="15.75" thickBot="1" x14ac:dyDescent="0.3">
      <c r="A67" s="5">
        <v>60</v>
      </c>
      <c r="B67" s="9">
        <f>ROUND($C$1/60,2)-0.2</f>
        <v>1666.47</v>
      </c>
      <c r="C67" s="9">
        <f t="shared" si="18"/>
        <v>8.6629370343871415E-11</v>
      </c>
      <c r="D67" s="9">
        <f t="shared" si="19"/>
        <v>0</v>
      </c>
      <c r="E67" s="9">
        <f t="shared" si="15"/>
        <v>1666.47</v>
      </c>
      <c r="F67" s="6">
        <f t="shared" si="16"/>
        <v>1.8166966985640913</v>
      </c>
      <c r="G67" s="9">
        <f t="shared" si="6"/>
        <v>917.31</v>
      </c>
      <c r="H67" s="9">
        <f t="shared" si="7"/>
        <v>5.5479176808148623E-11</v>
      </c>
      <c r="I67" s="10">
        <f>ROUND(H66*$C$4*(1/12),2)+0.01</f>
        <v>16.510000000000002</v>
      </c>
      <c r="J67" s="10">
        <f t="shared" si="20"/>
        <v>16.66</v>
      </c>
      <c r="K67" s="10">
        <f>ROUND((J67-D67)/F67,2)-0.05</f>
        <v>9.1199999999999992</v>
      </c>
      <c r="L67" s="10">
        <f t="shared" si="10"/>
        <v>7.3900000000000023</v>
      </c>
      <c r="M67" s="10">
        <f t="shared" si="13"/>
        <v>7.7644557450184948E-12</v>
      </c>
      <c r="O67" s="10">
        <f>ROUND($K$69/$C$2,2)+0.27</f>
        <v>418.18</v>
      </c>
      <c r="P67" s="10">
        <f t="shared" si="12"/>
        <v>-401.67</v>
      </c>
    </row>
    <row r="68" spans="1:16" ht="15.75" thickBot="1" x14ac:dyDescent="0.3">
      <c r="A68" s="5"/>
      <c r="B68" s="6"/>
      <c r="C68" s="6"/>
      <c r="D68" s="6"/>
      <c r="E68" s="6"/>
      <c r="F68" s="8"/>
      <c r="G68" s="9"/>
      <c r="H68" s="9"/>
      <c r="I68" s="9"/>
      <c r="J68" s="9"/>
      <c r="K68" s="9"/>
      <c r="L68" s="10"/>
      <c r="M68" s="10"/>
      <c r="O68" s="9"/>
      <c r="P68" s="9"/>
    </row>
    <row r="69" spans="1:16" ht="15.75" thickBot="1" x14ac:dyDescent="0.3">
      <c r="A69" s="11"/>
      <c r="B69" s="11"/>
      <c r="C69" s="11"/>
      <c r="D69" s="22">
        <f>SUM(D8:D67)</f>
        <v>0</v>
      </c>
      <c r="E69" s="11"/>
      <c r="F69" s="11"/>
      <c r="G69" s="22">
        <f>SUM(G8:G67)</f>
        <v>74925.12999999999</v>
      </c>
      <c r="H69" s="22"/>
      <c r="I69" s="22">
        <f>SUM(I8:I67)</f>
        <v>25074.869999999988</v>
      </c>
      <c r="J69" s="22"/>
      <c r="K69" s="22">
        <f>SUM(K8:K67)</f>
        <v>25074.869999999988</v>
      </c>
      <c r="L69" s="22">
        <f>SUM(L8:L67)</f>
        <v>3.6415315207705135E-13</v>
      </c>
      <c r="M69" s="22"/>
      <c r="O69" s="22">
        <f t="shared" ref="O69:P69" si="21">SUM(O8:O67)</f>
        <v>25074.869999999995</v>
      </c>
      <c r="P69" s="22">
        <f t="shared" si="21"/>
        <v>1.5347723092418164E-12</v>
      </c>
    </row>
    <row r="71" spans="1:16" x14ac:dyDescent="0.25">
      <c r="A71" s="3" t="s">
        <v>4</v>
      </c>
      <c r="B71" s="3" t="s">
        <v>13</v>
      </c>
    </row>
    <row r="73" spans="1:16" x14ac:dyDescent="0.25">
      <c r="A73" s="3" t="s">
        <v>6</v>
      </c>
    </row>
    <row r="74" spans="1:16" x14ac:dyDescent="0.25">
      <c r="B74" t="s">
        <v>18</v>
      </c>
      <c r="G74" t="s">
        <v>7</v>
      </c>
      <c r="H74" s="1">
        <f>ROUND(H7,2)</f>
        <v>74925.13</v>
      </c>
      <c r="I74" s="1"/>
    </row>
    <row r="75" spans="1:16" x14ac:dyDescent="0.25">
      <c r="B75" t="s">
        <v>25</v>
      </c>
      <c r="G75" t="s">
        <v>7</v>
      </c>
      <c r="H75" s="1">
        <f>C1-H74</f>
        <v>25074.869999999995</v>
      </c>
      <c r="I75" s="1"/>
    </row>
    <row r="76" spans="1:16" x14ac:dyDescent="0.25">
      <c r="B76" t="s">
        <v>9</v>
      </c>
      <c r="H76" s="1"/>
      <c r="I76" s="1">
        <f>SUM(H74:H75)</f>
        <v>100000</v>
      </c>
    </row>
    <row r="77" spans="1:16" x14ac:dyDescent="0.25">
      <c r="H77" s="1"/>
      <c r="I77" s="1"/>
    </row>
    <row r="78" spans="1:16" x14ac:dyDescent="0.25">
      <c r="A78" s="3" t="s">
        <v>5</v>
      </c>
      <c r="H78" s="1"/>
      <c r="I78" s="1"/>
    </row>
    <row r="79" spans="1:16" x14ac:dyDescent="0.25">
      <c r="B79" t="s">
        <v>18</v>
      </c>
      <c r="G79" t="s">
        <v>7</v>
      </c>
      <c r="H79" s="1">
        <f>ROUND(H74*C4*(1/12),2)</f>
        <v>749.25</v>
      </c>
      <c r="I79" s="1"/>
    </row>
    <row r="80" spans="1:16" x14ac:dyDescent="0.25">
      <c r="B80" t="s">
        <v>11</v>
      </c>
      <c r="H80" s="1"/>
      <c r="I80" s="1">
        <f>H79</f>
        <v>749.25</v>
      </c>
    </row>
    <row r="81" spans="1:9" x14ac:dyDescent="0.25">
      <c r="H81" s="1"/>
      <c r="I81" s="1"/>
    </row>
    <row r="82" spans="1:9" x14ac:dyDescent="0.25">
      <c r="B82" t="s">
        <v>10</v>
      </c>
      <c r="G82" t="s">
        <v>7</v>
      </c>
      <c r="H82" s="1">
        <f>ROUND(E8,2)</f>
        <v>1666.67</v>
      </c>
      <c r="I82" s="1"/>
    </row>
    <row r="83" spans="1:9" x14ac:dyDescent="0.25">
      <c r="B83" t="s">
        <v>19</v>
      </c>
      <c r="H83" s="1"/>
      <c r="I83" s="1">
        <f>H82</f>
        <v>1666.67</v>
      </c>
    </row>
    <row r="84" spans="1:9" x14ac:dyDescent="0.25">
      <c r="H84" s="1"/>
      <c r="I84" s="1"/>
    </row>
    <row r="85" spans="1:9" x14ac:dyDescent="0.25">
      <c r="B85" t="s">
        <v>20</v>
      </c>
      <c r="G85" t="s">
        <v>7</v>
      </c>
      <c r="H85" s="1">
        <f>K8</f>
        <v>990.1</v>
      </c>
      <c r="I85" s="1"/>
    </row>
    <row r="86" spans="1:9" x14ac:dyDescent="0.25">
      <c r="B86" t="s">
        <v>8</v>
      </c>
      <c r="C86" t="s">
        <v>25</v>
      </c>
      <c r="H86" s="1"/>
      <c r="I86" s="1">
        <f>H85</f>
        <v>990.1</v>
      </c>
    </row>
    <row r="88" spans="1:9" x14ac:dyDescent="0.25">
      <c r="A88" s="3" t="s">
        <v>14</v>
      </c>
    </row>
    <row r="89" spans="1:9" x14ac:dyDescent="0.25">
      <c r="A89" s="3" t="s">
        <v>36</v>
      </c>
    </row>
    <row r="90" spans="1:9" x14ac:dyDescent="0.25">
      <c r="A90" s="3"/>
    </row>
    <row r="91" spans="1:9" x14ac:dyDescent="0.25">
      <c r="A91" s="3" t="s">
        <v>4</v>
      </c>
      <c r="B91" s="3" t="s">
        <v>15</v>
      </c>
    </row>
    <row r="93" spans="1:9" x14ac:dyDescent="0.25">
      <c r="A93" s="3" t="s">
        <v>6</v>
      </c>
    </row>
    <row r="94" spans="1:9" x14ac:dyDescent="0.25">
      <c r="B94" t="s">
        <v>10</v>
      </c>
      <c r="G94" t="s">
        <v>7</v>
      </c>
      <c r="H94" s="1">
        <f>C1</f>
        <v>100000</v>
      </c>
      <c r="I94" s="1"/>
    </row>
    <row r="95" spans="1:9" x14ac:dyDescent="0.25">
      <c r="B95" t="s">
        <v>8</v>
      </c>
      <c r="C95" t="s">
        <v>16</v>
      </c>
      <c r="H95" s="1"/>
      <c r="I95" s="1">
        <f>H75</f>
        <v>25074.869999999995</v>
      </c>
    </row>
    <row r="96" spans="1:9" x14ac:dyDescent="0.25">
      <c r="B96" t="s">
        <v>24</v>
      </c>
      <c r="C96" t="s">
        <v>17</v>
      </c>
      <c r="H96" s="1"/>
      <c r="I96" s="1">
        <f>H94-I95</f>
        <v>74925.13</v>
      </c>
    </row>
    <row r="97" spans="1:9" x14ac:dyDescent="0.25">
      <c r="H97" s="1"/>
      <c r="I97" s="1"/>
    </row>
    <row r="98" spans="1:9" x14ac:dyDescent="0.25">
      <c r="A98" s="3" t="s">
        <v>5</v>
      </c>
      <c r="H98" s="1"/>
      <c r="I98" s="1"/>
    </row>
    <row r="99" spans="1:9" x14ac:dyDescent="0.25">
      <c r="B99" t="s">
        <v>23</v>
      </c>
      <c r="G99" t="s">
        <v>7</v>
      </c>
      <c r="H99" s="1">
        <f>H79</f>
        <v>749.25</v>
      </c>
      <c r="I99" s="1"/>
    </row>
    <row r="100" spans="1:9" x14ac:dyDescent="0.25">
      <c r="B100" t="s">
        <v>8</v>
      </c>
      <c r="C100" t="s">
        <v>17</v>
      </c>
      <c r="H100" s="1"/>
      <c r="I100" s="1">
        <f>H99</f>
        <v>749.25</v>
      </c>
    </row>
    <row r="101" spans="1:9" x14ac:dyDescent="0.25">
      <c r="H101" s="1"/>
      <c r="I101" s="1"/>
    </row>
    <row r="102" spans="1:9" x14ac:dyDescent="0.25">
      <c r="B102" t="s">
        <v>17</v>
      </c>
      <c r="G102" t="s">
        <v>7</v>
      </c>
      <c r="H102" s="1">
        <f>H82</f>
        <v>1666.67</v>
      </c>
      <c r="I102" s="1"/>
    </row>
    <row r="103" spans="1:9" x14ac:dyDescent="0.25">
      <c r="B103" t="s">
        <v>8</v>
      </c>
      <c r="C103" t="s">
        <v>10</v>
      </c>
      <c r="H103" s="1"/>
      <c r="I103" s="1">
        <f>H102</f>
        <v>1666.67</v>
      </c>
    </row>
    <row r="104" spans="1:9" x14ac:dyDescent="0.25">
      <c r="H104" s="1"/>
      <c r="I104" s="1"/>
    </row>
    <row r="105" spans="1:9" x14ac:dyDescent="0.25">
      <c r="B105" t="s">
        <v>16</v>
      </c>
      <c r="G105" t="s">
        <v>7</v>
      </c>
      <c r="H105" s="1">
        <f>H85</f>
        <v>990.1</v>
      </c>
      <c r="I105" s="1"/>
    </row>
    <row r="106" spans="1:9" x14ac:dyDescent="0.25">
      <c r="B106" t="s">
        <v>8</v>
      </c>
      <c r="C106" t="s">
        <v>23</v>
      </c>
      <c r="H106" s="1"/>
      <c r="I106" s="1">
        <f>H105</f>
        <v>990.1</v>
      </c>
    </row>
    <row r="108" spans="1:9" x14ac:dyDescent="0.25">
      <c r="A108" s="3" t="s">
        <v>26</v>
      </c>
    </row>
    <row r="109" spans="1:9" x14ac:dyDescent="0.25">
      <c r="A109" s="3" t="s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workbookViewId="0">
      <selection activeCell="B6" sqref="B6"/>
    </sheetView>
  </sheetViews>
  <sheetFormatPr defaultRowHeight="15" x14ac:dyDescent="0.25"/>
  <cols>
    <col min="2" max="2" width="12.5703125" customWidth="1"/>
    <col min="3" max="3" width="12.7109375" customWidth="1"/>
    <col min="4" max="4" width="10" bestFit="1" customWidth="1"/>
    <col min="5" max="6" width="12" bestFit="1" customWidth="1"/>
    <col min="7" max="7" width="11.5703125" customWidth="1"/>
    <col min="8" max="9" width="11.5703125" bestFit="1" customWidth="1"/>
    <col min="10" max="10" width="12.5703125" bestFit="1" customWidth="1"/>
    <col min="11" max="11" width="10.28515625" bestFit="1" customWidth="1"/>
    <col min="12" max="12" width="11.5703125" customWidth="1"/>
    <col min="13" max="13" width="12" bestFit="1" customWidth="1"/>
    <col min="14" max="14" width="12.140625" bestFit="1" customWidth="1"/>
    <col min="16" max="16" width="14" customWidth="1"/>
    <col min="17" max="17" width="10" bestFit="1" customWidth="1"/>
  </cols>
  <sheetData>
    <row r="1" spans="1:17" x14ac:dyDescent="0.25">
      <c r="A1" s="12" t="s">
        <v>27</v>
      </c>
      <c r="B1" s="13"/>
      <c r="C1" s="14">
        <v>100000</v>
      </c>
    </row>
    <row r="2" spans="1:17" x14ac:dyDescent="0.25">
      <c r="A2" s="15" t="s">
        <v>28</v>
      </c>
      <c r="B2" s="16"/>
      <c r="C2" s="17">
        <v>60</v>
      </c>
    </row>
    <row r="3" spans="1:17" x14ac:dyDescent="0.25">
      <c r="A3" s="15" t="s">
        <v>37</v>
      </c>
      <c r="B3" s="16"/>
      <c r="C3" s="18">
        <v>0</v>
      </c>
    </row>
    <row r="4" spans="1:17" ht="15.75" thickBot="1" x14ac:dyDescent="0.3">
      <c r="A4" s="19" t="s">
        <v>29</v>
      </c>
      <c r="B4" s="20"/>
      <c r="C4" s="21">
        <v>0.12</v>
      </c>
    </row>
    <row r="5" spans="1:17" ht="15.75" thickBot="1" x14ac:dyDescent="0.3">
      <c r="C5" s="2"/>
    </row>
    <row r="6" spans="1:17" ht="90.75" thickBot="1" x14ac:dyDescent="0.3">
      <c r="A6" s="4" t="s">
        <v>3</v>
      </c>
      <c r="B6" s="4" t="s">
        <v>32</v>
      </c>
      <c r="C6" s="4" t="s">
        <v>1</v>
      </c>
      <c r="D6" s="4" t="s">
        <v>31</v>
      </c>
      <c r="E6" s="4" t="s">
        <v>34</v>
      </c>
      <c r="F6" s="4" t="s">
        <v>30</v>
      </c>
      <c r="G6" s="4" t="s">
        <v>0</v>
      </c>
      <c r="H6" s="4" t="s">
        <v>46</v>
      </c>
      <c r="I6" s="4" t="s">
        <v>47</v>
      </c>
      <c r="J6" s="4" t="s">
        <v>22</v>
      </c>
      <c r="K6" s="4" t="s">
        <v>33</v>
      </c>
      <c r="L6" s="4" t="s">
        <v>48</v>
      </c>
      <c r="M6" s="4" t="s">
        <v>45</v>
      </c>
      <c r="N6" s="4" t="s">
        <v>44</v>
      </c>
      <c r="P6" s="4" t="s">
        <v>38</v>
      </c>
      <c r="Q6" s="4" t="s">
        <v>39</v>
      </c>
    </row>
    <row r="7" spans="1:17" ht="15.75" thickBot="1" x14ac:dyDescent="0.3">
      <c r="A7" s="25">
        <v>-1</v>
      </c>
      <c r="B7" s="25">
        <v>-2</v>
      </c>
      <c r="C7" s="25">
        <v>-3</v>
      </c>
      <c r="D7" s="25">
        <v>-4</v>
      </c>
      <c r="E7" s="25">
        <v>-5</v>
      </c>
      <c r="F7" s="25">
        <v>-6</v>
      </c>
      <c r="G7" s="25">
        <v>-7</v>
      </c>
      <c r="H7" s="25">
        <v>-8</v>
      </c>
      <c r="I7" s="25">
        <v>-9</v>
      </c>
      <c r="J7" s="25">
        <v>-10</v>
      </c>
      <c r="K7" s="25">
        <v>-11</v>
      </c>
      <c r="L7" s="25">
        <v>-12</v>
      </c>
      <c r="M7" s="25">
        <v>-13</v>
      </c>
      <c r="N7" s="25">
        <v>-14</v>
      </c>
      <c r="P7" s="4"/>
      <c r="Q7" s="4"/>
    </row>
    <row r="8" spans="1:17" ht="15.75" thickBo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P8" s="4"/>
      <c r="Q8" s="4"/>
    </row>
    <row r="9" spans="1:17" ht="15.75" thickBot="1" x14ac:dyDescent="0.3">
      <c r="A9" s="5">
        <v>0</v>
      </c>
      <c r="B9" s="6"/>
      <c r="C9" s="9">
        <f>C1</f>
        <v>100000</v>
      </c>
      <c r="D9" s="6"/>
      <c r="E9" s="6"/>
      <c r="F9" s="7"/>
      <c r="G9" s="9"/>
      <c r="H9" s="9">
        <f>SUM(G10:G69)</f>
        <v>74925.12999999999</v>
      </c>
      <c r="I9" s="10"/>
      <c r="J9" s="10"/>
      <c r="K9" s="10">
        <f>C1-H9</f>
        <v>25074.87000000001</v>
      </c>
      <c r="L9" s="10"/>
      <c r="M9" s="10"/>
      <c r="N9" s="10"/>
      <c r="P9" s="10"/>
      <c r="Q9" s="10"/>
    </row>
    <row r="10" spans="1:17" ht="15.75" thickBot="1" x14ac:dyDescent="0.3">
      <c r="A10" s="5">
        <v>1</v>
      </c>
      <c r="B10" s="9">
        <f t="shared" ref="B10:B68" si="0">ROUND($C$1/60,2)</f>
        <v>1666.67</v>
      </c>
      <c r="C10" s="9">
        <f>C1-B10</f>
        <v>98333.33</v>
      </c>
      <c r="D10" s="9">
        <f>ROUND(C1*C3*(1/12),2)</f>
        <v>0</v>
      </c>
      <c r="E10" s="9">
        <f t="shared" ref="E10:E69" si="1">B10+D10</f>
        <v>1666.67</v>
      </c>
      <c r="F10" s="6">
        <f t="shared" ref="F10:F69" si="2">(1+$C$4/12)^A10</f>
        <v>1.01</v>
      </c>
      <c r="G10" s="9">
        <f>ROUND(E10/F10,2)</f>
        <v>1650.17</v>
      </c>
      <c r="H10" s="9">
        <f>H9+I10-E10</f>
        <v>74007.709999999992</v>
      </c>
      <c r="I10" s="10">
        <f t="shared" ref="I10:I68" si="3">ROUND(H9*$C$4*(1/12),2)</f>
        <v>749.25</v>
      </c>
      <c r="J10" s="10">
        <f>I10-D10</f>
        <v>749.25</v>
      </c>
      <c r="K10" s="10">
        <f>C1-H9-J10</f>
        <v>24325.62000000001</v>
      </c>
      <c r="L10" s="10">
        <f t="shared" ref="L10:L69" si="4">I10-J10</f>
        <v>0</v>
      </c>
      <c r="M10" s="10">
        <f>ROUND(C1*C4*(1/12),2)</f>
        <v>1000</v>
      </c>
      <c r="N10" s="10">
        <f t="shared" ref="N10:N68" si="5">ROUND((M10-D10)/F10,2)</f>
        <v>990.1</v>
      </c>
      <c r="P10" s="10">
        <f t="shared" ref="P10:P68" si="6">ROUND($J$71/$C$2,2)</f>
        <v>417.91</v>
      </c>
      <c r="Q10" s="10">
        <f t="shared" ref="Q10:Q69" si="7">I10-P10</f>
        <v>331.34</v>
      </c>
    </row>
    <row r="11" spans="1:17" ht="15.75" thickBot="1" x14ac:dyDescent="0.3">
      <c r="A11" s="5">
        <v>2</v>
      </c>
      <c r="B11" s="9">
        <f t="shared" si="0"/>
        <v>1666.67</v>
      </c>
      <c r="C11" s="9">
        <f t="shared" ref="C11:C69" si="8">C10-B11</f>
        <v>96666.66</v>
      </c>
      <c r="D11" s="9">
        <f t="shared" ref="D11:D69" si="9">ROUND(C10*$C$3*(1/12),2)</f>
        <v>0</v>
      </c>
      <c r="E11" s="9">
        <f t="shared" si="1"/>
        <v>1666.67</v>
      </c>
      <c r="F11" s="6">
        <f t="shared" si="2"/>
        <v>1.0201</v>
      </c>
      <c r="G11" s="9">
        <f t="shared" ref="G11:G69" si="10">ROUND(E11/F11,2)</f>
        <v>1633.83</v>
      </c>
      <c r="H11" s="9">
        <f t="shared" ref="H11:H69" si="11">H10+I11-E11</f>
        <v>73081.119999999995</v>
      </c>
      <c r="I11" s="10">
        <f t="shared" si="3"/>
        <v>740.08</v>
      </c>
      <c r="J11" s="10">
        <f t="shared" ref="J11:J69" si="12">I11-D11</f>
        <v>740.08</v>
      </c>
      <c r="K11" s="10">
        <f t="shared" ref="K11:K69" si="13">K10-J11</f>
        <v>23585.540000000008</v>
      </c>
      <c r="L11" s="10">
        <f t="shared" si="4"/>
        <v>0</v>
      </c>
      <c r="M11" s="10">
        <f>ROUND(C10*$C$4*(1/12),2)</f>
        <v>983.33</v>
      </c>
      <c r="N11" s="10">
        <f t="shared" si="5"/>
        <v>963.95</v>
      </c>
      <c r="P11" s="10">
        <f t="shared" si="6"/>
        <v>417.91</v>
      </c>
      <c r="Q11" s="10">
        <f t="shared" si="7"/>
        <v>322.17</v>
      </c>
    </row>
    <row r="12" spans="1:17" ht="15.75" thickBot="1" x14ac:dyDescent="0.3">
      <c r="A12" s="5">
        <v>3</v>
      </c>
      <c r="B12" s="9">
        <f t="shared" si="0"/>
        <v>1666.67</v>
      </c>
      <c r="C12" s="9">
        <f t="shared" si="8"/>
        <v>94999.99</v>
      </c>
      <c r="D12" s="9">
        <f t="shared" si="9"/>
        <v>0</v>
      </c>
      <c r="E12" s="9">
        <f t="shared" si="1"/>
        <v>1666.67</v>
      </c>
      <c r="F12" s="6">
        <f t="shared" si="2"/>
        <v>1.0303009999999999</v>
      </c>
      <c r="G12" s="9">
        <f t="shared" si="10"/>
        <v>1617.65</v>
      </c>
      <c r="H12" s="9">
        <f t="shared" si="11"/>
        <v>72145.259999999995</v>
      </c>
      <c r="I12" s="10">
        <f t="shared" si="3"/>
        <v>730.81</v>
      </c>
      <c r="J12" s="10">
        <f t="shared" si="12"/>
        <v>730.81</v>
      </c>
      <c r="K12" s="10">
        <f t="shared" si="13"/>
        <v>22854.730000000007</v>
      </c>
      <c r="L12" s="10">
        <f t="shared" si="4"/>
        <v>0</v>
      </c>
      <c r="M12" s="10">
        <f t="shared" ref="M12:M69" si="14">ROUND(C11*$C$4*(1/12),2)</f>
        <v>966.67</v>
      </c>
      <c r="N12" s="10">
        <f t="shared" si="5"/>
        <v>938.24</v>
      </c>
      <c r="P12" s="10">
        <f t="shared" si="6"/>
        <v>417.91</v>
      </c>
      <c r="Q12" s="10">
        <f t="shared" si="7"/>
        <v>312.89999999999992</v>
      </c>
    </row>
    <row r="13" spans="1:17" ht="15.75" thickBot="1" x14ac:dyDescent="0.3">
      <c r="A13" s="5">
        <v>4</v>
      </c>
      <c r="B13" s="9">
        <f t="shared" si="0"/>
        <v>1666.67</v>
      </c>
      <c r="C13" s="9">
        <f t="shared" si="8"/>
        <v>93333.32</v>
      </c>
      <c r="D13" s="9">
        <f t="shared" si="9"/>
        <v>0</v>
      </c>
      <c r="E13" s="9">
        <f t="shared" si="1"/>
        <v>1666.67</v>
      </c>
      <c r="F13" s="6">
        <f t="shared" si="2"/>
        <v>1.04060401</v>
      </c>
      <c r="G13" s="9">
        <f t="shared" si="10"/>
        <v>1601.64</v>
      </c>
      <c r="H13" s="9">
        <f t="shared" si="11"/>
        <v>71200.039999999994</v>
      </c>
      <c r="I13" s="10">
        <f t="shared" si="3"/>
        <v>721.45</v>
      </c>
      <c r="J13" s="10">
        <f t="shared" si="12"/>
        <v>721.45</v>
      </c>
      <c r="K13" s="10">
        <f t="shared" si="13"/>
        <v>22133.280000000006</v>
      </c>
      <c r="L13" s="10">
        <f t="shared" si="4"/>
        <v>0</v>
      </c>
      <c r="M13" s="10">
        <f t="shared" si="14"/>
        <v>950</v>
      </c>
      <c r="N13" s="10">
        <f t="shared" si="5"/>
        <v>912.93</v>
      </c>
      <c r="P13" s="10">
        <f t="shared" si="6"/>
        <v>417.91</v>
      </c>
      <c r="Q13" s="10">
        <f t="shared" si="7"/>
        <v>303.54000000000002</v>
      </c>
    </row>
    <row r="14" spans="1:17" ht="15.75" thickBot="1" x14ac:dyDescent="0.3">
      <c r="A14" s="5">
        <v>5</v>
      </c>
      <c r="B14" s="9">
        <f t="shared" si="0"/>
        <v>1666.67</v>
      </c>
      <c r="C14" s="9">
        <f t="shared" si="8"/>
        <v>91666.650000000009</v>
      </c>
      <c r="D14" s="9">
        <f t="shared" si="9"/>
        <v>0</v>
      </c>
      <c r="E14" s="9">
        <f t="shared" si="1"/>
        <v>1666.67</v>
      </c>
      <c r="F14" s="6">
        <f t="shared" si="2"/>
        <v>1.0510100500999999</v>
      </c>
      <c r="G14" s="9">
        <f t="shared" si="10"/>
        <v>1585.78</v>
      </c>
      <c r="H14" s="9">
        <f t="shared" si="11"/>
        <v>70245.37</v>
      </c>
      <c r="I14" s="10">
        <f t="shared" si="3"/>
        <v>712</v>
      </c>
      <c r="J14" s="10">
        <f t="shared" si="12"/>
        <v>712</v>
      </c>
      <c r="K14" s="10">
        <f t="shared" si="13"/>
        <v>21421.280000000006</v>
      </c>
      <c r="L14" s="10">
        <f t="shared" si="4"/>
        <v>0</v>
      </c>
      <c r="M14" s="10">
        <f t="shared" si="14"/>
        <v>933.33</v>
      </c>
      <c r="N14" s="10">
        <f t="shared" si="5"/>
        <v>888.03</v>
      </c>
      <c r="P14" s="10">
        <f t="shared" si="6"/>
        <v>417.91</v>
      </c>
      <c r="Q14" s="10">
        <f t="shared" si="7"/>
        <v>294.08999999999997</v>
      </c>
    </row>
    <row r="15" spans="1:17" ht="15.75" thickBot="1" x14ac:dyDescent="0.3">
      <c r="A15" s="5">
        <v>6</v>
      </c>
      <c r="B15" s="9">
        <f t="shared" si="0"/>
        <v>1666.67</v>
      </c>
      <c r="C15" s="9">
        <f t="shared" si="8"/>
        <v>89999.98000000001</v>
      </c>
      <c r="D15" s="9">
        <f t="shared" si="9"/>
        <v>0</v>
      </c>
      <c r="E15" s="9">
        <f t="shared" si="1"/>
        <v>1666.67</v>
      </c>
      <c r="F15" s="6">
        <f t="shared" si="2"/>
        <v>1.0615201506010001</v>
      </c>
      <c r="G15" s="9">
        <f t="shared" si="10"/>
        <v>1570.08</v>
      </c>
      <c r="H15" s="9">
        <f t="shared" si="11"/>
        <v>69281.149999999994</v>
      </c>
      <c r="I15" s="10">
        <f t="shared" si="3"/>
        <v>702.45</v>
      </c>
      <c r="J15" s="10">
        <f t="shared" si="12"/>
        <v>702.45</v>
      </c>
      <c r="K15" s="10">
        <f t="shared" si="13"/>
        <v>20718.830000000005</v>
      </c>
      <c r="L15" s="10">
        <f t="shared" si="4"/>
        <v>0</v>
      </c>
      <c r="M15" s="10">
        <f t="shared" si="14"/>
        <v>916.67</v>
      </c>
      <c r="N15" s="10">
        <f t="shared" si="5"/>
        <v>863.54</v>
      </c>
      <c r="P15" s="10">
        <f t="shared" si="6"/>
        <v>417.91</v>
      </c>
      <c r="Q15" s="10">
        <f t="shared" si="7"/>
        <v>284.54000000000002</v>
      </c>
    </row>
    <row r="16" spans="1:17" ht="15.75" thickBot="1" x14ac:dyDescent="0.3">
      <c r="A16" s="5">
        <v>7</v>
      </c>
      <c r="B16" s="9">
        <f t="shared" si="0"/>
        <v>1666.67</v>
      </c>
      <c r="C16" s="9">
        <f t="shared" si="8"/>
        <v>88333.310000000012</v>
      </c>
      <c r="D16" s="9">
        <f t="shared" si="9"/>
        <v>0</v>
      </c>
      <c r="E16" s="9">
        <f t="shared" si="1"/>
        <v>1666.67</v>
      </c>
      <c r="F16" s="6">
        <f t="shared" si="2"/>
        <v>1.0721353521070098</v>
      </c>
      <c r="G16" s="9">
        <f t="shared" si="10"/>
        <v>1554.53</v>
      </c>
      <c r="H16" s="9">
        <f t="shared" si="11"/>
        <v>68307.289999999994</v>
      </c>
      <c r="I16" s="10">
        <f t="shared" si="3"/>
        <v>692.81</v>
      </c>
      <c r="J16" s="10">
        <f t="shared" si="12"/>
        <v>692.81</v>
      </c>
      <c r="K16" s="10">
        <f t="shared" si="13"/>
        <v>20026.020000000004</v>
      </c>
      <c r="L16" s="10">
        <f t="shared" si="4"/>
        <v>0</v>
      </c>
      <c r="M16" s="10">
        <f t="shared" si="14"/>
        <v>900</v>
      </c>
      <c r="N16" s="10">
        <f t="shared" si="5"/>
        <v>839.45</v>
      </c>
      <c r="P16" s="10">
        <f t="shared" si="6"/>
        <v>417.91</v>
      </c>
      <c r="Q16" s="10">
        <f t="shared" si="7"/>
        <v>274.89999999999992</v>
      </c>
    </row>
    <row r="17" spans="1:17" ht="15.75" thickBot="1" x14ac:dyDescent="0.3">
      <c r="A17" s="5">
        <v>8</v>
      </c>
      <c r="B17" s="9">
        <f t="shared" si="0"/>
        <v>1666.67</v>
      </c>
      <c r="C17" s="9">
        <f t="shared" si="8"/>
        <v>86666.640000000014</v>
      </c>
      <c r="D17" s="9">
        <f t="shared" si="9"/>
        <v>0</v>
      </c>
      <c r="E17" s="9">
        <f t="shared" si="1"/>
        <v>1666.67</v>
      </c>
      <c r="F17" s="6">
        <f t="shared" si="2"/>
        <v>1.0828567056280802</v>
      </c>
      <c r="G17" s="9">
        <f t="shared" si="10"/>
        <v>1539.14</v>
      </c>
      <c r="H17" s="9">
        <f t="shared" si="11"/>
        <v>67323.69</v>
      </c>
      <c r="I17" s="10">
        <f t="shared" si="3"/>
        <v>683.07</v>
      </c>
      <c r="J17" s="10">
        <f t="shared" si="12"/>
        <v>683.07</v>
      </c>
      <c r="K17" s="10">
        <f t="shared" si="13"/>
        <v>19342.950000000004</v>
      </c>
      <c r="L17" s="10">
        <f t="shared" si="4"/>
        <v>0</v>
      </c>
      <c r="M17" s="10">
        <f t="shared" si="14"/>
        <v>883.33</v>
      </c>
      <c r="N17" s="10">
        <f t="shared" si="5"/>
        <v>815.74</v>
      </c>
      <c r="P17" s="10">
        <f t="shared" si="6"/>
        <v>417.91</v>
      </c>
      <c r="Q17" s="10">
        <f t="shared" si="7"/>
        <v>265.16000000000003</v>
      </c>
    </row>
    <row r="18" spans="1:17" ht="15.75" thickBot="1" x14ac:dyDescent="0.3">
      <c r="A18" s="5">
        <v>9</v>
      </c>
      <c r="B18" s="9">
        <f t="shared" si="0"/>
        <v>1666.67</v>
      </c>
      <c r="C18" s="9">
        <f t="shared" si="8"/>
        <v>84999.970000000016</v>
      </c>
      <c r="D18" s="9">
        <f t="shared" si="9"/>
        <v>0</v>
      </c>
      <c r="E18" s="9">
        <f t="shared" si="1"/>
        <v>1666.67</v>
      </c>
      <c r="F18" s="6">
        <f t="shared" si="2"/>
        <v>1.0936852726843611</v>
      </c>
      <c r="G18" s="9">
        <f t="shared" si="10"/>
        <v>1523.9</v>
      </c>
      <c r="H18" s="9">
        <f t="shared" si="11"/>
        <v>66330.260000000009</v>
      </c>
      <c r="I18" s="10">
        <f t="shared" si="3"/>
        <v>673.24</v>
      </c>
      <c r="J18" s="10">
        <f t="shared" si="12"/>
        <v>673.24</v>
      </c>
      <c r="K18" s="10">
        <f t="shared" si="13"/>
        <v>18669.710000000003</v>
      </c>
      <c r="L18" s="10">
        <f t="shared" si="4"/>
        <v>0</v>
      </c>
      <c r="M18" s="10">
        <f t="shared" si="14"/>
        <v>866.67</v>
      </c>
      <c r="N18" s="10">
        <f t="shared" si="5"/>
        <v>792.43</v>
      </c>
      <c r="P18" s="10">
        <f t="shared" si="6"/>
        <v>417.91</v>
      </c>
      <c r="Q18" s="10">
        <f t="shared" si="7"/>
        <v>255.32999999999998</v>
      </c>
    </row>
    <row r="19" spans="1:17" ht="15.75" thickBot="1" x14ac:dyDescent="0.3">
      <c r="A19" s="5">
        <v>10</v>
      </c>
      <c r="B19" s="9">
        <f t="shared" si="0"/>
        <v>1666.67</v>
      </c>
      <c r="C19" s="9">
        <f t="shared" si="8"/>
        <v>83333.300000000017</v>
      </c>
      <c r="D19" s="9">
        <f t="shared" si="9"/>
        <v>0</v>
      </c>
      <c r="E19" s="9">
        <f t="shared" si="1"/>
        <v>1666.67</v>
      </c>
      <c r="F19" s="6">
        <f t="shared" si="2"/>
        <v>1.1046221254112047</v>
      </c>
      <c r="G19" s="9">
        <f t="shared" si="10"/>
        <v>1508.81</v>
      </c>
      <c r="H19" s="9">
        <f t="shared" si="11"/>
        <v>65326.890000000014</v>
      </c>
      <c r="I19" s="10">
        <f t="shared" si="3"/>
        <v>663.3</v>
      </c>
      <c r="J19" s="10">
        <f t="shared" si="12"/>
        <v>663.3</v>
      </c>
      <c r="K19" s="10">
        <f t="shared" si="13"/>
        <v>18006.410000000003</v>
      </c>
      <c r="L19" s="10">
        <f t="shared" si="4"/>
        <v>0</v>
      </c>
      <c r="M19" s="10">
        <f t="shared" si="14"/>
        <v>850</v>
      </c>
      <c r="N19" s="10">
        <f t="shared" si="5"/>
        <v>769.49</v>
      </c>
      <c r="P19" s="10">
        <f t="shared" si="6"/>
        <v>417.91</v>
      </c>
      <c r="Q19" s="10">
        <f t="shared" si="7"/>
        <v>245.38999999999993</v>
      </c>
    </row>
    <row r="20" spans="1:17" ht="15.75" thickBot="1" x14ac:dyDescent="0.3">
      <c r="A20" s="5">
        <v>11</v>
      </c>
      <c r="B20" s="9">
        <f t="shared" si="0"/>
        <v>1666.67</v>
      </c>
      <c r="C20" s="9">
        <f t="shared" si="8"/>
        <v>81666.630000000019</v>
      </c>
      <c r="D20" s="9">
        <f t="shared" si="9"/>
        <v>0</v>
      </c>
      <c r="E20" s="9">
        <f t="shared" si="1"/>
        <v>1666.67</v>
      </c>
      <c r="F20" s="6">
        <f t="shared" si="2"/>
        <v>1.1156683466653166</v>
      </c>
      <c r="G20" s="9">
        <f t="shared" si="10"/>
        <v>1493.88</v>
      </c>
      <c r="H20" s="9">
        <f t="shared" si="11"/>
        <v>64313.49000000002</v>
      </c>
      <c r="I20" s="10">
        <f t="shared" si="3"/>
        <v>653.27</v>
      </c>
      <c r="J20" s="10">
        <f t="shared" si="12"/>
        <v>653.27</v>
      </c>
      <c r="K20" s="10">
        <f t="shared" si="13"/>
        <v>17353.140000000003</v>
      </c>
      <c r="L20" s="10">
        <f t="shared" si="4"/>
        <v>0</v>
      </c>
      <c r="M20" s="10">
        <f t="shared" si="14"/>
        <v>833.33</v>
      </c>
      <c r="N20" s="10">
        <f t="shared" si="5"/>
        <v>746.93</v>
      </c>
      <c r="P20" s="10">
        <f t="shared" si="6"/>
        <v>417.91</v>
      </c>
      <c r="Q20" s="10">
        <f t="shared" si="7"/>
        <v>235.35999999999996</v>
      </c>
    </row>
    <row r="21" spans="1:17" ht="15.75" thickBot="1" x14ac:dyDescent="0.3">
      <c r="A21" s="5">
        <v>12</v>
      </c>
      <c r="B21" s="9">
        <f t="shared" si="0"/>
        <v>1666.67</v>
      </c>
      <c r="C21" s="9">
        <f t="shared" si="8"/>
        <v>79999.960000000021</v>
      </c>
      <c r="D21" s="9">
        <f t="shared" si="9"/>
        <v>0</v>
      </c>
      <c r="E21" s="9">
        <f t="shared" si="1"/>
        <v>1666.67</v>
      </c>
      <c r="F21" s="6">
        <f t="shared" si="2"/>
        <v>1.1268250301319698</v>
      </c>
      <c r="G21" s="9">
        <f t="shared" si="10"/>
        <v>1479.09</v>
      </c>
      <c r="H21" s="9">
        <f t="shared" si="11"/>
        <v>63289.950000000019</v>
      </c>
      <c r="I21" s="10">
        <f t="shared" si="3"/>
        <v>643.13</v>
      </c>
      <c r="J21" s="10">
        <f t="shared" si="12"/>
        <v>643.13</v>
      </c>
      <c r="K21" s="10">
        <f t="shared" si="13"/>
        <v>16710.010000000002</v>
      </c>
      <c r="L21" s="10">
        <f t="shared" si="4"/>
        <v>0</v>
      </c>
      <c r="M21" s="10">
        <f t="shared" si="14"/>
        <v>816.67</v>
      </c>
      <c r="N21" s="10">
        <f t="shared" si="5"/>
        <v>724.75</v>
      </c>
      <c r="P21" s="10">
        <f t="shared" si="6"/>
        <v>417.91</v>
      </c>
      <c r="Q21" s="10">
        <f t="shared" si="7"/>
        <v>225.21999999999997</v>
      </c>
    </row>
    <row r="22" spans="1:17" ht="15.75" thickBot="1" x14ac:dyDescent="0.3">
      <c r="A22" s="5">
        <v>13</v>
      </c>
      <c r="B22" s="9">
        <f t="shared" si="0"/>
        <v>1666.67</v>
      </c>
      <c r="C22" s="9">
        <f t="shared" si="8"/>
        <v>78333.290000000023</v>
      </c>
      <c r="D22" s="9">
        <f t="shared" si="9"/>
        <v>0</v>
      </c>
      <c r="E22" s="9">
        <f t="shared" si="1"/>
        <v>1666.67</v>
      </c>
      <c r="F22" s="6">
        <f t="shared" si="2"/>
        <v>1.1380932804332895</v>
      </c>
      <c r="G22" s="9">
        <f t="shared" si="10"/>
        <v>1464.44</v>
      </c>
      <c r="H22" s="9">
        <f t="shared" si="11"/>
        <v>62256.180000000022</v>
      </c>
      <c r="I22" s="10">
        <f t="shared" si="3"/>
        <v>632.9</v>
      </c>
      <c r="J22" s="10">
        <f t="shared" si="12"/>
        <v>632.9</v>
      </c>
      <c r="K22" s="10">
        <f t="shared" si="13"/>
        <v>16077.110000000002</v>
      </c>
      <c r="L22" s="10">
        <f t="shared" si="4"/>
        <v>0</v>
      </c>
      <c r="M22" s="10">
        <f t="shared" si="14"/>
        <v>800</v>
      </c>
      <c r="N22" s="10">
        <f t="shared" si="5"/>
        <v>702.93</v>
      </c>
      <c r="P22" s="10">
        <f t="shared" si="6"/>
        <v>417.91</v>
      </c>
      <c r="Q22" s="10">
        <f t="shared" si="7"/>
        <v>214.98999999999995</v>
      </c>
    </row>
    <row r="23" spans="1:17" ht="15.75" thickBot="1" x14ac:dyDescent="0.3">
      <c r="A23" s="5">
        <v>14</v>
      </c>
      <c r="B23" s="9">
        <f t="shared" si="0"/>
        <v>1666.67</v>
      </c>
      <c r="C23" s="9">
        <f t="shared" si="8"/>
        <v>76666.620000000024</v>
      </c>
      <c r="D23" s="9">
        <f t="shared" si="9"/>
        <v>0</v>
      </c>
      <c r="E23" s="9">
        <f t="shared" si="1"/>
        <v>1666.67</v>
      </c>
      <c r="F23" s="6">
        <f t="shared" si="2"/>
        <v>1.1494742132376226</v>
      </c>
      <c r="G23" s="9">
        <f t="shared" si="10"/>
        <v>1449.94</v>
      </c>
      <c r="H23" s="9">
        <f t="shared" si="11"/>
        <v>61212.070000000022</v>
      </c>
      <c r="I23" s="10">
        <f t="shared" si="3"/>
        <v>622.55999999999995</v>
      </c>
      <c r="J23" s="10">
        <f t="shared" si="12"/>
        <v>622.55999999999995</v>
      </c>
      <c r="K23" s="10">
        <f t="shared" si="13"/>
        <v>15454.550000000003</v>
      </c>
      <c r="L23" s="10">
        <f t="shared" si="4"/>
        <v>0</v>
      </c>
      <c r="M23" s="10">
        <f t="shared" si="14"/>
        <v>783.33</v>
      </c>
      <c r="N23" s="10">
        <f t="shared" si="5"/>
        <v>681.47</v>
      </c>
      <c r="P23" s="10">
        <f t="shared" si="6"/>
        <v>417.91</v>
      </c>
      <c r="Q23" s="10">
        <f t="shared" si="7"/>
        <v>204.64999999999992</v>
      </c>
    </row>
    <row r="24" spans="1:17" ht="15.75" thickBot="1" x14ac:dyDescent="0.3">
      <c r="A24" s="5">
        <v>15</v>
      </c>
      <c r="B24" s="9">
        <f t="shared" si="0"/>
        <v>1666.67</v>
      </c>
      <c r="C24" s="9">
        <f t="shared" si="8"/>
        <v>74999.950000000026</v>
      </c>
      <c r="D24" s="9">
        <f t="shared" si="9"/>
        <v>0</v>
      </c>
      <c r="E24" s="9">
        <f t="shared" si="1"/>
        <v>1666.67</v>
      </c>
      <c r="F24" s="6">
        <f t="shared" si="2"/>
        <v>1.1609689553699984</v>
      </c>
      <c r="G24" s="9">
        <f t="shared" si="10"/>
        <v>1435.59</v>
      </c>
      <c r="H24" s="9">
        <f t="shared" si="11"/>
        <v>60157.520000000026</v>
      </c>
      <c r="I24" s="10">
        <f t="shared" si="3"/>
        <v>612.12</v>
      </c>
      <c r="J24" s="10">
        <f t="shared" si="12"/>
        <v>612.12</v>
      </c>
      <c r="K24" s="10">
        <f t="shared" si="13"/>
        <v>14842.430000000002</v>
      </c>
      <c r="L24" s="10">
        <f t="shared" si="4"/>
        <v>0</v>
      </c>
      <c r="M24" s="10">
        <f t="shared" si="14"/>
        <v>766.67</v>
      </c>
      <c r="N24" s="10">
        <f t="shared" si="5"/>
        <v>660.37</v>
      </c>
      <c r="P24" s="10">
        <f t="shared" si="6"/>
        <v>417.91</v>
      </c>
      <c r="Q24" s="10">
        <f t="shared" si="7"/>
        <v>194.20999999999998</v>
      </c>
    </row>
    <row r="25" spans="1:17" ht="15.75" thickBot="1" x14ac:dyDescent="0.3">
      <c r="A25" s="5">
        <v>16</v>
      </c>
      <c r="B25" s="9">
        <f t="shared" si="0"/>
        <v>1666.67</v>
      </c>
      <c r="C25" s="9">
        <f t="shared" si="8"/>
        <v>73333.280000000028</v>
      </c>
      <c r="D25" s="9">
        <f t="shared" si="9"/>
        <v>0</v>
      </c>
      <c r="E25" s="9">
        <f t="shared" si="1"/>
        <v>1666.67</v>
      </c>
      <c r="F25" s="6">
        <f t="shared" si="2"/>
        <v>1.1725786449236988</v>
      </c>
      <c r="G25" s="9">
        <f t="shared" si="10"/>
        <v>1421.37</v>
      </c>
      <c r="H25" s="9">
        <f t="shared" si="11"/>
        <v>59092.430000000029</v>
      </c>
      <c r="I25" s="10">
        <f t="shared" si="3"/>
        <v>601.58000000000004</v>
      </c>
      <c r="J25" s="10">
        <f t="shared" si="12"/>
        <v>601.58000000000004</v>
      </c>
      <c r="K25" s="10">
        <f t="shared" si="13"/>
        <v>14240.850000000002</v>
      </c>
      <c r="L25" s="10">
        <f t="shared" si="4"/>
        <v>0</v>
      </c>
      <c r="M25" s="10">
        <f t="shared" si="14"/>
        <v>750</v>
      </c>
      <c r="N25" s="10">
        <f t="shared" si="5"/>
        <v>639.62</v>
      </c>
      <c r="P25" s="10">
        <f t="shared" si="6"/>
        <v>417.91</v>
      </c>
      <c r="Q25" s="10">
        <f t="shared" si="7"/>
        <v>183.67000000000002</v>
      </c>
    </row>
    <row r="26" spans="1:17" ht="15.75" thickBot="1" x14ac:dyDescent="0.3">
      <c r="A26" s="5">
        <v>17</v>
      </c>
      <c r="B26" s="9">
        <f t="shared" si="0"/>
        <v>1666.67</v>
      </c>
      <c r="C26" s="9">
        <f t="shared" si="8"/>
        <v>71666.61000000003</v>
      </c>
      <c r="D26" s="9">
        <f t="shared" si="9"/>
        <v>0</v>
      </c>
      <c r="E26" s="9">
        <f t="shared" si="1"/>
        <v>1666.67</v>
      </c>
      <c r="F26" s="6">
        <f t="shared" si="2"/>
        <v>1.1843044313729358</v>
      </c>
      <c r="G26" s="9">
        <f t="shared" si="10"/>
        <v>1407.3</v>
      </c>
      <c r="H26" s="9">
        <f t="shared" si="11"/>
        <v>58016.680000000029</v>
      </c>
      <c r="I26" s="10">
        <f t="shared" si="3"/>
        <v>590.91999999999996</v>
      </c>
      <c r="J26" s="10">
        <f t="shared" si="12"/>
        <v>590.91999999999996</v>
      </c>
      <c r="K26" s="10">
        <f t="shared" si="13"/>
        <v>13649.930000000002</v>
      </c>
      <c r="L26" s="10">
        <f t="shared" si="4"/>
        <v>0</v>
      </c>
      <c r="M26" s="10">
        <f t="shared" si="14"/>
        <v>733.33</v>
      </c>
      <c r="N26" s="10">
        <f t="shared" si="5"/>
        <v>619.21</v>
      </c>
      <c r="P26" s="10">
        <f t="shared" si="6"/>
        <v>417.91</v>
      </c>
      <c r="Q26" s="10">
        <f t="shared" si="7"/>
        <v>173.00999999999993</v>
      </c>
    </row>
    <row r="27" spans="1:17" ht="15.75" thickBot="1" x14ac:dyDescent="0.3">
      <c r="A27" s="5">
        <v>18</v>
      </c>
      <c r="B27" s="9">
        <f t="shared" si="0"/>
        <v>1666.67</v>
      </c>
      <c r="C27" s="9">
        <f t="shared" si="8"/>
        <v>69999.940000000031</v>
      </c>
      <c r="D27" s="9">
        <f t="shared" si="9"/>
        <v>0</v>
      </c>
      <c r="E27" s="9">
        <f t="shared" si="1"/>
        <v>1666.67</v>
      </c>
      <c r="F27" s="6">
        <f t="shared" si="2"/>
        <v>1.1961474756866652</v>
      </c>
      <c r="G27" s="9">
        <f t="shared" si="10"/>
        <v>1393.36</v>
      </c>
      <c r="H27" s="9">
        <f t="shared" si="11"/>
        <v>56930.180000000029</v>
      </c>
      <c r="I27" s="10">
        <f t="shared" si="3"/>
        <v>580.16999999999996</v>
      </c>
      <c r="J27" s="10">
        <f t="shared" si="12"/>
        <v>580.16999999999996</v>
      </c>
      <c r="K27" s="10">
        <f t="shared" si="13"/>
        <v>13069.760000000002</v>
      </c>
      <c r="L27" s="10">
        <f t="shared" si="4"/>
        <v>0</v>
      </c>
      <c r="M27" s="10">
        <f t="shared" si="14"/>
        <v>716.67</v>
      </c>
      <c r="N27" s="10">
        <f t="shared" si="5"/>
        <v>599.15</v>
      </c>
      <c r="P27" s="10">
        <f t="shared" si="6"/>
        <v>417.91</v>
      </c>
      <c r="Q27" s="10">
        <f t="shared" si="7"/>
        <v>162.25999999999993</v>
      </c>
    </row>
    <row r="28" spans="1:17" ht="15.75" thickBot="1" x14ac:dyDescent="0.3">
      <c r="A28" s="5">
        <v>19</v>
      </c>
      <c r="B28" s="9">
        <f t="shared" si="0"/>
        <v>1666.67</v>
      </c>
      <c r="C28" s="9">
        <f t="shared" si="8"/>
        <v>68333.270000000033</v>
      </c>
      <c r="D28" s="9">
        <f t="shared" si="9"/>
        <v>0</v>
      </c>
      <c r="E28" s="9">
        <f t="shared" si="1"/>
        <v>1666.67</v>
      </c>
      <c r="F28" s="6">
        <f t="shared" si="2"/>
        <v>1.2081089504435316</v>
      </c>
      <c r="G28" s="9">
        <f t="shared" si="10"/>
        <v>1379.57</v>
      </c>
      <c r="H28" s="9">
        <f t="shared" si="11"/>
        <v>55832.810000000034</v>
      </c>
      <c r="I28" s="10">
        <f t="shared" si="3"/>
        <v>569.29999999999995</v>
      </c>
      <c r="J28" s="10">
        <f t="shared" si="12"/>
        <v>569.29999999999995</v>
      </c>
      <c r="K28" s="10">
        <f t="shared" si="13"/>
        <v>12500.460000000003</v>
      </c>
      <c r="L28" s="10">
        <f t="shared" si="4"/>
        <v>0</v>
      </c>
      <c r="M28" s="10">
        <f t="shared" si="14"/>
        <v>700</v>
      </c>
      <c r="N28" s="10">
        <f t="shared" si="5"/>
        <v>579.41999999999996</v>
      </c>
      <c r="P28" s="10">
        <f t="shared" si="6"/>
        <v>417.91</v>
      </c>
      <c r="Q28" s="10">
        <f t="shared" si="7"/>
        <v>151.38999999999993</v>
      </c>
    </row>
    <row r="29" spans="1:17" ht="15.75" thickBot="1" x14ac:dyDescent="0.3">
      <c r="A29" s="5">
        <v>20</v>
      </c>
      <c r="B29" s="9">
        <f t="shared" si="0"/>
        <v>1666.67</v>
      </c>
      <c r="C29" s="9">
        <f t="shared" si="8"/>
        <v>66666.600000000035</v>
      </c>
      <c r="D29" s="9">
        <f t="shared" si="9"/>
        <v>0</v>
      </c>
      <c r="E29" s="9">
        <f t="shared" si="1"/>
        <v>1666.67</v>
      </c>
      <c r="F29" s="6">
        <f t="shared" si="2"/>
        <v>1.220190039947967</v>
      </c>
      <c r="G29" s="9">
        <f t="shared" si="10"/>
        <v>1365.91</v>
      </c>
      <c r="H29" s="9">
        <f t="shared" si="11"/>
        <v>54724.470000000038</v>
      </c>
      <c r="I29" s="10">
        <f t="shared" si="3"/>
        <v>558.33000000000004</v>
      </c>
      <c r="J29" s="10">
        <f t="shared" si="12"/>
        <v>558.33000000000004</v>
      </c>
      <c r="K29" s="10">
        <f t="shared" si="13"/>
        <v>11942.130000000003</v>
      </c>
      <c r="L29" s="10">
        <f t="shared" si="4"/>
        <v>0</v>
      </c>
      <c r="M29" s="10">
        <f t="shared" si="14"/>
        <v>683.33</v>
      </c>
      <c r="N29" s="10">
        <f t="shared" si="5"/>
        <v>560.02</v>
      </c>
      <c r="P29" s="10">
        <f t="shared" si="6"/>
        <v>417.91</v>
      </c>
      <c r="Q29" s="10">
        <f t="shared" si="7"/>
        <v>140.42000000000002</v>
      </c>
    </row>
    <row r="30" spans="1:17" ht="15.75" thickBot="1" x14ac:dyDescent="0.3">
      <c r="A30" s="5">
        <v>21</v>
      </c>
      <c r="B30" s="9">
        <f t="shared" si="0"/>
        <v>1666.67</v>
      </c>
      <c r="C30" s="9">
        <f t="shared" si="8"/>
        <v>64999.930000000037</v>
      </c>
      <c r="D30" s="9">
        <f t="shared" si="9"/>
        <v>0</v>
      </c>
      <c r="E30" s="9">
        <f t="shared" si="1"/>
        <v>1666.67</v>
      </c>
      <c r="F30" s="6">
        <f t="shared" si="2"/>
        <v>1.2323919403474466</v>
      </c>
      <c r="G30" s="9">
        <f t="shared" si="10"/>
        <v>1352.39</v>
      </c>
      <c r="H30" s="9">
        <f t="shared" si="11"/>
        <v>53605.040000000037</v>
      </c>
      <c r="I30" s="10">
        <f t="shared" si="3"/>
        <v>547.24</v>
      </c>
      <c r="J30" s="10">
        <f t="shared" si="12"/>
        <v>547.24</v>
      </c>
      <c r="K30" s="10">
        <f t="shared" si="13"/>
        <v>11394.890000000003</v>
      </c>
      <c r="L30" s="10">
        <f t="shared" si="4"/>
        <v>0</v>
      </c>
      <c r="M30" s="10">
        <f t="shared" si="14"/>
        <v>666.67</v>
      </c>
      <c r="N30" s="10">
        <f t="shared" si="5"/>
        <v>540.96</v>
      </c>
      <c r="P30" s="10">
        <f t="shared" si="6"/>
        <v>417.91</v>
      </c>
      <c r="Q30" s="10">
        <f t="shared" si="7"/>
        <v>129.32999999999998</v>
      </c>
    </row>
    <row r="31" spans="1:17" ht="15.75" thickBot="1" x14ac:dyDescent="0.3">
      <c r="A31" s="5">
        <v>22</v>
      </c>
      <c r="B31" s="9">
        <f t="shared" si="0"/>
        <v>1666.67</v>
      </c>
      <c r="C31" s="9">
        <f t="shared" si="8"/>
        <v>63333.260000000038</v>
      </c>
      <c r="D31" s="9">
        <f t="shared" si="9"/>
        <v>0</v>
      </c>
      <c r="E31" s="9">
        <f t="shared" si="1"/>
        <v>1666.67</v>
      </c>
      <c r="F31" s="6">
        <f t="shared" si="2"/>
        <v>1.2447158597509214</v>
      </c>
      <c r="G31" s="9">
        <f t="shared" si="10"/>
        <v>1339</v>
      </c>
      <c r="H31" s="9">
        <f t="shared" si="11"/>
        <v>52474.420000000042</v>
      </c>
      <c r="I31" s="10">
        <f t="shared" si="3"/>
        <v>536.04999999999995</v>
      </c>
      <c r="J31" s="10">
        <f t="shared" si="12"/>
        <v>536.04999999999995</v>
      </c>
      <c r="K31" s="10">
        <f t="shared" si="13"/>
        <v>10858.840000000004</v>
      </c>
      <c r="L31" s="10">
        <f t="shared" si="4"/>
        <v>0</v>
      </c>
      <c r="M31" s="10">
        <f t="shared" si="14"/>
        <v>650</v>
      </c>
      <c r="N31" s="10">
        <f t="shared" si="5"/>
        <v>522.21</v>
      </c>
      <c r="P31" s="10">
        <f t="shared" si="6"/>
        <v>417.91</v>
      </c>
      <c r="Q31" s="10">
        <f t="shared" si="7"/>
        <v>118.13999999999993</v>
      </c>
    </row>
    <row r="32" spans="1:17" ht="15.75" thickBot="1" x14ac:dyDescent="0.3">
      <c r="A32" s="5">
        <v>23</v>
      </c>
      <c r="B32" s="9">
        <f t="shared" si="0"/>
        <v>1666.67</v>
      </c>
      <c r="C32" s="9">
        <f t="shared" si="8"/>
        <v>61666.59000000004</v>
      </c>
      <c r="D32" s="9">
        <f t="shared" si="9"/>
        <v>0</v>
      </c>
      <c r="E32" s="9">
        <f t="shared" si="1"/>
        <v>1666.67</v>
      </c>
      <c r="F32" s="6">
        <f t="shared" si="2"/>
        <v>1.2571630183484304</v>
      </c>
      <c r="G32" s="9">
        <f t="shared" si="10"/>
        <v>1325.74</v>
      </c>
      <c r="H32" s="9">
        <f t="shared" si="11"/>
        <v>51332.490000000042</v>
      </c>
      <c r="I32" s="10">
        <f t="shared" si="3"/>
        <v>524.74</v>
      </c>
      <c r="J32" s="10">
        <f t="shared" si="12"/>
        <v>524.74</v>
      </c>
      <c r="K32" s="10">
        <f t="shared" si="13"/>
        <v>10334.100000000004</v>
      </c>
      <c r="L32" s="10">
        <f t="shared" si="4"/>
        <v>0</v>
      </c>
      <c r="M32" s="10">
        <f t="shared" si="14"/>
        <v>633.33000000000004</v>
      </c>
      <c r="N32" s="10">
        <f t="shared" si="5"/>
        <v>503.78</v>
      </c>
      <c r="P32" s="10">
        <f t="shared" si="6"/>
        <v>417.91</v>
      </c>
      <c r="Q32" s="10">
        <f t="shared" si="7"/>
        <v>106.82999999999998</v>
      </c>
    </row>
    <row r="33" spans="1:17" ht="15.75" thickBot="1" x14ac:dyDescent="0.3">
      <c r="A33" s="5">
        <v>24</v>
      </c>
      <c r="B33" s="9">
        <f t="shared" si="0"/>
        <v>1666.67</v>
      </c>
      <c r="C33" s="9">
        <f t="shared" si="8"/>
        <v>59999.920000000042</v>
      </c>
      <c r="D33" s="9">
        <f t="shared" si="9"/>
        <v>0</v>
      </c>
      <c r="E33" s="9">
        <f t="shared" si="1"/>
        <v>1666.67</v>
      </c>
      <c r="F33" s="6">
        <f t="shared" si="2"/>
        <v>1.269734648531915</v>
      </c>
      <c r="G33" s="9">
        <f t="shared" si="10"/>
        <v>1312.61</v>
      </c>
      <c r="H33" s="9">
        <f t="shared" si="11"/>
        <v>50179.140000000043</v>
      </c>
      <c r="I33" s="10">
        <f t="shared" si="3"/>
        <v>513.32000000000005</v>
      </c>
      <c r="J33" s="10">
        <f t="shared" si="12"/>
        <v>513.32000000000005</v>
      </c>
      <c r="K33" s="10">
        <f t="shared" si="13"/>
        <v>9820.7800000000043</v>
      </c>
      <c r="L33" s="10">
        <f t="shared" si="4"/>
        <v>0</v>
      </c>
      <c r="M33" s="10">
        <f t="shared" si="14"/>
        <v>616.66999999999996</v>
      </c>
      <c r="N33" s="10">
        <f t="shared" si="5"/>
        <v>485.67</v>
      </c>
      <c r="P33" s="10">
        <f t="shared" si="6"/>
        <v>417.91</v>
      </c>
      <c r="Q33" s="10">
        <f t="shared" si="7"/>
        <v>95.410000000000025</v>
      </c>
    </row>
    <row r="34" spans="1:17" ht="15.75" thickBot="1" x14ac:dyDescent="0.3">
      <c r="A34" s="5">
        <v>25</v>
      </c>
      <c r="B34" s="9">
        <f t="shared" si="0"/>
        <v>1666.67</v>
      </c>
      <c r="C34" s="9">
        <f t="shared" si="8"/>
        <v>58333.250000000044</v>
      </c>
      <c r="D34" s="9">
        <f t="shared" si="9"/>
        <v>0</v>
      </c>
      <c r="E34" s="9">
        <f t="shared" si="1"/>
        <v>1666.67</v>
      </c>
      <c r="F34" s="6">
        <f t="shared" si="2"/>
        <v>1.2824319950172343</v>
      </c>
      <c r="G34" s="9">
        <f t="shared" si="10"/>
        <v>1299.6199999999999</v>
      </c>
      <c r="H34" s="9">
        <f t="shared" si="11"/>
        <v>49014.260000000046</v>
      </c>
      <c r="I34" s="10">
        <f t="shared" si="3"/>
        <v>501.79</v>
      </c>
      <c r="J34" s="10">
        <f t="shared" si="12"/>
        <v>501.79</v>
      </c>
      <c r="K34" s="10">
        <f t="shared" si="13"/>
        <v>9318.9900000000034</v>
      </c>
      <c r="L34" s="10">
        <f t="shared" si="4"/>
        <v>0</v>
      </c>
      <c r="M34" s="10">
        <f t="shared" si="14"/>
        <v>600</v>
      </c>
      <c r="N34" s="10">
        <f t="shared" si="5"/>
        <v>467.86</v>
      </c>
      <c r="P34" s="10">
        <f t="shared" si="6"/>
        <v>417.91</v>
      </c>
      <c r="Q34" s="10">
        <f t="shared" si="7"/>
        <v>83.88</v>
      </c>
    </row>
    <row r="35" spans="1:17" ht="15.75" thickBot="1" x14ac:dyDescent="0.3">
      <c r="A35" s="5">
        <v>26</v>
      </c>
      <c r="B35" s="9">
        <f t="shared" si="0"/>
        <v>1666.67</v>
      </c>
      <c r="C35" s="9">
        <f t="shared" si="8"/>
        <v>56666.580000000045</v>
      </c>
      <c r="D35" s="9">
        <f t="shared" si="9"/>
        <v>0</v>
      </c>
      <c r="E35" s="9">
        <f t="shared" si="1"/>
        <v>1666.67</v>
      </c>
      <c r="F35" s="6">
        <f t="shared" si="2"/>
        <v>1.2952563149674066</v>
      </c>
      <c r="G35" s="9">
        <f t="shared" si="10"/>
        <v>1286.75</v>
      </c>
      <c r="H35" s="9">
        <f t="shared" si="11"/>
        <v>47837.730000000047</v>
      </c>
      <c r="I35" s="10">
        <f t="shared" si="3"/>
        <v>490.14</v>
      </c>
      <c r="J35" s="10">
        <f t="shared" si="12"/>
        <v>490.14</v>
      </c>
      <c r="K35" s="10">
        <f t="shared" si="13"/>
        <v>8828.850000000004</v>
      </c>
      <c r="L35" s="10">
        <f t="shared" si="4"/>
        <v>0</v>
      </c>
      <c r="M35" s="10">
        <f t="shared" si="14"/>
        <v>583.33000000000004</v>
      </c>
      <c r="N35" s="10">
        <f t="shared" si="5"/>
        <v>450.36</v>
      </c>
      <c r="P35" s="10">
        <f t="shared" si="6"/>
        <v>417.91</v>
      </c>
      <c r="Q35" s="10">
        <f t="shared" si="7"/>
        <v>72.229999999999961</v>
      </c>
    </row>
    <row r="36" spans="1:17" ht="15.75" thickBot="1" x14ac:dyDescent="0.3">
      <c r="A36" s="5">
        <v>27</v>
      </c>
      <c r="B36" s="9">
        <f t="shared" si="0"/>
        <v>1666.67</v>
      </c>
      <c r="C36" s="9">
        <f t="shared" si="8"/>
        <v>54999.910000000047</v>
      </c>
      <c r="D36" s="9">
        <f t="shared" si="9"/>
        <v>0</v>
      </c>
      <c r="E36" s="9">
        <f t="shared" si="1"/>
        <v>1666.67</v>
      </c>
      <c r="F36" s="6">
        <f t="shared" si="2"/>
        <v>1.3082088781170802</v>
      </c>
      <c r="G36" s="9">
        <f t="shared" si="10"/>
        <v>1274.01</v>
      </c>
      <c r="H36" s="9">
        <f t="shared" si="11"/>
        <v>46649.440000000046</v>
      </c>
      <c r="I36" s="10">
        <f t="shared" si="3"/>
        <v>478.38</v>
      </c>
      <c r="J36" s="10">
        <f t="shared" si="12"/>
        <v>478.38</v>
      </c>
      <c r="K36" s="10">
        <f t="shared" si="13"/>
        <v>8350.4700000000048</v>
      </c>
      <c r="L36" s="10">
        <f t="shared" si="4"/>
        <v>0</v>
      </c>
      <c r="M36" s="10">
        <f t="shared" si="14"/>
        <v>566.66999999999996</v>
      </c>
      <c r="N36" s="10">
        <f t="shared" si="5"/>
        <v>433.16</v>
      </c>
      <c r="P36" s="10">
        <f t="shared" si="6"/>
        <v>417.91</v>
      </c>
      <c r="Q36" s="10">
        <f t="shared" si="7"/>
        <v>60.46999999999997</v>
      </c>
    </row>
    <row r="37" spans="1:17" ht="15.75" thickBot="1" x14ac:dyDescent="0.3">
      <c r="A37" s="5">
        <v>28</v>
      </c>
      <c r="B37" s="9">
        <f t="shared" si="0"/>
        <v>1666.67</v>
      </c>
      <c r="C37" s="9">
        <f t="shared" si="8"/>
        <v>53333.240000000049</v>
      </c>
      <c r="D37" s="9">
        <f t="shared" si="9"/>
        <v>0</v>
      </c>
      <c r="E37" s="9">
        <f t="shared" si="1"/>
        <v>1666.67</v>
      </c>
      <c r="F37" s="6">
        <f t="shared" si="2"/>
        <v>1.3212909668982511</v>
      </c>
      <c r="G37" s="9">
        <f t="shared" si="10"/>
        <v>1261.4000000000001</v>
      </c>
      <c r="H37" s="9">
        <f t="shared" si="11"/>
        <v>45449.260000000046</v>
      </c>
      <c r="I37" s="10">
        <f t="shared" si="3"/>
        <v>466.49</v>
      </c>
      <c r="J37" s="10">
        <f t="shared" si="12"/>
        <v>466.49</v>
      </c>
      <c r="K37" s="10">
        <f t="shared" si="13"/>
        <v>7883.980000000005</v>
      </c>
      <c r="L37" s="10">
        <f t="shared" si="4"/>
        <v>0</v>
      </c>
      <c r="M37" s="10">
        <f t="shared" si="14"/>
        <v>550</v>
      </c>
      <c r="N37" s="10">
        <f t="shared" si="5"/>
        <v>416.26</v>
      </c>
      <c r="P37" s="10">
        <f t="shared" si="6"/>
        <v>417.91</v>
      </c>
      <c r="Q37" s="10">
        <f t="shared" si="7"/>
        <v>48.579999999999984</v>
      </c>
    </row>
    <row r="38" spans="1:17" ht="15.75" thickBot="1" x14ac:dyDescent="0.3">
      <c r="A38" s="5">
        <v>29</v>
      </c>
      <c r="B38" s="9">
        <f t="shared" si="0"/>
        <v>1666.67</v>
      </c>
      <c r="C38" s="9">
        <f t="shared" si="8"/>
        <v>51666.570000000051</v>
      </c>
      <c r="D38" s="9">
        <f t="shared" si="9"/>
        <v>0</v>
      </c>
      <c r="E38" s="9">
        <f t="shared" si="1"/>
        <v>1666.67</v>
      </c>
      <c r="F38" s="6">
        <f t="shared" si="2"/>
        <v>1.3345038765672337</v>
      </c>
      <c r="G38" s="9">
        <f t="shared" si="10"/>
        <v>1248.9100000000001</v>
      </c>
      <c r="H38" s="9">
        <f t="shared" si="11"/>
        <v>44237.080000000045</v>
      </c>
      <c r="I38" s="10">
        <f t="shared" si="3"/>
        <v>454.49</v>
      </c>
      <c r="J38" s="10">
        <f t="shared" si="12"/>
        <v>454.49</v>
      </c>
      <c r="K38" s="10">
        <f t="shared" si="13"/>
        <v>7429.4900000000052</v>
      </c>
      <c r="L38" s="10">
        <f t="shared" si="4"/>
        <v>0</v>
      </c>
      <c r="M38" s="10">
        <f t="shared" si="14"/>
        <v>533.33000000000004</v>
      </c>
      <c r="N38" s="10">
        <f t="shared" si="5"/>
        <v>399.65</v>
      </c>
      <c r="P38" s="10">
        <f t="shared" si="6"/>
        <v>417.91</v>
      </c>
      <c r="Q38" s="10">
        <f t="shared" si="7"/>
        <v>36.579999999999984</v>
      </c>
    </row>
    <row r="39" spans="1:17" ht="15.75" thickBot="1" x14ac:dyDescent="0.3">
      <c r="A39" s="5">
        <v>30</v>
      </c>
      <c r="B39" s="9">
        <f t="shared" si="0"/>
        <v>1666.67</v>
      </c>
      <c r="C39" s="9">
        <f t="shared" si="8"/>
        <v>49999.900000000052</v>
      </c>
      <c r="D39" s="9">
        <f t="shared" si="9"/>
        <v>0</v>
      </c>
      <c r="E39" s="9">
        <f t="shared" si="1"/>
        <v>1666.67</v>
      </c>
      <c r="F39" s="6">
        <f t="shared" si="2"/>
        <v>1.3478489153329063</v>
      </c>
      <c r="G39" s="9">
        <f t="shared" si="10"/>
        <v>1236.54</v>
      </c>
      <c r="H39" s="9">
        <f t="shared" si="11"/>
        <v>43012.78000000005</v>
      </c>
      <c r="I39" s="10">
        <f t="shared" si="3"/>
        <v>442.37</v>
      </c>
      <c r="J39" s="10">
        <f t="shared" si="12"/>
        <v>442.37</v>
      </c>
      <c r="K39" s="10">
        <f t="shared" si="13"/>
        <v>6987.1200000000053</v>
      </c>
      <c r="L39" s="10">
        <f t="shared" si="4"/>
        <v>0</v>
      </c>
      <c r="M39" s="10">
        <f t="shared" si="14"/>
        <v>516.66999999999996</v>
      </c>
      <c r="N39" s="10">
        <f t="shared" si="5"/>
        <v>383.33</v>
      </c>
      <c r="P39" s="10">
        <f t="shared" si="6"/>
        <v>417.91</v>
      </c>
      <c r="Q39" s="10">
        <f t="shared" si="7"/>
        <v>24.45999999999998</v>
      </c>
    </row>
    <row r="40" spans="1:17" ht="15.75" thickBot="1" x14ac:dyDescent="0.3">
      <c r="A40" s="5">
        <v>31</v>
      </c>
      <c r="B40" s="9">
        <f t="shared" si="0"/>
        <v>1666.67</v>
      </c>
      <c r="C40" s="9">
        <f t="shared" si="8"/>
        <v>48333.230000000054</v>
      </c>
      <c r="D40" s="9">
        <f t="shared" si="9"/>
        <v>0</v>
      </c>
      <c r="E40" s="9">
        <f t="shared" si="1"/>
        <v>1666.67</v>
      </c>
      <c r="F40" s="6">
        <f t="shared" si="2"/>
        <v>1.3613274044862349</v>
      </c>
      <c r="G40" s="9">
        <f t="shared" si="10"/>
        <v>1224.3</v>
      </c>
      <c r="H40" s="9">
        <f t="shared" si="11"/>
        <v>41776.240000000049</v>
      </c>
      <c r="I40" s="10">
        <f t="shared" si="3"/>
        <v>430.13</v>
      </c>
      <c r="J40" s="10">
        <f t="shared" si="12"/>
        <v>430.13</v>
      </c>
      <c r="K40" s="10">
        <f t="shared" si="13"/>
        <v>6556.9900000000052</v>
      </c>
      <c r="L40" s="10">
        <f t="shared" si="4"/>
        <v>0</v>
      </c>
      <c r="M40" s="10">
        <f t="shared" si="14"/>
        <v>500</v>
      </c>
      <c r="N40" s="10">
        <f t="shared" si="5"/>
        <v>367.29</v>
      </c>
      <c r="P40" s="10">
        <f t="shared" si="6"/>
        <v>417.91</v>
      </c>
      <c r="Q40" s="10">
        <f t="shared" si="7"/>
        <v>12.21999999999997</v>
      </c>
    </row>
    <row r="41" spans="1:17" ht="15.75" thickBot="1" x14ac:dyDescent="0.3">
      <c r="A41" s="5">
        <v>32</v>
      </c>
      <c r="B41" s="9">
        <f t="shared" si="0"/>
        <v>1666.67</v>
      </c>
      <c r="C41" s="9">
        <f t="shared" si="8"/>
        <v>46666.560000000056</v>
      </c>
      <c r="D41" s="9">
        <f t="shared" si="9"/>
        <v>0</v>
      </c>
      <c r="E41" s="9">
        <f t="shared" si="1"/>
        <v>1666.67</v>
      </c>
      <c r="F41" s="6">
        <f t="shared" si="2"/>
        <v>1.3749406785310976</v>
      </c>
      <c r="G41" s="9">
        <f t="shared" si="10"/>
        <v>1212.18</v>
      </c>
      <c r="H41" s="9">
        <f t="shared" si="11"/>
        <v>40527.330000000053</v>
      </c>
      <c r="I41" s="10">
        <f t="shared" si="3"/>
        <v>417.76</v>
      </c>
      <c r="J41" s="10">
        <f t="shared" si="12"/>
        <v>417.76</v>
      </c>
      <c r="K41" s="10">
        <f t="shared" si="13"/>
        <v>6139.230000000005</v>
      </c>
      <c r="L41" s="10">
        <f t="shared" si="4"/>
        <v>0</v>
      </c>
      <c r="M41" s="10">
        <f t="shared" si="14"/>
        <v>483.33</v>
      </c>
      <c r="N41" s="10">
        <f t="shared" si="5"/>
        <v>351.53</v>
      </c>
      <c r="P41" s="10">
        <f t="shared" si="6"/>
        <v>417.91</v>
      </c>
      <c r="Q41" s="10">
        <f t="shared" si="7"/>
        <v>-0.15000000000003411</v>
      </c>
    </row>
    <row r="42" spans="1:17" ht="15.75" thickBot="1" x14ac:dyDescent="0.3">
      <c r="A42" s="5">
        <v>33</v>
      </c>
      <c r="B42" s="9">
        <f t="shared" si="0"/>
        <v>1666.67</v>
      </c>
      <c r="C42" s="9">
        <f t="shared" si="8"/>
        <v>44999.890000000058</v>
      </c>
      <c r="D42" s="9">
        <f t="shared" si="9"/>
        <v>0</v>
      </c>
      <c r="E42" s="9">
        <f t="shared" si="1"/>
        <v>1666.67</v>
      </c>
      <c r="F42" s="6">
        <f t="shared" si="2"/>
        <v>1.3886900853164086</v>
      </c>
      <c r="G42" s="9">
        <f t="shared" si="10"/>
        <v>1200.17</v>
      </c>
      <c r="H42" s="9">
        <f t="shared" si="11"/>
        <v>39265.930000000051</v>
      </c>
      <c r="I42" s="10">
        <f t="shared" si="3"/>
        <v>405.27</v>
      </c>
      <c r="J42" s="10">
        <f t="shared" si="12"/>
        <v>405.27</v>
      </c>
      <c r="K42" s="10">
        <f t="shared" si="13"/>
        <v>5733.9600000000046</v>
      </c>
      <c r="L42" s="10">
        <f t="shared" si="4"/>
        <v>0</v>
      </c>
      <c r="M42" s="10">
        <f t="shared" si="14"/>
        <v>466.67</v>
      </c>
      <c r="N42" s="10">
        <f t="shared" si="5"/>
        <v>336.05</v>
      </c>
      <c r="P42" s="10">
        <f t="shared" si="6"/>
        <v>417.91</v>
      </c>
      <c r="Q42" s="10">
        <f t="shared" si="7"/>
        <v>-12.640000000000043</v>
      </c>
    </row>
    <row r="43" spans="1:17" ht="15.75" thickBot="1" x14ac:dyDescent="0.3">
      <c r="A43" s="5">
        <v>34</v>
      </c>
      <c r="B43" s="9">
        <f t="shared" si="0"/>
        <v>1666.67</v>
      </c>
      <c r="C43" s="9">
        <f t="shared" si="8"/>
        <v>43333.220000000059</v>
      </c>
      <c r="D43" s="9">
        <f t="shared" si="9"/>
        <v>0</v>
      </c>
      <c r="E43" s="9">
        <f t="shared" si="1"/>
        <v>1666.67</v>
      </c>
      <c r="F43" s="6">
        <f t="shared" si="2"/>
        <v>1.4025769861695727</v>
      </c>
      <c r="G43" s="9">
        <f t="shared" si="10"/>
        <v>1188.29</v>
      </c>
      <c r="H43" s="9">
        <f t="shared" si="11"/>
        <v>37991.920000000056</v>
      </c>
      <c r="I43" s="10">
        <f t="shared" si="3"/>
        <v>392.66</v>
      </c>
      <c r="J43" s="10">
        <f t="shared" si="12"/>
        <v>392.66</v>
      </c>
      <c r="K43" s="10">
        <f t="shared" si="13"/>
        <v>5341.3000000000047</v>
      </c>
      <c r="L43" s="10">
        <f t="shared" si="4"/>
        <v>0</v>
      </c>
      <c r="M43" s="10">
        <f t="shared" si="14"/>
        <v>450</v>
      </c>
      <c r="N43" s="10">
        <f t="shared" si="5"/>
        <v>320.83999999999997</v>
      </c>
      <c r="P43" s="10">
        <f t="shared" si="6"/>
        <v>417.91</v>
      </c>
      <c r="Q43" s="10">
        <f t="shared" si="7"/>
        <v>-25.25</v>
      </c>
    </row>
    <row r="44" spans="1:17" ht="15.75" thickBot="1" x14ac:dyDescent="0.3">
      <c r="A44" s="5">
        <v>35</v>
      </c>
      <c r="B44" s="9">
        <f t="shared" si="0"/>
        <v>1666.67</v>
      </c>
      <c r="C44" s="9">
        <f t="shared" si="8"/>
        <v>41666.550000000061</v>
      </c>
      <c r="D44" s="9">
        <f t="shared" si="9"/>
        <v>0</v>
      </c>
      <c r="E44" s="9">
        <f t="shared" si="1"/>
        <v>1666.67</v>
      </c>
      <c r="F44" s="6">
        <f t="shared" si="2"/>
        <v>1.4166027560312682</v>
      </c>
      <c r="G44" s="9">
        <f t="shared" si="10"/>
        <v>1176.53</v>
      </c>
      <c r="H44" s="9">
        <f t="shared" si="11"/>
        <v>36705.170000000056</v>
      </c>
      <c r="I44" s="10">
        <f t="shared" si="3"/>
        <v>379.92</v>
      </c>
      <c r="J44" s="10">
        <f t="shared" si="12"/>
        <v>379.92</v>
      </c>
      <c r="K44" s="10">
        <f t="shared" si="13"/>
        <v>4961.3800000000047</v>
      </c>
      <c r="L44" s="10">
        <f t="shared" si="4"/>
        <v>0</v>
      </c>
      <c r="M44" s="10">
        <f t="shared" si="14"/>
        <v>433.33</v>
      </c>
      <c r="N44" s="10">
        <f t="shared" si="5"/>
        <v>305.89</v>
      </c>
      <c r="P44" s="10">
        <f t="shared" si="6"/>
        <v>417.91</v>
      </c>
      <c r="Q44" s="10">
        <f t="shared" si="7"/>
        <v>-37.990000000000009</v>
      </c>
    </row>
    <row r="45" spans="1:17" ht="15.75" thickBot="1" x14ac:dyDescent="0.3">
      <c r="A45" s="5">
        <v>36</v>
      </c>
      <c r="B45" s="9">
        <f t="shared" si="0"/>
        <v>1666.67</v>
      </c>
      <c r="C45" s="9">
        <f t="shared" si="8"/>
        <v>39999.880000000063</v>
      </c>
      <c r="D45" s="9">
        <f t="shared" si="9"/>
        <v>0</v>
      </c>
      <c r="E45" s="9">
        <f t="shared" si="1"/>
        <v>1666.67</v>
      </c>
      <c r="F45" s="6">
        <f t="shared" si="2"/>
        <v>1.430768783591581</v>
      </c>
      <c r="G45" s="9">
        <f t="shared" si="10"/>
        <v>1164.8800000000001</v>
      </c>
      <c r="H45" s="9">
        <f t="shared" si="11"/>
        <v>35405.550000000061</v>
      </c>
      <c r="I45" s="10">
        <f t="shared" si="3"/>
        <v>367.05</v>
      </c>
      <c r="J45" s="10">
        <f t="shared" si="12"/>
        <v>367.05</v>
      </c>
      <c r="K45" s="10">
        <f t="shared" si="13"/>
        <v>4594.3300000000045</v>
      </c>
      <c r="L45" s="10">
        <f t="shared" si="4"/>
        <v>0</v>
      </c>
      <c r="M45" s="10">
        <f t="shared" si="14"/>
        <v>416.67</v>
      </c>
      <c r="N45" s="10">
        <f t="shared" si="5"/>
        <v>291.22000000000003</v>
      </c>
      <c r="P45" s="10">
        <f t="shared" si="6"/>
        <v>417.91</v>
      </c>
      <c r="Q45" s="10">
        <f t="shared" si="7"/>
        <v>-50.860000000000014</v>
      </c>
    </row>
    <row r="46" spans="1:17" ht="15.75" thickBot="1" x14ac:dyDescent="0.3">
      <c r="A46" s="5">
        <v>37</v>
      </c>
      <c r="B46" s="9">
        <f t="shared" si="0"/>
        <v>1666.67</v>
      </c>
      <c r="C46" s="9">
        <f t="shared" si="8"/>
        <v>38333.210000000065</v>
      </c>
      <c r="D46" s="9">
        <f t="shared" si="9"/>
        <v>0</v>
      </c>
      <c r="E46" s="9">
        <f t="shared" si="1"/>
        <v>1666.67</v>
      </c>
      <c r="F46" s="6">
        <f t="shared" si="2"/>
        <v>1.4450764714274968</v>
      </c>
      <c r="G46" s="9">
        <f t="shared" si="10"/>
        <v>1153.3399999999999</v>
      </c>
      <c r="H46" s="9">
        <f t="shared" si="11"/>
        <v>34092.940000000061</v>
      </c>
      <c r="I46" s="10">
        <f t="shared" si="3"/>
        <v>354.06</v>
      </c>
      <c r="J46" s="10">
        <f t="shared" si="12"/>
        <v>354.06</v>
      </c>
      <c r="K46" s="10">
        <f t="shared" si="13"/>
        <v>4240.2700000000041</v>
      </c>
      <c r="L46" s="10">
        <f t="shared" si="4"/>
        <v>0</v>
      </c>
      <c r="M46" s="10">
        <f t="shared" si="14"/>
        <v>400</v>
      </c>
      <c r="N46" s="10">
        <f t="shared" si="5"/>
        <v>276.8</v>
      </c>
      <c r="P46" s="10">
        <f t="shared" si="6"/>
        <v>417.91</v>
      </c>
      <c r="Q46" s="10">
        <f t="shared" si="7"/>
        <v>-63.850000000000023</v>
      </c>
    </row>
    <row r="47" spans="1:17" ht="15.75" thickBot="1" x14ac:dyDescent="0.3">
      <c r="A47" s="5">
        <v>38</v>
      </c>
      <c r="B47" s="9">
        <f t="shared" si="0"/>
        <v>1666.67</v>
      </c>
      <c r="C47" s="9">
        <f t="shared" si="8"/>
        <v>36666.540000000066</v>
      </c>
      <c r="D47" s="9">
        <f t="shared" si="9"/>
        <v>0</v>
      </c>
      <c r="E47" s="9">
        <f t="shared" si="1"/>
        <v>1666.67</v>
      </c>
      <c r="F47" s="6">
        <f t="shared" si="2"/>
        <v>1.4595272361417719</v>
      </c>
      <c r="G47" s="9">
        <f t="shared" si="10"/>
        <v>1141.92</v>
      </c>
      <c r="H47" s="9">
        <f t="shared" si="11"/>
        <v>32767.200000000063</v>
      </c>
      <c r="I47" s="10">
        <f t="shared" si="3"/>
        <v>340.93</v>
      </c>
      <c r="J47" s="10">
        <f t="shared" si="12"/>
        <v>340.93</v>
      </c>
      <c r="K47" s="10">
        <f t="shared" si="13"/>
        <v>3899.3400000000042</v>
      </c>
      <c r="L47" s="10">
        <f t="shared" si="4"/>
        <v>0</v>
      </c>
      <c r="M47" s="10">
        <f t="shared" si="14"/>
        <v>383.33</v>
      </c>
      <c r="N47" s="10">
        <f t="shared" si="5"/>
        <v>262.64</v>
      </c>
      <c r="P47" s="10">
        <f t="shared" si="6"/>
        <v>417.91</v>
      </c>
      <c r="Q47" s="10">
        <f t="shared" si="7"/>
        <v>-76.980000000000018</v>
      </c>
    </row>
    <row r="48" spans="1:17" ht="15.75" thickBot="1" x14ac:dyDescent="0.3">
      <c r="A48" s="5">
        <v>39</v>
      </c>
      <c r="B48" s="9">
        <f t="shared" si="0"/>
        <v>1666.67</v>
      </c>
      <c r="C48" s="9">
        <f t="shared" si="8"/>
        <v>34999.870000000068</v>
      </c>
      <c r="D48" s="9">
        <f t="shared" si="9"/>
        <v>0</v>
      </c>
      <c r="E48" s="9">
        <f t="shared" si="1"/>
        <v>1666.67</v>
      </c>
      <c r="F48" s="6">
        <f t="shared" si="2"/>
        <v>1.4741225085031893</v>
      </c>
      <c r="G48" s="9">
        <f t="shared" si="10"/>
        <v>1130.6199999999999</v>
      </c>
      <c r="H48" s="9">
        <f t="shared" si="11"/>
        <v>31428.200000000063</v>
      </c>
      <c r="I48" s="10">
        <f t="shared" si="3"/>
        <v>327.67</v>
      </c>
      <c r="J48" s="10">
        <f t="shared" si="12"/>
        <v>327.67</v>
      </c>
      <c r="K48" s="10">
        <f t="shared" si="13"/>
        <v>3571.6700000000042</v>
      </c>
      <c r="L48" s="10">
        <f t="shared" si="4"/>
        <v>0</v>
      </c>
      <c r="M48" s="10">
        <f t="shared" si="14"/>
        <v>366.67</v>
      </c>
      <c r="N48" s="10">
        <f t="shared" si="5"/>
        <v>248.74</v>
      </c>
      <c r="P48" s="10">
        <f t="shared" si="6"/>
        <v>417.91</v>
      </c>
      <c r="Q48" s="10">
        <f t="shared" si="7"/>
        <v>-90.240000000000009</v>
      </c>
    </row>
    <row r="49" spans="1:17" ht="15.75" thickBot="1" x14ac:dyDescent="0.3">
      <c r="A49" s="5">
        <v>40</v>
      </c>
      <c r="B49" s="9">
        <f t="shared" si="0"/>
        <v>1666.67</v>
      </c>
      <c r="C49" s="9">
        <f t="shared" si="8"/>
        <v>33333.20000000007</v>
      </c>
      <c r="D49" s="9">
        <f t="shared" si="9"/>
        <v>0</v>
      </c>
      <c r="E49" s="9">
        <f t="shared" si="1"/>
        <v>1666.67</v>
      </c>
      <c r="F49" s="6">
        <f t="shared" si="2"/>
        <v>1.4888637335882215</v>
      </c>
      <c r="G49" s="9">
        <f t="shared" si="10"/>
        <v>1119.42</v>
      </c>
      <c r="H49" s="9">
        <f t="shared" si="11"/>
        <v>30075.810000000063</v>
      </c>
      <c r="I49" s="10">
        <f t="shared" si="3"/>
        <v>314.27999999999997</v>
      </c>
      <c r="J49" s="10">
        <f t="shared" si="12"/>
        <v>314.27999999999997</v>
      </c>
      <c r="K49" s="10">
        <f t="shared" si="13"/>
        <v>3257.390000000004</v>
      </c>
      <c r="L49" s="10">
        <f t="shared" si="4"/>
        <v>0</v>
      </c>
      <c r="M49" s="10">
        <f t="shared" si="14"/>
        <v>350</v>
      </c>
      <c r="N49" s="10">
        <f t="shared" si="5"/>
        <v>235.08</v>
      </c>
      <c r="P49" s="10">
        <f t="shared" si="6"/>
        <v>417.91</v>
      </c>
      <c r="Q49" s="10">
        <f t="shared" si="7"/>
        <v>-103.63000000000005</v>
      </c>
    </row>
    <row r="50" spans="1:17" ht="15.75" thickBot="1" x14ac:dyDescent="0.3">
      <c r="A50" s="5">
        <v>41</v>
      </c>
      <c r="B50" s="9">
        <f t="shared" si="0"/>
        <v>1666.67</v>
      </c>
      <c r="C50" s="9">
        <f t="shared" si="8"/>
        <v>31666.530000000072</v>
      </c>
      <c r="D50" s="9">
        <f t="shared" si="9"/>
        <v>0</v>
      </c>
      <c r="E50" s="9">
        <f t="shared" si="1"/>
        <v>1666.67</v>
      </c>
      <c r="F50" s="6">
        <f t="shared" si="2"/>
        <v>1.5037523709241039</v>
      </c>
      <c r="G50" s="9">
        <f t="shared" si="10"/>
        <v>1108.3399999999999</v>
      </c>
      <c r="H50" s="9">
        <f t="shared" si="11"/>
        <v>28709.90000000006</v>
      </c>
      <c r="I50" s="10">
        <f t="shared" si="3"/>
        <v>300.76</v>
      </c>
      <c r="J50" s="10">
        <f t="shared" si="12"/>
        <v>300.76</v>
      </c>
      <c r="K50" s="10">
        <f t="shared" si="13"/>
        <v>2956.6300000000037</v>
      </c>
      <c r="L50" s="10">
        <f t="shared" si="4"/>
        <v>0</v>
      </c>
      <c r="M50" s="10">
        <f t="shared" si="14"/>
        <v>333.33</v>
      </c>
      <c r="N50" s="10">
        <f t="shared" si="5"/>
        <v>221.67</v>
      </c>
      <c r="P50" s="10">
        <f t="shared" si="6"/>
        <v>417.91</v>
      </c>
      <c r="Q50" s="10">
        <f t="shared" si="7"/>
        <v>-117.15000000000003</v>
      </c>
    </row>
    <row r="51" spans="1:17" ht="15.75" thickBot="1" x14ac:dyDescent="0.3">
      <c r="A51" s="5">
        <v>42</v>
      </c>
      <c r="B51" s="9">
        <f t="shared" si="0"/>
        <v>1666.67</v>
      </c>
      <c r="C51" s="9">
        <f t="shared" si="8"/>
        <v>29999.860000000073</v>
      </c>
      <c r="D51" s="9">
        <f t="shared" si="9"/>
        <v>0</v>
      </c>
      <c r="E51" s="9">
        <f t="shared" si="1"/>
        <v>1666.67</v>
      </c>
      <c r="F51" s="6">
        <f t="shared" si="2"/>
        <v>1.5187898946333451</v>
      </c>
      <c r="G51" s="9">
        <f t="shared" si="10"/>
        <v>1097.3699999999999</v>
      </c>
      <c r="H51" s="9">
        <f t="shared" si="11"/>
        <v>27330.33000000006</v>
      </c>
      <c r="I51" s="10">
        <f t="shared" si="3"/>
        <v>287.10000000000002</v>
      </c>
      <c r="J51" s="10">
        <f t="shared" si="12"/>
        <v>287.10000000000002</v>
      </c>
      <c r="K51" s="10">
        <f t="shared" si="13"/>
        <v>2669.5300000000038</v>
      </c>
      <c r="L51" s="10">
        <f t="shared" si="4"/>
        <v>0</v>
      </c>
      <c r="M51" s="10">
        <f t="shared" si="14"/>
        <v>316.67</v>
      </c>
      <c r="N51" s="10">
        <f t="shared" si="5"/>
        <v>208.5</v>
      </c>
      <c r="P51" s="10">
        <f t="shared" si="6"/>
        <v>417.91</v>
      </c>
      <c r="Q51" s="10">
        <f t="shared" si="7"/>
        <v>-130.81</v>
      </c>
    </row>
    <row r="52" spans="1:17" ht="15.75" thickBot="1" x14ac:dyDescent="0.3">
      <c r="A52" s="5">
        <v>43</v>
      </c>
      <c r="B52" s="9">
        <f t="shared" si="0"/>
        <v>1666.67</v>
      </c>
      <c r="C52" s="9">
        <f t="shared" si="8"/>
        <v>28333.190000000075</v>
      </c>
      <c r="D52" s="9">
        <f t="shared" si="9"/>
        <v>0</v>
      </c>
      <c r="E52" s="9">
        <f t="shared" si="1"/>
        <v>1666.67</v>
      </c>
      <c r="F52" s="6">
        <f t="shared" si="2"/>
        <v>1.5339777935796781</v>
      </c>
      <c r="G52" s="9">
        <f t="shared" si="10"/>
        <v>1086.5</v>
      </c>
      <c r="H52" s="9">
        <f t="shared" si="11"/>
        <v>25936.960000000057</v>
      </c>
      <c r="I52" s="10">
        <f t="shared" si="3"/>
        <v>273.3</v>
      </c>
      <c r="J52" s="10">
        <f t="shared" si="12"/>
        <v>273.3</v>
      </c>
      <c r="K52" s="10">
        <f t="shared" si="13"/>
        <v>2396.2300000000037</v>
      </c>
      <c r="L52" s="10">
        <f t="shared" si="4"/>
        <v>0</v>
      </c>
      <c r="M52" s="10">
        <f t="shared" si="14"/>
        <v>300</v>
      </c>
      <c r="N52" s="10">
        <f t="shared" si="5"/>
        <v>195.57</v>
      </c>
      <c r="P52" s="10">
        <f t="shared" si="6"/>
        <v>417.91</v>
      </c>
      <c r="Q52" s="10">
        <f t="shared" si="7"/>
        <v>-144.61000000000001</v>
      </c>
    </row>
    <row r="53" spans="1:17" ht="15.75" thickBot="1" x14ac:dyDescent="0.3">
      <c r="A53" s="5">
        <v>44</v>
      </c>
      <c r="B53" s="9">
        <f t="shared" si="0"/>
        <v>1666.67</v>
      </c>
      <c r="C53" s="9">
        <f t="shared" si="8"/>
        <v>26666.520000000077</v>
      </c>
      <c r="D53" s="9">
        <f t="shared" si="9"/>
        <v>0</v>
      </c>
      <c r="E53" s="9">
        <f t="shared" si="1"/>
        <v>1666.67</v>
      </c>
      <c r="F53" s="6">
        <f t="shared" si="2"/>
        <v>1.549317571515475</v>
      </c>
      <c r="G53" s="9">
        <f t="shared" si="10"/>
        <v>1075.74</v>
      </c>
      <c r="H53" s="9">
        <f t="shared" si="11"/>
        <v>24529.660000000054</v>
      </c>
      <c r="I53" s="10">
        <f t="shared" si="3"/>
        <v>259.37</v>
      </c>
      <c r="J53" s="10">
        <f t="shared" si="12"/>
        <v>259.37</v>
      </c>
      <c r="K53" s="10">
        <f t="shared" si="13"/>
        <v>2136.8600000000038</v>
      </c>
      <c r="L53" s="10">
        <f t="shared" si="4"/>
        <v>0</v>
      </c>
      <c r="M53" s="10">
        <f t="shared" si="14"/>
        <v>283.33</v>
      </c>
      <c r="N53" s="10">
        <f t="shared" si="5"/>
        <v>182.87</v>
      </c>
      <c r="P53" s="10">
        <f t="shared" si="6"/>
        <v>417.91</v>
      </c>
      <c r="Q53" s="10">
        <f t="shared" si="7"/>
        <v>-158.54000000000002</v>
      </c>
    </row>
    <row r="54" spans="1:17" ht="15.75" thickBot="1" x14ac:dyDescent="0.3">
      <c r="A54" s="5">
        <v>45</v>
      </c>
      <c r="B54" s="9">
        <f t="shared" si="0"/>
        <v>1666.67</v>
      </c>
      <c r="C54" s="9">
        <f t="shared" si="8"/>
        <v>24999.850000000079</v>
      </c>
      <c r="D54" s="9">
        <f t="shared" si="9"/>
        <v>0</v>
      </c>
      <c r="E54" s="9">
        <f t="shared" si="1"/>
        <v>1666.67</v>
      </c>
      <c r="F54" s="6">
        <f t="shared" si="2"/>
        <v>1.5648107472306299</v>
      </c>
      <c r="G54" s="9">
        <f t="shared" si="10"/>
        <v>1065.0899999999999</v>
      </c>
      <c r="H54" s="9">
        <f t="shared" si="11"/>
        <v>23108.290000000052</v>
      </c>
      <c r="I54" s="10">
        <f t="shared" si="3"/>
        <v>245.3</v>
      </c>
      <c r="J54" s="10">
        <f t="shared" si="12"/>
        <v>245.3</v>
      </c>
      <c r="K54" s="10">
        <f t="shared" si="13"/>
        <v>1891.5600000000038</v>
      </c>
      <c r="L54" s="10">
        <f t="shared" si="4"/>
        <v>0</v>
      </c>
      <c r="M54" s="10">
        <f t="shared" si="14"/>
        <v>266.67</v>
      </c>
      <c r="N54" s="10">
        <f t="shared" si="5"/>
        <v>170.42</v>
      </c>
      <c r="P54" s="10">
        <f t="shared" si="6"/>
        <v>417.91</v>
      </c>
      <c r="Q54" s="10">
        <f t="shared" si="7"/>
        <v>-172.61</v>
      </c>
    </row>
    <row r="55" spans="1:17" ht="15.75" thickBot="1" x14ac:dyDescent="0.3">
      <c r="A55" s="5">
        <v>46</v>
      </c>
      <c r="B55" s="9">
        <f t="shared" si="0"/>
        <v>1666.67</v>
      </c>
      <c r="C55" s="9">
        <f t="shared" si="8"/>
        <v>23333.18000000008</v>
      </c>
      <c r="D55" s="9">
        <f t="shared" si="9"/>
        <v>0</v>
      </c>
      <c r="E55" s="9">
        <f t="shared" si="1"/>
        <v>1666.67</v>
      </c>
      <c r="F55" s="6">
        <f t="shared" si="2"/>
        <v>1.5804588547029363</v>
      </c>
      <c r="G55" s="9">
        <f t="shared" si="10"/>
        <v>1054.55</v>
      </c>
      <c r="H55" s="9">
        <f t="shared" si="11"/>
        <v>21672.700000000055</v>
      </c>
      <c r="I55" s="10">
        <f t="shared" si="3"/>
        <v>231.08</v>
      </c>
      <c r="J55" s="10">
        <f t="shared" si="12"/>
        <v>231.08</v>
      </c>
      <c r="K55" s="10">
        <f t="shared" si="13"/>
        <v>1660.4800000000039</v>
      </c>
      <c r="L55" s="10">
        <f t="shared" si="4"/>
        <v>0</v>
      </c>
      <c r="M55" s="10">
        <f t="shared" si="14"/>
        <v>250</v>
      </c>
      <c r="N55" s="10">
        <f t="shared" si="5"/>
        <v>158.18</v>
      </c>
      <c r="P55" s="10">
        <f t="shared" si="6"/>
        <v>417.91</v>
      </c>
      <c r="Q55" s="10">
        <f t="shared" si="7"/>
        <v>-186.83</v>
      </c>
    </row>
    <row r="56" spans="1:17" ht="15.75" thickBot="1" x14ac:dyDescent="0.3">
      <c r="A56" s="5">
        <v>47</v>
      </c>
      <c r="B56" s="9">
        <f t="shared" si="0"/>
        <v>1666.67</v>
      </c>
      <c r="C56" s="9">
        <f t="shared" si="8"/>
        <v>21666.510000000082</v>
      </c>
      <c r="D56" s="9">
        <f t="shared" si="9"/>
        <v>0</v>
      </c>
      <c r="E56" s="9">
        <f t="shared" si="1"/>
        <v>1666.67</v>
      </c>
      <c r="F56" s="6">
        <f t="shared" si="2"/>
        <v>1.5962634432499652</v>
      </c>
      <c r="G56" s="9">
        <f t="shared" si="10"/>
        <v>1044.1099999999999</v>
      </c>
      <c r="H56" s="9">
        <f t="shared" si="11"/>
        <v>20222.760000000053</v>
      </c>
      <c r="I56" s="10">
        <f t="shared" si="3"/>
        <v>216.73</v>
      </c>
      <c r="J56" s="10">
        <f t="shared" si="12"/>
        <v>216.73</v>
      </c>
      <c r="K56" s="10">
        <f t="shared" si="13"/>
        <v>1443.7500000000039</v>
      </c>
      <c r="L56" s="10">
        <f t="shared" si="4"/>
        <v>0</v>
      </c>
      <c r="M56" s="10">
        <f t="shared" si="14"/>
        <v>233.33</v>
      </c>
      <c r="N56" s="10">
        <f t="shared" si="5"/>
        <v>146.16999999999999</v>
      </c>
      <c r="P56" s="10">
        <f t="shared" si="6"/>
        <v>417.91</v>
      </c>
      <c r="Q56" s="10">
        <f t="shared" si="7"/>
        <v>-201.18000000000004</v>
      </c>
    </row>
    <row r="57" spans="1:17" ht="15.75" thickBot="1" x14ac:dyDescent="0.3">
      <c r="A57" s="5">
        <v>48</v>
      </c>
      <c r="B57" s="9">
        <f t="shared" si="0"/>
        <v>1666.67</v>
      </c>
      <c r="C57" s="9">
        <f t="shared" si="8"/>
        <v>19999.840000000084</v>
      </c>
      <c r="D57" s="9">
        <f t="shared" si="9"/>
        <v>0</v>
      </c>
      <c r="E57" s="9">
        <f t="shared" si="1"/>
        <v>1666.67</v>
      </c>
      <c r="F57" s="6">
        <f t="shared" si="2"/>
        <v>1.6122260776824653</v>
      </c>
      <c r="G57" s="9">
        <f t="shared" si="10"/>
        <v>1033.77</v>
      </c>
      <c r="H57" s="9">
        <f t="shared" si="11"/>
        <v>18758.320000000051</v>
      </c>
      <c r="I57" s="10">
        <f t="shared" si="3"/>
        <v>202.23</v>
      </c>
      <c r="J57" s="10">
        <f t="shared" si="12"/>
        <v>202.23</v>
      </c>
      <c r="K57" s="10">
        <f t="shared" si="13"/>
        <v>1241.5200000000038</v>
      </c>
      <c r="L57" s="10">
        <f t="shared" si="4"/>
        <v>0</v>
      </c>
      <c r="M57" s="10">
        <f t="shared" si="14"/>
        <v>216.67</v>
      </c>
      <c r="N57" s="10">
        <f t="shared" si="5"/>
        <v>134.38999999999999</v>
      </c>
      <c r="P57" s="10">
        <f t="shared" si="6"/>
        <v>417.91</v>
      </c>
      <c r="Q57" s="10">
        <f t="shared" si="7"/>
        <v>-215.68000000000004</v>
      </c>
    </row>
    <row r="58" spans="1:17" ht="15.75" thickBot="1" x14ac:dyDescent="0.3">
      <c r="A58" s="5">
        <v>49</v>
      </c>
      <c r="B58" s="9">
        <f t="shared" si="0"/>
        <v>1666.67</v>
      </c>
      <c r="C58" s="9">
        <f t="shared" si="8"/>
        <v>18333.170000000086</v>
      </c>
      <c r="D58" s="9">
        <f t="shared" si="9"/>
        <v>0</v>
      </c>
      <c r="E58" s="9">
        <f t="shared" si="1"/>
        <v>1666.67</v>
      </c>
      <c r="F58" s="6">
        <f t="shared" si="2"/>
        <v>1.6283483384592901</v>
      </c>
      <c r="G58" s="9">
        <f t="shared" si="10"/>
        <v>1023.53</v>
      </c>
      <c r="H58" s="9">
        <f t="shared" si="11"/>
        <v>17279.230000000054</v>
      </c>
      <c r="I58" s="10">
        <f t="shared" si="3"/>
        <v>187.58</v>
      </c>
      <c r="J58" s="10">
        <f t="shared" si="12"/>
        <v>187.58</v>
      </c>
      <c r="K58" s="10">
        <f t="shared" si="13"/>
        <v>1053.9400000000039</v>
      </c>
      <c r="L58" s="10">
        <f t="shared" si="4"/>
        <v>0</v>
      </c>
      <c r="M58" s="10">
        <f t="shared" si="14"/>
        <v>200</v>
      </c>
      <c r="N58" s="10">
        <f t="shared" si="5"/>
        <v>122.82</v>
      </c>
      <c r="P58" s="10">
        <f t="shared" si="6"/>
        <v>417.91</v>
      </c>
      <c r="Q58" s="10">
        <f t="shared" si="7"/>
        <v>-230.33</v>
      </c>
    </row>
    <row r="59" spans="1:17" ht="15.75" thickBot="1" x14ac:dyDescent="0.3">
      <c r="A59" s="5">
        <v>50</v>
      </c>
      <c r="B59" s="9">
        <f t="shared" si="0"/>
        <v>1666.67</v>
      </c>
      <c r="C59" s="9">
        <f t="shared" si="8"/>
        <v>16666.500000000087</v>
      </c>
      <c r="D59" s="9">
        <f t="shared" si="9"/>
        <v>0</v>
      </c>
      <c r="E59" s="9">
        <f t="shared" si="1"/>
        <v>1666.67</v>
      </c>
      <c r="F59" s="6">
        <f t="shared" si="2"/>
        <v>1.6446318218438831</v>
      </c>
      <c r="G59" s="9">
        <f t="shared" si="10"/>
        <v>1013.4</v>
      </c>
      <c r="H59" s="9">
        <f t="shared" si="11"/>
        <v>15785.350000000055</v>
      </c>
      <c r="I59" s="10">
        <f t="shared" si="3"/>
        <v>172.79</v>
      </c>
      <c r="J59" s="10">
        <f t="shared" si="12"/>
        <v>172.79</v>
      </c>
      <c r="K59" s="10">
        <f t="shared" si="13"/>
        <v>881.15000000000396</v>
      </c>
      <c r="L59" s="10">
        <f t="shared" si="4"/>
        <v>0</v>
      </c>
      <c r="M59" s="10">
        <f t="shared" si="14"/>
        <v>183.33</v>
      </c>
      <c r="N59" s="10">
        <f t="shared" si="5"/>
        <v>111.47</v>
      </c>
      <c r="P59" s="10">
        <f t="shared" si="6"/>
        <v>417.91</v>
      </c>
      <c r="Q59" s="10">
        <f t="shared" si="7"/>
        <v>-245.12000000000003</v>
      </c>
    </row>
    <row r="60" spans="1:17" ht="15.75" thickBot="1" x14ac:dyDescent="0.3">
      <c r="A60" s="5">
        <v>51</v>
      </c>
      <c r="B60" s="9">
        <f t="shared" si="0"/>
        <v>1666.67</v>
      </c>
      <c r="C60" s="9">
        <f t="shared" si="8"/>
        <v>14999.830000000087</v>
      </c>
      <c r="D60" s="9">
        <f t="shared" si="9"/>
        <v>0</v>
      </c>
      <c r="E60" s="9">
        <f t="shared" si="1"/>
        <v>1666.67</v>
      </c>
      <c r="F60" s="6">
        <f t="shared" si="2"/>
        <v>1.6610781400623216</v>
      </c>
      <c r="G60" s="9">
        <f t="shared" si="10"/>
        <v>1003.37</v>
      </c>
      <c r="H60" s="9">
        <f t="shared" si="11"/>
        <v>14276.530000000055</v>
      </c>
      <c r="I60" s="10">
        <f t="shared" si="3"/>
        <v>157.85</v>
      </c>
      <c r="J60" s="10">
        <f t="shared" si="12"/>
        <v>157.85</v>
      </c>
      <c r="K60" s="10">
        <f t="shared" si="13"/>
        <v>723.30000000000393</v>
      </c>
      <c r="L60" s="10">
        <f t="shared" si="4"/>
        <v>0</v>
      </c>
      <c r="M60" s="10">
        <f t="shared" si="14"/>
        <v>166.67</v>
      </c>
      <c r="N60" s="10">
        <f t="shared" si="5"/>
        <v>100.34</v>
      </c>
      <c r="P60" s="10">
        <f t="shared" si="6"/>
        <v>417.91</v>
      </c>
      <c r="Q60" s="10">
        <f t="shared" si="7"/>
        <v>-260.06000000000006</v>
      </c>
    </row>
    <row r="61" spans="1:17" ht="15.75" thickBot="1" x14ac:dyDescent="0.3">
      <c r="A61" s="5">
        <v>52</v>
      </c>
      <c r="B61" s="9">
        <f t="shared" si="0"/>
        <v>1666.67</v>
      </c>
      <c r="C61" s="9">
        <f t="shared" si="8"/>
        <v>13333.160000000087</v>
      </c>
      <c r="D61" s="9">
        <f t="shared" si="9"/>
        <v>0</v>
      </c>
      <c r="E61" s="9">
        <f t="shared" si="1"/>
        <v>1666.67</v>
      </c>
      <c r="F61" s="6">
        <f t="shared" si="2"/>
        <v>1.6776889214629449</v>
      </c>
      <c r="G61" s="9">
        <f t="shared" si="10"/>
        <v>993.43</v>
      </c>
      <c r="H61" s="9">
        <f t="shared" si="11"/>
        <v>12752.630000000056</v>
      </c>
      <c r="I61" s="10">
        <f t="shared" si="3"/>
        <v>142.77000000000001</v>
      </c>
      <c r="J61" s="10">
        <f t="shared" si="12"/>
        <v>142.77000000000001</v>
      </c>
      <c r="K61" s="10">
        <f t="shared" si="13"/>
        <v>580.53000000000395</v>
      </c>
      <c r="L61" s="10">
        <f t="shared" si="4"/>
        <v>0</v>
      </c>
      <c r="M61" s="10">
        <f t="shared" si="14"/>
        <v>150</v>
      </c>
      <c r="N61" s="10">
        <f t="shared" si="5"/>
        <v>89.41</v>
      </c>
      <c r="P61" s="10">
        <f t="shared" si="6"/>
        <v>417.91</v>
      </c>
      <c r="Q61" s="10">
        <f t="shared" si="7"/>
        <v>-275.14</v>
      </c>
    </row>
    <row r="62" spans="1:17" ht="15.75" thickBot="1" x14ac:dyDescent="0.3">
      <c r="A62" s="5">
        <v>53</v>
      </c>
      <c r="B62" s="9">
        <f t="shared" si="0"/>
        <v>1666.67</v>
      </c>
      <c r="C62" s="9">
        <f t="shared" si="8"/>
        <v>11666.490000000087</v>
      </c>
      <c r="D62" s="9">
        <f t="shared" si="9"/>
        <v>0</v>
      </c>
      <c r="E62" s="9">
        <f t="shared" si="1"/>
        <v>1666.67</v>
      </c>
      <c r="F62" s="6">
        <f t="shared" si="2"/>
        <v>1.6944658106775741</v>
      </c>
      <c r="G62" s="9">
        <f t="shared" si="10"/>
        <v>983.6</v>
      </c>
      <c r="H62" s="9">
        <f t="shared" si="11"/>
        <v>11213.490000000056</v>
      </c>
      <c r="I62" s="10">
        <f t="shared" si="3"/>
        <v>127.53</v>
      </c>
      <c r="J62" s="10">
        <f t="shared" si="12"/>
        <v>127.53</v>
      </c>
      <c r="K62" s="10">
        <f t="shared" si="13"/>
        <v>453.00000000000398</v>
      </c>
      <c r="L62" s="10">
        <f t="shared" si="4"/>
        <v>0</v>
      </c>
      <c r="M62" s="10">
        <f t="shared" si="14"/>
        <v>133.33000000000001</v>
      </c>
      <c r="N62" s="10">
        <f t="shared" si="5"/>
        <v>78.69</v>
      </c>
      <c r="P62" s="10">
        <f t="shared" si="6"/>
        <v>417.91</v>
      </c>
      <c r="Q62" s="10">
        <f t="shared" si="7"/>
        <v>-290.38</v>
      </c>
    </row>
    <row r="63" spans="1:17" ht="15.75" thickBot="1" x14ac:dyDescent="0.3">
      <c r="A63" s="5">
        <v>54</v>
      </c>
      <c r="B63" s="9">
        <f t="shared" si="0"/>
        <v>1666.67</v>
      </c>
      <c r="C63" s="9">
        <f t="shared" si="8"/>
        <v>9999.820000000087</v>
      </c>
      <c r="D63" s="9">
        <f t="shared" si="9"/>
        <v>0</v>
      </c>
      <c r="E63" s="9">
        <f t="shared" si="1"/>
        <v>1666.67</v>
      </c>
      <c r="F63" s="6">
        <f t="shared" si="2"/>
        <v>1.7114104687843503</v>
      </c>
      <c r="G63" s="9">
        <f t="shared" si="10"/>
        <v>973.86</v>
      </c>
      <c r="H63" s="9">
        <f t="shared" si="11"/>
        <v>9658.9500000000553</v>
      </c>
      <c r="I63" s="10">
        <f t="shared" si="3"/>
        <v>112.13</v>
      </c>
      <c r="J63" s="10">
        <f t="shared" si="12"/>
        <v>112.13</v>
      </c>
      <c r="K63" s="10">
        <f t="shared" si="13"/>
        <v>340.87000000000398</v>
      </c>
      <c r="L63" s="10">
        <f t="shared" si="4"/>
        <v>0</v>
      </c>
      <c r="M63" s="10">
        <f t="shared" si="14"/>
        <v>116.66</v>
      </c>
      <c r="N63" s="10">
        <f t="shared" si="5"/>
        <v>68.17</v>
      </c>
      <c r="P63" s="10">
        <f t="shared" si="6"/>
        <v>417.91</v>
      </c>
      <c r="Q63" s="10">
        <f t="shared" si="7"/>
        <v>-305.78000000000003</v>
      </c>
    </row>
    <row r="64" spans="1:17" ht="15.75" thickBot="1" x14ac:dyDescent="0.3">
      <c r="A64" s="5">
        <v>55</v>
      </c>
      <c r="B64" s="9">
        <f t="shared" si="0"/>
        <v>1666.67</v>
      </c>
      <c r="C64" s="9">
        <f t="shared" si="8"/>
        <v>8333.1500000000869</v>
      </c>
      <c r="D64" s="9">
        <f t="shared" si="9"/>
        <v>0</v>
      </c>
      <c r="E64" s="9">
        <f t="shared" si="1"/>
        <v>1666.67</v>
      </c>
      <c r="F64" s="6">
        <f t="shared" si="2"/>
        <v>1.7285245734721935</v>
      </c>
      <c r="G64" s="9">
        <f t="shared" si="10"/>
        <v>964.22</v>
      </c>
      <c r="H64" s="9">
        <f t="shared" si="11"/>
        <v>8088.8700000000554</v>
      </c>
      <c r="I64" s="10">
        <f t="shared" si="3"/>
        <v>96.59</v>
      </c>
      <c r="J64" s="10">
        <f t="shared" si="12"/>
        <v>96.59</v>
      </c>
      <c r="K64" s="10">
        <f t="shared" si="13"/>
        <v>244.28000000000398</v>
      </c>
      <c r="L64" s="10">
        <f t="shared" si="4"/>
        <v>0</v>
      </c>
      <c r="M64" s="10">
        <f t="shared" si="14"/>
        <v>100</v>
      </c>
      <c r="N64" s="10">
        <f t="shared" si="5"/>
        <v>57.85</v>
      </c>
      <c r="P64" s="10">
        <f t="shared" si="6"/>
        <v>417.91</v>
      </c>
      <c r="Q64" s="10">
        <f t="shared" si="7"/>
        <v>-321.32000000000005</v>
      </c>
    </row>
    <row r="65" spans="1:17" ht="15.75" thickBot="1" x14ac:dyDescent="0.3">
      <c r="A65" s="5">
        <v>56</v>
      </c>
      <c r="B65" s="9">
        <f t="shared" si="0"/>
        <v>1666.67</v>
      </c>
      <c r="C65" s="9">
        <f t="shared" si="8"/>
        <v>6666.4800000000869</v>
      </c>
      <c r="D65" s="9">
        <f t="shared" si="9"/>
        <v>0</v>
      </c>
      <c r="E65" s="9">
        <f t="shared" si="1"/>
        <v>1666.67</v>
      </c>
      <c r="F65" s="6">
        <f t="shared" si="2"/>
        <v>1.7458098192069158</v>
      </c>
      <c r="G65" s="9">
        <f t="shared" si="10"/>
        <v>954.67</v>
      </c>
      <c r="H65" s="9">
        <f t="shared" si="11"/>
        <v>6503.0900000000556</v>
      </c>
      <c r="I65" s="10">
        <f t="shared" si="3"/>
        <v>80.89</v>
      </c>
      <c r="J65" s="10">
        <f t="shared" si="12"/>
        <v>80.89</v>
      </c>
      <c r="K65" s="10">
        <f t="shared" si="13"/>
        <v>163.39000000000397</v>
      </c>
      <c r="L65" s="10">
        <f t="shared" si="4"/>
        <v>0</v>
      </c>
      <c r="M65" s="10">
        <f t="shared" si="14"/>
        <v>83.33</v>
      </c>
      <c r="N65" s="10">
        <f t="shared" si="5"/>
        <v>47.73</v>
      </c>
      <c r="P65" s="10">
        <f t="shared" si="6"/>
        <v>417.91</v>
      </c>
      <c r="Q65" s="10">
        <f t="shared" si="7"/>
        <v>-337.02000000000004</v>
      </c>
    </row>
    <row r="66" spans="1:17" ht="15.75" thickBot="1" x14ac:dyDescent="0.3">
      <c r="A66" s="5">
        <v>57</v>
      </c>
      <c r="B66" s="9">
        <f t="shared" si="0"/>
        <v>1666.67</v>
      </c>
      <c r="C66" s="9">
        <f t="shared" si="8"/>
        <v>4999.8100000000868</v>
      </c>
      <c r="D66" s="9">
        <f t="shared" si="9"/>
        <v>0</v>
      </c>
      <c r="E66" s="9">
        <f t="shared" si="1"/>
        <v>1666.67</v>
      </c>
      <c r="F66" s="6">
        <f t="shared" si="2"/>
        <v>1.7632679173989851</v>
      </c>
      <c r="G66" s="9">
        <f t="shared" si="10"/>
        <v>945.22</v>
      </c>
      <c r="H66" s="9">
        <f t="shared" si="11"/>
        <v>4901.4500000000553</v>
      </c>
      <c r="I66" s="10">
        <f t="shared" si="3"/>
        <v>65.03</v>
      </c>
      <c r="J66" s="10">
        <f t="shared" si="12"/>
        <v>65.03</v>
      </c>
      <c r="K66" s="10">
        <f t="shared" si="13"/>
        <v>98.360000000003964</v>
      </c>
      <c r="L66" s="10">
        <f t="shared" si="4"/>
        <v>0</v>
      </c>
      <c r="M66" s="10">
        <f t="shared" si="14"/>
        <v>66.66</v>
      </c>
      <c r="N66" s="10">
        <f t="shared" si="5"/>
        <v>37.799999999999997</v>
      </c>
      <c r="P66" s="10">
        <f t="shared" si="6"/>
        <v>417.91</v>
      </c>
      <c r="Q66" s="10">
        <f t="shared" si="7"/>
        <v>-352.88</v>
      </c>
    </row>
    <row r="67" spans="1:17" ht="15.75" thickBot="1" x14ac:dyDescent="0.3">
      <c r="A67" s="5">
        <v>58</v>
      </c>
      <c r="B67" s="9">
        <f t="shared" si="0"/>
        <v>1666.67</v>
      </c>
      <c r="C67" s="9">
        <f t="shared" si="8"/>
        <v>3333.1400000000867</v>
      </c>
      <c r="D67" s="9">
        <f t="shared" si="9"/>
        <v>0</v>
      </c>
      <c r="E67" s="9">
        <f t="shared" si="1"/>
        <v>1666.67</v>
      </c>
      <c r="F67" s="6">
        <f t="shared" si="2"/>
        <v>1.7809005965729749</v>
      </c>
      <c r="G67" s="9">
        <f t="shared" si="10"/>
        <v>935.86</v>
      </c>
      <c r="H67" s="9">
        <f t="shared" si="11"/>
        <v>3283.7900000000554</v>
      </c>
      <c r="I67" s="10">
        <f t="shared" si="3"/>
        <v>49.01</v>
      </c>
      <c r="J67" s="10">
        <f t="shared" si="12"/>
        <v>49.01</v>
      </c>
      <c r="K67" s="10">
        <f t="shared" si="13"/>
        <v>49.350000000003966</v>
      </c>
      <c r="L67" s="10">
        <f t="shared" si="4"/>
        <v>0</v>
      </c>
      <c r="M67" s="10">
        <f t="shared" si="14"/>
        <v>50</v>
      </c>
      <c r="N67" s="10">
        <f t="shared" si="5"/>
        <v>28.08</v>
      </c>
      <c r="P67" s="10">
        <f t="shared" si="6"/>
        <v>417.91</v>
      </c>
      <c r="Q67" s="10">
        <f t="shared" si="7"/>
        <v>-368.90000000000003</v>
      </c>
    </row>
    <row r="68" spans="1:17" ht="15.75" thickBot="1" x14ac:dyDescent="0.3">
      <c r="A68" s="5">
        <v>59</v>
      </c>
      <c r="B68" s="9">
        <f t="shared" si="0"/>
        <v>1666.67</v>
      </c>
      <c r="C68" s="9">
        <f t="shared" si="8"/>
        <v>1666.4700000000867</v>
      </c>
      <c r="D68" s="9">
        <f t="shared" si="9"/>
        <v>0</v>
      </c>
      <c r="E68" s="9">
        <f t="shared" si="1"/>
        <v>1666.67</v>
      </c>
      <c r="F68" s="6">
        <f t="shared" si="2"/>
        <v>1.7987096025387042</v>
      </c>
      <c r="G68" s="9">
        <f t="shared" si="10"/>
        <v>926.59</v>
      </c>
      <c r="H68" s="9">
        <f t="shared" si="11"/>
        <v>1649.9600000000555</v>
      </c>
      <c r="I68" s="10">
        <f t="shared" si="3"/>
        <v>32.840000000000003</v>
      </c>
      <c r="J68" s="10">
        <f t="shared" si="12"/>
        <v>32.840000000000003</v>
      </c>
      <c r="K68" s="10">
        <f t="shared" si="13"/>
        <v>16.510000000003963</v>
      </c>
      <c r="L68" s="10">
        <f t="shared" si="4"/>
        <v>0</v>
      </c>
      <c r="M68" s="10">
        <f t="shared" si="14"/>
        <v>33.33</v>
      </c>
      <c r="N68" s="10">
        <f t="shared" si="5"/>
        <v>18.53</v>
      </c>
      <c r="P68" s="10">
        <f t="shared" si="6"/>
        <v>417.91</v>
      </c>
      <c r="Q68" s="10">
        <f t="shared" si="7"/>
        <v>-385.07000000000005</v>
      </c>
    </row>
    <row r="69" spans="1:17" ht="15.75" thickBot="1" x14ac:dyDescent="0.3">
      <c r="A69" s="5">
        <v>60</v>
      </c>
      <c r="B69" s="9">
        <f>ROUND($C$1/60,2)-0.2</f>
        <v>1666.47</v>
      </c>
      <c r="C69" s="9">
        <f t="shared" si="8"/>
        <v>8.6629370343871415E-11</v>
      </c>
      <c r="D69" s="9">
        <f t="shared" si="9"/>
        <v>0</v>
      </c>
      <c r="E69" s="9">
        <f t="shared" si="1"/>
        <v>1666.47</v>
      </c>
      <c r="F69" s="6">
        <f t="shared" si="2"/>
        <v>1.8166966985640913</v>
      </c>
      <c r="G69" s="9">
        <f t="shared" si="10"/>
        <v>917.31</v>
      </c>
      <c r="H69" s="9">
        <f t="shared" si="11"/>
        <v>5.5479176808148623E-11</v>
      </c>
      <c r="I69" s="10">
        <f>ROUND(H68*$C$4*(1/12),2)+0.01</f>
        <v>16.510000000000002</v>
      </c>
      <c r="J69" s="10">
        <f t="shared" si="12"/>
        <v>16.510000000000002</v>
      </c>
      <c r="K69" s="10">
        <f t="shared" si="13"/>
        <v>3.9612757518625585E-12</v>
      </c>
      <c r="L69" s="10">
        <f t="shared" si="4"/>
        <v>0</v>
      </c>
      <c r="M69" s="10">
        <f t="shared" si="14"/>
        <v>16.66</v>
      </c>
      <c r="N69" s="10">
        <f>ROUND((M69-D69)/F69,2)-0.05</f>
        <v>9.1199999999999992</v>
      </c>
      <c r="P69" s="10">
        <f>ROUND($J$71/$C$2,2)-0.18</f>
        <v>417.73</v>
      </c>
      <c r="Q69" s="10">
        <f t="shared" si="7"/>
        <v>-401.22</v>
      </c>
    </row>
    <row r="70" spans="1:17" ht="15.75" thickBot="1" x14ac:dyDescent="0.3">
      <c r="A70" s="5"/>
      <c r="B70" s="6"/>
      <c r="C70" s="6"/>
      <c r="D70" s="6"/>
      <c r="E70" s="6"/>
      <c r="F70" s="8"/>
      <c r="G70" s="9"/>
      <c r="H70" s="9"/>
      <c r="I70" s="9"/>
      <c r="J70" s="9"/>
      <c r="K70" s="10"/>
      <c r="L70" s="10"/>
      <c r="M70" s="9"/>
      <c r="N70" s="9"/>
      <c r="P70" s="9"/>
      <c r="Q70" s="9"/>
    </row>
    <row r="71" spans="1:17" ht="15.75" thickBot="1" x14ac:dyDescent="0.3">
      <c r="A71" s="11"/>
      <c r="B71" s="11"/>
      <c r="C71" s="11"/>
      <c r="D71" s="22">
        <f>SUM(D10:D69)</f>
        <v>0</v>
      </c>
      <c r="E71" s="11"/>
      <c r="F71" s="11"/>
      <c r="G71" s="22">
        <f>SUM(G10:G69)</f>
        <v>74925.12999999999</v>
      </c>
      <c r="H71" s="22"/>
      <c r="I71" s="22">
        <f>SUM(I10:I69)</f>
        <v>25074.869999999988</v>
      </c>
      <c r="J71" s="22">
        <f>SUM(J10:J69)</f>
        <v>25074.869999999988</v>
      </c>
      <c r="K71" s="22"/>
      <c r="L71" s="22">
        <f>SUM(L10:L69)</f>
        <v>0</v>
      </c>
      <c r="M71" s="22"/>
      <c r="N71" s="22">
        <f>SUM(N10:N69)</f>
        <v>25074.869999999988</v>
      </c>
      <c r="P71" s="22">
        <f t="shared" ref="P71:Q71" si="15">SUM(P10:P69)</f>
        <v>25074.419999999995</v>
      </c>
      <c r="Q71" s="22">
        <f t="shared" si="15"/>
        <v>0.4500000000015234</v>
      </c>
    </row>
    <row r="72" spans="1:17" x14ac:dyDescent="0.25">
      <c r="J72" s="23"/>
      <c r="N72" s="23"/>
    </row>
    <row r="73" spans="1:17" x14ac:dyDescent="0.25">
      <c r="A73" s="3" t="s">
        <v>4</v>
      </c>
      <c r="B73" s="3" t="s">
        <v>13</v>
      </c>
    </row>
    <row r="75" spans="1:17" x14ac:dyDescent="0.25">
      <c r="A75" s="3" t="s">
        <v>6</v>
      </c>
    </row>
    <row r="76" spans="1:17" x14ac:dyDescent="0.25">
      <c r="B76" t="s">
        <v>18</v>
      </c>
      <c r="G76" t="s">
        <v>7</v>
      </c>
      <c r="H76" s="1">
        <f>ROUND(H9,2)</f>
        <v>74925.13</v>
      </c>
      <c r="I76" s="1"/>
    </row>
    <row r="77" spans="1:17" x14ac:dyDescent="0.25">
      <c r="B77" t="s">
        <v>25</v>
      </c>
      <c r="G77" t="s">
        <v>7</v>
      </c>
      <c r="H77" s="1">
        <f>C1-H76</f>
        <v>25074.869999999995</v>
      </c>
      <c r="I77" s="1"/>
    </row>
    <row r="78" spans="1:17" x14ac:dyDescent="0.25">
      <c r="B78" t="s">
        <v>9</v>
      </c>
      <c r="H78" s="1"/>
      <c r="I78" s="1">
        <f>SUM(H76:H77)</f>
        <v>100000</v>
      </c>
    </row>
    <row r="79" spans="1:17" x14ac:dyDescent="0.25">
      <c r="H79" s="1"/>
      <c r="I79" s="1"/>
    </row>
    <row r="80" spans="1:17" x14ac:dyDescent="0.25">
      <c r="A80" s="3" t="s">
        <v>5</v>
      </c>
      <c r="H80" s="1"/>
      <c r="I80" s="1"/>
    </row>
    <row r="81" spans="1:9" x14ac:dyDescent="0.25">
      <c r="B81" t="s">
        <v>18</v>
      </c>
      <c r="G81" t="s">
        <v>7</v>
      </c>
      <c r="H81" s="1">
        <f>ROUND(H76*C4*(1/12),2)</f>
        <v>749.25</v>
      </c>
      <c r="I81" s="1"/>
    </row>
    <row r="82" spans="1:9" x14ac:dyDescent="0.25">
      <c r="B82" t="s">
        <v>11</v>
      </c>
      <c r="H82" s="1"/>
      <c r="I82" s="1">
        <f>H81</f>
        <v>749.25</v>
      </c>
    </row>
    <row r="83" spans="1:9" x14ac:dyDescent="0.25">
      <c r="H83" s="1"/>
      <c r="I83" s="1"/>
    </row>
    <row r="84" spans="1:9" x14ac:dyDescent="0.25">
      <c r="B84" t="s">
        <v>10</v>
      </c>
      <c r="G84" t="s">
        <v>7</v>
      </c>
      <c r="H84" s="1">
        <f>ROUND(E10,2)</f>
        <v>1666.67</v>
      </c>
      <c r="I84" s="1"/>
    </row>
    <row r="85" spans="1:9" x14ac:dyDescent="0.25">
      <c r="B85" t="s">
        <v>19</v>
      </c>
      <c r="H85" s="1"/>
      <c r="I85" s="1">
        <f>H84</f>
        <v>1666.67</v>
      </c>
    </row>
    <row r="86" spans="1:9" x14ac:dyDescent="0.25">
      <c r="H86" s="1"/>
      <c r="I86" s="1"/>
    </row>
    <row r="87" spans="1:9" x14ac:dyDescent="0.25">
      <c r="B87" t="s">
        <v>20</v>
      </c>
      <c r="G87" t="s">
        <v>7</v>
      </c>
      <c r="H87" s="1">
        <f>J10</f>
        <v>749.25</v>
      </c>
      <c r="I87" s="1"/>
    </row>
    <row r="88" spans="1:9" x14ac:dyDescent="0.25">
      <c r="B88" t="s">
        <v>8</v>
      </c>
      <c r="C88" t="s">
        <v>25</v>
      </c>
      <c r="H88" s="1"/>
      <c r="I88" s="1">
        <f>H87</f>
        <v>749.25</v>
      </c>
    </row>
    <row r="90" spans="1:9" x14ac:dyDescent="0.25">
      <c r="A90" s="3" t="s">
        <v>14</v>
      </c>
    </row>
    <row r="91" spans="1:9" x14ac:dyDescent="0.25">
      <c r="A91" s="3" t="s">
        <v>36</v>
      </c>
    </row>
    <row r="93" spans="1:9" x14ac:dyDescent="0.25">
      <c r="A93" s="3" t="s">
        <v>4</v>
      </c>
      <c r="B93" s="3" t="s">
        <v>15</v>
      </c>
    </row>
    <row r="95" spans="1:9" x14ac:dyDescent="0.25">
      <c r="A95" s="3" t="s">
        <v>6</v>
      </c>
    </row>
    <row r="96" spans="1:9" x14ac:dyDescent="0.25">
      <c r="B96" t="s">
        <v>10</v>
      </c>
      <c r="G96" t="s">
        <v>7</v>
      </c>
      <c r="H96" s="1">
        <f>C1</f>
        <v>100000</v>
      </c>
      <c r="I96" s="1"/>
    </row>
    <row r="97" spans="1:9" x14ac:dyDescent="0.25">
      <c r="B97" t="s">
        <v>8</v>
      </c>
      <c r="C97" t="s">
        <v>16</v>
      </c>
      <c r="H97" s="1"/>
      <c r="I97" s="1">
        <f>H77</f>
        <v>25074.869999999995</v>
      </c>
    </row>
    <row r="98" spans="1:9" x14ac:dyDescent="0.25">
      <c r="B98" t="s">
        <v>24</v>
      </c>
      <c r="C98" t="s">
        <v>17</v>
      </c>
      <c r="H98" s="1"/>
      <c r="I98" s="1">
        <f>H96-I97</f>
        <v>74925.13</v>
      </c>
    </row>
    <row r="99" spans="1:9" x14ac:dyDescent="0.25">
      <c r="H99" s="1"/>
      <c r="I99" s="1"/>
    </row>
    <row r="100" spans="1:9" x14ac:dyDescent="0.25">
      <c r="A100" s="3" t="s">
        <v>5</v>
      </c>
      <c r="H100" s="1"/>
      <c r="I100" s="1"/>
    </row>
    <row r="101" spans="1:9" x14ac:dyDescent="0.25">
      <c r="B101" t="s">
        <v>23</v>
      </c>
      <c r="G101" t="s">
        <v>7</v>
      </c>
      <c r="H101" s="1">
        <f>H81</f>
        <v>749.25</v>
      </c>
      <c r="I101" s="1"/>
    </row>
    <row r="102" spans="1:9" x14ac:dyDescent="0.25">
      <c r="B102" t="s">
        <v>8</v>
      </c>
      <c r="C102" t="s">
        <v>17</v>
      </c>
      <c r="H102" s="1"/>
      <c r="I102" s="1">
        <f>H101</f>
        <v>749.25</v>
      </c>
    </row>
    <row r="103" spans="1:9" x14ac:dyDescent="0.25">
      <c r="H103" s="1"/>
      <c r="I103" s="1"/>
    </row>
    <row r="104" spans="1:9" x14ac:dyDescent="0.25">
      <c r="B104" t="s">
        <v>17</v>
      </c>
      <c r="G104" t="s">
        <v>7</v>
      </c>
      <c r="H104" s="1">
        <f>H84</f>
        <v>1666.67</v>
      </c>
      <c r="I104" s="1"/>
    </row>
    <row r="105" spans="1:9" x14ac:dyDescent="0.25">
      <c r="B105" t="s">
        <v>8</v>
      </c>
      <c r="C105" t="s">
        <v>10</v>
      </c>
      <c r="H105" s="1"/>
      <c r="I105" s="1">
        <f>H104</f>
        <v>1666.67</v>
      </c>
    </row>
    <row r="106" spans="1:9" x14ac:dyDescent="0.25">
      <c r="H106" s="1"/>
      <c r="I106" s="1"/>
    </row>
    <row r="107" spans="1:9" x14ac:dyDescent="0.25">
      <c r="B107" t="s">
        <v>16</v>
      </c>
      <c r="G107" t="s">
        <v>7</v>
      </c>
      <c r="H107" s="1">
        <f>H87</f>
        <v>749.25</v>
      </c>
      <c r="I107" s="1"/>
    </row>
    <row r="108" spans="1:9" x14ac:dyDescent="0.25">
      <c r="B108" t="s">
        <v>8</v>
      </c>
      <c r="C108" t="s">
        <v>23</v>
      </c>
      <c r="H108" s="1"/>
      <c r="I108" s="1">
        <f>H107</f>
        <v>749.25</v>
      </c>
    </row>
    <row r="109" spans="1:9" x14ac:dyDescent="0.25">
      <c r="H109" s="1"/>
      <c r="I109" s="1"/>
    </row>
    <row r="110" spans="1:9" x14ac:dyDescent="0.25">
      <c r="A110" s="3" t="s">
        <v>26</v>
      </c>
    </row>
    <row r="111" spans="1:9" x14ac:dyDescent="0.25">
      <c r="A111" s="3" t="s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workbookViewId="0">
      <selection activeCell="B6" sqref="B6"/>
    </sheetView>
  </sheetViews>
  <sheetFormatPr defaultRowHeight="15" x14ac:dyDescent="0.25"/>
  <cols>
    <col min="2" max="2" width="12.5703125" customWidth="1"/>
    <col min="3" max="3" width="12.7109375" customWidth="1"/>
    <col min="4" max="4" width="10" bestFit="1" customWidth="1"/>
    <col min="5" max="6" width="12" bestFit="1" customWidth="1"/>
    <col min="7" max="7" width="11.5703125" customWidth="1"/>
    <col min="8" max="9" width="11.5703125" bestFit="1" customWidth="1"/>
    <col min="10" max="10" width="12.5703125" bestFit="1" customWidth="1"/>
    <col min="11" max="11" width="10.28515625" bestFit="1" customWidth="1"/>
    <col min="12" max="12" width="11.5703125" customWidth="1"/>
    <col min="13" max="13" width="12" bestFit="1" customWidth="1"/>
    <col min="14" max="14" width="12.140625" bestFit="1" customWidth="1"/>
    <col min="16" max="16" width="14" customWidth="1"/>
    <col min="17" max="17" width="10" bestFit="1" customWidth="1"/>
  </cols>
  <sheetData>
    <row r="1" spans="1:17" x14ac:dyDescent="0.25">
      <c r="A1" s="12" t="s">
        <v>27</v>
      </c>
      <c r="B1" s="13"/>
      <c r="C1" s="14">
        <v>100000</v>
      </c>
    </row>
    <row r="2" spans="1:17" x14ac:dyDescent="0.25">
      <c r="A2" s="15" t="s">
        <v>28</v>
      </c>
      <c r="B2" s="16"/>
      <c r="C2" s="17">
        <v>60</v>
      </c>
    </row>
    <row r="3" spans="1:17" x14ac:dyDescent="0.25">
      <c r="A3" s="15" t="s">
        <v>37</v>
      </c>
      <c r="B3" s="16"/>
      <c r="C3" s="18">
        <v>0.06</v>
      </c>
    </row>
    <row r="4" spans="1:17" ht="15.75" thickBot="1" x14ac:dyDescent="0.3">
      <c r="A4" s="19" t="s">
        <v>29</v>
      </c>
      <c r="B4" s="20"/>
      <c r="C4" s="21">
        <v>0.12</v>
      </c>
    </row>
    <row r="5" spans="1:17" ht="15.75" thickBot="1" x14ac:dyDescent="0.3">
      <c r="C5" s="2"/>
    </row>
    <row r="6" spans="1:17" ht="90.75" thickBot="1" x14ac:dyDescent="0.3">
      <c r="A6" s="4" t="s">
        <v>3</v>
      </c>
      <c r="B6" s="4" t="s">
        <v>32</v>
      </c>
      <c r="C6" s="4" t="s">
        <v>1</v>
      </c>
      <c r="D6" s="4" t="s">
        <v>31</v>
      </c>
      <c r="E6" s="4" t="s">
        <v>34</v>
      </c>
      <c r="F6" s="4" t="s">
        <v>30</v>
      </c>
      <c r="G6" s="4" t="s">
        <v>0</v>
      </c>
      <c r="H6" s="4" t="s">
        <v>46</v>
      </c>
      <c r="I6" s="4" t="s">
        <v>47</v>
      </c>
      <c r="J6" s="4" t="s">
        <v>22</v>
      </c>
      <c r="K6" s="4" t="s">
        <v>33</v>
      </c>
      <c r="L6" s="4" t="s">
        <v>48</v>
      </c>
      <c r="M6" s="4" t="s">
        <v>45</v>
      </c>
      <c r="N6" s="4" t="s">
        <v>44</v>
      </c>
      <c r="P6" s="4" t="s">
        <v>38</v>
      </c>
      <c r="Q6" s="4" t="s">
        <v>39</v>
      </c>
    </row>
    <row r="7" spans="1:17" ht="15.75" thickBot="1" x14ac:dyDescent="0.3">
      <c r="A7" s="25">
        <v>-1</v>
      </c>
      <c r="B7" s="25">
        <v>-2</v>
      </c>
      <c r="C7" s="25">
        <v>-3</v>
      </c>
      <c r="D7" s="25">
        <v>-4</v>
      </c>
      <c r="E7" s="25">
        <v>-5</v>
      </c>
      <c r="F7" s="25">
        <v>-6</v>
      </c>
      <c r="G7" s="25">
        <v>-7</v>
      </c>
      <c r="H7" s="25">
        <v>-8</v>
      </c>
      <c r="I7" s="25">
        <v>-9</v>
      </c>
      <c r="J7" s="25">
        <v>-10</v>
      </c>
      <c r="K7" s="25">
        <v>-11</v>
      </c>
      <c r="L7" s="25">
        <v>-12</v>
      </c>
      <c r="M7" s="25">
        <v>-13</v>
      </c>
      <c r="N7" s="25">
        <v>-14</v>
      </c>
      <c r="P7" s="4"/>
      <c r="Q7" s="4"/>
    </row>
    <row r="8" spans="1:17" ht="15.75" thickBo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P8" s="4"/>
      <c r="Q8" s="4"/>
    </row>
    <row r="9" spans="1:17" ht="15.75" thickBot="1" x14ac:dyDescent="0.3">
      <c r="A9" s="5">
        <v>0</v>
      </c>
      <c r="B9" s="6"/>
      <c r="C9" s="9">
        <f>C1</f>
        <v>100000</v>
      </c>
      <c r="D9" s="6"/>
      <c r="E9" s="6"/>
      <c r="F9" s="7"/>
      <c r="G9" s="9"/>
      <c r="H9" s="9">
        <f>SUM(G10:G69)</f>
        <v>87462.579999999973</v>
      </c>
      <c r="I9" s="10"/>
      <c r="J9" s="10"/>
      <c r="K9" s="10">
        <f>C1-H9</f>
        <v>12537.420000000027</v>
      </c>
      <c r="L9" s="10"/>
      <c r="M9" s="10"/>
      <c r="N9" s="10"/>
      <c r="P9" s="10"/>
      <c r="Q9" s="10"/>
    </row>
    <row r="10" spans="1:17" ht="15.75" thickBot="1" x14ac:dyDescent="0.3">
      <c r="A10" s="5">
        <v>1</v>
      </c>
      <c r="B10" s="9">
        <f t="shared" ref="B10:B68" si="0">ROUND($C$1/60,2)</f>
        <v>1666.67</v>
      </c>
      <c r="C10" s="9">
        <f>C1-B10</f>
        <v>98333.33</v>
      </c>
      <c r="D10" s="9">
        <f>ROUND(C1*C3*(1/12),2)</f>
        <v>500</v>
      </c>
      <c r="E10" s="9">
        <f t="shared" ref="E10:E69" si="1">B10+D10</f>
        <v>2166.67</v>
      </c>
      <c r="F10" s="6">
        <f t="shared" ref="F10:F69" si="2">(1+$C$4/12)^A10</f>
        <v>1.01</v>
      </c>
      <c r="G10" s="9">
        <f>ROUND(E10/F10,2)</f>
        <v>2145.2199999999998</v>
      </c>
      <c r="H10" s="9">
        <f>H9+I10-E10</f>
        <v>86170.539999999979</v>
      </c>
      <c r="I10" s="10">
        <f t="shared" ref="I10:I68" si="3">ROUND(H9*$C$4*(1/12),2)</f>
        <v>874.63</v>
      </c>
      <c r="J10" s="10">
        <f>I10-D10</f>
        <v>374.63</v>
      </c>
      <c r="K10" s="10">
        <f>C1-H9-J10</f>
        <v>12162.790000000028</v>
      </c>
      <c r="L10" s="10">
        <f t="shared" ref="L10:L41" si="4">I10-J10</f>
        <v>500</v>
      </c>
      <c r="M10" s="10">
        <f>ROUND(C1*C4*(1/12),2)</f>
        <v>1000</v>
      </c>
      <c r="N10" s="10">
        <f t="shared" ref="N10:N41" si="5">ROUND((M10-D10)/F10,2)</f>
        <v>495.05</v>
      </c>
      <c r="P10" s="10">
        <f t="shared" ref="P10:P41" si="6">ROUND($J$71/$C$2,2)</f>
        <v>208.96</v>
      </c>
      <c r="Q10" s="10">
        <f t="shared" ref="Q10:Q41" si="7">I10-P10</f>
        <v>665.67</v>
      </c>
    </row>
    <row r="11" spans="1:17" ht="15.75" thickBot="1" x14ac:dyDescent="0.3">
      <c r="A11" s="5">
        <v>2</v>
      </c>
      <c r="B11" s="9">
        <f t="shared" si="0"/>
        <v>1666.67</v>
      </c>
      <c r="C11" s="9">
        <f t="shared" ref="C11:C69" si="8">C10-B11</f>
        <v>96666.66</v>
      </c>
      <c r="D11" s="9">
        <f t="shared" ref="D11:D69" si="9">ROUND(C10*$C$3*(1/12),2)</f>
        <v>491.67</v>
      </c>
      <c r="E11" s="9">
        <f t="shared" si="1"/>
        <v>2158.34</v>
      </c>
      <c r="F11" s="6">
        <f t="shared" si="2"/>
        <v>1.0201</v>
      </c>
      <c r="G11" s="9">
        <f t="shared" ref="G11:G69" si="10">ROUND(E11/F11,2)</f>
        <v>2115.81</v>
      </c>
      <c r="H11" s="9">
        <f t="shared" ref="H11:H69" si="11">H10+I11-E11</f>
        <v>84873.909999999989</v>
      </c>
      <c r="I11" s="10">
        <f t="shared" si="3"/>
        <v>861.71</v>
      </c>
      <c r="J11" s="10">
        <f t="shared" ref="J11:J69" si="12">I11-D11</f>
        <v>370.04</v>
      </c>
      <c r="K11" s="10">
        <f t="shared" ref="K11:K42" si="13">K10-J11</f>
        <v>11792.750000000027</v>
      </c>
      <c r="L11" s="10">
        <f t="shared" si="4"/>
        <v>491.67</v>
      </c>
      <c r="M11" s="10">
        <f>ROUND(C10*$C$4*(1/12),2)</f>
        <v>983.33</v>
      </c>
      <c r="N11" s="10">
        <f t="shared" si="5"/>
        <v>481.97</v>
      </c>
      <c r="P11" s="10">
        <f t="shared" si="6"/>
        <v>208.96</v>
      </c>
      <c r="Q11" s="10">
        <f t="shared" si="7"/>
        <v>652.75</v>
      </c>
    </row>
    <row r="12" spans="1:17" ht="15.75" thickBot="1" x14ac:dyDescent="0.3">
      <c r="A12" s="5">
        <v>3</v>
      </c>
      <c r="B12" s="9">
        <f t="shared" si="0"/>
        <v>1666.67</v>
      </c>
      <c r="C12" s="9">
        <f t="shared" si="8"/>
        <v>94999.99</v>
      </c>
      <c r="D12" s="9">
        <f t="shared" si="9"/>
        <v>483.33</v>
      </c>
      <c r="E12" s="9">
        <f t="shared" si="1"/>
        <v>2150</v>
      </c>
      <c r="F12" s="6">
        <f t="shared" si="2"/>
        <v>1.0303009999999999</v>
      </c>
      <c r="G12" s="9">
        <f t="shared" si="10"/>
        <v>2086.77</v>
      </c>
      <c r="H12" s="9">
        <f t="shared" si="11"/>
        <v>83572.649999999994</v>
      </c>
      <c r="I12" s="10">
        <f t="shared" si="3"/>
        <v>848.74</v>
      </c>
      <c r="J12" s="10">
        <f t="shared" si="12"/>
        <v>365.41</v>
      </c>
      <c r="K12" s="10">
        <f t="shared" si="13"/>
        <v>11427.340000000027</v>
      </c>
      <c r="L12" s="10">
        <f t="shared" si="4"/>
        <v>483.33</v>
      </c>
      <c r="M12" s="10">
        <f t="shared" ref="M12:M69" si="14">ROUND(C11*$C$4*(1/12),2)</f>
        <v>966.67</v>
      </c>
      <c r="N12" s="10">
        <f t="shared" si="5"/>
        <v>469.13</v>
      </c>
      <c r="P12" s="10">
        <f t="shared" si="6"/>
        <v>208.96</v>
      </c>
      <c r="Q12" s="10">
        <f t="shared" si="7"/>
        <v>639.78</v>
      </c>
    </row>
    <row r="13" spans="1:17" ht="15.75" thickBot="1" x14ac:dyDescent="0.3">
      <c r="A13" s="5">
        <v>4</v>
      </c>
      <c r="B13" s="9">
        <f t="shared" si="0"/>
        <v>1666.67</v>
      </c>
      <c r="C13" s="9">
        <f t="shared" si="8"/>
        <v>93333.32</v>
      </c>
      <c r="D13" s="9">
        <f t="shared" si="9"/>
        <v>475</v>
      </c>
      <c r="E13" s="9">
        <f t="shared" si="1"/>
        <v>2141.67</v>
      </c>
      <c r="F13" s="6">
        <f t="shared" si="2"/>
        <v>1.04060401</v>
      </c>
      <c r="G13" s="9">
        <f t="shared" si="10"/>
        <v>2058.1</v>
      </c>
      <c r="H13" s="9">
        <f t="shared" si="11"/>
        <v>82266.709999999992</v>
      </c>
      <c r="I13" s="10">
        <f t="shared" si="3"/>
        <v>835.73</v>
      </c>
      <c r="J13" s="10">
        <f t="shared" si="12"/>
        <v>360.73</v>
      </c>
      <c r="K13" s="10">
        <f t="shared" si="13"/>
        <v>11066.610000000028</v>
      </c>
      <c r="L13" s="10">
        <f t="shared" si="4"/>
        <v>475</v>
      </c>
      <c r="M13" s="10">
        <f t="shared" si="14"/>
        <v>950</v>
      </c>
      <c r="N13" s="10">
        <f t="shared" si="5"/>
        <v>456.47</v>
      </c>
      <c r="P13" s="10">
        <f t="shared" si="6"/>
        <v>208.96</v>
      </c>
      <c r="Q13" s="10">
        <f t="shared" si="7"/>
        <v>626.77</v>
      </c>
    </row>
    <row r="14" spans="1:17" ht="15.75" thickBot="1" x14ac:dyDescent="0.3">
      <c r="A14" s="5">
        <v>5</v>
      </c>
      <c r="B14" s="9">
        <f t="shared" si="0"/>
        <v>1666.67</v>
      </c>
      <c r="C14" s="9">
        <f t="shared" si="8"/>
        <v>91666.650000000009</v>
      </c>
      <c r="D14" s="9">
        <f t="shared" si="9"/>
        <v>466.67</v>
      </c>
      <c r="E14" s="9">
        <f t="shared" si="1"/>
        <v>2133.34</v>
      </c>
      <c r="F14" s="6">
        <f t="shared" si="2"/>
        <v>1.0510100500999999</v>
      </c>
      <c r="G14" s="9">
        <f t="shared" si="10"/>
        <v>2029.8</v>
      </c>
      <c r="H14" s="9">
        <f t="shared" si="11"/>
        <v>80956.039999999994</v>
      </c>
      <c r="I14" s="10">
        <f t="shared" si="3"/>
        <v>822.67</v>
      </c>
      <c r="J14" s="10">
        <f t="shared" si="12"/>
        <v>355.99999999999994</v>
      </c>
      <c r="K14" s="10">
        <f t="shared" si="13"/>
        <v>10710.610000000028</v>
      </c>
      <c r="L14" s="10">
        <f t="shared" si="4"/>
        <v>466.67</v>
      </c>
      <c r="M14" s="10">
        <f t="shared" si="14"/>
        <v>933.33</v>
      </c>
      <c r="N14" s="10">
        <f t="shared" si="5"/>
        <v>444.01</v>
      </c>
      <c r="P14" s="10">
        <f t="shared" si="6"/>
        <v>208.96</v>
      </c>
      <c r="Q14" s="10">
        <f t="shared" si="7"/>
        <v>613.70999999999992</v>
      </c>
    </row>
    <row r="15" spans="1:17" ht="15.75" thickBot="1" x14ac:dyDescent="0.3">
      <c r="A15" s="5">
        <v>6</v>
      </c>
      <c r="B15" s="9">
        <f t="shared" si="0"/>
        <v>1666.67</v>
      </c>
      <c r="C15" s="9">
        <f t="shared" si="8"/>
        <v>89999.98000000001</v>
      </c>
      <c r="D15" s="9">
        <f t="shared" si="9"/>
        <v>458.33</v>
      </c>
      <c r="E15" s="9">
        <f t="shared" si="1"/>
        <v>2125</v>
      </c>
      <c r="F15" s="6">
        <f t="shared" si="2"/>
        <v>1.0615201506010001</v>
      </c>
      <c r="G15" s="9">
        <f t="shared" si="10"/>
        <v>2001.85</v>
      </c>
      <c r="H15" s="9">
        <f t="shared" si="11"/>
        <v>79640.599999999991</v>
      </c>
      <c r="I15" s="10">
        <f t="shared" si="3"/>
        <v>809.56</v>
      </c>
      <c r="J15" s="10">
        <f t="shared" si="12"/>
        <v>351.22999999999996</v>
      </c>
      <c r="K15" s="10">
        <f t="shared" si="13"/>
        <v>10359.380000000028</v>
      </c>
      <c r="L15" s="10">
        <f t="shared" si="4"/>
        <v>458.33</v>
      </c>
      <c r="M15" s="10">
        <f t="shared" si="14"/>
        <v>916.67</v>
      </c>
      <c r="N15" s="10">
        <f t="shared" si="5"/>
        <v>431.78</v>
      </c>
      <c r="P15" s="10">
        <f t="shared" si="6"/>
        <v>208.96</v>
      </c>
      <c r="Q15" s="10">
        <f t="shared" si="7"/>
        <v>600.59999999999991</v>
      </c>
    </row>
    <row r="16" spans="1:17" ht="15.75" thickBot="1" x14ac:dyDescent="0.3">
      <c r="A16" s="5">
        <v>7</v>
      </c>
      <c r="B16" s="9">
        <f t="shared" si="0"/>
        <v>1666.67</v>
      </c>
      <c r="C16" s="9">
        <f t="shared" si="8"/>
        <v>88333.310000000012</v>
      </c>
      <c r="D16" s="9">
        <f t="shared" si="9"/>
        <v>450</v>
      </c>
      <c r="E16" s="9">
        <f t="shared" si="1"/>
        <v>2116.67</v>
      </c>
      <c r="F16" s="6">
        <f t="shared" si="2"/>
        <v>1.0721353521070098</v>
      </c>
      <c r="G16" s="9">
        <f t="shared" si="10"/>
        <v>1974.26</v>
      </c>
      <c r="H16" s="9">
        <f t="shared" si="11"/>
        <v>78320.34</v>
      </c>
      <c r="I16" s="10">
        <f t="shared" si="3"/>
        <v>796.41</v>
      </c>
      <c r="J16" s="10">
        <f t="shared" si="12"/>
        <v>346.40999999999997</v>
      </c>
      <c r="K16" s="10">
        <f t="shared" si="13"/>
        <v>10012.970000000028</v>
      </c>
      <c r="L16" s="10">
        <f t="shared" si="4"/>
        <v>450</v>
      </c>
      <c r="M16" s="10">
        <f t="shared" si="14"/>
        <v>900</v>
      </c>
      <c r="N16" s="10">
        <f t="shared" si="5"/>
        <v>419.72</v>
      </c>
      <c r="P16" s="10">
        <f t="shared" si="6"/>
        <v>208.96</v>
      </c>
      <c r="Q16" s="10">
        <f t="shared" si="7"/>
        <v>587.44999999999993</v>
      </c>
    </row>
    <row r="17" spans="1:17" ht="15.75" thickBot="1" x14ac:dyDescent="0.3">
      <c r="A17" s="5">
        <v>8</v>
      </c>
      <c r="B17" s="9">
        <f t="shared" si="0"/>
        <v>1666.67</v>
      </c>
      <c r="C17" s="9">
        <f t="shared" si="8"/>
        <v>86666.640000000014</v>
      </c>
      <c r="D17" s="9">
        <f t="shared" si="9"/>
        <v>441.67</v>
      </c>
      <c r="E17" s="9">
        <f t="shared" si="1"/>
        <v>2108.34</v>
      </c>
      <c r="F17" s="6">
        <f t="shared" si="2"/>
        <v>1.0828567056280802</v>
      </c>
      <c r="G17" s="9">
        <f t="shared" si="10"/>
        <v>1947.02</v>
      </c>
      <c r="H17" s="9">
        <f t="shared" si="11"/>
        <v>76995.199999999997</v>
      </c>
      <c r="I17" s="10">
        <f t="shared" si="3"/>
        <v>783.2</v>
      </c>
      <c r="J17" s="10">
        <f t="shared" si="12"/>
        <v>341.53000000000003</v>
      </c>
      <c r="K17" s="10">
        <f t="shared" si="13"/>
        <v>9671.4400000000278</v>
      </c>
      <c r="L17" s="10">
        <f t="shared" si="4"/>
        <v>441.67</v>
      </c>
      <c r="M17" s="10">
        <f t="shared" si="14"/>
        <v>883.33</v>
      </c>
      <c r="N17" s="10">
        <f t="shared" si="5"/>
        <v>407.87</v>
      </c>
      <c r="P17" s="10">
        <f t="shared" si="6"/>
        <v>208.96</v>
      </c>
      <c r="Q17" s="10">
        <f t="shared" si="7"/>
        <v>574.24</v>
      </c>
    </row>
    <row r="18" spans="1:17" ht="15.75" thickBot="1" x14ac:dyDescent="0.3">
      <c r="A18" s="5">
        <v>9</v>
      </c>
      <c r="B18" s="9">
        <f t="shared" si="0"/>
        <v>1666.67</v>
      </c>
      <c r="C18" s="9">
        <f t="shared" si="8"/>
        <v>84999.970000000016</v>
      </c>
      <c r="D18" s="9">
        <f t="shared" si="9"/>
        <v>433.33</v>
      </c>
      <c r="E18" s="9">
        <f t="shared" si="1"/>
        <v>2100</v>
      </c>
      <c r="F18" s="6">
        <f t="shared" si="2"/>
        <v>1.0936852726843611</v>
      </c>
      <c r="G18" s="9">
        <f t="shared" si="10"/>
        <v>1920.11</v>
      </c>
      <c r="H18" s="9">
        <f t="shared" si="11"/>
        <v>75665.149999999994</v>
      </c>
      <c r="I18" s="10">
        <f t="shared" si="3"/>
        <v>769.95</v>
      </c>
      <c r="J18" s="10">
        <f t="shared" si="12"/>
        <v>336.62000000000006</v>
      </c>
      <c r="K18" s="10">
        <f t="shared" si="13"/>
        <v>9334.820000000027</v>
      </c>
      <c r="L18" s="10">
        <f t="shared" si="4"/>
        <v>433.33</v>
      </c>
      <c r="M18" s="10">
        <f t="shared" si="14"/>
        <v>866.67</v>
      </c>
      <c r="N18" s="10">
        <f t="shared" si="5"/>
        <v>396.22</v>
      </c>
      <c r="P18" s="10">
        <f t="shared" si="6"/>
        <v>208.96</v>
      </c>
      <c r="Q18" s="10">
        <f t="shared" si="7"/>
        <v>560.99</v>
      </c>
    </row>
    <row r="19" spans="1:17" ht="15.75" thickBot="1" x14ac:dyDescent="0.3">
      <c r="A19" s="5">
        <v>10</v>
      </c>
      <c r="B19" s="9">
        <f t="shared" si="0"/>
        <v>1666.67</v>
      </c>
      <c r="C19" s="9">
        <f t="shared" si="8"/>
        <v>83333.300000000017</v>
      </c>
      <c r="D19" s="9">
        <f t="shared" si="9"/>
        <v>425</v>
      </c>
      <c r="E19" s="9">
        <f t="shared" si="1"/>
        <v>2091.67</v>
      </c>
      <c r="F19" s="6">
        <f t="shared" si="2"/>
        <v>1.1046221254112047</v>
      </c>
      <c r="G19" s="9">
        <f t="shared" si="10"/>
        <v>1893.56</v>
      </c>
      <c r="H19" s="9">
        <f t="shared" si="11"/>
        <v>74330.12999999999</v>
      </c>
      <c r="I19" s="10">
        <f t="shared" si="3"/>
        <v>756.65</v>
      </c>
      <c r="J19" s="10">
        <f t="shared" si="12"/>
        <v>331.65</v>
      </c>
      <c r="K19" s="10">
        <f t="shared" si="13"/>
        <v>9003.1700000000274</v>
      </c>
      <c r="L19" s="10">
        <f t="shared" si="4"/>
        <v>425</v>
      </c>
      <c r="M19" s="10">
        <f t="shared" si="14"/>
        <v>850</v>
      </c>
      <c r="N19" s="10">
        <f t="shared" si="5"/>
        <v>384.75</v>
      </c>
      <c r="P19" s="10">
        <f t="shared" si="6"/>
        <v>208.96</v>
      </c>
      <c r="Q19" s="10">
        <f t="shared" si="7"/>
        <v>547.68999999999994</v>
      </c>
    </row>
    <row r="20" spans="1:17" ht="15.75" thickBot="1" x14ac:dyDescent="0.3">
      <c r="A20" s="5">
        <v>11</v>
      </c>
      <c r="B20" s="9">
        <f t="shared" si="0"/>
        <v>1666.67</v>
      </c>
      <c r="C20" s="9">
        <f t="shared" si="8"/>
        <v>81666.630000000019</v>
      </c>
      <c r="D20" s="9">
        <f t="shared" si="9"/>
        <v>416.67</v>
      </c>
      <c r="E20" s="9">
        <f t="shared" si="1"/>
        <v>2083.34</v>
      </c>
      <c r="F20" s="6">
        <f t="shared" si="2"/>
        <v>1.1156683466653166</v>
      </c>
      <c r="G20" s="9">
        <f t="shared" si="10"/>
        <v>1867.35</v>
      </c>
      <c r="H20" s="9">
        <f t="shared" si="11"/>
        <v>72990.09</v>
      </c>
      <c r="I20" s="10">
        <f t="shared" si="3"/>
        <v>743.3</v>
      </c>
      <c r="J20" s="10">
        <f t="shared" si="12"/>
        <v>326.62999999999994</v>
      </c>
      <c r="K20" s="10">
        <f t="shared" si="13"/>
        <v>8676.5400000000282</v>
      </c>
      <c r="L20" s="10">
        <f t="shared" si="4"/>
        <v>416.67</v>
      </c>
      <c r="M20" s="10">
        <f t="shared" si="14"/>
        <v>833.33</v>
      </c>
      <c r="N20" s="10">
        <f t="shared" si="5"/>
        <v>373.46</v>
      </c>
      <c r="P20" s="10">
        <f t="shared" si="6"/>
        <v>208.96</v>
      </c>
      <c r="Q20" s="10">
        <f t="shared" si="7"/>
        <v>534.33999999999992</v>
      </c>
    </row>
    <row r="21" spans="1:17" ht="15.75" thickBot="1" x14ac:dyDescent="0.3">
      <c r="A21" s="5">
        <v>12</v>
      </c>
      <c r="B21" s="9">
        <f t="shared" si="0"/>
        <v>1666.67</v>
      </c>
      <c r="C21" s="9">
        <f t="shared" si="8"/>
        <v>79999.960000000021</v>
      </c>
      <c r="D21" s="9">
        <f t="shared" si="9"/>
        <v>408.33</v>
      </c>
      <c r="E21" s="9">
        <f t="shared" si="1"/>
        <v>2075</v>
      </c>
      <c r="F21" s="6">
        <f t="shared" si="2"/>
        <v>1.1268250301319698</v>
      </c>
      <c r="G21" s="9">
        <f t="shared" si="10"/>
        <v>1841.46</v>
      </c>
      <c r="H21" s="9">
        <f t="shared" si="11"/>
        <v>71644.989999999991</v>
      </c>
      <c r="I21" s="10">
        <f t="shared" si="3"/>
        <v>729.9</v>
      </c>
      <c r="J21" s="10">
        <f t="shared" si="12"/>
        <v>321.57</v>
      </c>
      <c r="K21" s="10">
        <f t="shared" si="13"/>
        <v>8354.9700000000284</v>
      </c>
      <c r="L21" s="10">
        <f t="shared" si="4"/>
        <v>408.33</v>
      </c>
      <c r="M21" s="10">
        <f t="shared" si="14"/>
        <v>816.67</v>
      </c>
      <c r="N21" s="10">
        <f t="shared" si="5"/>
        <v>362.38</v>
      </c>
      <c r="P21" s="10">
        <f t="shared" si="6"/>
        <v>208.96</v>
      </c>
      <c r="Q21" s="10">
        <f t="shared" si="7"/>
        <v>520.93999999999994</v>
      </c>
    </row>
    <row r="22" spans="1:17" ht="15.75" thickBot="1" x14ac:dyDescent="0.3">
      <c r="A22" s="5">
        <v>13</v>
      </c>
      <c r="B22" s="9">
        <f t="shared" si="0"/>
        <v>1666.67</v>
      </c>
      <c r="C22" s="9">
        <f t="shared" si="8"/>
        <v>78333.290000000023</v>
      </c>
      <c r="D22" s="9">
        <f t="shared" si="9"/>
        <v>400</v>
      </c>
      <c r="E22" s="9">
        <f t="shared" si="1"/>
        <v>2066.67</v>
      </c>
      <c r="F22" s="6">
        <f t="shared" si="2"/>
        <v>1.1380932804332895</v>
      </c>
      <c r="G22" s="9">
        <f t="shared" si="10"/>
        <v>1815.91</v>
      </c>
      <c r="H22" s="9">
        <f t="shared" si="11"/>
        <v>70294.76999999999</v>
      </c>
      <c r="I22" s="10">
        <f t="shared" si="3"/>
        <v>716.45</v>
      </c>
      <c r="J22" s="10">
        <f t="shared" si="12"/>
        <v>316.45000000000005</v>
      </c>
      <c r="K22" s="10">
        <f t="shared" si="13"/>
        <v>8038.5200000000286</v>
      </c>
      <c r="L22" s="10">
        <f t="shared" si="4"/>
        <v>400</v>
      </c>
      <c r="M22" s="10">
        <f t="shared" si="14"/>
        <v>800</v>
      </c>
      <c r="N22" s="10">
        <f t="shared" si="5"/>
        <v>351.47</v>
      </c>
      <c r="P22" s="10">
        <f t="shared" si="6"/>
        <v>208.96</v>
      </c>
      <c r="Q22" s="10">
        <f t="shared" si="7"/>
        <v>507.49</v>
      </c>
    </row>
    <row r="23" spans="1:17" ht="15.75" thickBot="1" x14ac:dyDescent="0.3">
      <c r="A23" s="5">
        <v>14</v>
      </c>
      <c r="B23" s="9">
        <f t="shared" si="0"/>
        <v>1666.67</v>
      </c>
      <c r="C23" s="9">
        <f t="shared" si="8"/>
        <v>76666.620000000024</v>
      </c>
      <c r="D23" s="9">
        <f t="shared" si="9"/>
        <v>391.67</v>
      </c>
      <c r="E23" s="9">
        <f t="shared" si="1"/>
        <v>2058.34</v>
      </c>
      <c r="F23" s="6">
        <f t="shared" si="2"/>
        <v>1.1494742132376226</v>
      </c>
      <c r="G23" s="9">
        <f t="shared" si="10"/>
        <v>1790.68</v>
      </c>
      <c r="H23" s="9">
        <f t="shared" si="11"/>
        <v>68939.37999999999</v>
      </c>
      <c r="I23" s="10">
        <f t="shared" si="3"/>
        <v>702.95</v>
      </c>
      <c r="J23" s="10">
        <f t="shared" si="12"/>
        <v>311.28000000000003</v>
      </c>
      <c r="K23" s="10">
        <f t="shared" si="13"/>
        <v>7727.2400000000289</v>
      </c>
      <c r="L23" s="10">
        <f t="shared" si="4"/>
        <v>391.67</v>
      </c>
      <c r="M23" s="10">
        <f t="shared" si="14"/>
        <v>783.33</v>
      </c>
      <c r="N23" s="10">
        <f t="shared" si="5"/>
        <v>340.73</v>
      </c>
      <c r="P23" s="10">
        <f t="shared" si="6"/>
        <v>208.96</v>
      </c>
      <c r="Q23" s="10">
        <f t="shared" si="7"/>
        <v>493.99</v>
      </c>
    </row>
    <row r="24" spans="1:17" ht="15.75" thickBot="1" x14ac:dyDescent="0.3">
      <c r="A24" s="5">
        <v>15</v>
      </c>
      <c r="B24" s="9">
        <f t="shared" si="0"/>
        <v>1666.67</v>
      </c>
      <c r="C24" s="9">
        <f t="shared" si="8"/>
        <v>74999.950000000026</v>
      </c>
      <c r="D24" s="9">
        <f t="shared" si="9"/>
        <v>383.33</v>
      </c>
      <c r="E24" s="9">
        <f t="shared" si="1"/>
        <v>2050</v>
      </c>
      <c r="F24" s="6">
        <f t="shared" si="2"/>
        <v>1.1609689553699984</v>
      </c>
      <c r="G24" s="9">
        <f t="shared" si="10"/>
        <v>1765.77</v>
      </c>
      <c r="H24" s="9">
        <f t="shared" si="11"/>
        <v>67578.76999999999</v>
      </c>
      <c r="I24" s="10">
        <f t="shared" si="3"/>
        <v>689.39</v>
      </c>
      <c r="J24" s="10">
        <f t="shared" si="12"/>
        <v>306.06</v>
      </c>
      <c r="K24" s="10">
        <f t="shared" si="13"/>
        <v>7421.1800000000285</v>
      </c>
      <c r="L24" s="10">
        <f t="shared" si="4"/>
        <v>383.33</v>
      </c>
      <c r="M24" s="10">
        <f t="shared" si="14"/>
        <v>766.67</v>
      </c>
      <c r="N24" s="10">
        <f t="shared" si="5"/>
        <v>330.19</v>
      </c>
      <c r="P24" s="10">
        <f t="shared" si="6"/>
        <v>208.96</v>
      </c>
      <c r="Q24" s="10">
        <f t="shared" si="7"/>
        <v>480.42999999999995</v>
      </c>
    </row>
    <row r="25" spans="1:17" ht="15.75" thickBot="1" x14ac:dyDescent="0.3">
      <c r="A25" s="5">
        <v>16</v>
      </c>
      <c r="B25" s="9">
        <f t="shared" si="0"/>
        <v>1666.67</v>
      </c>
      <c r="C25" s="9">
        <f t="shared" si="8"/>
        <v>73333.280000000028</v>
      </c>
      <c r="D25" s="9">
        <f t="shared" si="9"/>
        <v>375</v>
      </c>
      <c r="E25" s="9">
        <f t="shared" si="1"/>
        <v>2041.67</v>
      </c>
      <c r="F25" s="6">
        <f t="shared" si="2"/>
        <v>1.1725786449236988</v>
      </c>
      <c r="G25" s="9">
        <f t="shared" si="10"/>
        <v>1741.18</v>
      </c>
      <c r="H25" s="9">
        <f t="shared" si="11"/>
        <v>66212.889999999985</v>
      </c>
      <c r="I25" s="10">
        <f t="shared" si="3"/>
        <v>675.79</v>
      </c>
      <c r="J25" s="10">
        <f t="shared" si="12"/>
        <v>300.78999999999996</v>
      </c>
      <c r="K25" s="10">
        <f t="shared" si="13"/>
        <v>7120.3900000000285</v>
      </c>
      <c r="L25" s="10">
        <f t="shared" si="4"/>
        <v>375</v>
      </c>
      <c r="M25" s="10">
        <f t="shared" si="14"/>
        <v>750</v>
      </c>
      <c r="N25" s="10">
        <f t="shared" si="5"/>
        <v>319.81</v>
      </c>
      <c r="P25" s="10">
        <f t="shared" si="6"/>
        <v>208.96</v>
      </c>
      <c r="Q25" s="10">
        <f t="shared" si="7"/>
        <v>466.82999999999993</v>
      </c>
    </row>
    <row r="26" spans="1:17" ht="15.75" thickBot="1" x14ac:dyDescent="0.3">
      <c r="A26" s="5">
        <v>17</v>
      </c>
      <c r="B26" s="9">
        <f t="shared" si="0"/>
        <v>1666.67</v>
      </c>
      <c r="C26" s="9">
        <f t="shared" si="8"/>
        <v>71666.61000000003</v>
      </c>
      <c r="D26" s="9">
        <f t="shared" si="9"/>
        <v>366.67</v>
      </c>
      <c r="E26" s="9">
        <f t="shared" si="1"/>
        <v>2033.3400000000001</v>
      </c>
      <c r="F26" s="6">
        <f t="shared" si="2"/>
        <v>1.1843044313729358</v>
      </c>
      <c r="G26" s="9">
        <f t="shared" si="10"/>
        <v>1716.91</v>
      </c>
      <c r="H26" s="9">
        <f t="shared" si="11"/>
        <v>64841.679999999993</v>
      </c>
      <c r="I26" s="10">
        <f t="shared" si="3"/>
        <v>662.13</v>
      </c>
      <c r="J26" s="10">
        <f t="shared" si="12"/>
        <v>295.45999999999998</v>
      </c>
      <c r="K26" s="10">
        <f t="shared" si="13"/>
        <v>6824.9300000000285</v>
      </c>
      <c r="L26" s="10">
        <f t="shared" si="4"/>
        <v>366.67</v>
      </c>
      <c r="M26" s="10">
        <f t="shared" si="14"/>
        <v>733.33</v>
      </c>
      <c r="N26" s="10">
        <f t="shared" si="5"/>
        <v>309.60000000000002</v>
      </c>
      <c r="P26" s="10">
        <f t="shared" si="6"/>
        <v>208.96</v>
      </c>
      <c r="Q26" s="10">
        <f t="shared" si="7"/>
        <v>453.16999999999996</v>
      </c>
    </row>
    <row r="27" spans="1:17" ht="15.75" thickBot="1" x14ac:dyDescent="0.3">
      <c r="A27" s="5">
        <v>18</v>
      </c>
      <c r="B27" s="9">
        <f t="shared" si="0"/>
        <v>1666.67</v>
      </c>
      <c r="C27" s="9">
        <f t="shared" si="8"/>
        <v>69999.940000000031</v>
      </c>
      <c r="D27" s="9">
        <f t="shared" si="9"/>
        <v>358.33</v>
      </c>
      <c r="E27" s="9">
        <f t="shared" si="1"/>
        <v>2025</v>
      </c>
      <c r="F27" s="6">
        <f t="shared" si="2"/>
        <v>1.1961474756866652</v>
      </c>
      <c r="G27" s="9">
        <f t="shared" si="10"/>
        <v>1692.94</v>
      </c>
      <c r="H27" s="9">
        <f t="shared" si="11"/>
        <v>63465.099999999991</v>
      </c>
      <c r="I27" s="10">
        <f t="shared" si="3"/>
        <v>648.41999999999996</v>
      </c>
      <c r="J27" s="10">
        <f t="shared" si="12"/>
        <v>290.08999999999997</v>
      </c>
      <c r="K27" s="10">
        <f t="shared" si="13"/>
        <v>6534.8400000000283</v>
      </c>
      <c r="L27" s="10">
        <f t="shared" si="4"/>
        <v>358.33</v>
      </c>
      <c r="M27" s="10">
        <f t="shared" si="14"/>
        <v>716.67</v>
      </c>
      <c r="N27" s="10">
        <f t="shared" si="5"/>
        <v>299.58</v>
      </c>
      <c r="P27" s="10">
        <f t="shared" si="6"/>
        <v>208.96</v>
      </c>
      <c r="Q27" s="10">
        <f t="shared" si="7"/>
        <v>439.45999999999992</v>
      </c>
    </row>
    <row r="28" spans="1:17" ht="15.75" thickBot="1" x14ac:dyDescent="0.3">
      <c r="A28" s="5">
        <v>19</v>
      </c>
      <c r="B28" s="9">
        <f t="shared" si="0"/>
        <v>1666.67</v>
      </c>
      <c r="C28" s="9">
        <f t="shared" si="8"/>
        <v>68333.270000000033</v>
      </c>
      <c r="D28" s="9">
        <f t="shared" si="9"/>
        <v>350</v>
      </c>
      <c r="E28" s="9">
        <f t="shared" si="1"/>
        <v>2016.67</v>
      </c>
      <c r="F28" s="6">
        <f t="shared" si="2"/>
        <v>1.2081089504435316</v>
      </c>
      <c r="G28" s="9">
        <f t="shared" si="10"/>
        <v>1669.28</v>
      </c>
      <c r="H28" s="9">
        <f t="shared" si="11"/>
        <v>62083.079999999994</v>
      </c>
      <c r="I28" s="10">
        <f t="shared" si="3"/>
        <v>634.65</v>
      </c>
      <c r="J28" s="10">
        <f t="shared" si="12"/>
        <v>284.64999999999998</v>
      </c>
      <c r="K28" s="10">
        <f t="shared" si="13"/>
        <v>6250.1900000000287</v>
      </c>
      <c r="L28" s="10">
        <f t="shared" si="4"/>
        <v>350</v>
      </c>
      <c r="M28" s="10">
        <f t="shared" si="14"/>
        <v>700</v>
      </c>
      <c r="N28" s="10">
        <f t="shared" si="5"/>
        <v>289.70999999999998</v>
      </c>
      <c r="P28" s="10">
        <f t="shared" si="6"/>
        <v>208.96</v>
      </c>
      <c r="Q28" s="10">
        <f t="shared" si="7"/>
        <v>425.68999999999994</v>
      </c>
    </row>
    <row r="29" spans="1:17" ht="15.75" thickBot="1" x14ac:dyDescent="0.3">
      <c r="A29" s="5">
        <v>20</v>
      </c>
      <c r="B29" s="9">
        <f t="shared" si="0"/>
        <v>1666.67</v>
      </c>
      <c r="C29" s="9">
        <f t="shared" si="8"/>
        <v>66666.600000000035</v>
      </c>
      <c r="D29" s="9">
        <f t="shared" si="9"/>
        <v>341.67</v>
      </c>
      <c r="E29" s="9">
        <f t="shared" si="1"/>
        <v>2008.3400000000001</v>
      </c>
      <c r="F29" s="6">
        <f t="shared" si="2"/>
        <v>1.220190039947967</v>
      </c>
      <c r="G29" s="9">
        <f t="shared" si="10"/>
        <v>1645.92</v>
      </c>
      <c r="H29" s="9">
        <f t="shared" si="11"/>
        <v>60695.569999999992</v>
      </c>
      <c r="I29" s="10">
        <f t="shared" si="3"/>
        <v>620.83000000000004</v>
      </c>
      <c r="J29" s="10">
        <f t="shared" si="12"/>
        <v>279.16000000000003</v>
      </c>
      <c r="K29" s="10">
        <f t="shared" si="13"/>
        <v>5971.0300000000288</v>
      </c>
      <c r="L29" s="10">
        <f t="shared" si="4"/>
        <v>341.67</v>
      </c>
      <c r="M29" s="10">
        <f t="shared" si="14"/>
        <v>683.33</v>
      </c>
      <c r="N29" s="10">
        <f t="shared" si="5"/>
        <v>280.01</v>
      </c>
      <c r="P29" s="10">
        <f t="shared" si="6"/>
        <v>208.96</v>
      </c>
      <c r="Q29" s="10">
        <f t="shared" si="7"/>
        <v>411.87</v>
      </c>
    </row>
    <row r="30" spans="1:17" ht="15.75" thickBot="1" x14ac:dyDescent="0.3">
      <c r="A30" s="5">
        <v>21</v>
      </c>
      <c r="B30" s="9">
        <f t="shared" si="0"/>
        <v>1666.67</v>
      </c>
      <c r="C30" s="9">
        <f t="shared" si="8"/>
        <v>64999.930000000037</v>
      </c>
      <c r="D30" s="9">
        <f t="shared" si="9"/>
        <v>333.33</v>
      </c>
      <c r="E30" s="9">
        <f t="shared" si="1"/>
        <v>2000</v>
      </c>
      <c r="F30" s="6">
        <f t="shared" si="2"/>
        <v>1.2323919403474466</v>
      </c>
      <c r="G30" s="9">
        <f t="shared" si="10"/>
        <v>1622.86</v>
      </c>
      <c r="H30" s="9">
        <f t="shared" si="11"/>
        <v>59302.529999999992</v>
      </c>
      <c r="I30" s="10">
        <f t="shared" si="3"/>
        <v>606.96</v>
      </c>
      <c r="J30" s="10">
        <f t="shared" si="12"/>
        <v>273.63000000000005</v>
      </c>
      <c r="K30" s="10">
        <f t="shared" si="13"/>
        <v>5697.4000000000287</v>
      </c>
      <c r="L30" s="10">
        <f t="shared" si="4"/>
        <v>333.33</v>
      </c>
      <c r="M30" s="10">
        <f t="shared" si="14"/>
        <v>666.67</v>
      </c>
      <c r="N30" s="10">
        <f t="shared" si="5"/>
        <v>270.48</v>
      </c>
      <c r="P30" s="10">
        <f t="shared" si="6"/>
        <v>208.96</v>
      </c>
      <c r="Q30" s="10">
        <f t="shared" si="7"/>
        <v>398</v>
      </c>
    </row>
    <row r="31" spans="1:17" ht="15.75" thickBot="1" x14ac:dyDescent="0.3">
      <c r="A31" s="5">
        <v>22</v>
      </c>
      <c r="B31" s="9">
        <f t="shared" si="0"/>
        <v>1666.67</v>
      </c>
      <c r="C31" s="9">
        <f t="shared" si="8"/>
        <v>63333.260000000038</v>
      </c>
      <c r="D31" s="9">
        <f t="shared" si="9"/>
        <v>325</v>
      </c>
      <c r="E31" s="9">
        <f t="shared" si="1"/>
        <v>1991.67</v>
      </c>
      <c r="F31" s="6">
        <f t="shared" si="2"/>
        <v>1.2447158597509214</v>
      </c>
      <c r="G31" s="9">
        <f t="shared" si="10"/>
        <v>1600.1</v>
      </c>
      <c r="H31" s="9">
        <f t="shared" si="11"/>
        <v>57903.889999999992</v>
      </c>
      <c r="I31" s="10">
        <f t="shared" si="3"/>
        <v>593.03</v>
      </c>
      <c r="J31" s="10">
        <f t="shared" si="12"/>
        <v>268.02999999999997</v>
      </c>
      <c r="K31" s="10">
        <f t="shared" si="13"/>
        <v>5429.370000000029</v>
      </c>
      <c r="L31" s="10">
        <f t="shared" si="4"/>
        <v>325</v>
      </c>
      <c r="M31" s="10">
        <f t="shared" si="14"/>
        <v>650</v>
      </c>
      <c r="N31" s="10">
        <f t="shared" si="5"/>
        <v>261.10000000000002</v>
      </c>
      <c r="P31" s="10">
        <f t="shared" si="6"/>
        <v>208.96</v>
      </c>
      <c r="Q31" s="10">
        <f t="shared" si="7"/>
        <v>384.06999999999994</v>
      </c>
    </row>
    <row r="32" spans="1:17" ht="15.75" thickBot="1" x14ac:dyDescent="0.3">
      <c r="A32" s="5">
        <v>23</v>
      </c>
      <c r="B32" s="9">
        <f t="shared" si="0"/>
        <v>1666.67</v>
      </c>
      <c r="C32" s="9">
        <f t="shared" si="8"/>
        <v>61666.59000000004</v>
      </c>
      <c r="D32" s="9">
        <f t="shared" si="9"/>
        <v>316.67</v>
      </c>
      <c r="E32" s="9">
        <f t="shared" si="1"/>
        <v>1983.3400000000001</v>
      </c>
      <c r="F32" s="6">
        <f t="shared" si="2"/>
        <v>1.2571630183484304</v>
      </c>
      <c r="G32" s="9">
        <f t="shared" si="10"/>
        <v>1577.63</v>
      </c>
      <c r="H32" s="9">
        <f t="shared" si="11"/>
        <v>56499.59</v>
      </c>
      <c r="I32" s="10">
        <f t="shared" si="3"/>
        <v>579.04</v>
      </c>
      <c r="J32" s="10">
        <f t="shared" si="12"/>
        <v>262.36999999999995</v>
      </c>
      <c r="K32" s="10">
        <f t="shared" si="13"/>
        <v>5167.0000000000291</v>
      </c>
      <c r="L32" s="10">
        <f t="shared" si="4"/>
        <v>316.67</v>
      </c>
      <c r="M32" s="10">
        <f t="shared" si="14"/>
        <v>633.33000000000004</v>
      </c>
      <c r="N32" s="10">
        <f t="shared" si="5"/>
        <v>251.88</v>
      </c>
      <c r="P32" s="10">
        <f t="shared" si="6"/>
        <v>208.96</v>
      </c>
      <c r="Q32" s="10">
        <f t="shared" si="7"/>
        <v>370.07999999999993</v>
      </c>
    </row>
    <row r="33" spans="1:17" ht="15.75" thickBot="1" x14ac:dyDescent="0.3">
      <c r="A33" s="5">
        <v>24</v>
      </c>
      <c r="B33" s="9">
        <f t="shared" si="0"/>
        <v>1666.67</v>
      </c>
      <c r="C33" s="9">
        <f t="shared" si="8"/>
        <v>59999.920000000042</v>
      </c>
      <c r="D33" s="9">
        <f t="shared" si="9"/>
        <v>308.33</v>
      </c>
      <c r="E33" s="9">
        <f t="shared" si="1"/>
        <v>1975</v>
      </c>
      <c r="F33" s="6">
        <f t="shared" si="2"/>
        <v>1.269734648531915</v>
      </c>
      <c r="G33" s="9">
        <f t="shared" si="10"/>
        <v>1555.44</v>
      </c>
      <c r="H33" s="9">
        <f t="shared" si="11"/>
        <v>55089.59</v>
      </c>
      <c r="I33" s="10">
        <f t="shared" si="3"/>
        <v>565</v>
      </c>
      <c r="J33" s="10">
        <f t="shared" si="12"/>
        <v>256.67</v>
      </c>
      <c r="K33" s="10">
        <f t="shared" si="13"/>
        <v>4910.330000000029</v>
      </c>
      <c r="L33" s="10">
        <f t="shared" si="4"/>
        <v>308.33</v>
      </c>
      <c r="M33" s="10">
        <f t="shared" si="14"/>
        <v>616.66999999999996</v>
      </c>
      <c r="N33" s="10">
        <f t="shared" si="5"/>
        <v>242.84</v>
      </c>
      <c r="P33" s="10">
        <f t="shared" si="6"/>
        <v>208.96</v>
      </c>
      <c r="Q33" s="10">
        <f t="shared" si="7"/>
        <v>356.03999999999996</v>
      </c>
    </row>
    <row r="34" spans="1:17" ht="15.75" thickBot="1" x14ac:dyDescent="0.3">
      <c r="A34" s="5">
        <v>25</v>
      </c>
      <c r="B34" s="9">
        <f t="shared" si="0"/>
        <v>1666.67</v>
      </c>
      <c r="C34" s="9">
        <f t="shared" si="8"/>
        <v>58333.250000000044</v>
      </c>
      <c r="D34" s="9">
        <f t="shared" si="9"/>
        <v>300</v>
      </c>
      <c r="E34" s="9">
        <f t="shared" si="1"/>
        <v>1966.67</v>
      </c>
      <c r="F34" s="6">
        <f t="shared" si="2"/>
        <v>1.2824319950172343</v>
      </c>
      <c r="G34" s="9">
        <f t="shared" si="10"/>
        <v>1533.55</v>
      </c>
      <c r="H34" s="9">
        <f t="shared" si="11"/>
        <v>53673.82</v>
      </c>
      <c r="I34" s="10">
        <f t="shared" si="3"/>
        <v>550.9</v>
      </c>
      <c r="J34" s="10">
        <f t="shared" si="12"/>
        <v>250.89999999999998</v>
      </c>
      <c r="K34" s="10">
        <f t="shared" si="13"/>
        <v>4659.4300000000294</v>
      </c>
      <c r="L34" s="10">
        <f t="shared" si="4"/>
        <v>300</v>
      </c>
      <c r="M34" s="10">
        <f t="shared" si="14"/>
        <v>600</v>
      </c>
      <c r="N34" s="10">
        <f t="shared" si="5"/>
        <v>233.93</v>
      </c>
      <c r="P34" s="10">
        <f t="shared" si="6"/>
        <v>208.96</v>
      </c>
      <c r="Q34" s="10">
        <f t="shared" si="7"/>
        <v>341.93999999999994</v>
      </c>
    </row>
    <row r="35" spans="1:17" ht="15.75" thickBot="1" x14ac:dyDescent="0.3">
      <c r="A35" s="5">
        <v>26</v>
      </c>
      <c r="B35" s="9">
        <f t="shared" si="0"/>
        <v>1666.67</v>
      </c>
      <c r="C35" s="9">
        <f t="shared" si="8"/>
        <v>56666.580000000045</v>
      </c>
      <c r="D35" s="9">
        <f t="shared" si="9"/>
        <v>291.67</v>
      </c>
      <c r="E35" s="9">
        <f t="shared" si="1"/>
        <v>1958.3400000000001</v>
      </c>
      <c r="F35" s="6">
        <f t="shared" si="2"/>
        <v>1.2952563149674066</v>
      </c>
      <c r="G35" s="9">
        <f t="shared" si="10"/>
        <v>1511.93</v>
      </c>
      <c r="H35" s="9">
        <f t="shared" si="11"/>
        <v>52252.22</v>
      </c>
      <c r="I35" s="10">
        <f t="shared" si="3"/>
        <v>536.74</v>
      </c>
      <c r="J35" s="10">
        <f t="shared" si="12"/>
        <v>245.07</v>
      </c>
      <c r="K35" s="10">
        <f t="shared" si="13"/>
        <v>4414.3600000000297</v>
      </c>
      <c r="L35" s="10">
        <f t="shared" si="4"/>
        <v>291.67</v>
      </c>
      <c r="M35" s="10">
        <f t="shared" si="14"/>
        <v>583.33000000000004</v>
      </c>
      <c r="N35" s="10">
        <f t="shared" si="5"/>
        <v>225.18</v>
      </c>
      <c r="P35" s="10">
        <f t="shared" si="6"/>
        <v>208.96</v>
      </c>
      <c r="Q35" s="10">
        <f t="shared" si="7"/>
        <v>327.78</v>
      </c>
    </row>
    <row r="36" spans="1:17" ht="15.75" thickBot="1" x14ac:dyDescent="0.3">
      <c r="A36" s="5">
        <v>27</v>
      </c>
      <c r="B36" s="9">
        <f t="shared" si="0"/>
        <v>1666.67</v>
      </c>
      <c r="C36" s="9">
        <f t="shared" si="8"/>
        <v>54999.910000000047</v>
      </c>
      <c r="D36" s="9">
        <f t="shared" si="9"/>
        <v>283.33</v>
      </c>
      <c r="E36" s="9">
        <f t="shared" si="1"/>
        <v>1950</v>
      </c>
      <c r="F36" s="6">
        <f t="shared" si="2"/>
        <v>1.3082088781170802</v>
      </c>
      <c r="G36" s="9">
        <f t="shared" si="10"/>
        <v>1490.59</v>
      </c>
      <c r="H36" s="9">
        <f t="shared" si="11"/>
        <v>50824.74</v>
      </c>
      <c r="I36" s="10">
        <f t="shared" si="3"/>
        <v>522.52</v>
      </c>
      <c r="J36" s="10">
        <f t="shared" si="12"/>
        <v>239.19</v>
      </c>
      <c r="K36" s="10">
        <f t="shared" si="13"/>
        <v>4175.1700000000301</v>
      </c>
      <c r="L36" s="10">
        <f t="shared" si="4"/>
        <v>283.33</v>
      </c>
      <c r="M36" s="10">
        <f t="shared" si="14"/>
        <v>566.66999999999996</v>
      </c>
      <c r="N36" s="10">
        <f t="shared" si="5"/>
        <v>216.59</v>
      </c>
      <c r="P36" s="10">
        <f t="shared" si="6"/>
        <v>208.96</v>
      </c>
      <c r="Q36" s="10">
        <f t="shared" si="7"/>
        <v>313.55999999999995</v>
      </c>
    </row>
    <row r="37" spans="1:17" ht="15.75" thickBot="1" x14ac:dyDescent="0.3">
      <c r="A37" s="5">
        <v>28</v>
      </c>
      <c r="B37" s="9">
        <f t="shared" si="0"/>
        <v>1666.67</v>
      </c>
      <c r="C37" s="9">
        <f t="shared" si="8"/>
        <v>53333.240000000049</v>
      </c>
      <c r="D37" s="9">
        <f t="shared" si="9"/>
        <v>275</v>
      </c>
      <c r="E37" s="9">
        <f t="shared" si="1"/>
        <v>1941.67</v>
      </c>
      <c r="F37" s="6">
        <f t="shared" si="2"/>
        <v>1.3212909668982511</v>
      </c>
      <c r="G37" s="9">
        <f t="shared" si="10"/>
        <v>1469.52</v>
      </c>
      <c r="H37" s="9">
        <f t="shared" si="11"/>
        <v>49391.32</v>
      </c>
      <c r="I37" s="10">
        <f t="shared" si="3"/>
        <v>508.25</v>
      </c>
      <c r="J37" s="10">
        <f t="shared" si="12"/>
        <v>233.25</v>
      </c>
      <c r="K37" s="10">
        <f t="shared" si="13"/>
        <v>3941.9200000000301</v>
      </c>
      <c r="L37" s="10">
        <f t="shared" si="4"/>
        <v>275</v>
      </c>
      <c r="M37" s="10">
        <f t="shared" si="14"/>
        <v>550</v>
      </c>
      <c r="N37" s="10">
        <f t="shared" si="5"/>
        <v>208.13</v>
      </c>
      <c r="P37" s="10">
        <f t="shared" si="6"/>
        <v>208.96</v>
      </c>
      <c r="Q37" s="10">
        <f t="shared" si="7"/>
        <v>299.28999999999996</v>
      </c>
    </row>
    <row r="38" spans="1:17" ht="15.75" thickBot="1" x14ac:dyDescent="0.3">
      <c r="A38" s="5">
        <v>29</v>
      </c>
      <c r="B38" s="9">
        <f t="shared" si="0"/>
        <v>1666.67</v>
      </c>
      <c r="C38" s="9">
        <f t="shared" si="8"/>
        <v>51666.570000000051</v>
      </c>
      <c r="D38" s="9">
        <f t="shared" si="9"/>
        <v>266.67</v>
      </c>
      <c r="E38" s="9">
        <f t="shared" si="1"/>
        <v>1933.3400000000001</v>
      </c>
      <c r="F38" s="6">
        <f t="shared" si="2"/>
        <v>1.3345038765672337</v>
      </c>
      <c r="G38" s="9">
        <f t="shared" si="10"/>
        <v>1448.73</v>
      </c>
      <c r="H38" s="9">
        <f t="shared" si="11"/>
        <v>47951.89</v>
      </c>
      <c r="I38" s="10">
        <f t="shared" si="3"/>
        <v>493.91</v>
      </c>
      <c r="J38" s="10">
        <f t="shared" si="12"/>
        <v>227.24</v>
      </c>
      <c r="K38" s="10">
        <f t="shared" si="13"/>
        <v>3714.6800000000303</v>
      </c>
      <c r="L38" s="10">
        <f t="shared" si="4"/>
        <v>266.67</v>
      </c>
      <c r="M38" s="10">
        <f t="shared" si="14"/>
        <v>533.33000000000004</v>
      </c>
      <c r="N38" s="10">
        <f t="shared" si="5"/>
        <v>199.82</v>
      </c>
      <c r="P38" s="10">
        <f t="shared" si="6"/>
        <v>208.96</v>
      </c>
      <c r="Q38" s="10">
        <f t="shared" si="7"/>
        <v>284.95000000000005</v>
      </c>
    </row>
    <row r="39" spans="1:17" ht="15.75" thickBot="1" x14ac:dyDescent="0.3">
      <c r="A39" s="5">
        <v>30</v>
      </c>
      <c r="B39" s="9">
        <f t="shared" si="0"/>
        <v>1666.67</v>
      </c>
      <c r="C39" s="9">
        <f t="shared" si="8"/>
        <v>49999.900000000052</v>
      </c>
      <c r="D39" s="9">
        <f t="shared" si="9"/>
        <v>258.33</v>
      </c>
      <c r="E39" s="9">
        <f t="shared" si="1"/>
        <v>1925</v>
      </c>
      <c r="F39" s="6">
        <f t="shared" si="2"/>
        <v>1.3478489153329063</v>
      </c>
      <c r="G39" s="9">
        <f t="shared" si="10"/>
        <v>1428.2</v>
      </c>
      <c r="H39" s="9">
        <f t="shared" si="11"/>
        <v>46506.409999999996</v>
      </c>
      <c r="I39" s="10">
        <f t="shared" si="3"/>
        <v>479.52</v>
      </c>
      <c r="J39" s="10">
        <f t="shared" si="12"/>
        <v>221.19</v>
      </c>
      <c r="K39" s="10">
        <f t="shared" si="13"/>
        <v>3493.4900000000302</v>
      </c>
      <c r="L39" s="10">
        <f t="shared" si="4"/>
        <v>258.33</v>
      </c>
      <c r="M39" s="10">
        <f t="shared" si="14"/>
        <v>516.66999999999996</v>
      </c>
      <c r="N39" s="10">
        <f t="shared" si="5"/>
        <v>191.67</v>
      </c>
      <c r="P39" s="10">
        <f t="shared" si="6"/>
        <v>208.96</v>
      </c>
      <c r="Q39" s="10">
        <f t="shared" si="7"/>
        <v>270.55999999999995</v>
      </c>
    </row>
    <row r="40" spans="1:17" ht="15.75" thickBot="1" x14ac:dyDescent="0.3">
      <c r="A40" s="5">
        <v>31</v>
      </c>
      <c r="B40" s="9">
        <f t="shared" si="0"/>
        <v>1666.67</v>
      </c>
      <c r="C40" s="9">
        <f t="shared" si="8"/>
        <v>48333.230000000054</v>
      </c>
      <c r="D40" s="9">
        <f t="shared" si="9"/>
        <v>250</v>
      </c>
      <c r="E40" s="9">
        <f t="shared" si="1"/>
        <v>1916.67</v>
      </c>
      <c r="F40" s="6">
        <f t="shared" si="2"/>
        <v>1.3613274044862349</v>
      </c>
      <c r="G40" s="9">
        <f t="shared" si="10"/>
        <v>1407.94</v>
      </c>
      <c r="H40" s="9">
        <f t="shared" si="11"/>
        <v>45054.799999999996</v>
      </c>
      <c r="I40" s="10">
        <f t="shared" si="3"/>
        <v>465.06</v>
      </c>
      <c r="J40" s="10">
        <f t="shared" si="12"/>
        <v>215.06</v>
      </c>
      <c r="K40" s="10">
        <f t="shared" si="13"/>
        <v>3278.4300000000303</v>
      </c>
      <c r="L40" s="10">
        <f t="shared" si="4"/>
        <v>250</v>
      </c>
      <c r="M40" s="10">
        <f t="shared" si="14"/>
        <v>500</v>
      </c>
      <c r="N40" s="10">
        <f t="shared" si="5"/>
        <v>183.64</v>
      </c>
      <c r="P40" s="10">
        <f t="shared" si="6"/>
        <v>208.96</v>
      </c>
      <c r="Q40" s="10">
        <f t="shared" si="7"/>
        <v>256.10000000000002</v>
      </c>
    </row>
    <row r="41" spans="1:17" ht="15.75" thickBot="1" x14ac:dyDescent="0.3">
      <c r="A41" s="5">
        <v>32</v>
      </c>
      <c r="B41" s="9">
        <f t="shared" si="0"/>
        <v>1666.67</v>
      </c>
      <c r="C41" s="9">
        <f t="shared" si="8"/>
        <v>46666.560000000056</v>
      </c>
      <c r="D41" s="9">
        <f t="shared" si="9"/>
        <v>241.67</v>
      </c>
      <c r="E41" s="9">
        <f t="shared" si="1"/>
        <v>1908.3400000000001</v>
      </c>
      <c r="F41" s="6">
        <f t="shared" si="2"/>
        <v>1.3749406785310976</v>
      </c>
      <c r="G41" s="9">
        <f t="shared" si="10"/>
        <v>1387.94</v>
      </c>
      <c r="H41" s="9">
        <f t="shared" si="11"/>
        <v>43597.009999999995</v>
      </c>
      <c r="I41" s="10">
        <f t="shared" si="3"/>
        <v>450.55</v>
      </c>
      <c r="J41" s="10">
        <f t="shared" si="12"/>
        <v>208.88000000000002</v>
      </c>
      <c r="K41" s="10">
        <f t="shared" si="13"/>
        <v>3069.5500000000302</v>
      </c>
      <c r="L41" s="10">
        <f t="shared" si="4"/>
        <v>241.67</v>
      </c>
      <c r="M41" s="10">
        <f t="shared" si="14"/>
        <v>483.33</v>
      </c>
      <c r="N41" s="10">
        <f t="shared" si="5"/>
        <v>175.76</v>
      </c>
      <c r="P41" s="10">
        <f t="shared" si="6"/>
        <v>208.96</v>
      </c>
      <c r="Q41" s="10">
        <f t="shared" si="7"/>
        <v>241.59</v>
      </c>
    </row>
    <row r="42" spans="1:17" ht="15.75" thickBot="1" x14ac:dyDescent="0.3">
      <c r="A42" s="5">
        <v>33</v>
      </c>
      <c r="B42" s="9">
        <f t="shared" si="0"/>
        <v>1666.67</v>
      </c>
      <c r="C42" s="9">
        <f t="shared" si="8"/>
        <v>44999.890000000058</v>
      </c>
      <c r="D42" s="9">
        <f t="shared" si="9"/>
        <v>233.33</v>
      </c>
      <c r="E42" s="9">
        <f t="shared" si="1"/>
        <v>1900</v>
      </c>
      <c r="F42" s="6">
        <f t="shared" si="2"/>
        <v>1.3886900853164086</v>
      </c>
      <c r="G42" s="9">
        <f t="shared" si="10"/>
        <v>1368.2</v>
      </c>
      <c r="H42" s="9">
        <f t="shared" si="11"/>
        <v>42132.979999999996</v>
      </c>
      <c r="I42" s="10">
        <f t="shared" si="3"/>
        <v>435.97</v>
      </c>
      <c r="J42" s="10">
        <f t="shared" si="12"/>
        <v>202.64000000000001</v>
      </c>
      <c r="K42" s="10">
        <f t="shared" si="13"/>
        <v>2866.9100000000303</v>
      </c>
      <c r="L42" s="10">
        <f t="shared" ref="L42:L69" si="15">I42-J42</f>
        <v>233.33</v>
      </c>
      <c r="M42" s="10">
        <f t="shared" si="14"/>
        <v>466.67</v>
      </c>
      <c r="N42" s="10">
        <f t="shared" ref="N42:N73" si="16">ROUND((M42-D42)/F42,2)</f>
        <v>168.03</v>
      </c>
      <c r="P42" s="10">
        <f t="shared" ref="P42:P68" si="17">ROUND($J$71/$C$2,2)</f>
        <v>208.96</v>
      </c>
      <c r="Q42" s="10">
        <f t="shared" ref="Q42:Q73" si="18">I42-P42</f>
        <v>227.01000000000002</v>
      </c>
    </row>
    <row r="43" spans="1:17" ht="15.75" thickBot="1" x14ac:dyDescent="0.3">
      <c r="A43" s="5">
        <v>34</v>
      </c>
      <c r="B43" s="9">
        <f t="shared" si="0"/>
        <v>1666.67</v>
      </c>
      <c r="C43" s="9">
        <f t="shared" si="8"/>
        <v>43333.220000000059</v>
      </c>
      <c r="D43" s="9">
        <f t="shared" si="9"/>
        <v>225</v>
      </c>
      <c r="E43" s="9">
        <f t="shared" si="1"/>
        <v>1891.67</v>
      </c>
      <c r="F43" s="6">
        <f t="shared" si="2"/>
        <v>1.4025769861695727</v>
      </c>
      <c r="G43" s="9">
        <f t="shared" si="10"/>
        <v>1348.71</v>
      </c>
      <c r="H43" s="9">
        <f t="shared" si="11"/>
        <v>40662.639999999999</v>
      </c>
      <c r="I43" s="10">
        <f t="shared" si="3"/>
        <v>421.33</v>
      </c>
      <c r="J43" s="10">
        <f t="shared" si="12"/>
        <v>196.32999999999998</v>
      </c>
      <c r="K43" s="10">
        <f t="shared" ref="K43:K74" si="19">K42-J43</f>
        <v>2670.5800000000304</v>
      </c>
      <c r="L43" s="10">
        <f t="shared" si="15"/>
        <v>225</v>
      </c>
      <c r="M43" s="10">
        <f t="shared" si="14"/>
        <v>450</v>
      </c>
      <c r="N43" s="10">
        <f t="shared" si="16"/>
        <v>160.41999999999999</v>
      </c>
      <c r="P43" s="10">
        <f t="shared" si="17"/>
        <v>208.96</v>
      </c>
      <c r="Q43" s="10">
        <f t="shared" si="18"/>
        <v>212.36999999999998</v>
      </c>
    </row>
    <row r="44" spans="1:17" ht="15.75" thickBot="1" x14ac:dyDescent="0.3">
      <c r="A44" s="5">
        <v>35</v>
      </c>
      <c r="B44" s="9">
        <f t="shared" si="0"/>
        <v>1666.67</v>
      </c>
      <c r="C44" s="9">
        <f t="shared" si="8"/>
        <v>41666.550000000061</v>
      </c>
      <c r="D44" s="9">
        <f t="shared" si="9"/>
        <v>216.67</v>
      </c>
      <c r="E44" s="9">
        <f t="shared" si="1"/>
        <v>1883.3400000000001</v>
      </c>
      <c r="F44" s="6">
        <f t="shared" si="2"/>
        <v>1.4166027560312682</v>
      </c>
      <c r="G44" s="9">
        <f t="shared" si="10"/>
        <v>1329.48</v>
      </c>
      <c r="H44" s="9">
        <f t="shared" si="11"/>
        <v>39185.929999999993</v>
      </c>
      <c r="I44" s="10">
        <f t="shared" si="3"/>
        <v>406.63</v>
      </c>
      <c r="J44" s="10">
        <f t="shared" si="12"/>
        <v>189.96</v>
      </c>
      <c r="K44" s="10">
        <f t="shared" si="19"/>
        <v>2480.6200000000304</v>
      </c>
      <c r="L44" s="10">
        <f t="shared" si="15"/>
        <v>216.67</v>
      </c>
      <c r="M44" s="10">
        <f t="shared" si="14"/>
        <v>433.33</v>
      </c>
      <c r="N44" s="10">
        <f t="shared" si="16"/>
        <v>152.94</v>
      </c>
      <c r="P44" s="10">
        <f t="shared" si="17"/>
        <v>208.96</v>
      </c>
      <c r="Q44" s="10">
        <f t="shared" si="18"/>
        <v>197.67</v>
      </c>
    </row>
    <row r="45" spans="1:17" ht="15.75" thickBot="1" x14ac:dyDescent="0.3">
      <c r="A45" s="5">
        <v>36</v>
      </c>
      <c r="B45" s="9">
        <f t="shared" si="0"/>
        <v>1666.67</v>
      </c>
      <c r="C45" s="9">
        <f t="shared" si="8"/>
        <v>39999.880000000063</v>
      </c>
      <c r="D45" s="9">
        <f t="shared" si="9"/>
        <v>208.33</v>
      </c>
      <c r="E45" s="9">
        <f t="shared" si="1"/>
        <v>1875</v>
      </c>
      <c r="F45" s="6">
        <f t="shared" si="2"/>
        <v>1.430768783591581</v>
      </c>
      <c r="G45" s="9">
        <f t="shared" si="10"/>
        <v>1310.48</v>
      </c>
      <c r="H45" s="9">
        <f t="shared" si="11"/>
        <v>37702.789999999994</v>
      </c>
      <c r="I45" s="10">
        <f t="shared" si="3"/>
        <v>391.86</v>
      </c>
      <c r="J45" s="10">
        <f t="shared" si="12"/>
        <v>183.53</v>
      </c>
      <c r="K45" s="10">
        <f t="shared" si="19"/>
        <v>2297.0900000000302</v>
      </c>
      <c r="L45" s="10">
        <f t="shared" si="15"/>
        <v>208.33</v>
      </c>
      <c r="M45" s="10">
        <f t="shared" si="14"/>
        <v>416.67</v>
      </c>
      <c r="N45" s="10">
        <f t="shared" si="16"/>
        <v>145.61000000000001</v>
      </c>
      <c r="P45" s="10">
        <f t="shared" si="17"/>
        <v>208.96</v>
      </c>
      <c r="Q45" s="10">
        <f t="shared" si="18"/>
        <v>182.9</v>
      </c>
    </row>
    <row r="46" spans="1:17" ht="15.75" thickBot="1" x14ac:dyDescent="0.3">
      <c r="A46" s="5">
        <v>37</v>
      </c>
      <c r="B46" s="9">
        <f t="shared" si="0"/>
        <v>1666.67</v>
      </c>
      <c r="C46" s="9">
        <f t="shared" si="8"/>
        <v>38333.210000000065</v>
      </c>
      <c r="D46" s="9">
        <f t="shared" si="9"/>
        <v>200</v>
      </c>
      <c r="E46" s="9">
        <f t="shared" si="1"/>
        <v>1866.67</v>
      </c>
      <c r="F46" s="6">
        <f t="shared" si="2"/>
        <v>1.4450764714274968</v>
      </c>
      <c r="G46" s="9">
        <f t="shared" si="10"/>
        <v>1291.74</v>
      </c>
      <c r="H46" s="9">
        <f t="shared" si="11"/>
        <v>36213.149999999994</v>
      </c>
      <c r="I46" s="10">
        <f t="shared" si="3"/>
        <v>377.03</v>
      </c>
      <c r="J46" s="10">
        <f t="shared" si="12"/>
        <v>177.02999999999997</v>
      </c>
      <c r="K46" s="10">
        <f t="shared" si="19"/>
        <v>2120.0600000000304</v>
      </c>
      <c r="L46" s="10">
        <f t="shared" si="15"/>
        <v>200</v>
      </c>
      <c r="M46" s="10">
        <f t="shared" si="14"/>
        <v>400</v>
      </c>
      <c r="N46" s="10">
        <f t="shared" si="16"/>
        <v>138.4</v>
      </c>
      <c r="P46" s="10">
        <f t="shared" si="17"/>
        <v>208.96</v>
      </c>
      <c r="Q46" s="10">
        <f t="shared" si="18"/>
        <v>168.06999999999996</v>
      </c>
    </row>
    <row r="47" spans="1:17" ht="15.75" thickBot="1" x14ac:dyDescent="0.3">
      <c r="A47" s="5">
        <v>38</v>
      </c>
      <c r="B47" s="9">
        <f t="shared" si="0"/>
        <v>1666.67</v>
      </c>
      <c r="C47" s="9">
        <f t="shared" si="8"/>
        <v>36666.540000000066</v>
      </c>
      <c r="D47" s="9">
        <f t="shared" si="9"/>
        <v>191.67</v>
      </c>
      <c r="E47" s="9">
        <f t="shared" si="1"/>
        <v>1858.3400000000001</v>
      </c>
      <c r="F47" s="6">
        <f t="shared" si="2"/>
        <v>1.4595272361417719</v>
      </c>
      <c r="G47" s="9">
        <f t="shared" si="10"/>
        <v>1273.25</v>
      </c>
      <c r="H47" s="9">
        <f t="shared" si="11"/>
        <v>34716.939999999988</v>
      </c>
      <c r="I47" s="10">
        <f t="shared" si="3"/>
        <v>362.13</v>
      </c>
      <c r="J47" s="10">
        <f t="shared" si="12"/>
        <v>170.46</v>
      </c>
      <c r="K47" s="10">
        <f t="shared" si="19"/>
        <v>1949.6000000000304</v>
      </c>
      <c r="L47" s="10">
        <f t="shared" si="15"/>
        <v>191.67</v>
      </c>
      <c r="M47" s="10">
        <f t="shared" si="14"/>
        <v>383.33</v>
      </c>
      <c r="N47" s="10">
        <f t="shared" si="16"/>
        <v>131.32</v>
      </c>
      <c r="P47" s="10">
        <f t="shared" si="17"/>
        <v>208.96</v>
      </c>
      <c r="Q47" s="10">
        <f t="shared" si="18"/>
        <v>153.16999999999999</v>
      </c>
    </row>
    <row r="48" spans="1:17" ht="15.75" thickBot="1" x14ac:dyDescent="0.3">
      <c r="A48" s="5">
        <v>39</v>
      </c>
      <c r="B48" s="9">
        <f t="shared" si="0"/>
        <v>1666.67</v>
      </c>
      <c r="C48" s="9">
        <f t="shared" si="8"/>
        <v>34999.870000000068</v>
      </c>
      <c r="D48" s="9">
        <f t="shared" si="9"/>
        <v>183.33</v>
      </c>
      <c r="E48" s="9">
        <f t="shared" si="1"/>
        <v>1850</v>
      </c>
      <c r="F48" s="6">
        <f t="shared" si="2"/>
        <v>1.4741225085031893</v>
      </c>
      <c r="G48" s="9">
        <f t="shared" si="10"/>
        <v>1254.98</v>
      </c>
      <c r="H48" s="9">
        <f t="shared" si="11"/>
        <v>33214.109999999986</v>
      </c>
      <c r="I48" s="10">
        <f t="shared" si="3"/>
        <v>347.17</v>
      </c>
      <c r="J48" s="10">
        <f t="shared" si="12"/>
        <v>163.84</v>
      </c>
      <c r="K48" s="10">
        <f t="shared" si="19"/>
        <v>1785.7600000000305</v>
      </c>
      <c r="L48" s="10">
        <f t="shared" si="15"/>
        <v>183.33</v>
      </c>
      <c r="M48" s="10">
        <f t="shared" si="14"/>
        <v>366.67</v>
      </c>
      <c r="N48" s="10">
        <f t="shared" si="16"/>
        <v>124.37</v>
      </c>
      <c r="P48" s="10">
        <f t="shared" si="17"/>
        <v>208.96</v>
      </c>
      <c r="Q48" s="10">
        <f t="shared" si="18"/>
        <v>138.21</v>
      </c>
    </row>
    <row r="49" spans="1:17" ht="15.75" thickBot="1" x14ac:dyDescent="0.3">
      <c r="A49" s="5">
        <v>40</v>
      </c>
      <c r="B49" s="9">
        <f t="shared" si="0"/>
        <v>1666.67</v>
      </c>
      <c r="C49" s="9">
        <f t="shared" si="8"/>
        <v>33333.20000000007</v>
      </c>
      <c r="D49" s="9">
        <f t="shared" si="9"/>
        <v>175</v>
      </c>
      <c r="E49" s="9">
        <f t="shared" si="1"/>
        <v>1841.67</v>
      </c>
      <c r="F49" s="6">
        <f t="shared" si="2"/>
        <v>1.4888637335882215</v>
      </c>
      <c r="G49" s="9">
        <f t="shared" si="10"/>
        <v>1236.96</v>
      </c>
      <c r="H49" s="9">
        <f t="shared" si="11"/>
        <v>31704.579999999987</v>
      </c>
      <c r="I49" s="10">
        <f t="shared" si="3"/>
        <v>332.14</v>
      </c>
      <c r="J49" s="10">
        <f t="shared" si="12"/>
        <v>157.13999999999999</v>
      </c>
      <c r="K49" s="10">
        <f t="shared" si="19"/>
        <v>1628.6200000000304</v>
      </c>
      <c r="L49" s="10">
        <f t="shared" si="15"/>
        <v>175</v>
      </c>
      <c r="M49" s="10">
        <f t="shared" si="14"/>
        <v>350</v>
      </c>
      <c r="N49" s="10">
        <f t="shared" si="16"/>
        <v>117.54</v>
      </c>
      <c r="P49" s="10">
        <f t="shared" si="17"/>
        <v>208.96</v>
      </c>
      <c r="Q49" s="10">
        <f t="shared" si="18"/>
        <v>123.17999999999998</v>
      </c>
    </row>
    <row r="50" spans="1:17" ht="15.75" thickBot="1" x14ac:dyDescent="0.3">
      <c r="A50" s="5">
        <v>41</v>
      </c>
      <c r="B50" s="9">
        <f t="shared" si="0"/>
        <v>1666.67</v>
      </c>
      <c r="C50" s="9">
        <f t="shared" si="8"/>
        <v>31666.530000000072</v>
      </c>
      <c r="D50" s="9">
        <f t="shared" si="9"/>
        <v>166.67</v>
      </c>
      <c r="E50" s="9">
        <f t="shared" si="1"/>
        <v>1833.3400000000001</v>
      </c>
      <c r="F50" s="6">
        <f t="shared" si="2"/>
        <v>1.5037523709241039</v>
      </c>
      <c r="G50" s="9">
        <f t="shared" si="10"/>
        <v>1219.18</v>
      </c>
      <c r="H50" s="9">
        <f t="shared" si="11"/>
        <v>30188.289999999986</v>
      </c>
      <c r="I50" s="10">
        <f t="shared" si="3"/>
        <v>317.05</v>
      </c>
      <c r="J50" s="10">
        <f t="shared" si="12"/>
        <v>150.38000000000002</v>
      </c>
      <c r="K50" s="10">
        <f t="shared" si="19"/>
        <v>1478.2400000000302</v>
      </c>
      <c r="L50" s="10">
        <f t="shared" si="15"/>
        <v>166.67</v>
      </c>
      <c r="M50" s="10">
        <f t="shared" si="14"/>
        <v>333.33</v>
      </c>
      <c r="N50" s="10">
        <f t="shared" si="16"/>
        <v>110.83</v>
      </c>
      <c r="P50" s="10">
        <f t="shared" si="17"/>
        <v>208.96</v>
      </c>
      <c r="Q50" s="10">
        <f t="shared" si="18"/>
        <v>108.09</v>
      </c>
    </row>
    <row r="51" spans="1:17" ht="15.75" thickBot="1" x14ac:dyDescent="0.3">
      <c r="A51" s="5">
        <v>42</v>
      </c>
      <c r="B51" s="9">
        <f t="shared" si="0"/>
        <v>1666.67</v>
      </c>
      <c r="C51" s="9">
        <f t="shared" si="8"/>
        <v>29999.860000000073</v>
      </c>
      <c r="D51" s="9">
        <f t="shared" si="9"/>
        <v>158.33000000000001</v>
      </c>
      <c r="E51" s="9">
        <f t="shared" si="1"/>
        <v>1825</v>
      </c>
      <c r="F51" s="6">
        <f t="shared" si="2"/>
        <v>1.5187898946333451</v>
      </c>
      <c r="G51" s="9">
        <f t="shared" si="10"/>
        <v>1201.6099999999999</v>
      </c>
      <c r="H51" s="9">
        <f t="shared" si="11"/>
        <v>28665.169999999987</v>
      </c>
      <c r="I51" s="10">
        <f t="shared" si="3"/>
        <v>301.88</v>
      </c>
      <c r="J51" s="10">
        <f t="shared" si="12"/>
        <v>143.54999999999998</v>
      </c>
      <c r="K51" s="10">
        <f t="shared" si="19"/>
        <v>1334.6900000000303</v>
      </c>
      <c r="L51" s="10">
        <f t="shared" si="15"/>
        <v>158.33000000000001</v>
      </c>
      <c r="M51" s="10">
        <f t="shared" si="14"/>
        <v>316.67</v>
      </c>
      <c r="N51" s="10">
        <f t="shared" si="16"/>
        <v>104.25</v>
      </c>
      <c r="P51" s="10">
        <f t="shared" si="17"/>
        <v>208.96</v>
      </c>
      <c r="Q51" s="10">
        <f t="shared" si="18"/>
        <v>92.919999999999987</v>
      </c>
    </row>
    <row r="52" spans="1:17" ht="15.75" thickBot="1" x14ac:dyDescent="0.3">
      <c r="A52" s="5">
        <v>43</v>
      </c>
      <c r="B52" s="9">
        <f t="shared" si="0"/>
        <v>1666.67</v>
      </c>
      <c r="C52" s="9">
        <f t="shared" si="8"/>
        <v>28333.190000000075</v>
      </c>
      <c r="D52" s="9">
        <f t="shared" si="9"/>
        <v>150</v>
      </c>
      <c r="E52" s="9">
        <f t="shared" si="1"/>
        <v>1816.67</v>
      </c>
      <c r="F52" s="6">
        <f t="shared" si="2"/>
        <v>1.5339777935796781</v>
      </c>
      <c r="G52" s="9">
        <f t="shared" si="10"/>
        <v>1184.29</v>
      </c>
      <c r="H52" s="9">
        <f t="shared" si="11"/>
        <v>27135.149999999987</v>
      </c>
      <c r="I52" s="10">
        <f t="shared" si="3"/>
        <v>286.64999999999998</v>
      </c>
      <c r="J52" s="10">
        <f t="shared" si="12"/>
        <v>136.64999999999998</v>
      </c>
      <c r="K52" s="10">
        <f t="shared" si="19"/>
        <v>1198.0400000000304</v>
      </c>
      <c r="L52" s="10">
        <f t="shared" si="15"/>
        <v>150</v>
      </c>
      <c r="M52" s="10">
        <f t="shared" si="14"/>
        <v>300</v>
      </c>
      <c r="N52" s="10">
        <f t="shared" si="16"/>
        <v>97.78</v>
      </c>
      <c r="P52" s="10">
        <f t="shared" si="17"/>
        <v>208.96</v>
      </c>
      <c r="Q52" s="10">
        <f t="shared" si="18"/>
        <v>77.689999999999969</v>
      </c>
    </row>
    <row r="53" spans="1:17" ht="15.75" thickBot="1" x14ac:dyDescent="0.3">
      <c r="A53" s="5">
        <v>44</v>
      </c>
      <c r="B53" s="9">
        <f t="shared" si="0"/>
        <v>1666.67</v>
      </c>
      <c r="C53" s="9">
        <f t="shared" si="8"/>
        <v>26666.520000000077</v>
      </c>
      <c r="D53" s="9">
        <f t="shared" si="9"/>
        <v>141.66999999999999</v>
      </c>
      <c r="E53" s="9">
        <f t="shared" si="1"/>
        <v>1808.3400000000001</v>
      </c>
      <c r="F53" s="6">
        <f t="shared" si="2"/>
        <v>1.549317571515475</v>
      </c>
      <c r="G53" s="9">
        <f t="shared" si="10"/>
        <v>1167.18</v>
      </c>
      <c r="H53" s="9">
        <f t="shared" si="11"/>
        <v>25598.159999999985</v>
      </c>
      <c r="I53" s="10">
        <f t="shared" si="3"/>
        <v>271.35000000000002</v>
      </c>
      <c r="J53" s="10">
        <f t="shared" si="12"/>
        <v>129.68000000000004</v>
      </c>
      <c r="K53" s="10">
        <f t="shared" si="19"/>
        <v>1068.3600000000304</v>
      </c>
      <c r="L53" s="10">
        <f t="shared" si="15"/>
        <v>141.66999999999999</v>
      </c>
      <c r="M53" s="10">
        <f t="shared" si="14"/>
        <v>283.33</v>
      </c>
      <c r="N53" s="10">
        <f t="shared" si="16"/>
        <v>91.43</v>
      </c>
      <c r="P53" s="10">
        <f t="shared" si="17"/>
        <v>208.96</v>
      </c>
      <c r="Q53" s="10">
        <f t="shared" si="18"/>
        <v>62.390000000000015</v>
      </c>
    </row>
    <row r="54" spans="1:17" ht="15.75" thickBot="1" x14ac:dyDescent="0.3">
      <c r="A54" s="5">
        <v>45</v>
      </c>
      <c r="B54" s="9">
        <f t="shared" si="0"/>
        <v>1666.67</v>
      </c>
      <c r="C54" s="9">
        <f t="shared" si="8"/>
        <v>24999.850000000079</v>
      </c>
      <c r="D54" s="9">
        <f t="shared" si="9"/>
        <v>133.33000000000001</v>
      </c>
      <c r="E54" s="9">
        <f t="shared" si="1"/>
        <v>1800</v>
      </c>
      <c r="F54" s="6">
        <f t="shared" si="2"/>
        <v>1.5648107472306299</v>
      </c>
      <c r="G54" s="9">
        <f t="shared" si="10"/>
        <v>1150.3</v>
      </c>
      <c r="H54" s="9">
        <f t="shared" si="11"/>
        <v>24054.139999999985</v>
      </c>
      <c r="I54" s="10">
        <f t="shared" si="3"/>
        <v>255.98</v>
      </c>
      <c r="J54" s="10">
        <f t="shared" si="12"/>
        <v>122.64999999999998</v>
      </c>
      <c r="K54" s="10">
        <f t="shared" si="19"/>
        <v>945.71000000003039</v>
      </c>
      <c r="L54" s="10">
        <f t="shared" si="15"/>
        <v>133.33000000000001</v>
      </c>
      <c r="M54" s="10">
        <f t="shared" si="14"/>
        <v>266.67</v>
      </c>
      <c r="N54" s="10">
        <f t="shared" si="16"/>
        <v>85.21</v>
      </c>
      <c r="P54" s="10">
        <f t="shared" si="17"/>
        <v>208.96</v>
      </c>
      <c r="Q54" s="10">
        <f t="shared" si="18"/>
        <v>47.019999999999982</v>
      </c>
    </row>
    <row r="55" spans="1:17" ht="15.75" thickBot="1" x14ac:dyDescent="0.3">
      <c r="A55" s="5">
        <v>46</v>
      </c>
      <c r="B55" s="9">
        <f t="shared" si="0"/>
        <v>1666.67</v>
      </c>
      <c r="C55" s="9">
        <f t="shared" si="8"/>
        <v>23333.18000000008</v>
      </c>
      <c r="D55" s="9">
        <f t="shared" si="9"/>
        <v>125</v>
      </c>
      <c r="E55" s="9">
        <f t="shared" si="1"/>
        <v>1791.67</v>
      </c>
      <c r="F55" s="6">
        <f t="shared" si="2"/>
        <v>1.5804588547029363</v>
      </c>
      <c r="G55" s="9">
        <f t="shared" si="10"/>
        <v>1133.6400000000001</v>
      </c>
      <c r="H55" s="9">
        <f t="shared" si="11"/>
        <v>22503.009999999987</v>
      </c>
      <c r="I55" s="10">
        <f t="shared" si="3"/>
        <v>240.54</v>
      </c>
      <c r="J55" s="10">
        <f t="shared" si="12"/>
        <v>115.53999999999999</v>
      </c>
      <c r="K55" s="10">
        <f t="shared" si="19"/>
        <v>830.17000000003043</v>
      </c>
      <c r="L55" s="10">
        <f t="shared" si="15"/>
        <v>125</v>
      </c>
      <c r="M55" s="10">
        <f t="shared" si="14"/>
        <v>250</v>
      </c>
      <c r="N55" s="10">
        <f t="shared" si="16"/>
        <v>79.09</v>
      </c>
      <c r="P55" s="10">
        <f t="shared" si="17"/>
        <v>208.96</v>
      </c>
      <c r="Q55" s="10">
        <f t="shared" si="18"/>
        <v>31.579999999999984</v>
      </c>
    </row>
    <row r="56" spans="1:17" ht="15.75" thickBot="1" x14ac:dyDescent="0.3">
      <c r="A56" s="5">
        <v>47</v>
      </c>
      <c r="B56" s="9">
        <f t="shared" si="0"/>
        <v>1666.67</v>
      </c>
      <c r="C56" s="9">
        <f t="shared" si="8"/>
        <v>21666.510000000082</v>
      </c>
      <c r="D56" s="9">
        <f t="shared" si="9"/>
        <v>116.67</v>
      </c>
      <c r="E56" s="9">
        <f t="shared" si="1"/>
        <v>1783.3400000000001</v>
      </c>
      <c r="F56" s="6">
        <f t="shared" si="2"/>
        <v>1.5962634432499652</v>
      </c>
      <c r="G56" s="9">
        <f t="shared" si="10"/>
        <v>1117.2</v>
      </c>
      <c r="H56" s="9">
        <f t="shared" si="11"/>
        <v>20944.699999999986</v>
      </c>
      <c r="I56" s="10">
        <f t="shared" si="3"/>
        <v>225.03</v>
      </c>
      <c r="J56" s="10">
        <f t="shared" si="12"/>
        <v>108.36</v>
      </c>
      <c r="K56" s="10">
        <f t="shared" si="19"/>
        <v>721.81000000003041</v>
      </c>
      <c r="L56" s="10">
        <f t="shared" si="15"/>
        <v>116.67</v>
      </c>
      <c r="M56" s="10">
        <f t="shared" si="14"/>
        <v>233.33</v>
      </c>
      <c r="N56" s="10">
        <f t="shared" si="16"/>
        <v>73.08</v>
      </c>
      <c r="P56" s="10">
        <f t="shared" si="17"/>
        <v>208.96</v>
      </c>
      <c r="Q56" s="10">
        <f t="shared" si="18"/>
        <v>16.069999999999993</v>
      </c>
    </row>
    <row r="57" spans="1:17" ht="15.75" thickBot="1" x14ac:dyDescent="0.3">
      <c r="A57" s="5">
        <v>48</v>
      </c>
      <c r="B57" s="9">
        <f t="shared" si="0"/>
        <v>1666.67</v>
      </c>
      <c r="C57" s="9">
        <f t="shared" si="8"/>
        <v>19999.840000000084</v>
      </c>
      <c r="D57" s="9">
        <f t="shared" si="9"/>
        <v>108.33</v>
      </c>
      <c r="E57" s="9">
        <f t="shared" si="1"/>
        <v>1775</v>
      </c>
      <c r="F57" s="6">
        <f t="shared" si="2"/>
        <v>1.6122260776824653</v>
      </c>
      <c r="G57" s="9">
        <f t="shared" si="10"/>
        <v>1100.96</v>
      </c>
      <c r="H57" s="9">
        <f t="shared" si="11"/>
        <v>19379.149999999987</v>
      </c>
      <c r="I57" s="10">
        <f t="shared" si="3"/>
        <v>209.45</v>
      </c>
      <c r="J57" s="10">
        <f t="shared" si="12"/>
        <v>101.11999999999999</v>
      </c>
      <c r="K57" s="10">
        <f t="shared" si="19"/>
        <v>620.69000000003041</v>
      </c>
      <c r="L57" s="10">
        <f t="shared" si="15"/>
        <v>108.33</v>
      </c>
      <c r="M57" s="10">
        <f t="shared" si="14"/>
        <v>216.67</v>
      </c>
      <c r="N57" s="10">
        <f t="shared" si="16"/>
        <v>67.2</v>
      </c>
      <c r="P57" s="10">
        <f t="shared" si="17"/>
        <v>208.96</v>
      </c>
      <c r="Q57" s="10">
        <f t="shared" si="18"/>
        <v>0.48999999999998067</v>
      </c>
    </row>
    <row r="58" spans="1:17" ht="15.75" thickBot="1" x14ac:dyDescent="0.3">
      <c r="A58" s="5">
        <v>49</v>
      </c>
      <c r="B58" s="9">
        <f t="shared" si="0"/>
        <v>1666.67</v>
      </c>
      <c r="C58" s="9">
        <f t="shared" si="8"/>
        <v>18333.170000000086</v>
      </c>
      <c r="D58" s="9">
        <f t="shared" si="9"/>
        <v>100</v>
      </c>
      <c r="E58" s="9">
        <f t="shared" si="1"/>
        <v>1766.67</v>
      </c>
      <c r="F58" s="6">
        <f t="shared" si="2"/>
        <v>1.6283483384592901</v>
      </c>
      <c r="G58" s="9">
        <f t="shared" si="10"/>
        <v>1084.95</v>
      </c>
      <c r="H58" s="9">
        <f t="shared" si="11"/>
        <v>17806.26999999999</v>
      </c>
      <c r="I58" s="10">
        <f t="shared" si="3"/>
        <v>193.79</v>
      </c>
      <c r="J58" s="10">
        <f t="shared" si="12"/>
        <v>93.789999999999992</v>
      </c>
      <c r="K58" s="10">
        <f t="shared" si="19"/>
        <v>526.90000000003045</v>
      </c>
      <c r="L58" s="10">
        <f t="shared" si="15"/>
        <v>100</v>
      </c>
      <c r="M58" s="10">
        <f t="shared" si="14"/>
        <v>200</v>
      </c>
      <c r="N58" s="10">
        <f t="shared" si="16"/>
        <v>61.41</v>
      </c>
      <c r="P58" s="10">
        <f t="shared" si="17"/>
        <v>208.96</v>
      </c>
      <c r="Q58" s="10">
        <f t="shared" si="18"/>
        <v>-15.170000000000016</v>
      </c>
    </row>
    <row r="59" spans="1:17" ht="15.75" thickBot="1" x14ac:dyDescent="0.3">
      <c r="A59" s="5">
        <v>50</v>
      </c>
      <c r="B59" s="9">
        <f t="shared" si="0"/>
        <v>1666.67</v>
      </c>
      <c r="C59" s="9">
        <f t="shared" si="8"/>
        <v>16666.500000000087</v>
      </c>
      <c r="D59" s="9">
        <f t="shared" si="9"/>
        <v>91.67</v>
      </c>
      <c r="E59" s="9">
        <f t="shared" si="1"/>
        <v>1758.3400000000001</v>
      </c>
      <c r="F59" s="6">
        <f t="shared" si="2"/>
        <v>1.6446318218438831</v>
      </c>
      <c r="G59" s="9">
        <f t="shared" si="10"/>
        <v>1069.1400000000001</v>
      </c>
      <c r="H59" s="9">
        <f t="shared" si="11"/>
        <v>16225.989999999991</v>
      </c>
      <c r="I59" s="10">
        <f t="shared" si="3"/>
        <v>178.06</v>
      </c>
      <c r="J59" s="10">
        <f t="shared" si="12"/>
        <v>86.39</v>
      </c>
      <c r="K59" s="10">
        <f t="shared" si="19"/>
        <v>440.51000000003046</v>
      </c>
      <c r="L59" s="10">
        <f t="shared" si="15"/>
        <v>91.67</v>
      </c>
      <c r="M59" s="10">
        <f t="shared" si="14"/>
        <v>183.33</v>
      </c>
      <c r="N59" s="10">
        <f t="shared" si="16"/>
        <v>55.73</v>
      </c>
      <c r="P59" s="10">
        <f t="shared" si="17"/>
        <v>208.96</v>
      </c>
      <c r="Q59" s="10">
        <f t="shared" si="18"/>
        <v>-30.900000000000006</v>
      </c>
    </row>
    <row r="60" spans="1:17" ht="15.75" thickBot="1" x14ac:dyDescent="0.3">
      <c r="A60" s="5">
        <v>51</v>
      </c>
      <c r="B60" s="9">
        <f t="shared" si="0"/>
        <v>1666.67</v>
      </c>
      <c r="C60" s="9">
        <f t="shared" si="8"/>
        <v>14999.830000000087</v>
      </c>
      <c r="D60" s="9">
        <f t="shared" si="9"/>
        <v>83.33</v>
      </c>
      <c r="E60" s="9">
        <f t="shared" si="1"/>
        <v>1750</v>
      </c>
      <c r="F60" s="6">
        <f t="shared" si="2"/>
        <v>1.6610781400623216</v>
      </c>
      <c r="G60" s="9">
        <f t="shared" si="10"/>
        <v>1053.53</v>
      </c>
      <c r="H60" s="9">
        <f t="shared" si="11"/>
        <v>14638.249999999989</v>
      </c>
      <c r="I60" s="10">
        <f t="shared" si="3"/>
        <v>162.26</v>
      </c>
      <c r="J60" s="10">
        <f t="shared" si="12"/>
        <v>78.929999999999993</v>
      </c>
      <c r="K60" s="10">
        <f t="shared" si="19"/>
        <v>361.58000000003045</v>
      </c>
      <c r="L60" s="10">
        <f t="shared" si="15"/>
        <v>83.33</v>
      </c>
      <c r="M60" s="10">
        <f t="shared" si="14"/>
        <v>166.67</v>
      </c>
      <c r="N60" s="10">
        <f t="shared" si="16"/>
        <v>50.17</v>
      </c>
      <c r="P60" s="10">
        <f t="shared" si="17"/>
        <v>208.96</v>
      </c>
      <c r="Q60" s="10">
        <f t="shared" si="18"/>
        <v>-46.700000000000017</v>
      </c>
    </row>
    <row r="61" spans="1:17" ht="15.75" thickBot="1" x14ac:dyDescent="0.3">
      <c r="A61" s="5">
        <v>52</v>
      </c>
      <c r="B61" s="9">
        <f t="shared" si="0"/>
        <v>1666.67</v>
      </c>
      <c r="C61" s="9">
        <f t="shared" si="8"/>
        <v>13333.160000000087</v>
      </c>
      <c r="D61" s="9">
        <f t="shared" si="9"/>
        <v>75</v>
      </c>
      <c r="E61" s="9">
        <f t="shared" si="1"/>
        <v>1741.67</v>
      </c>
      <c r="F61" s="6">
        <f t="shared" si="2"/>
        <v>1.6776889214629449</v>
      </c>
      <c r="G61" s="9">
        <f t="shared" si="10"/>
        <v>1038.1400000000001</v>
      </c>
      <c r="H61" s="9">
        <f t="shared" si="11"/>
        <v>13042.959999999988</v>
      </c>
      <c r="I61" s="10">
        <f t="shared" si="3"/>
        <v>146.38</v>
      </c>
      <c r="J61" s="10">
        <f t="shared" si="12"/>
        <v>71.38</v>
      </c>
      <c r="K61" s="10">
        <f t="shared" si="19"/>
        <v>290.20000000003046</v>
      </c>
      <c r="L61" s="10">
        <f t="shared" si="15"/>
        <v>75</v>
      </c>
      <c r="M61" s="10">
        <f t="shared" si="14"/>
        <v>150</v>
      </c>
      <c r="N61" s="10">
        <f t="shared" si="16"/>
        <v>44.7</v>
      </c>
      <c r="P61" s="10">
        <f t="shared" si="17"/>
        <v>208.96</v>
      </c>
      <c r="Q61" s="10">
        <f t="shared" si="18"/>
        <v>-62.580000000000013</v>
      </c>
    </row>
    <row r="62" spans="1:17" ht="15.75" thickBot="1" x14ac:dyDescent="0.3">
      <c r="A62" s="5">
        <v>53</v>
      </c>
      <c r="B62" s="9">
        <f t="shared" si="0"/>
        <v>1666.67</v>
      </c>
      <c r="C62" s="9">
        <f t="shared" si="8"/>
        <v>11666.490000000087</v>
      </c>
      <c r="D62" s="9">
        <f t="shared" si="9"/>
        <v>66.67</v>
      </c>
      <c r="E62" s="9">
        <f t="shared" si="1"/>
        <v>1733.3400000000001</v>
      </c>
      <c r="F62" s="6">
        <f t="shared" si="2"/>
        <v>1.6944658106775741</v>
      </c>
      <c r="G62" s="9">
        <f t="shared" si="10"/>
        <v>1022.94</v>
      </c>
      <c r="H62" s="9">
        <f t="shared" si="11"/>
        <v>11440.049999999988</v>
      </c>
      <c r="I62" s="10">
        <f t="shared" si="3"/>
        <v>130.43</v>
      </c>
      <c r="J62" s="10">
        <f t="shared" si="12"/>
        <v>63.760000000000005</v>
      </c>
      <c r="K62" s="10">
        <f t="shared" si="19"/>
        <v>226.44000000003047</v>
      </c>
      <c r="L62" s="10">
        <f t="shared" si="15"/>
        <v>66.67</v>
      </c>
      <c r="M62" s="10">
        <f t="shared" si="14"/>
        <v>133.33000000000001</v>
      </c>
      <c r="N62" s="10">
        <f t="shared" si="16"/>
        <v>39.340000000000003</v>
      </c>
      <c r="P62" s="10">
        <f t="shared" si="17"/>
        <v>208.96</v>
      </c>
      <c r="Q62" s="10">
        <f t="shared" si="18"/>
        <v>-78.53</v>
      </c>
    </row>
    <row r="63" spans="1:17" ht="15.75" thickBot="1" x14ac:dyDescent="0.3">
      <c r="A63" s="5">
        <v>54</v>
      </c>
      <c r="B63" s="9">
        <f t="shared" si="0"/>
        <v>1666.67</v>
      </c>
      <c r="C63" s="9">
        <f t="shared" si="8"/>
        <v>9999.820000000087</v>
      </c>
      <c r="D63" s="9">
        <f t="shared" si="9"/>
        <v>58.33</v>
      </c>
      <c r="E63" s="9">
        <f t="shared" si="1"/>
        <v>1725</v>
      </c>
      <c r="F63" s="6">
        <f t="shared" si="2"/>
        <v>1.7114104687843503</v>
      </c>
      <c r="G63" s="9">
        <f t="shared" si="10"/>
        <v>1007.94</v>
      </c>
      <c r="H63" s="9">
        <f t="shared" si="11"/>
        <v>9829.449999999988</v>
      </c>
      <c r="I63" s="10">
        <f t="shared" si="3"/>
        <v>114.4</v>
      </c>
      <c r="J63" s="10">
        <f t="shared" si="12"/>
        <v>56.070000000000007</v>
      </c>
      <c r="K63" s="10">
        <f t="shared" si="19"/>
        <v>170.37000000003047</v>
      </c>
      <c r="L63" s="10">
        <f t="shared" si="15"/>
        <v>58.33</v>
      </c>
      <c r="M63" s="10">
        <f t="shared" si="14"/>
        <v>116.66</v>
      </c>
      <c r="N63" s="10">
        <f t="shared" si="16"/>
        <v>34.08</v>
      </c>
      <c r="P63" s="10">
        <f t="shared" si="17"/>
        <v>208.96</v>
      </c>
      <c r="Q63" s="10">
        <f t="shared" si="18"/>
        <v>-94.56</v>
      </c>
    </row>
    <row r="64" spans="1:17" ht="15.75" thickBot="1" x14ac:dyDescent="0.3">
      <c r="A64" s="5">
        <v>55</v>
      </c>
      <c r="B64" s="9">
        <f t="shared" si="0"/>
        <v>1666.67</v>
      </c>
      <c r="C64" s="9">
        <f t="shared" si="8"/>
        <v>8333.1500000000869</v>
      </c>
      <c r="D64" s="9">
        <f t="shared" si="9"/>
        <v>50</v>
      </c>
      <c r="E64" s="9">
        <f t="shared" si="1"/>
        <v>1716.67</v>
      </c>
      <c r="F64" s="6">
        <f t="shared" si="2"/>
        <v>1.7285245734721935</v>
      </c>
      <c r="G64" s="9">
        <f t="shared" si="10"/>
        <v>993.14</v>
      </c>
      <c r="H64" s="9">
        <f t="shared" si="11"/>
        <v>8211.0699999999888</v>
      </c>
      <c r="I64" s="10">
        <f t="shared" si="3"/>
        <v>98.29</v>
      </c>
      <c r="J64" s="10">
        <f t="shared" si="12"/>
        <v>48.290000000000006</v>
      </c>
      <c r="K64" s="10">
        <f t="shared" si="19"/>
        <v>122.08000000003047</v>
      </c>
      <c r="L64" s="10">
        <f t="shared" si="15"/>
        <v>50</v>
      </c>
      <c r="M64" s="10">
        <f t="shared" si="14"/>
        <v>100</v>
      </c>
      <c r="N64" s="10">
        <f t="shared" si="16"/>
        <v>28.93</v>
      </c>
      <c r="P64" s="10">
        <f t="shared" si="17"/>
        <v>208.96</v>
      </c>
      <c r="Q64" s="10">
        <f t="shared" si="18"/>
        <v>-110.67</v>
      </c>
    </row>
    <row r="65" spans="1:17" ht="15.75" thickBot="1" x14ac:dyDescent="0.3">
      <c r="A65" s="5">
        <v>56</v>
      </c>
      <c r="B65" s="9">
        <f t="shared" si="0"/>
        <v>1666.67</v>
      </c>
      <c r="C65" s="9">
        <f t="shared" si="8"/>
        <v>6666.4800000000869</v>
      </c>
      <c r="D65" s="9">
        <f t="shared" si="9"/>
        <v>41.67</v>
      </c>
      <c r="E65" s="9">
        <f t="shared" si="1"/>
        <v>1708.3400000000001</v>
      </c>
      <c r="F65" s="6">
        <f t="shared" si="2"/>
        <v>1.7458098192069158</v>
      </c>
      <c r="G65" s="9">
        <f t="shared" si="10"/>
        <v>978.54</v>
      </c>
      <c r="H65" s="9">
        <f t="shared" si="11"/>
        <v>6584.8399999999892</v>
      </c>
      <c r="I65" s="10">
        <f t="shared" si="3"/>
        <v>82.11</v>
      </c>
      <c r="J65" s="10">
        <f t="shared" si="12"/>
        <v>40.44</v>
      </c>
      <c r="K65" s="10">
        <f t="shared" si="19"/>
        <v>81.640000000030469</v>
      </c>
      <c r="L65" s="10">
        <f t="shared" si="15"/>
        <v>41.67</v>
      </c>
      <c r="M65" s="10">
        <f t="shared" si="14"/>
        <v>83.33</v>
      </c>
      <c r="N65" s="10">
        <f t="shared" si="16"/>
        <v>23.86</v>
      </c>
      <c r="P65" s="10">
        <f t="shared" si="17"/>
        <v>208.96</v>
      </c>
      <c r="Q65" s="10">
        <f t="shared" si="18"/>
        <v>-126.85000000000001</v>
      </c>
    </row>
    <row r="66" spans="1:17" ht="15.75" thickBot="1" x14ac:dyDescent="0.3">
      <c r="A66" s="5">
        <v>57</v>
      </c>
      <c r="B66" s="9">
        <f t="shared" si="0"/>
        <v>1666.67</v>
      </c>
      <c r="C66" s="9">
        <f t="shared" si="8"/>
        <v>4999.8100000000868</v>
      </c>
      <c r="D66" s="9">
        <f t="shared" si="9"/>
        <v>33.33</v>
      </c>
      <c r="E66" s="9">
        <f t="shared" si="1"/>
        <v>1700</v>
      </c>
      <c r="F66" s="6">
        <f t="shared" si="2"/>
        <v>1.7632679173989851</v>
      </c>
      <c r="G66" s="9">
        <f t="shared" si="10"/>
        <v>964.12</v>
      </c>
      <c r="H66" s="9">
        <f t="shared" si="11"/>
        <v>4950.6899999999896</v>
      </c>
      <c r="I66" s="10">
        <f t="shared" si="3"/>
        <v>65.849999999999994</v>
      </c>
      <c r="J66" s="10">
        <f t="shared" si="12"/>
        <v>32.519999999999996</v>
      </c>
      <c r="K66" s="10">
        <f t="shared" si="19"/>
        <v>49.120000000030473</v>
      </c>
      <c r="L66" s="10">
        <f t="shared" si="15"/>
        <v>33.33</v>
      </c>
      <c r="M66" s="10">
        <f t="shared" si="14"/>
        <v>66.66</v>
      </c>
      <c r="N66" s="10">
        <f t="shared" si="16"/>
        <v>18.899999999999999</v>
      </c>
      <c r="P66" s="10">
        <f t="shared" si="17"/>
        <v>208.96</v>
      </c>
      <c r="Q66" s="10">
        <f t="shared" si="18"/>
        <v>-143.11000000000001</v>
      </c>
    </row>
    <row r="67" spans="1:17" ht="15.75" thickBot="1" x14ac:dyDescent="0.3">
      <c r="A67" s="5">
        <v>58</v>
      </c>
      <c r="B67" s="9">
        <f t="shared" si="0"/>
        <v>1666.67</v>
      </c>
      <c r="C67" s="9">
        <f t="shared" si="8"/>
        <v>3333.1400000000867</v>
      </c>
      <c r="D67" s="9">
        <f t="shared" si="9"/>
        <v>25</v>
      </c>
      <c r="E67" s="9">
        <f t="shared" si="1"/>
        <v>1691.67</v>
      </c>
      <c r="F67" s="6">
        <f t="shared" si="2"/>
        <v>1.7809005965729749</v>
      </c>
      <c r="G67" s="9">
        <f t="shared" si="10"/>
        <v>949.9</v>
      </c>
      <c r="H67" s="9">
        <f t="shared" si="11"/>
        <v>3308.5299999999897</v>
      </c>
      <c r="I67" s="10">
        <f t="shared" si="3"/>
        <v>49.51</v>
      </c>
      <c r="J67" s="10">
        <f t="shared" si="12"/>
        <v>24.509999999999998</v>
      </c>
      <c r="K67" s="10">
        <f t="shared" si="19"/>
        <v>24.610000000030475</v>
      </c>
      <c r="L67" s="10">
        <f t="shared" si="15"/>
        <v>25</v>
      </c>
      <c r="M67" s="10">
        <f t="shared" si="14"/>
        <v>50</v>
      </c>
      <c r="N67" s="10">
        <f t="shared" si="16"/>
        <v>14.04</v>
      </c>
      <c r="P67" s="10">
        <f t="shared" si="17"/>
        <v>208.96</v>
      </c>
      <c r="Q67" s="10">
        <f t="shared" si="18"/>
        <v>-159.45000000000002</v>
      </c>
    </row>
    <row r="68" spans="1:17" ht="15.75" thickBot="1" x14ac:dyDescent="0.3">
      <c r="A68" s="5">
        <v>59</v>
      </c>
      <c r="B68" s="9">
        <f t="shared" si="0"/>
        <v>1666.67</v>
      </c>
      <c r="C68" s="9">
        <f t="shared" si="8"/>
        <v>1666.4700000000867</v>
      </c>
      <c r="D68" s="9">
        <f t="shared" si="9"/>
        <v>16.670000000000002</v>
      </c>
      <c r="E68" s="9">
        <f t="shared" si="1"/>
        <v>1683.3400000000001</v>
      </c>
      <c r="F68" s="6">
        <f t="shared" si="2"/>
        <v>1.7987096025387042</v>
      </c>
      <c r="G68" s="9">
        <f t="shared" si="10"/>
        <v>935.86</v>
      </c>
      <c r="H68" s="9">
        <f t="shared" si="11"/>
        <v>1658.2799999999897</v>
      </c>
      <c r="I68" s="10">
        <f t="shared" si="3"/>
        <v>33.090000000000003</v>
      </c>
      <c r="J68" s="10">
        <f t="shared" si="12"/>
        <v>16.420000000000002</v>
      </c>
      <c r="K68" s="10">
        <f t="shared" si="19"/>
        <v>8.1900000000304729</v>
      </c>
      <c r="L68" s="10">
        <f t="shared" si="15"/>
        <v>16.670000000000002</v>
      </c>
      <c r="M68" s="10">
        <f t="shared" si="14"/>
        <v>33.33</v>
      </c>
      <c r="N68" s="10">
        <f t="shared" si="16"/>
        <v>9.26</v>
      </c>
      <c r="P68" s="10">
        <f t="shared" si="17"/>
        <v>208.96</v>
      </c>
      <c r="Q68" s="10">
        <f t="shared" si="18"/>
        <v>-175.87</v>
      </c>
    </row>
    <row r="69" spans="1:17" ht="15.75" thickBot="1" x14ac:dyDescent="0.3">
      <c r="A69" s="5">
        <v>60</v>
      </c>
      <c r="B69" s="9">
        <f>ROUND($C$1/60,2)-0.2</f>
        <v>1666.47</v>
      </c>
      <c r="C69" s="9">
        <f t="shared" si="8"/>
        <v>8.6629370343871415E-11</v>
      </c>
      <c r="D69" s="9">
        <f t="shared" si="9"/>
        <v>8.33</v>
      </c>
      <c r="E69" s="9">
        <f t="shared" si="1"/>
        <v>1674.8</v>
      </c>
      <c r="F69" s="6">
        <f t="shared" si="2"/>
        <v>1.8166966985640913</v>
      </c>
      <c r="G69" s="9">
        <f t="shared" si="10"/>
        <v>921.89</v>
      </c>
      <c r="H69" s="9">
        <f t="shared" si="11"/>
        <v>-1.0231815394945443E-11</v>
      </c>
      <c r="I69" s="10">
        <f>ROUND(H68*$C$4*(1/12),2)-0.06</f>
        <v>16.52</v>
      </c>
      <c r="J69" s="10">
        <f t="shared" si="12"/>
        <v>8.19</v>
      </c>
      <c r="K69" s="10">
        <f t="shared" si="19"/>
        <v>3.0473401579911297E-11</v>
      </c>
      <c r="L69" s="10">
        <f t="shared" si="15"/>
        <v>8.33</v>
      </c>
      <c r="M69" s="10">
        <f t="shared" si="14"/>
        <v>16.66</v>
      </c>
      <c r="N69" s="10">
        <f>ROUND((M69-D69)/F69,2)-0.02</f>
        <v>4.57</v>
      </c>
      <c r="P69" s="10">
        <f>ROUND($J$71/$C$2,2)-0.18</f>
        <v>208.78</v>
      </c>
      <c r="Q69" s="10">
        <f t="shared" si="18"/>
        <v>-192.26</v>
      </c>
    </row>
    <row r="70" spans="1:17" ht="15.75" thickBot="1" x14ac:dyDescent="0.3">
      <c r="A70" s="5"/>
      <c r="B70" s="6"/>
      <c r="C70" s="6"/>
      <c r="D70" s="6"/>
      <c r="E70" s="6"/>
      <c r="F70" s="8"/>
      <c r="G70" s="9"/>
      <c r="H70" s="9"/>
      <c r="I70" s="9"/>
      <c r="J70" s="9"/>
      <c r="K70" s="10"/>
      <c r="L70" s="10"/>
      <c r="M70" s="9"/>
      <c r="N70" s="9"/>
      <c r="P70" s="9"/>
      <c r="Q70" s="9"/>
    </row>
    <row r="71" spans="1:17" ht="15.75" thickBot="1" x14ac:dyDescent="0.3">
      <c r="A71" s="11"/>
      <c r="B71" s="11"/>
      <c r="C71" s="11"/>
      <c r="D71" s="22">
        <f>SUM(D10:D69)</f>
        <v>15250</v>
      </c>
      <c r="E71" s="11"/>
      <c r="F71" s="11"/>
      <c r="G71" s="22">
        <f>SUM(G10:G69)</f>
        <v>87462.579999999973</v>
      </c>
      <c r="H71" s="22"/>
      <c r="I71" s="22">
        <f>SUM(I10:I69)</f>
        <v>27787.420000000006</v>
      </c>
      <c r="J71" s="22">
        <f>SUM(J10:J69)</f>
        <v>12537.419999999998</v>
      </c>
      <c r="K71" s="22"/>
      <c r="L71" s="22">
        <f>SUM(L10:L69)</f>
        <v>15250</v>
      </c>
      <c r="M71" s="22"/>
      <c r="N71" s="22">
        <f>SUM(N10:N69)</f>
        <v>12537.420000000006</v>
      </c>
      <c r="P71" s="22">
        <f t="shared" ref="P71:Q71" si="20">SUM(P10:P69)</f>
        <v>12537.419999999984</v>
      </c>
      <c r="Q71" s="22">
        <f t="shared" si="20"/>
        <v>15250.000000000002</v>
      </c>
    </row>
    <row r="72" spans="1:17" x14ac:dyDescent="0.25">
      <c r="J72" s="23"/>
      <c r="N72" s="23"/>
    </row>
    <row r="73" spans="1:17" x14ac:dyDescent="0.25">
      <c r="A73" s="3" t="s">
        <v>4</v>
      </c>
      <c r="B73" s="3" t="s">
        <v>13</v>
      </c>
    </row>
    <row r="75" spans="1:17" x14ac:dyDescent="0.25">
      <c r="A75" s="3" t="s">
        <v>6</v>
      </c>
    </row>
    <row r="76" spans="1:17" x14ac:dyDescent="0.25">
      <c r="B76" t="s">
        <v>18</v>
      </c>
      <c r="G76" t="s">
        <v>7</v>
      </c>
      <c r="H76" s="1">
        <f>ROUND(H9,2)</f>
        <v>87462.58</v>
      </c>
      <c r="I76" s="1"/>
    </row>
    <row r="77" spans="1:17" x14ac:dyDescent="0.25">
      <c r="B77" t="s">
        <v>25</v>
      </c>
      <c r="G77" t="s">
        <v>7</v>
      </c>
      <c r="H77" s="1">
        <f>C1-H76</f>
        <v>12537.419999999998</v>
      </c>
      <c r="I77" s="1"/>
    </row>
    <row r="78" spans="1:17" x14ac:dyDescent="0.25">
      <c r="B78" t="s">
        <v>9</v>
      </c>
      <c r="H78" s="1"/>
      <c r="I78" s="1">
        <f>SUM(H76:H77)</f>
        <v>100000</v>
      </c>
    </row>
    <row r="79" spans="1:17" x14ac:dyDescent="0.25">
      <c r="H79" s="1"/>
      <c r="I79" s="1"/>
    </row>
    <row r="80" spans="1:17" x14ac:dyDescent="0.25">
      <c r="A80" s="3" t="s">
        <v>5</v>
      </c>
      <c r="H80" s="1"/>
      <c r="I80" s="1"/>
    </row>
    <row r="81" spans="1:9" x14ac:dyDescent="0.25">
      <c r="B81" t="s">
        <v>18</v>
      </c>
      <c r="G81" t="s">
        <v>7</v>
      </c>
      <c r="H81" s="1">
        <f>ROUND(H76*C4*(1/12),2)</f>
        <v>874.63</v>
      </c>
      <c r="I81" s="1"/>
    </row>
    <row r="82" spans="1:9" x14ac:dyDescent="0.25">
      <c r="B82" t="s">
        <v>11</v>
      </c>
      <c r="H82" s="1"/>
      <c r="I82" s="1">
        <f>H81</f>
        <v>874.63</v>
      </c>
    </row>
    <row r="83" spans="1:9" x14ac:dyDescent="0.25">
      <c r="H83" s="1"/>
      <c r="I83" s="1"/>
    </row>
    <row r="84" spans="1:9" x14ac:dyDescent="0.25">
      <c r="B84" t="s">
        <v>10</v>
      </c>
      <c r="G84" t="s">
        <v>7</v>
      </c>
      <c r="H84" s="1">
        <f>ROUND(E10,2)</f>
        <v>2166.67</v>
      </c>
      <c r="I84" s="1"/>
    </row>
    <row r="85" spans="1:9" x14ac:dyDescent="0.25">
      <c r="B85" t="s">
        <v>19</v>
      </c>
      <c r="H85" s="1"/>
      <c r="I85" s="1">
        <f>H84</f>
        <v>2166.67</v>
      </c>
    </row>
    <row r="86" spans="1:9" x14ac:dyDescent="0.25">
      <c r="H86" s="1"/>
      <c r="I86" s="1"/>
    </row>
    <row r="87" spans="1:9" x14ac:dyDescent="0.25">
      <c r="B87" t="s">
        <v>20</v>
      </c>
      <c r="G87" t="s">
        <v>7</v>
      </c>
      <c r="H87" s="1">
        <f>J10</f>
        <v>374.63</v>
      </c>
      <c r="I87" s="1"/>
    </row>
    <row r="88" spans="1:9" x14ac:dyDescent="0.25">
      <c r="B88" t="s">
        <v>8</v>
      </c>
      <c r="C88" t="s">
        <v>25</v>
      </c>
      <c r="H88" s="1"/>
      <c r="I88" s="1">
        <f>H87</f>
        <v>374.63</v>
      </c>
    </row>
    <row r="90" spans="1:9" x14ac:dyDescent="0.25">
      <c r="A90" s="3" t="s">
        <v>14</v>
      </c>
    </row>
    <row r="91" spans="1:9" x14ac:dyDescent="0.25">
      <c r="A91" s="3" t="s">
        <v>36</v>
      </c>
    </row>
    <row r="93" spans="1:9" x14ac:dyDescent="0.25">
      <c r="A93" s="3" t="s">
        <v>4</v>
      </c>
      <c r="B93" s="3" t="s">
        <v>15</v>
      </c>
    </row>
    <row r="95" spans="1:9" x14ac:dyDescent="0.25">
      <c r="A95" s="3" t="s">
        <v>6</v>
      </c>
    </row>
    <row r="96" spans="1:9" x14ac:dyDescent="0.25">
      <c r="B96" t="s">
        <v>10</v>
      </c>
      <c r="G96" t="s">
        <v>7</v>
      </c>
      <c r="H96" s="1">
        <f>C1</f>
        <v>100000</v>
      </c>
      <c r="I96" s="1"/>
    </row>
    <row r="97" spans="1:9" x14ac:dyDescent="0.25">
      <c r="B97" t="s">
        <v>8</v>
      </c>
      <c r="C97" t="s">
        <v>16</v>
      </c>
      <c r="H97" s="1"/>
      <c r="I97" s="1">
        <f>H77</f>
        <v>12537.419999999998</v>
      </c>
    </row>
    <row r="98" spans="1:9" x14ac:dyDescent="0.25">
      <c r="B98" t="s">
        <v>24</v>
      </c>
      <c r="C98" t="s">
        <v>17</v>
      </c>
      <c r="H98" s="1"/>
      <c r="I98" s="1">
        <f>H96-I97</f>
        <v>87462.58</v>
      </c>
    </row>
    <row r="99" spans="1:9" x14ac:dyDescent="0.25">
      <c r="H99" s="1"/>
      <c r="I99" s="1"/>
    </row>
    <row r="100" spans="1:9" x14ac:dyDescent="0.25">
      <c r="A100" s="3" t="s">
        <v>5</v>
      </c>
      <c r="H100" s="1"/>
      <c r="I100" s="1"/>
    </row>
    <row r="101" spans="1:9" x14ac:dyDescent="0.25">
      <c r="B101" t="s">
        <v>23</v>
      </c>
      <c r="G101" t="s">
        <v>7</v>
      </c>
      <c r="H101" s="1">
        <f>H81</f>
        <v>874.63</v>
      </c>
      <c r="I101" s="1"/>
    </row>
    <row r="102" spans="1:9" x14ac:dyDescent="0.25">
      <c r="B102" t="s">
        <v>8</v>
      </c>
      <c r="C102" t="s">
        <v>17</v>
      </c>
      <c r="H102" s="1"/>
      <c r="I102" s="1">
        <f>H101</f>
        <v>874.63</v>
      </c>
    </row>
    <row r="103" spans="1:9" x14ac:dyDescent="0.25">
      <c r="H103" s="1"/>
      <c r="I103" s="1"/>
    </row>
    <row r="104" spans="1:9" x14ac:dyDescent="0.25">
      <c r="B104" t="s">
        <v>17</v>
      </c>
      <c r="G104" t="s">
        <v>7</v>
      </c>
      <c r="H104" s="1">
        <f>H84</f>
        <v>2166.67</v>
      </c>
      <c r="I104" s="1"/>
    </row>
    <row r="105" spans="1:9" x14ac:dyDescent="0.25">
      <c r="B105" t="s">
        <v>8</v>
      </c>
      <c r="C105" t="s">
        <v>10</v>
      </c>
      <c r="H105" s="1"/>
      <c r="I105" s="1">
        <f>H104</f>
        <v>2166.67</v>
      </c>
    </row>
    <row r="106" spans="1:9" x14ac:dyDescent="0.25">
      <c r="H106" s="1"/>
      <c r="I106" s="1"/>
    </row>
    <row r="107" spans="1:9" x14ac:dyDescent="0.25">
      <c r="B107" t="s">
        <v>16</v>
      </c>
      <c r="G107" t="s">
        <v>7</v>
      </c>
      <c r="H107" s="1">
        <f>H87</f>
        <v>374.63</v>
      </c>
      <c r="I107" s="1"/>
    </row>
    <row r="108" spans="1:9" x14ac:dyDescent="0.25">
      <c r="B108" t="s">
        <v>8</v>
      </c>
      <c r="C108" t="s">
        <v>23</v>
      </c>
      <c r="H108" s="1"/>
      <c r="I108" s="1">
        <f>H107</f>
        <v>374.63</v>
      </c>
    </row>
    <row r="109" spans="1:9" x14ac:dyDescent="0.25">
      <c r="H109" s="1"/>
      <c r="I109" s="1"/>
    </row>
    <row r="110" spans="1:9" x14ac:dyDescent="0.25">
      <c r="A110" s="3" t="s">
        <v>26</v>
      </c>
    </row>
    <row r="111" spans="1:9" x14ac:dyDescent="0.25">
      <c r="A111" s="3" t="s">
        <v>35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tabSelected="1" workbookViewId="0">
      <selection activeCell="I80" sqref="I80"/>
    </sheetView>
  </sheetViews>
  <sheetFormatPr defaultRowHeight="15" x14ac:dyDescent="0.25"/>
  <cols>
    <col min="2" max="2" width="12.5703125" customWidth="1"/>
    <col min="3" max="3" width="12.7109375" customWidth="1"/>
    <col min="4" max="4" width="10" bestFit="1" customWidth="1"/>
    <col min="5" max="6" width="12" bestFit="1" customWidth="1"/>
    <col min="7" max="7" width="11.5703125" customWidth="1"/>
    <col min="8" max="9" width="11.5703125" bestFit="1" customWidth="1"/>
    <col min="10" max="10" width="12.5703125" bestFit="1" customWidth="1"/>
    <col min="11" max="11" width="10.140625" bestFit="1" customWidth="1"/>
    <col min="12" max="12" width="11.5703125" customWidth="1"/>
    <col min="14" max="14" width="15.42578125" customWidth="1"/>
    <col min="15" max="15" width="11.5703125" customWidth="1"/>
  </cols>
  <sheetData>
    <row r="1" spans="1:15" x14ac:dyDescent="0.25">
      <c r="A1" s="12" t="s">
        <v>27</v>
      </c>
      <c r="B1" s="13"/>
      <c r="C1" s="14">
        <v>100000</v>
      </c>
    </row>
    <row r="2" spans="1:15" x14ac:dyDescent="0.25">
      <c r="A2" s="15" t="s">
        <v>41</v>
      </c>
      <c r="B2" s="16"/>
      <c r="C2" s="18">
        <v>0.01</v>
      </c>
    </row>
    <row r="3" spans="1:15" x14ac:dyDescent="0.25">
      <c r="A3" s="15" t="s">
        <v>28</v>
      </c>
      <c r="B3" s="16"/>
      <c r="C3" s="17">
        <v>60</v>
      </c>
    </row>
    <row r="4" spans="1:15" x14ac:dyDescent="0.25">
      <c r="A4" s="15" t="s">
        <v>37</v>
      </c>
      <c r="B4" s="16"/>
      <c r="C4" s="18">
        <v>0.12</v>
      </c>
    </row>
    <row r="5" spans="1:15" ht="15.75" thickBot="1" x14ac:dyDescent="0.3">
      <c r="A5" s="19" t="s">
        <v>42</v>
      </c>
      <c r="B5" s="20"/>
      <c r="C5" s="24">
        <v>0.12482135580624873</v>
      </c>
    </row>
    <row r="6" spans="1:15" ht="15.75" thickBot="1" x14ac:dyDescent="0.3">
      <c r="C6" s="2"/>
    </row>
    <row r="7" spans="1:15" ht="75.75" thickBot="1" x14ac:dyDescent="0.3">
      <c r="A7" s="4" t="s">
        <v>3</v>
      </c>
      <c r="B7" s="4" t="s">
        <v>32</v>
      </c>
      <c r="C7" s="4" t="s">
        <v>1</v>
      </c>
      <c r="D7" s="4" t="s">
        <v>31</v>
      </c>
      <c r="E7" s="4" t="s">
        <v>34</v>
      </c>
      <c r="F7" s="4" t="s">
        <v>30</v>
      </c>
      <c r="G7" s="4" t="s">
        <v>0</v>
      </c>
      <c r="H7" s="4" t="s">
        <v>46</v>
      </c>
      <c r="I7" s="4" t="s">
        <v>56</v>
      </c>
      <c r="J7" s="4" t="s">
        <v>50</v>
      </c>
      <c r="K7" s="4" t="s">
        <v>49</v>
      </c>
      <c r="L7" s="4" t="s">
        <v>55</v>
      </c>
      <c r="N7" s="4" t="s">
        <v>38</v>
      </c>
      <c r="O7" s="4" t="s">
        <v>55</v>
      </c>
    </row>
    <row r="8" spans="1:15" ht="15.75" thickBot="1" x14ac:dyDescent="0.3">
      <c r="A8" s="5">
        <v>0</v>
      </c>
      <c r="B8" s="6"/>
      <c r="C8" s="9">
        <f>C1</f>
        <v>100000</v>
      </c>
      <c r="D8" s="6"/>
      <c r="E8" s="6"/>
      <c r="F8" s="7"/>
      <c r="G8" s="9"/>
      <c r="H8" s="9">
        <f>C1-ROUND(C1*C2,0)</f>
        <v>99000</v>
      </c>
      <c r="I8" s="10"/>
      <c r="J8" s="10"/>
      <c r="K8" s="10">
        <f>C1-H8</f>
        <v>1000</v>
      </c>
      <c r="L8" s="10"/>
      <c r="N8" s="10"/>
      <c r="O8" s="10"/>
    </row>
    <row r="9" spans="1:15" ht="15.75" thickBot="1" x14ac:dyDescent="0.3">
      <c r="A9" s="5">
        <v>1</v>
      </c>
      <c r="B9" s="9">
        <f t="shared" ref="B9:B67" si="0">ROUND($C$1/60,2)</f>
        <v>1666.67</v>
      </c>
      <c r="C9" s="9">
        <f>C1-B9</f>
        <v>98333.33</v>
      </c>
      <c r="D9" s="9">
        <f>ROUND(C1*C4*(1/12),2)</f>
        <v>1000</v>
      </c>
      <c r="E9" s="9">
        <f t="shared" ref="E9:E68" si="1">B9+D9</f>
        <v>2666.67</v>
      </c>
      <c r="F9" s="6">
        <f t="shared" ref="F9:F68" si="2">(1+$C$5/12)^A9</f>
        <v>1.0104017796505207</v>
      </c>
      <c r="G9" s="9">
        <f>ROUND(E9/F9,2)</f>
        <v>2639.22</v>
      </c>
      <c r="H9" s="9">
        <f>H8+I9-E9</f>
        <v>97363.11</v>
      </c>
      <c r="I9" s="10">
        <f t="shared" ref="I9:I67" si="3">ROUND(H8*$C$5*(1/12),2)</f>
        <v>1029.78</v>
      </c>
      <c r="J9" s="10">
        <f>I9-D9</f>
        <v>29.779999999999973</v>
      </c>
      <c r="K9" s="10">
        <f>C1-H8-J9</f>
        <v>970.22</v>
      </c>
      <c r="L9" s="10">
        <f>I9+J9</f>
        <v>1059.56</v>
      </c>
      <c r="N9" s="10">
        <f t="shared" ref="N9:N40" si="4">ROUND($J$70/$C$3,2)</f>
        <v>16.670000000000002</v>
      </c>
      <c r="O9" s="10">
        <f>I9+N9</f>
        <v>1046.45</v>
      </c>
    </row>
    <row r="10" spans="1:15" ht="15.75" thickBot="1" x14ac:dyDescent="0.3">
      <c r="A10" s="5">
        <v>2</v>
      </c>
      <c r="B10" s="9">
        <f t="shared" si="0"/>
        <v>1666.67</v>
      </c>
      <c r="C10" s="9">
        <f t="shared" ref="C10:C68" si="5">C9-B10</f>
        <v>96666.66</v>
      </c>
      <c r="D10" s="9">
        <f t="shared" ref="D10:D67" si="6">ROUND(C9*$C$4*(1/12),2)</f>
        <v>983.33</v>
      </c>
      <c r="E10" s="9">
        <f t="shared" si="1"/>
        <v>2650</v>
      </c>
      <c r="F10" s="6">
        <f t="shared" si="2"/>
        <v>1.0209117563209393</v>
      </c>
      <c r="G10" s="9">
        <f t="shared" ref="G10:G67" si="7">ROUND(E10/F10,2)</f>
        <v>2595.7199999999998</v>
      </c>
      <c r="H10" s="9">
        <f t="shared" ref="H10:H68" si="8">H9+I10-E10</f>
        <v>95725.86</v>
      </c>
      <c r="I10" s="10">
        <f t="shared" si="3"/>
        <v>1012.75</v>
      </c>
      <c r="J10" s="10">
        <f t="shared" ref="J10:J68" si="9">I10-D10</f>
        <v>29.419999999999959</v>
      </c>
      <c r="K10" s="10">
        <f t="shared" ref="K10:K41" si="10">K9-J10</f>
        <v>940.80000000000007</v>
      </c>
      <c r="L10" s="10">
        <f t="shared" ref="L10:L68" si="11">I10+J10</f>
        <v>1042.17</v>
      </c>
      <c r="N10" s="10">
        <f t="shared" si="4"/>
        <v>16.670000000000002</v>
      </c>
      <c r="O10" s="10">
        <f t="shared" ref="O10:O68" si="12">I10+N10</f>
        <v>1029.42</v>
      </c>
    </row>
    <row r="11" spans="1:15" ht="15.75" thickBot="1" x14ac:dyDescent="0.3">
      <c r="A11" s="5">
        <v>3</v>
      </c>
      <c r="B11" s="9">
        <f t="shared" si="0"/>
        <v>1666.67</v>
      </c>
      <c r="C11" s="9">
        <f t="shared" si="5"/>
        <v>94999.99</v>
      </c>
      <c r="D11" s="9">
        <f t="shared" si="6"/>
        <v>966.67</v>
      </c>
      <c r="E11" s="9">
        <f t="shared" si="1"/>
        <v>2633.34</v>
      </c>
      <c r="F11" s="6">
        <f t="shared" si="2"/>
        <v>1.0315310554528159</v>
      </c>
      <c r="G11" s="9">
        <f t="shared" si="7"/>
        <v>2552.85</v>
      </c>
      <c r="H11" s="9">
        <f t="shared" si="8"/>
        <v>94088.24</v>
      </c>
      <c r="I11" s="10">
        <f t="shared" si="3"/>
        <v>995.72</v>
      </c>
      <c r="J11" s="10">
        <f t="shared" si="9"/>
        <v>29.050000000000068</v>
      </c>
      <c r="K11" s="10">
        <f t="shared" si="10"/>
        <v>911.75</v>
      </c>
      <c r="L11" s="10">
        <f t="shared" si="11"/>
        <v>1024.77</v>
      </c>
      <c r="N11" s="10">
        <f t="shared" si="4"/>
        <v>16.670000000000002</v>
      </c>
      <c r="O11" s="10">
        <f t="shared" si="12"/>
        <v>1012.39</v>
      </c>
    </row>
    <row r="12" spans="1:15" ht="15.75" thickBot="1" x14ac:dyDescent="0.3">
      <c r="A12" s="5">
        <v>4</v>
      </c>
      <c r="B12" s="9">
        <f t="shared" si="0"/>
        <v>1666.67</v>
      </c>
      <c r="C12" s="9">
        <f t="shared" si="5"/>
        <v>93333.32</v>
      </c>
      <c r="D12" s="9">
        <f t="shared" si="6"/>
        <v>950</v>
      </c>
      <c r="E12" s="9">
        <f t="shared" si="1"/>
        <v>2616.67</v>
      </c>
      <c r="F12" s="6">
        <f t="shared" si="2"/>
        <v>1.0422608141943051</v>
      </c>
      <c r="G12" s="9">
        <f t="shared" si="7"/>
        <v>2510.5700000000002</v>
      </c>
      <c r="H12" s="9">
        <f t="shared" si="8"/>
        <v>92450.260000000009</v>
      </c>
      <c r="I12" s="10">
        <f t="shared" si="3"/>
        <v>978.69</v>
      </c>
      <c r="J12" s="10">
        <f t="shared" si="9"/>
        <v>28.690000000000055</v>
      </c>
      <c r="K12" s="10">
        <f t="shared" si="10"/>
        <v>883.06</v>
      </c>
      <c r="L12" s="10">
        <f t="shared" si="11"/>
        <v>1007.3800000000001</v>
      </c>
      <c r="N12" s="10">
        <f t="shared" si="4"/>
        <v>16.670000000000002</v>
      </c>
      <c r="O12" s="10">
        <f t="shared" si="12"/>
        <v>995.36</v>
      </c>
    </row>
    <row r="13" spans="1:15" ht="15.75" thickBot="1" x14ac:dyDescent="0.3">
      <c r="A13" s="5">
        <v>5</v>
      </c>
      <c r="B13" s="9">
        <f t="shared" si="0"/>
        <v>1666.67</v>
      </c>
      <c r="C13" s="9">
        <f t="shared" si="5"/>
        <v>91666.650000000009</v>
      </c>
      <c r="D13" s="9">
        <f t="shared" si="6"/>
        <v>933.33</v>
      </c>
      <c r="E13" s="9">
        <f t="shared" si="1"/>
        <v>2600</v>
      </c>
      <c r="F13" s="6">
        <f t="shared" si="2"/>
        <v>1.0531021815219266</v>
      </c>
      <c r="G13" s="9">
        <f t="shared" si="7"/>
        <v>2468.9</v>
      </c>
      <c r="H13" s="9">
        <f t="shared" si="8"/>
        <v>90811.91</v>
      </c>
      <c r="I13" s="10">
        <f t="shared" si="3"/>
        <v>961.65</v>
      </c>
      <c r="J13" s="10">
        <f t="shared" si="9"/>
        <v>28.319999999999936</v>
      </c>
      <c r="K13" s="10">
        <f t="shared" si="10"/>
        <v>854.74</v>
      </c>
      <c r="L13" s="10">
        <f t="shared" si="11"/>
        <v>989.96999999999991</v>
      </c>
      <c r="N13" s="10">
        <f t="shared" si="4"/>
        <v>16.670000000000002</v>
      </c>
      <c r="O13" s="10">
        <f t="shared" si="12"/>
        <v>978.31999999999994</v>
      </c>
    </row>
    <row r="14" spans="1:15" ht="15.75" thickBot="1" x14ac:dyDescent="0.3">
      <c r="A14" s="5">
        <v>6</v>
      </c>
      <c r="B14" s="9">
        <f t="shared" si="0"/>
        <v>1666.67</v>
      </c>
      <c r="C14" s="9">
        <f t="shared" si="5"/>
        <v>89999.98000000001</v>
      </c>
      <c r="D14" s="9">
        <f t="shared" si="6"/>
        <v>916.67</v>
      </c>
      <c r="E14" s="9">
        <f t="shared" si="1"/>
        <v>2583.34</v>
      </c>
      <c r="F14" s="6">
        <f t="shared" si="2"/>
        <v>1.0640563183636003</v>
      </c>
      <c r="G14" s="9">
        <f t="shared" si="7"/>
        <v>2427.8200000000002</v>
      </c>
      <c r="H14" s="9">
        <f t="shared" si="8"/>
        <v>89173.180000000008</v>
      </c>
      <c r="I14" s="10">
        <f t="shared" si="3"/>
        <v>944.61</v>
      </c>
      <c r="J14" s="10">
        <f t="shared" si="9"/>
        <v>27.940000000000055</v>
      </c>
      <c r="K14" s="10">
        <f t="shared" si="10"/>
        <v>826.8</v>
      </c>
      <c r="L14" s="10">
        <f t="shared" si="11"/>
        <v>972.55000000000007</v>
      </c>
      <c r="N14" s="10">
        <f t="shared" si="4"/>
        <v>16.670000000000002</v>
      </c>
      <c r="O14" s="10">
        <f t="shared" si="12"/>
        <v>961.28</v>
      </c>
    </row>
    <row r="15" spans="1:15" ht="15.75" thickBot="1" x14ac:dyDescent="0.3">
      <c r="A15" s="5">
        <v>7</v>
      </c>
      <c r="B15" s="9">
        <f t="shared" si="0"/>
        <v>1666.67</v>
      </c>
      <c r="C15" s="9">
        <f t="shared" si="5"/>
        <v>88333.310000000012</v>
      </c>
      <c r="D15" s="9">
        <f t="shared" si="6"/>
        <v>900</v>
      </c>
      <c r="E15" s="9">
        <f t="shared" si="1"/>
        <v>2566.67</v>
      </c>
      <c r="F15" s="6">
        <f t="shared" si="2"/>
        <v>1.0751243977229628</v>
      </c>
      <c r="G15" s="9">
        <f t="shared" si="7"/>
        <v>2387.3200000000002</v>
      </c>
      <c r="H15" s="9">
        <f t="shared" si="8"/>
        <v>87534.07</v>
      </c>
      <c r="I15" s="10">
        <f t="shared" si="3"/>
        <v>927.56</v>
      </c>
      <c r="J15" s="10">
        <f t="shared" si="9"/>
        <v>27.559999999999945</v>
      </c>
      <c r="K15" s="10">
        <f t="shared" si="10"/>
        <v>799.24</v>
      </c>
      <c r="L15" s="10">
        <f t="shared" si="11"/>
        <v>955.11999999999989</v>
      </c>
      <c r="N15" s="10">
        <f t="shared" si="4"/>
        <v>16.670000000000002</v>
      </c>
      <c r="O15" s="10">
        <f t="shared" si="12"/>
        <v>944.2299999999999</v>
      </c>
    </row>
    <row r="16" spans="1:15" ht="15.75" thickBot="1" x14ac:dyDescent="0.3">
      <c r="A16" s="5">
        <v>8</v>
      </c>
      <c r="B16" s="9">
        <f t="shared" si="0"/>
        <v>1666.67</v>
      </c>
      <c r="C16" s="9">
        <f t="shared" si="5"/>
        <v>86666.640000000014</v>
      </c>
      <c r="D16" s="9">
        <f t="shared" si="6"/>
        <v>883.33</v>
      </c>
      <c r="E16" s="9">
        <f t="shared" si="1"/>
        <v>2550</v>
      </c>
      <c r="F16" s="6">
        <f t="shared" si="2"/>
        <v>1.0863076048049756</v>
      </c>
      <c r="G16" s="9">
        <f t="shared" si="7"/>
        <v>2347.4</v>
      </c>
      <c r="H16" s="9">
        <f t="shared" si="8"/>
        <v>85894.58</v>
      </c>
      <c r="I16" s="10">
        <f t="shared" si="3"/>
        <v>910.51</v>
      </c>
      <c r="J16" s="10">
        <f t="shared" si="9"/>
        <v>27.17999999999995</v>
      </c>
      <c r="K16" s="10">
        <f t="shared" si="10"/>
        <v>772.06000000000006</v>
      </c>
      <c r="L16" s="10">
        <f t="shared" si="11"/>
        <v>937.68999999999994</v>
      </c>
      <c r="N16" s="10">
        <f t="shared" si="4"/>
        <v>16.670000000000002</v>
      </c>
      <c r="O16" s="10">
        <f t="shared" si="12"/>
        <v>927.18</v>
      </c>
    </row>
    <row r="17" spans="1:15" ht="15.75" thickBot="1" x14ac:dyDescent="0.3">
      <c r="A17" s="5">
        <v>9</v>
      </c>
      <c r="B17" s="9">
        <f t="shared" si="0"/>
        <v>1666.67</v>
      </c>
      <c r="C17" s="9">
        <f t="shared" si="5"/>
        <v>84999.970000000016</v>
      </c>
      <c r="D17" s="9">
        <f t="shared" si="6"/>
        <v>866.67</v>
      </c>
      <c r="E17" s="9">
        <f t="shared" si="1"/>
        <v>2533.34</v>
      </c>
      <c r="F17" s="6">
        <f t="shared" si="2"/>
        <v>1.0976071371428417</v>
      </c>
      <c r="G17" s="9">
        <f t="shared" si="7"/>
        <v>2308.06</v>
      </c>
      <c r="H17" s="9">
        <f t="shared" si="8"/>
        <v>84254.700000000012</v>
      </c>
      <c r="I17" s="10">
        <f t="shared" si="3"/>
        <v>893.46</v>
      </c>
      <c r="J17" s="10">
        <f t="shared" si="9"/>
        <v>26.790000000000077</v>
      </c>
      <c r="K17" s="10">
        <f t="shared" si="10"/>
        <v>745.27</v>
      </c>
      <c r="L17" s="10">
        <f t="shared" si="11"/>
        <v>920.25000000000011</v>
      </c>
      <c r="N17" s="10">
        <f t="shared" si="4"/>
        <v>16.670000000000002</v>
      </c>
      <c r="O17" s="10">
        <f t="shared" si="12"/>
        <v>910.13</v>
      </c>
    </row>
    <row r="18" spans="1:15" ht="15.75" thickBot="1" x14ac:dyDescent="0.3">
      <c r="A18" s="5">
        <v>10</v>
      </c>
      <c r="B18" s="9">
        <f t="shared" si="0"/>
        <v>1666.67</v>
      </c>
      <c r="C18" s="9">
        <f t="shared" si="5"/>
        <v>83333.300000000017</v>
      </c>
      <c r="D18" s="9">
        <f t="shared" si="6"/>
        <v>850</v>
      </c>
      <c r="E18" s="9">
        <f t="shared" si="1"/>
        <v>2516.67</v>
      </c>
      <c r="F18" s="6">
        <f t="shared" si="2"/>
        <v>1.1090242047262404</v>
      </c>
      <c r="G18" s="9">
        <f t="shared" si="7"/>
        <v>2269.27</v>
      </c>
      <c r="H18" s="9">
        <f t="shared" si="8"/>
        <v>82614.430000000008</v>
      </c>
      <c r="I18" s="10">
        <f t="shared" si="3"/>
        <v>876.4</v>
      </c>
      <c r="J18" s="10">
        <f t="shared" si="9"/>
        <v>26.399999999999977</v>
      </c>
      <c r="K18" s="10">
        <f t="shared" si="10"/>
        <v>718.87</v>
      </c>
      <c r="L18" s="10">
        <f t="shared" si="11"/>
        <v>902.8</v>
      </c>
      <c r="N18" s="10">
        <f t="shared" si="4"/>
        <v>16.670000000000002</v>
      </c>
      <c r="O18" s="10">
        <f t="shared" si="12"/>
        <v>893.06999999999994</v>
      </c>
    </row>
    <row r="19" spans="1:15" ht="15.75" thickBot="1" x14ac:dyDescent="0.3">
      <c r="A19" s="5">
        <v>11</v>
      </c>
      <c r="B19" s="9">
        <f t="shared" si="0"/>
        <v>1666.67</v>
      </c>
      <c r="C19" s="9">
        <f t="shared" si="5"/>
        <v>81666.630000000019</v>
      </c>
      <c r="D19" s="9">
        <f t="shared" si="6"/>
        <v>833.33</v>
      </c>
      <c r="E19" s="9">
        <f t="shared" si="1"/>
        <v>2500</v>
      </c>
      <c r="F19" s="6">
        <f t="shared" si="2"/>
        <v>1.1205600301308969</v>
      </c>
      <c r="G19" s="9">
        <f t="shared" si="7"/>
        <v>2231.0300000000002</v>
      </c>
      <c r="H19" s="9">
        <f t="shared" si="8"/>
        <v>80973.77</v>
      </c>
      <c r="I19" s="10">
        <f t="shared" si="3"/>
        <v>859.34</v>
      </c>
      <c r="J19" s="10">
        <f t="shared" si="9"/>
        <v>26.009999999999991</v>
      </c>
      <c r="K19" s="10">
        <f t="shared" si="10"/>
        <v>692.86</v>
      </c>
      <c r="L19" s="10">
        <f t="shared" si="11"/>
        <v>885.35</v>
      </c>
      <c r="N19" s="10">
        <f t="shared" si="4"/>
        <v>16.670000000000002</v>
      </c>
      <c r="O19" s="10">
        <f t="shared" si="12"/>
        <v>876.01</v>
      </c>
    </row>
    <row r="20" spans="1:15" ht="15.75" thickBot="1" x14ac:dyDescent="0.3">
      <c r="A20" s="5">
        <v>12</v>
      </c>
      <c r="B20" s="9">
        <f t="shared" si="0"/>
        <v>1666.67</v>
      </c>
      <c r="C20" s="9">
        <f t="shared" si="5"/>
        <v>79999.960000000021</v>
      </c>
      <c r="D20" s="9">
        <f t="shared" si="6"/>
        <v>816.67</v>
      </c>
      <c r="E20" s="9">
        <f t="shared" si="1"/>
        <v>2483.34</v>
      </c>
      <c r="F20" s="6">
        <f t="shared" si="2"/>
        <v>1.1322158486494993</v>
      </c>
      <c r="G20" s="9">
        <f t="shared" si="7"/>
        <v>2193.35</v>
      </c>
      <c r="H20" s="9">
        <f t="shared" si="8"/>
        <v>79332.700000000012</v>
      </c>
      <c r="I20" s="10">
        <f t="shared" si="3"/>
        <v>842.27</v>
      </c>
      <c r="J20" s="10">
        <f t="shared" si="9"/>
        <v>25.600000000000023</v>
      </c>
      <c r="K20" s="10">
        <f t="shared" si="10"/>
        <v>667.26</v>
      </c>
      <c r="L20" s="10">
        <f t="shared" si="11"/>
        <v>867.87</v>
      </c>
      <c r="N20" s="10">
        <f t="shared" si="4"/>
        <v>16.670000000000002</v>
      </c>
      <c r="O20" s="10">
        <f t="shared" si="12"/>
        <v>858.93999999999994</v>
      </c>
    </row>
    <row r="21" spans="1:15" ht="15.75" thickBot="1" x14ac:dyDescent="0.3">
      <c r="A21" s="5">
        <v>13</v>
      </c>
      <c r="B21" s="9">
        <f t="shared" si="0"/>
        <v>1666.67</v>
      </c>
      <c r="C21" s="9">
        <f t="shared" si="5"/>
        <v>78333.290000000023</v>
      </c>
      <c r="D21" s="9">
        <f t="shared" si="6"/>
        <v>800</v>
      </c>
      <c r="E21" s="9">
        <f t="shared" si="1"/>
        <v>2466.67</v>
      </c>
      <c r="F21" s="6">
        <f t="shared" si="2"/>
        <v>1.1439929084239786</v>
      </c>
      <c r="G21" s="9">
        <f t="shared" si="7"/>
        <v>2156.19</v>
      </c>
      <c r="H21" s="9">
        <f t="shared" si="8"/>
        <v>77691.23000000001</v>
      </c>
      <c r="I21" s="10">
        <f t="shared" si="3"/>
        <v>825.2</v>
      </c>
      <c r="J21" s="10">
        <f t="shared" si="9"/>
        <v>25.200000000000045</v>
      </c>
      <c r="K21" s="10">
        <f t="shared" si="10"/>
        <v>642.05999999999995</v>
      </c>
      <c r="L21" s="10">
        <f t="shared" si="11"/>
        <v>850.40000000000009</v>
      </c>
      <c r="N21" s="10">
        <f t="shared" si="4"/>
        <v>16.670000000000002</v>
      </c>
      <c r="O21" s="10">
        <f t="shared" si="12"/>
        <v>841.87</v>
      </c>
    </row>
    <row r="22" spans="1:15" ht="15.75" thickBot="1" x14ac:dyDescent="0.3">
      <c r="A22" s="5">
        <v>14</v>
      </c>
      <c r="B22" s="9">
        <f t="shared" si="0"/>
        <v>1666.67</v>
      </c>
      <c r="C22" s="9">
        <f t="shared" si="5"/>
        <v>76666.620000000024</v>
      </c>
      <c r="D22" s="9">
        <f t="shared" si="6"/>
        <v>783.33</v>
      </c>
      <c r="E22" s="9">
        <f t="shared" si="1"/>
        <v>2450</v>
      </c>
      <c r="F22" s="6">
        <f t="shared" si="2"/>
        <v>1.1558924705791631</v>
      </c>
      <c r="G22" s="9">
        <f t="shared" si="7"/>
        <v>2119.5700000000002</v>
      </c>
      <c r="H22" s="9">
        <f t="shared" si="8"/>
        <v>76049.360000000015</v>
      </c>
      <c r="I22" s="10">
        <f t="shared" si="3"/>
        <v>808.13</v>
      </c>
      <c r="J22" s="10">
        <f t="shared" si="9"/>
        <v>24.799999999999955</v>
      </c>
      <c r="K22" s="10">
        <f t="shared" si="10"/>
        <v>617.26</v>
      </c>
      <c r="L22" s="10">
        <f t="shared" si="11"/>
        <v>832.93</v>
      </c>
      <c r="N22" s="10">
        <f t="shared" si="4"/>
        <v>16.670000000000002</v>
      </c>
      <c r="O22" s="10">
        <f t="shared" si="12"/>
        <v>824.8</v>
      </c>
    </row>
    <row r="23" spans="1:15" ht="15.75" thickBot="1" x14ac:dyDescent="0.3">
      <c r="A23" s="5">
        <v>15</v>
      </c>
      <c r="B23" s="9">
        <f t="shared" si="0"/>
        <v>1666.67</v>
      </c>
      <c r="C23" s="9">
        <f t="shared" si="5"/>
        <v>74999.950000000026</v>
      </c>
      <c r="D23" s="9">
        <f t="shared" si="6"/>
        <v>766.67</v>
      </c>
      <c r="E23" s="9">
        <f t="shared" si="1"/>
        <v>2433.34</v>
      </c>
      <c r="F23" s="6">
        <f t="shared" si="2"/>
        <v>1.1679158093578237</v>
      </c>
      <c r="G23" s="9">
        <f t="shared" si="7"/>
        <v>2083.4899999999998</v>
      </c>
      <c r="H23" s="9">
        <f t="shared" si="8"/>
        <v>74407.070000000022</v>
      </c>
      <c r="I23" s="10">
        <f t="shared" si="3"/>
        <v>791.05</v>
      </c>
      <c r="J23" s="10">
        <f t="shared" si="9"/>
        <v>24.379999999999995</v>
      </c>
      <c r="K23" s="10">
        <f t="shared" si="10"/>
        <v>592.88</v>
      </c>
      <c r="L23" s="10">
        <f t="shared" si="11"/>
        <v>815.43</v>
      </c>
      <c r="N23" s="10">
        <f t="shared" si="4"/>
        <v>16.670000000000002</v>
      </c>
      <c r="O23" s="10">
        <f t="shared" si="12"/>
        <v>807.71999999999991</v>
      </c>
    </row>
    <row r="24" spans="1:15" ht="15.75" thickBot="1" x14ac:dyDescent="0.3">
      <c r="A24" s="5">
        <v>16</v>
      </c>
      <c r="B24" s="9">
        <f t="shared" si="0"/>
        <v>1666.67</v>
      </c>
      <c r="C24" s="9">
        <f t="shared" si="5"/>
        <v>73333.280000000028</v>
      </c>
      <c r="D24" s="9">
        <f t="shared" si="6"/>
        <v>750</v>
      </c>
      <c r="E24" s="9">
        <f t="shared" si="1"/>
        <v>2416.67</v>
      </c>
      <c r="F24" s="6">
        <f t="shared" si="2"/>
        <v>1.180064212257123</v>
      </c>
      <c r="G24" s="9">
        <f t="shared" si="7"/>
        <v>2047.91</v>
      </c>
      <c r="H24" s="9">
        <f t="shared" si="8"/>
        <v>72764.370000000024</v>
      </c>
      <c r="I24" s="10">
        <f t="shared" si="3"/>
        <v>773.97</v>
      </c>
      <c r="J24" s="10">
        <f t="shared" si="9"/>
        <v>23.970000000000027</v>
      </c>
      <c r="K24" s="10">
        <f t="shared" si="10"/>
        <v>568.91</v>
      </c>
      <c r="L24" s="10">
        <f t="shared" si="11"/>
        <v>797.94</v>
      </c>
      <c r="N24" s="10">
        <f t="shared" si="4"/>
        <v>16.670000000000002</v>
      </c>
      <c r="O24" s="10">
        <f t="shared" si="12"/>
        <v>790.64</v>
      </c>
    </row>
    <row r="25" spans="1:15" ht="15.75" thickBot="1" x14ac:dyDescent="0.3">
      <c r="A25" s="5">
        <v>17</v>
      </c>
      <c r="B25" s="9">
        <f t="shared" si="0"/>
        <v>1666.67</v>
      </c>
      <c r="C25" s="9">
        <f t="shared" si="5"/>
        <v>71666.61000000003</v>
      </c>
      <c r="D25" s="9">
        <f t="shared" si="6"/>
        <v>733.33</v>
      </c>
      <c r="E25" s="9">
        <f t="shared" si="1"/>
        <v>2400</v>
      </c>
      <c r="F25" s="6">
        <f t="shared" si="2"/>
        <v>1.1923389801664868</v>
      </c>
      <c r="G25" s="9">
        <f t="shared" si="7"/>
        <v>2012.85</v>
      </c>
      <c r="H25" s="9">
        <f t="shared" si="8"/>
        <v>71121.250000000029</v>
      </c>
      <c r="I25" s="10">
        <f t="shared" si="3"/>
        <v>756.88</v>
      </c>
      <c r="J25" s="10">
        <f t="shared" si="9"/>
        <v>23.549999999999955</v>
      </c>
      <c r="K25" s="10">
        <f t="shared" si="10"/>
        <v>545.36</v>
      </c>
      <c r="L25" s="10">
        <f t="shared" si="11"/>
        <v>780.43</v>
      </c>
      <c r="N25" s="10">
        <f t="shared" si="4"/>
        <v>16.670000000000002</v>
      </c>
      <c r="O25" s="10">
        <f t="shared" si="12"/>
        <v>773.55</v>
      </c>
    </row>
    <row r="26" spans="1:15" ht="15.75" thickBot="1" x14ac:dyDescent="0.3">
      <c r="A26" s="5">
        <v>18</v>
      </c>
      <c r="B26" s="9">
        <f t="shared" si="0"/>
        <v>1666.67</v>
      </c>
      <c r="C26" s="9">
        <f t="shared" si="5"/>
        <v>69999.940000000031</v>
      </c>
      <c r="D26" s="9">
        <f t="shared" si="6"/>
        <v>716.67</v>
      </c>
      <c r="E26" s="9">
        <f t="shared" si="1"/>
        <v>2383.34</v>
      </c>
      <c r="F26" s="6">
        <f t="shared" si="2"/>
        <v>1.2047414275069053</v>
      </c>
      <c r="G26" s="9">
        <f t="shared" si="7"/>
        <v>1978.3</v>
      </c>
      <c r="H26" s="9">
        <f t="shared" si="8"/>
        <v>69477.700000000026</v>
      </c>
      <c r="I26" s="10">
        <f t="shared" si="3"/>
        <v>739.79</v>
      </c>
      <c r="J26" s="10">
        <f t="shared" si="9"/>
        <v>23.120000000000005</v>
      </c>
      <c r="K26" s="10">
        <f t="shared" si="10"/>
        <v>522.24</v>
      </c>
      <c r="L26" s="10">
        <f t="shared" si="11"/>
        <v>762.91</v>
      </c>
      <c r="N26" s="10">
        <f t="shared" si="4"/>
        <v>16.670000000000002</v>
      </c>
      <c r="O26" s="10">
        <f t="shared" si="12"/>
        <v>756.45999999999992</v>
      </c>
    </row>
    <row r="27" spans="1:15" ht="15.75" thickBot="1" x14ac:dyDescent="0.3">
      <c r="A27" s="5">
        <v>19</v>
      </c>
      <c r="B27" s="9">
        <f t="shared" si="0"/>
        <v>1666.67</v>
      </c>
      <c r="C27" s="9">
        <f t="shared" si="5"/>
        <v>68333.270000000033</v>
      </c>
      <c r="D27" s="9">
        <f t="shared" si="6"/>
        <v>700</v>
      </c>
      <c r="E27" s="9">
        <f t="shared" si="1"/>
        <v>2366.67</v>
      </c>
      <c r="F27" s="6">
        <f t="shared" si="2"/>
        <v>1.2172728823716858</v>
      </c>
      <c r="G27" s="9">
        <f t="shared" si="7"/>
        <v>1944.24</v>
      </c>
      <c r="H27" s="9">
        <f t="shared" si="8"/>
        <v>67833.72000000003</v>
      </c>
      <c r="I27" s="10">
        <f t="shared" si="3"/>
        <v>722.69</v>
      </c>
      <c r="J27" s="10">
        <f t="shared" si="9"/>
        <v>22.690000000000055</v>
      </c>
      <c r="K27" s="10">
        <f t="shared" si="10"/>
        <v>499.54999999999995</v>
      </c>
      <c r="L27" s="10">
        <f t="shared" si="11"/>
        <v>745.38000000000011</v>
      </c>
      <c r="N27" s="10">
        <f t="shared" si="4"/>
        <v>16.670000000000002</v>
      </c>
      <c r="O27" s="10">
        <f t="shared" si="12"/>
        <v>739.36</v>
      </c>
    </row>
    <row r="28" spans="1:15" ht="15.75" thickBot="1" x14ac:dyDescent="0.3">
      <c r="A28" s="5">
        <v>20</v>
      </c>
      <c r="B28" s="9">
        <f t="shared" si="0"/>
        <v>1666.67</v>
      </c>
      <c r="C28" s="9">
        <f t="shared" si="5"/>
        <v>66666.600000000035</v>
      </c>
      <c r="D28" s="9">
        <f t="shared" si="6"/>
        <v>683.33</v>
      </c>
      <c r="E28" s="9">
        <f t="shared" si="1"/>
        <v>2350</v>
      </c>
      <c r="F28" s="6">
        <f t="shared" si="2"/>
        <v>1.2299346866686702</v>
      </c>
      <c r="G28" s="9">
        <f t="shared" si="7"/>
        <v>1910.67</v>
      </c>
      <c r="H28" s="9">
        <f t="shared" si="8"/>
        <v>66189.310000000027</v>
      </c>
      <c r="I28" s="10">
        <f t="shared" si="3"/>
        <v>705.59</v>
      </c>
      <c r="J28" s="10">
        <f t="shared" si="9"/>
        <v>22.259999999999991</v>
      </c>
      <c r="K28" s="10">
        <f t="shared" si="10"/>
        <v>477.28999999999996</v>
      </c>
      <c r="L28" s="10">
        <f t="shared" si="11"/>
        <v>727.85</v>
      </c>
      <c r="N28" s="10">
        <f t="shared" si="4"/>
        <v>16.670000000000002</v>
      </c>
      <c r="O28" s="10">
        <f t="shared" si="12"/>
        <v>722.26</v>
      </c>
    </row>
    <row r="29" spans="1:15" ht="15.75" thickBot="1" x14ac:dyDescent="0.3">
      <c r="A29" s="5">
        <v>21</v>
      </c>
      <c r="B29" s="9">
        <f t="shared" si="0"/>
        <v>1666.67</v>
      </c>
      <c r="C29" s="9">
        <f t="shared" si="5"/>
        <v>64999.930000000037</v>
      </c>
      <c r="D29" s="9">
        <f t="shared" si="6"/>
        <v>666.67</v>
      </c>
      <c r="E29" s="9">
        <f t="shared" si="1"/>
        <v>2333.34</v>
      </c>
      <c r="F29" s="6">
        <f t="shared" si="2"/>
        <v>1.2427281962639301</v>
      </c>
      <c r="G29" s="9">
        <f t="shared" si="7"/>
        <v>1877.59</v>
      </c>
      <c r="H29" s="9">
        <f t="shared" si="8"/>
        <v>64544.460000000036</v>
      </c>
      <c r="I29" s="10">
        <f t="shared" si="3"/>
        <v>688.49</v>
      </c>
      <c r="J29" s="10">
        <f t="shared" si="9"/>
        <v>21.82000000000005</v>
      </c>
      <c r="K29" s="10">
        <f t="shared" si="10"/>
        <v>455.46999999999991</v>
      </c>
      <c r="L29" s="10">
        <f t="shared" si="11"/>
        <v>710.31000000000006</v>
      </c>
      <c r="N29" s="10">
        <f t="shared" si="4"/>
        <v>16.670000000000002</v>
      </c>
      <c r="O29" s="10">
        <f t="shared" si="12"/>
        <v>705.16</v>
      </c>
    </row>
    <row r="30" spans="1:15" ht="15.75" thickBot="1" x14ac:dyDescent="0.3">
      <c r="A30" s="5">
        <v>22</v>
      </c>
      <c r="B30" s="9">
        <f t="shared" si="0"/>
        <v>1666.67</v>
      </c>
      <c r="C30" s="9">
        <f t="shared" si="5"/>
        <v>63333.260000000038</v>
      </c>
      <c r="D30" s="9">
        <f t="shared" si="6"/>
        <v>650</v>
      </c>
      <c r="E30" s="9">
        <f t="shared" si="1"/>
        <v>2316.67</v>
      </c>
      <c r="F30" s="6">
        <f t="shared" si="2"/>
        <v>1.2556547811269565</v>
      </c>
      <c r="G30" s="9">
        <f t="shared" si="7"/>
        <v>1844.99</v>
      </c>
      <c r="H30" s="9">
        <f t="shared" si="8"/>
        <v>62899.170000000035</v>
      </c>
      <c r="I30" s="10">
        <f t="shared" si="3"/>
        <v>671.38</v>
      </c>
      <c r="J30" s="10">
        <f t="shared" si="9"/>
        <v>21.379999999999995</v>
      </c>
      <c r="K30" s="10">
        <f t="shared" si="10"/>
        <v>434.08999999999992</v>
      </c>
      <c r="L30" s="10">
        <f t="shared" si="11"/>
        <v>692.76</v>
      </c>
      <c r="N30" s="10">
        <f t="shared" si="4"/>
        <v>16.670000000000002</v>
      </c>
      <c r="O30" s="10">
        <f t="shared" si="12"/>
        <v>688.05</v>
      </c>
    </row>
    <row r="31" spans="1:15" ht="15.75" thickBot="1" x14ac:dyDescent="0.3">
      <c r="A31" s="5">
        <v>23</v>
      </c>
      <c r="B31" s="9">
        <f t="shared" si="0"/>
        <v>1666.67</v>
      </c>
      <c r="C31" s="9">
        <f t="shared" si="5"/>
        <v>61666.59000000004</v>
      </c>
      <c r="D31" s="9">
        <f t="shared" si="6"/>
        <v>633.33000000000004</v>
      </c>
      <c r="E31" s="9">
        <f t="shared" si="1"/>
        <v>2300</v>
      </c>
      <c r="F31" s="6">
        <f t="shared" si="2"/>
        <v>1.2687158254773618</v>
      </c>
      <c r="G31" s="9">
        <f t="shared" si="7"/>
        <v>1812.86</v>
      </c>
      <c r="H31" s="9">
        <f t="shared" si="8"/>
        <v>61253.430000000037</v>
      </c>
      <c r="I31" s="10">
        <f t="shared" si="3"/>
        <v>654.26</v>
      </c>
      <c r="J31" s="10">
        <f t="shared" si="9"/>
        <v>20.92999999999995</v>
      </c>
      <c r="K31" s="10">
        <f t="shared" si="10"/>
        <v>413.15999999999997</v>
      </c>
      <c r="L31" s="10">
        <f t="shared" si="11"/>
        <v>675.18999999999994</v>
      </c>
      <c r="N31" s="10">
        <f t="shared" si="4"/>
        <v>16.670000000000002</v>
      </c>
      <c r="O31" s="10">
        <f t="shared" si="12"/>
        <v>670.93</v>
      </c>
    </row>
    <row r="32" spans="1:15" ht="15.75" thickBot="1" x14ac:dyDescent="0.3">
      <c r="A32" s="5">
        <v>24</v>
      </c>
      <c r="B32" s="9">
        <f t="shared" si="0"/>
        <v>1666.67</v>
      </c>
      <c r="C32" s="9">
        <f t="shared" si="5"/>
        <v>59999.920000000042</v>
      </c>
      <c r="D32" s="9">
        <f t="shared" si="6"/>
        <v>616.66999999999996</v>
      </c>
      <c r="E32" s="9">
        <f t="shared" si="1"/>
        <v>2283.34</v>
      </c>
      <c r="F32" s="6">
        <f t="shared" si="2"/>
        <v>1.2819127279331055</v>
      </c>
      <c r="G32" s="9">
        <f t="shared" si="7"/>
        <v>1781.2</v>
      </c>
      <c r="H32" s="9">
        <f t="shared" si="8"/>
        <v>59607.23000000004</v>
      </c>
      <c r="I32" s="10">
        <f t="shared" si="3"/>
        <v>637.14</v>
      </c>
      <c r="J32" s="10">
        <f t="shared" si="9"/>
        <v>20.470000000000027</v>
      </c>
      <c r="K32" s="10">
        <f t="shared" si="10"/>
        <v>392.68999999999994</v>
      </c>
      <c r="L32" s="10">
        <f t="shared" si="11"/>
        <v>657.61</v>
      </c>
      <c r="N32" s="10">
        <f t="shared" si="4"/>
        <v>16.670000000000002</v>
      </c>
      <c r="O32" s="10">
        <f t="shared" si="12"/>
        <v>653.80999999999995</v>
      </c>
    </row>
    <row r="33" spans="1:15" ht="15.75" thickBot="1" x14ac:dyDescent="0.3">
      <c r="A33" s="5">
        <v>25</v>
      </c>
      <c r="B33" s="9">
        <f t="shared" si="0"/>
        <v>1666.67</v>
      </c>
      <c r="C33" s="9">
        <f t="shared" si="5"/>
        <v>58333.250000000044</v>
      </c>
      <c r="D33" s="9">
        <f t="shared" si="6"/>
        <v>600</v>
      </c>
      <c r="E33" s="9">
        <f t="shared" si="1"/>
        <v>2266.67</v>
      </c>
      <c r="F33" s="6">
        <f t="shared" si="2"/>
        <v>1.2952469016602635</v>
      </c>
      <c r="G33" s="9">
        <f t="shared" si="7"/>
        <v>1749.99</v>
      </c>
      <c r="H33" s="9">
        <f t="shared" si="8"/>
        <v>57960.580000000038</v>
      </c>
      <c r="I33" s="10">
        <f t="shared" si="3"/>
        <v>620.02</v>
      </c>
      <c r="J33" s="10">
        <f t="shared" si="9"/>
        <v>20.019999999999982</v>
      </c>
      <c r="K33" s="10">
        <f t="shared" si="10"/>
        <v>372.66999999999996</v>
      </c>
      <c r="L33" s="10">
        <f t="shared" si="11"/>
        <v>640.04</v>
      </c>
      <c r="N33" s="10">
        <f t="shared" si="4"/>
        <v>16.670000000000002</v>
      </c>
      <c r="O33" s="10">
        <f t="shared" si="12"/>
        <v>636.68999999999994</v>
      </c>
    </row>
    <row r="34" spans="1:15" ht="15.75" thickBot="1" x14ac:dyDescent="0.3">
      <c r="A34" s="5">
        <v>26</v>
      </c>
      <c r="B34" s="9">
        <f t="shared" si="0"/>
        <v>1666.67</v>
      </c>
      <c r="C34" s="9">
        <f t="shared" si="5"/>
        <v>56666.580000000045</v>
      </c>
      <c r="D34" s="9">
        <f t="shared" si="6"/>
        <v>583.33000000000004</v>
      </c>
      <c r="E34" s="9">
        <f t="shared" si="1"/>
        <v>2250</v>
      </c>
      <c r="F34" s="6">
        <f t="shared" si="2"/>
        <v>1.3087197745243533</v>
      </c>
      <c r="G34" s="9">
        <f t="shared" si="7"/>
        <v>1719.24</v>
      </c>
      <c r="H34" s="9">
        <f t="shared" si="8"/>
        <v>56313.470000000038</v>
      </c>
      <c r="I34" s="10">
        <f t="shared" si="3"/>
        <v>602.89</v>
      </c>
      <c r="J34" s="10">
        <f t="shared" si="9"/>
        <v>19.559999999999945</v>
      </c>
      <c r="K34" s="10">
        <f t="shared" si="10"/>
        <v>353.11</v>
      </c>
      <c r="L34" s="10">
        <f t="shared" si="11"/>
        <v>622.44999999999993</v>
      </c>
      <c r="N34" s="10">
        <f t="shared" si="4"/>
        <v>16.670000000000002</v>
      </c>
      <c r="O34" s="10">
        <f t="shared" si="12"/>
        <v>619.55999999999995</v>
      </c>
    </row>
    <row r="35" spans="1:15" ht="15.75" thickBot="1" x14ac:dyDescent="0.3">
      <c r="A35" s="5">
        <v>27</v>
      </c>
      <c r="B35" s="9">
        <f t="shared" si="0"/>
        <v>1666.67</v>
      </c>
      <c r="C35" s="9">
        <f t="shared" si="5"/>
        <v>54999.910000000047</v>
      </c>
      <c r="D35" s="9">
        <f t="shared" si="6"/>
        <v>566.66999999999996</v>
      </c>
      <c r="E35" s="9">
        <f t="shared" si="1"/>
        <v>2233.34</v>
      </c>
      <c r="F35" s="6">
        <f t="shared" si="2"/>
        <v>1.3223327892432348</v>
      </c>
      <c r="G35" s="9">
        <f t="shared" si="7"/>
        <v>1688.94</v>
      </c>
      <c r="H35" s="9">
        <f t="shared" si="8"/>
        <v>54665.890000000043</v>
      </c>
      <c r="I35" s="10">
        <f t="shared" si="3"/>
        <v>585.76</v>
      </c>
      <c r="J35" s="10">
        <f t="shared" si="9"/>
        <v>19.090000000000032</v>
      </c>
      <c r="K35" s="10">
        <f t="shared" si="10"/>
        <v>334.02</v>
      </c>
      <c r="L35" s="10">
        <f t="shared" si="11"/>
        <v>604.85</v>
      </c>
      <c r="N35" s="10">
        <f t="shared" si="4"/>
        <v>16.670000000000002</v>
      </c>
      <c r="O35" s="10">
        <f t="shared" si="12"/>
        <v>602.42999999999995</v>
      </c>
    </row>
    <row r="36" spans="1:15" ht="15.75" thickBot="1" x14ac:dyDescent="0.3">
      <c r="A36" s="5">
        <v>28</v>
      </c>
      <c r="B36" s="9">
        <f t="shared" si="0"/>
        <v>1666.67</v>
      </c>
      <c r="C36" s="9">
        <f t="shared" si="5"/>
        <v>53333.240000000049</v>
      </c>
      <c r="D36" s="9">
        <f t="shared" si="6"/>
        <v>550</v>
      </c>
      <c r="E36" s="9">
        <f t="shared" si="1"/>
        <v>2216.67</v>
      </c>
      <c r="F36" s="6">
        <f t="shared" si="2"/>
        <v>1.3360874035416015</v>
      </c>
      <c r="G36" s="9">
        <f t="shared" si="7"/>
        <v>1659.08</v>
      </c>
      <c r="H36" s="9">
        <f t="shared" si="8"/>
        <v>53017.840000000047</v>
      </c>
      <c r="I36" s="10">
        <f t="shared" si="3"/>
        <v>568.62</v>
      </c>
      <c r="J36" s="10">
        <f t="shared" si="9"/>
        <v>18.620000000000005</v>
      </c>
      <c r="K36" s="10">
        <f t="shared" si="10"/>
        <v>315.39999999999998</v>
      </c>
      <c r="L36" s="10">
        <f t="shared" si="11"/>
        <v>587.24</v>
      </c>
      <c r="N36" s="10">
        <f t="shared" si="4"/>
        <v>16.670000000000002</v>
      </c>
      <c r="O36" s="10">
        <f t="shared" si="12"/>
        <v>585.29</v>
      </c>
    </row>
    <row r="37" spans="1:15" ht="15.75" thickBot="1" x14ac:dyDescent="0.3">
      <c r="A37" s="5">
        <v>29</v>
      </c>
      <c r="B37" s="9">
        <f t="shared" si="0"/>
        <v>1666.67</v>
      </c>
      <c r="C37" s="9">
        <f t="shared" si="5"/>
        <v>51666.570000000051</v>
      </c>
      <c r="D37" s="9">
        <f t="shared" si="6"/>
        <v>533.33000000000004</v>
      </c>
      <c r="E37" s="9">
        <f t="shared" si="1"/>
        <v>2200</v>
      </c>
      <c r="F37" s="6">
        <f t="shared" si="2"/>
        <v>1.3499850903070774</v>
      </c>
      <c r="G37" s="9">
        <f t="shared" si="7"/>
        <v>1629.65</v>
      </c>
      <c r="H37" s="9">
        <f t="shared" si="8"/>
        <v>51369.320000000051</v>
      </c>
      <c r="I37" s="10">
        <f t="shared" si="3"/>
        <v>551.48</v>
      </c>
      <c r="J37" s="10">
        <f t="shared" si="9"/>
        <v>18.149999999999977</v>
      </c>
      <c r="K37" s="10">
        <f t="shared" si="10"/>
        <v>297.25</v>
      </c>
      <c r="L37" s="10">
        <f t="shared" si="11"/>
        <v>569.63</v>
      </c>
      <c r="N37" s="10">
        <f t="shared" si="4"/>
        <v>16.670000000000002</v>
      </c>
      <c r="O37" s="10">
        <f t="shared" si="12"/>
        <v>568.15</v>
      </c>
    </row>
    <row r="38" spans="1:15" ht="15.75" thickBot="1" x14ac:dyDescent="0.3">
      <c r="A38" s="5">
        <v>30</v>
      </c>
      <c r="B38" s="9">
        <f t="shared" si="0"/>
        <v>1666.67</v>
      </c>
      <c r="C38" s="9">
        <f t="shared" si="5"/>
        <v>49999.900000000052</v>
      </c>
      <c r="D38" s="9">
        <f t="shared" si="6"/>
        <v>516.66999999999996</v>
      </c>
      <c r="E38" s="9">
        <f t="shared" si="1"/>
        <v>2183.34</v>
      </c>
      <c r="F38" s="6">
        <f t="shared" si="2"/>
        <v>1.3640273377479399</v>
      </c>
      <c r="G38" s="9">
        <f t="shared" si="7"/>
        <v>1600.66</v>
      </c>
      <c r="H38" s="9">
        <f t="shared" si="8"/>
        <v>49720.310000000056</v>
      </c>
      <c r="I38" s="10">
        <f t="shared" si="3"/>
        <v>534.33000000000004</v>
      </c>
      <c r="J38" s="10">
        <f t="shared" si="9"/>
        <v>17.660000000000082</v>
      </c>
      <c r="K38" s="10">
        <f t="shared" si="10"/>
        <v>279.58999999999992</v>
      </c>
      <c r="L38" s="10">
        <f t="shared" si="11"/>
        <v>551.99000000000012</v>
      </c>
      <c r="N38" s="10">
        <f t="shared" si="4"/>
        <v>16.670000000000002</v>
      </c>
      <c r="O38" s="10">
        <f t="shared" si="12"/>
        <v>551</v>
      </c>
    </row>
    <row r="39" spans="1:15" ht="15.75" thickBot="1" x14ac:dyDescent="0.3">
      <c r="A39" s="5">
        <v>31</v>
      </c>
      <c r="B39" s="9">
        <f t="shared" si="0"/>
        <v>1666.67</v>
      </c>
      <c r="C39" s="9">
        <f t="shared" si="5"/>
        <v>48333.230000000054</v>
      </c>
      <c r="D39" s="9">
        <f t="shared" si="6"/>
        <v>500</v>
      </c>
      <c r="E39" s="9">
        <f t="shared" si="1"/>
        <v>2166.67</v>
      </c>
      <c r="F39" s="6">
        <f t="shared" si="2"/>
        <v>1.3782156495524804</v>
      </c>
      <c r="G39" s="9">
        <f t="shared" si="7"/>
        <v>1572.08</v>
      </c>
      <c r="H39" s="9">
        <f t="shared" si="8"/>
        <v>48070.820000000058</v>
      </c>
      <c r="I39" s="10">
        <f t="shared" si="3"/>
        <v>517.17999999999995</v>
      </c>
      <c r="J39" s="10">
        <f t="shared" si="9"/>
        <v>17.17999999999995</v>
      </c>
      <c r="K39" s="10">
        <f t="shared" si="10"/>
        <v>262.40999999999997</v>
      </c>
      <c r="L39" s="10">
        <f t="shared" si="11"/>
        <v>534.3599999999999</v>
      </c>
      <c r="N39" s="10">
        <f t="shared" si="4"/>
        <v>16.670000000000002</v>
      </c>
      <c r="O39" s="10">
        <f t="shared" si="12"/>
        <v>533.84999999999991</v>
      </c>
    </row>
    <row r="40" spans="1:15" ht="15.75" thickBot="1" x14ac:dyDescent="0.3">
      <c r="A40" s="5">
        <v>32</v>
      </c>
      <c r="B40" s="9">
        <f t="shared" si="0"/>
        <v>1666.67</v>
      </c>
      <c r="C40" s="9">
        <f t="shared" si="5"/>
        <v>46666.560000000056</v>
      </c>
      <c r="D40" s="9">
        <f t="shared" si="6"/>
        <v>483.33</v>
      </c>
      <c r="E40" s="9">
        <f t="shared" si="1"/>
        <v>2150</v>
      </c>
      <c r="F40" s="6">
        <f t="shared" si="2"/>
        <v>1.3925515450500243</v>
      </c>
      <c r="G40" s="9">
        <f t="shared" si="7"/>
        <v>1543.93</v>
      </c>
      <c r="H40" s="9">
        <f t="shared" si="8"/>
        <v>46420.840000000055</v>
      </c>
      <c r="I40" s="10">
        <f t="shared" si="3"/>
        <v>500.02</v>
      </c>
      <c r="J40" s="10">
        <f t="shared" si="9"/>
        <v>16.689999999999998</v>
      </c>
      <c r="K40" s="10">
        <f t="shared" si="10"/>
        <v>245.71999999999997</v>
      </c>
      <c r="L40" s="10">
        <f t="shared" si="11"/>
        <v>516.71</v>
      </c>
      <c r="N40" s="10">
        <f t="shared" si="4"/>
        <v>16.670000000000002</v>
      </c>
      <c r="O40" s="10">
        <f t="shared" si="12"/>
        <v>516.68999999999994</v>
      </c>
    </row>
    <row r="41" spans="1:15" ht="15.75" thickBot="1" x14ac:dyDescent="0.3">
      <c r="A41" s="5">
        <v>33</v>
      </c>
      <c r="B41" s="9">
        <f t="shared" si="0"/>
        <v>1666.67</v>
      </c>
      <c r="C41" s="9">
        <f t="shared" si="5"/>
        <v>44999.890000000058</v>
      </c>
      <c r="D41" s="9">
        <f t="shared" si="6"/>
        <v>466.67</v>
      </c>
      <c r="E41" s="9">
        <f t="shared" si="1"/>
        <v>2133.34</v>
      </c>
      <c r="F41" s="6">
        <f t="shared" si="2"/>
        <v>1.4070365593736267</v>
      </c>
      <c r="G41" s="9">
        <f t="shared" si="7"/>
        <v>1516.19</v>
      </c>
      <c r="H41" s="9">
        <f t="shared" si="8"/>
        <v>44770.360000000059</v>
      </c>
      <c r="I41" s="10">
        <f t="shared" si="3"/>
        <v>482.86</v>
      </c>
      <c r="J41" s="10">
        <f t="shared" si="9"/>
        <v>16.189999999999998</v>
      </c>
      <c r="K41" s="10">
        <f t="shared" si="10"/>
        <v>229.52999999999997</v>
      </c>
      <c r="L41" s="10">
        <f t="shared" si="11"/>
        <v>499.05</v>
      </c>
      <c r="N41" s="10">
        <f t="shared" ref="N41:N67" si="13">ROUND($J$70/$C$3,2)</f>
        <v>16.670000000000002</v>
      </c>
      <c r="O41" s="10">
        <f t="shared" si="12"/>
        <v>499.53000000000003</v>
      </c>
    </row>
    <row r="42" spans="1:15" ht="15.75" thickBot="1" x14ac:dyDescent="0.3">
      <c r="A42" s="5">
        <v>34</v>
      </c>
      <c r="B42" s="9">
        <f t="shared" si="0"/>
        <v>1666.67</v>
      </c>
      <c r="C42" s="9">
        <f t="shared" si="5"/>
        <v>43333.220000000059</v>
      </c>
      <c r="D42" s="9">
        <f t="shared" si="6"/>
        <v>450</v>
      </c>
      <c r="E42" s="9">
        <f t="shared" si="1"/>
        <v>2116.67</v>
      </c>
      <c r="F42" s="6">
        <f t="shared" si="2"/>
        <v>1.421672243624458</v>
      </c>
      <c r="G42" s="9">
        <f t="shared" si="7"/>
        <v>1488.86</v>
      </c>
      <c r="H42" s="9">
        <f t="shared" si="8"/>
        <v>43119.380000000063</v>
      </c>
      <c r="I42" s="10">
        <f t="shared" si="3"/>
        <v>465.69</v>
      </c>
      <c r="J42" s="10">
        <f t="shared" si="9"/>
        <v>15.689999999999998</v>
      </c>
      <c r="K42" s="10">
        <f t="shared" ref="K42:K73" si="14">K41-J42</f>
        <v>213.83999999999997</v>
      </c>
      <c r="L42" s="10">
        <f t="shared" si="11"/>
        <v>481.38</v>
      </c>
      <c r="N42" s="10">
        <f t="shared" si="13"/>
        <v>16.670000000000002</v>
      </c>
      <c r="O42" s="10">
        <f t="shared" si="12"/>
        <v>482.36</v>
      </c>
    </row>
    <row r="43" spans="1:15" ht="15.75" thickBot="1" x14ac:dyDescent="0.3">
      <c r="A43" s="5">
        <v>35</v>
      </c>
      <c r="B43" s="9">
        <f t="shared" si="0"/>
        <v>1666.67</v>
      </c>
      <c r="C43" s="9">
        <f t="shared" si="5"/>
        <v>41666.550000000061</v>
      </c>
      <c r="D43" s="9">
        <f t="shared" si="6"/>
        <v>433.33</v>
      </c>
      <c r="E43" s="9">
        <f t="shared" si="1"/>
        <v>2100</v>
      </c>
      <c r="F43" s="6">
        <f t="shared" si="2"/>
        <v>1.436460165037901</v>
      </c>
      <c r="G43" s="9">
        <f t="shared" si="7"/>
        <v>1461.93</v>
      </c>
      <c r="H43" s="9">
        <f t="shared" si="8"/>
        <v>41467.90000000006</v>
      </c>
      <c r="I43" s="10">
        <f t="shared" si="3"/>
        <v>448.52</v>
      </c>
      <c r="J43" s="10">
        <f t="shared" si="9"/>
        <v>15.189999999999998</v>
      </c>
      <c r="K43" s="10">
        <f t="shared" si="14"/>
        <v>198.64999999999998</v>
      </c>
      <c r="L43" s="10">
        <f t="shared" si="11"/>
        <v>463.71</v>
      </c>
      <c r="N43" s="10">
        <f t="shared" si="13"/>
        <v>16.670000000000002</v>
      </c>
      <c r="O43" s="10">
        <f t="shared" si="12"/>
        <v>465.19</v>
      </c>
    </row>
    <row r="44" spans="1:15" ht="15.75" thickBot="1" x14ac:dyDescent="0.3">
      <c r="A44" s="5">
        <v>36</v>
      </c>
      <c r="B44" s="9">
        <f t="shared" si="0"/>
        <v>1666.67</v>
      </c>
      <c r="C44" s="9">
        <f t="shared" si="5"/>
        <v>39999.880000000063</v>
      </c>
      <c r="D44" s="9">
        <f t="shared" si="6"/>
        <v>416.67</v>
      </c>
      <c r="E44" s="9">
        <f t="shared" si="1"/>
        <v>2083.34</v>
      </c>
      <c r="F44" s="6">
        <f t="shared" si="2"/>
        <v>1.4514019071513757</v>
      </c>
      <c r="G44" s="9">
        <f t="shared" si="7"/>
        <v>1435.4</v>
      </c>
      <c r="H44" s="9">
        <f t="shared" si="8"/>
        <v>39815.900000000052</v>
      </c>
      <c r="I44" s="10">
        <f t="shared" si="3"/>
        <v>431.34</v>
      </c>
      <c r="J44" s="10">
        <f t="shared" si="9"/>
        <v>14.669999999999959</v>
      </c>
      <c r="K44" s="10">
        <f t="shared" si="14"/>
        <v>183.98000000000002</v>
      </c>
      <c r="L44" s="10">
        <f t="shared" si="11"/>
        <v>446.00999999999993</v>
      </c>
      <c r="N44" s="10">
        <f t="shared" si="13"/>
        <v>16.670000000000002</v>
      </c>
      <c r="O44" s="10">
        <f t="shared" si="12"/>
        <v>448.01</v>
      </c>
    </row>
    <row r="45" spans="1:15" ht="15.75" thickBot="1" x14ac:dyDescent="0.3">
      <c r="A45" s="5">
        <v>37</v>
      </c>
      <c r="B45" s="9">
        <f t="shared" si="0"/>
        <v>1666.67</v>
      </c>
      <c r="C45" s="9">
        <f t="shared" si="5"/>
        <v>38333.210000000065</v>
      </c>
      <c r="D45" s="9">
        <f t="shared" si="6"/>
        <v>400</v>
      </c>
      <c r="E45" s="9">
        <f t="shared" si="1"/>
        <v>2066.67</v>
      </c>
      <c r="F45" s="6">
        <f t="shared" si="2"/>
        <v>1.46649906997391</v>
      </c>
      <c r="G45" s="9">
        <f t="shared" si="7"/>
        <v>1409.25</v>
      </c>
      <c r="H45" s="9">
        <f t="shared" si="8"/>
        <v>38163.390000000058</v>
      </c>
      <c r="I45" s="10">
        <f t="shared" si="3"/>
        <v>414.16</v>
      </c>
      <c r="J45" s="10">
        <f t="shared" si="9"/>
        <v>14.160000000000025</v>
      </c>
      <c r="K45" s="10">
        <f t="shared" si="14"/>
        <v>169.82</v>
      </c>
      <c r="L45" s="10">
        <f t="shared" si="11"/>
        <v>428.32000000000005</v>
      </c>
      <c r="N45" s="10">
        <f t="shared" si="13"/>
        <v>16.670000000000002</v>
      </c>
      <c r="O45" s="10">
        <f t="shared" si="12"/>
        <v>430.83000000000004</v>
      </c>
    </row>
    <row r="46" spans="1:15" ht="15.75" thickBot="1" x14ac:dyDescent="0.3">
      <c r="A46" s="5">
        <v>38</v>
      </c>
      <c r="B46" s="9">
        <f t="shared" si="0"/>
        <v>1666.67</v>
      </c>
      <c r="C46" s="9">
        <f t="shared" si="5"/>
        <v>36666.540000000066</v>
      </c>
      <c r="D46" s="9">
        <f t="shared" si="6"/>
        <v>383.33</v>
      </c>
      <c r="E46" s="9">
        <f t="shared" si="1"/>
        <v>2050</v>
      </c>
      <c r="F46" s="6">
        <f t="shared" si="2"/>
        <v>1.481753270157472</v>
      </c>
      <c r="G46" s="9">
        <f t="shared" si="7"/>
        <v>1383.5</v>
      </c>
      <c r="H46" s="9">
        <f t="shared" si="8"/>
        <v>36510.360000000059</v>
      </c>
      <c r="I46" s="10">
        <f t="shared" si="3"/>
        <v>396.97</v>
      </c>
      <c r="J46" s="10">
        <f t="shared" si="9"/>
        <v>13.640000000000043</v>
      </c>
      <c r="K46" s="10">
        <f t="shared" si="14"/>
        <v>156.17999999999995</v>
      </c>
      <c r="L46" s="10">
        <f t="shared" si="11"/>
        <v>410.61000000000007</v>
      </c>
      <c r="N46" s="10">
        <f t="shared" si="13"/>
        <v>16.670000000000002</v>
      </c>
      <c r="O46" s="10">
        <f t="shared" si="12"/>
        <v>413.64000000000004</v>
      </c>
    </row>
    <row r="47" spans="1:15" ht="15.75" thickBot="1" x14ac:dyDescent="0.3">
      <c r="A47" s="5">
        <v>39</v>
      </c>
      <c r="B47" s="9">
        <f t="shared" si="0"/>
        <v>1666.67</v>
      </c>
      <c r="C47" s="9">
        <f t="shared" si="5"/>
        <v>34999.870000000068</v>
      </c>
      <c r="D47" s="9">
        <f t="shared" si="6"/>
        <v>366.67</v>
      </c>
      <c r="E47" s="9">
        <f t="shared" si="1"/>
        <v>2033.3400000000001</v>
      </c>
      <c r="F47" s="6">
        <f t="shared" si="2"/>
        <v>1.4971661411700887</v>
      </c>
      <c r="G47" s="9">
        <f t="shared" si="7"/>
        <v>1358.13</v>
      </c>
      <c r="H47" s="9">
        <f t="shared" si="8"/>
        <v>34856.790000000052</v>
      </c>
      <c r="I47" s="10">
        <f t="shared" si="3"/>
        <v>379.77</v>
      </c>
      <c r="J47" s="10">
        <f t="shared" si="9"/>
        <v>13.099999999999966</v>
      </c>
      <c r="K47" s="10">
        <f t="shared" si="14"/>
        <v>143.07999999999998</v>
      </c>
      <c r="L47" s="10">
        <f t="shared" si="11"/>
        <v>392.86999999999995</v>
      </c>
      <c r="N47" s="10">
        <f t="shared" si="13"/>
        <v>16.670000000000002</v>
      </c>
      <c r="O47" s="10">
        <f t="shared" si="12"/>
        <v>396.44</v>
      </c>
    </row>
    <row r="48" spans="1:15" ht="15.75" thickBot="1" x14ac:dyDescent="0.3">
      <c r="A48" s="5">
        <v>40</v>
      </c>
      <c r="B48" s="9">
        <f t="shared" si="0"/>
        <v>1666.67</v>
      </c>
      <c r="C48" s="9">
        <f t="shared" si="5"/>
        <v>33333.20000000007</v>
      </c>
      <c r="D48" s="9">
        <f t="shared" si="6"/>
        <v>350</v>
      </c>
      <c r="E48" s="9">
        <f t="shared" si="1"/>
        <v>2016.67</v>
      </c>
      <c r="F48" s="6">
        <f t="shared" si="2"/>
        <v>1.51273933347076</v>
      </c>
      <c r="G48" s="9">
        <f t="shared" si="7"/>
        <v>1333.12</v>
      </c>
      <c r="H48" s="9">
        <f t="shared" si="8"/>
        <v>33202.690000000053</v>
      </c>
      <c r="I48" s="10">
        <f t="shared" si="3"/>
        <v>362.57</v>
      </c>
      <c r="J48" s="10">
        <f t="shared" si="9"/>
        <v>12.569999999999993</v>
      </c>
      <c r="K48" s="10">
        <f t="shared" si="14"/>
        <v>130.51</v>
      </c>
      <c r="L48" s="10">
        <f t="shared" si="11"/>
        <v>375.14</v>
      </c>
      <c r="N48" s="10">
        <f t="shared" si="13"/>
        <v>16.670000000000002</v>
      </c>
      <c r="O48" s="10">
        <f t="shared" si="12"/>
        <v>379.24</v>
      </c>
    </row>
    <row r="49" spans="1:15" ht="15.75" thickBot="1" x14ac:dyDescent="0.3">
      <c r="A49" s="5">
        <v>41</v>
      </c>
      <c r="B49" s="9">
        <f t="shared" si="0"/>
        <v>1666.67</v>
      </c>
      <c r="C49" s="9">
        <f t="shared" si="5"/>
        <v>31666.530000000072</v>
      </c>
      <c r="D49" s="9">
        <f t="shared" si="6"/>
        <v>333.33</v>
      </c>
      <c r="E49" s="9">
        <f t="shared" si="1"/>
        <v>2000</v>
      </c>
      <c r="F49" s="6">
        <f t="shared" si="2"/>
        <v>1.5284745146861982</v>
      </c>
      <c r="G49" s="9">
        <f t="shared" si="7"/>
        <v>1308.49</v>
      </c>
      <c r="H49" s="9">
        <f t="shared" si="8"/>
        <v>31548.060000000056</v>
      </c>
      <c r="I49" s="10">
        <f t="shared" si="3"/>
        <v>345.37</v>
      </c>
      <c r="J49" s="10">
        <f t="shared" si="9"/>
        <v>12.04000000000002</v>
      </c>
      <c r="K49" s="10">
        <f t="shared" si="14"/>
        <v>118.46999999999997</v>
      </c>
      <c r="L49" s="10">
        <f t="shared" si="11"/>
        <v>357.41</v>
      </c>
      <c r="N49" s="10">
        <f t="shared" si="13"/>
        <v>16.670000000000002</v>
      </c>
      <c r="O49" s="10">
        <f t="shared" si="12"/>
        <v>362.04</v>
      </c>
    </row>
    <row r="50" spans="1:15" ht="15.75" thickBot="1" x14ac:dyDescent="0.3">
      <c r="A50" s="5">
        <v>42</v>
      </c>
      <c r="B50" s="9">
        <f t="shared" si="0"/>
        <v>1666.67</v>
      </c>
      <c r="C50" s="9">
        <f t="shared" si="5"/>
        <v>29999.860000000073</v>
      </c>
      <c r="D50" s="9">
        <f t="shared" si="6"/>
        <v>316.67</v>
      </c>
      <c r="E50" s="9">
        <f t="shared" si="1"/>
        <v>1983.3400000000001</v>
      </c>
      <c r="F50" s="6">
        <f t="shared" si="2"/>
        <v>1.5443733697894007</v>
      </c>
      <c r="G50" s="9">
        <f t="shared" si="7"/>
        <v>1284.24</v>
      </c>
      <c r="H50" s="9">
        <f t="shared" si="8"/>
        <v>29892.880000000056</v>
      </c>
      <c r="I50" s="10">
        <f t="shared" si="3"/>
        <v>328.16</v>
      </c>
      <c r="J50" s="10">
        <f t="shared" si="9"/>
        <v>11.490000000000009</v>
      </c>
      <c r="K50" s="10">
        <f t="shared" si="14"/>
        <v>106.97999999999996</v>
      </c>
      <c r="L50" s="10">
        <f t="shared" si="11"/>
        <v>339.65000000000003</v>
      </c>
      <c r="N50" s="10">
        <f t="shared" si="13"/>
        <v>16.670000000000002</v>
      </c>
      <c r="O50" s="10">
        <f t="shared" si="12"/>
        <v>344.83000000000004</v>
      </c>
    </row>
    <row r="51" spans="1:15" ht="15.75" thickBot="1" x14ac:dyDescent="0.3">
      <c r="A51" s="5">
        <v>43</v>
      </c>
      <c r="B51" s="9">
        <f t="shared" si="0"/>
        <v>1666.67</v>
      </c>
      <c r="C51" s="9">
        <f t="shared" si="5"/>
        <v>28333.190000000075</v>
      </c>
      <c r="D51" s="9">
        <f t="shared" si="6"/>
        <v>300</v>
      </c>
      <c r="E51" s="9">
        <f t="shared" si="1"/>
        <v>1966.67</v>
      </c>
      <c r="F51" s="6">
        <f t="shared" si="2"/>
        <v>1.5604376012800822</v>
      </c>
      <c r="G51" s="9">
        <f t="shared" si="7"/>
        <v>1260.33</v>
      </c>
      <c r="H51" s="9">
        <f t="shared" si="8"/>
        <v>28237.150000000052</v>
      </c>
      <c r="I51" s="10">
        <f t="shared" si="3"/>
        <v>310.94</v>
      </c>
      <c r="J51" s="10">
        <f t="shared" si="9"/>
        <v>10.939999999999998</v>
      </c>
      <c r="K51" s="10">
        <f t="shared" si="14"/>
        <v>96.039999999999964</v>
      </c>
      <c r="L51" s="10">
        <f t="shared" si="11"/>
        <v>321.88</v>
      </c>
      <c r="N51" s="10">
        <f t="shared" si="13"/>
        <v>16.670000000000002</v>
      </c>
      <c r="O51" s="10">
        <f t="shared" si="12"/>
        <v>327.61</v>
      </c>
    </row>
    <row r="52" spans="1:15" ht="15.75" thickBot="1" x14ac:dyDescent="0.3">
      <c r="A52" s="5">
        <v>44</v>
      </c>
      <c r="B52" s="9">
        <f t="shared" si="0"/>
        <v>1666.67</v>
      </c>
      <c r="C52" s="9">
        <f t="shared" si="5"/>
        <v>26666.520000000077</v>
      </c>
      <c r="D52" s="9">
        <f t="shared" si="6"/>
        <v>283.33</v>
      </c>
      <c r="E52" s="9">
        <f t="shared" si="1"/>
        <v>1950</v>
      </c>
      <c r="F52" s="6">
        <f t="shared" si="2"/>
        <v>1.5766689293669847</v>
      </c>
      <c r="G52" s="9">
        <f t="shared" si="7"/>
        <v>1236.78</v>
      </c>
      <c r="H52" s="9">
        <f t="shared" si="8"/>
        <v>26580.870000000054</v>
      </c>
      <c r="I52" s="10">
        <f t="shared" si="3"/>
        <v>293.72000000000003</v>
      </c>
      <c r="J52" s="10">
        <f t="shared" si="9"/>
        <v>10.390000000000043</v>
      </c>
      <c r="K52" s="10">
        <f t="shared" si="14"/>
        <v>85.64999999999992</v>
      </c>
      <c r="L52" s="10">
        <f t="shared" si="11"/>
        <v>304.11000000000007</v>
      </c>
      <c r="N52" s="10">
        <f t="shared" si="13"/>
        <v>16.670000000000002</v>
      </c>
      <c r="O52" s="10">
        <f t="shared" si="12"/>
        <v>310.39000000000004</v>
      </c>
    </row>
    <row r="53" spans="1:15" ht="15.75" thickBot="1" x14ac:dyDescent="0.3">
      <c r="A53" s="5">
        <v>45</v>
      </c>
      <c r="B53" s="9">
        <f t="shared" si="0"/>
        <v>1666.67</v>
      </c>
      <c r="C53" s="9">
        <f t="shared" si="5"/>
        <v>24999.850000000079</v>
      </c>
      <c r="D53" s="9">
        <f t="shared" si="6"/>
        <v>266.67</v>
      </c>
      <c r="E53" s="9">
        <f t="shared" si="1"/>
        <v>1933.3400000000001</v>
      </c>
      <c r="F53" s="6">
        <f t="shared" si="2"/>
        <v>1.5930690921520825</v>
      </c>
      <c r="G53" s="9">
        <f t="shared" si="7"/>
        <v>1213.5899999999999</v>
      </c>
      <c r="H53" s="9">
        <f t="shared" si="8"/>
        <v>24924.020000000055</v>
      </c>
      <c r="I53" s="10">
        <f t="shared" si="3"/>
        <v>276.49</v>
      </c>
      <c r="J53" s="10">
        <f t="shared" si="9"/>
        <v>9.8199999999999932</v>
      </c>
      <c r="K53" s="10">
        <f t="shared" si="14"/>
        <v>75.829999999999927</v>
      </c>
      <c r="L53" s="10">
        <f t="shared" si="11"/>
        <v>286.31</v>
      </c>
      <c r="N53" s="10">
        <f t="shared" si="13"/>
        <v>16.670000000000002</v>
      </c>
      <c r="O53" s="10">
        <f t="shared" si="12"/>
        <v>293.16000000000003</v>
      </c>
    </row>
    <row r="54" spans="1:15" ht="15.75" thickBot="1" x14ac:dyDescent="0.3">
      <c r="A54" s="5">
        <v>46</v>
      </c>
      <c r="B54" s="9">
        <f t="shared" si="0"/>
        <v>1666.67</v>
      </c>
      <c r="C54" s="9">
        <f t="shared" si="5"/>
        <v>23333.18000000008</v>
      </c>
      <c r="D54" s="9">
        <f t="shared" si="6"/>
        <v>250</v>
      </c>
      <c r="E54" s="9">
        <f t="shared" si="1"/>
        <v>1916.67</v>
      </c>
      <c r="F54" s="6">
        <f t="shared" si="2"/>
        <v>1.6096398458167034</v>
      </c>
      <c r="G54" s="9">
        <f t="shared" si="7"/>
        <v>1190.74</v>
      </c>
      <c r="H54" s="9">
        <f t="shared" si="8"/>
        <v>23266.600000000057</v>
      </c>
      <c r="I54" s="10">
        <f t="shared" si="3"/>
        <v>259.25</v>
      </c>
      <c r="J54" s="10">
        <f t="shared" si="9"/>
        <v>9.25</v>
      </c>
      <c r="K54" s="10">
        <f t="shared" si="14"/>
        <v>66.579999999999927</v>
      </c>
      <c r="L54" s="10">
        <f t="shared" si="11"/>
        <v>268.5</v>
      </c>
      <c r="N54" s="10">
        <f t="shared" si="13"/>
        <v>16.670000000000002</v>
      </c>
      <c r="O54" s="10">
        <f t="shared" si="12"/>
        <v>275.92</v>
      </c>
    </row>
    <row r="55" spans="1:15" ht="15.75" thickBot="1" x14ac:dyDescent="0.3">
      <c r="A55" s="5">
        <v>47</v>
      </c>
      <c r="B55" s="9">
        <f t="shared" si="0"/>
        <v>1666.67</v>
      </c>
      <c r="C55" s="9">
        <f t="shared" si="5"/>
        <v>21666.510000000082</v>
      </c>
      <c r="D55" s="9">
        <f t="shared" si="6"/>
        <v>233.33</v>
      </c>
      <c r="E55" s="9">
        <f t="shared" si="1"/>
        <v>1900</v>
      </c>
      <c r="F55" s="6">
        <f t="shared" si="2"/>
        <v>1.6263829648095871</v>
      </c>
      <c r="G55" s="9">
        <f t="shared" si="7"/>
        <v>1168.24</v>
      </c>
      <c r="H55" s="9">
        <f t="shared" si="8"/>
        <v>21608.610000000055</v>
      </c>
      <c r="I55" s="10">
        <f t="shared" si="3"/>
        <v>242.01</v>
      </c>
      <c r="J55" s="10">
        <f t="shared" si="9"/>
        <v>8.6799999999999784</v>
      </c>
      <c r="K55" s="10">
        <f t="shared" si="14"/>
        <v>57.899999999999949</v>
      </c>
      <c r="L55" s="10">
        <f t="shared" si="11"/>
        <v>250.68999999999997</v>
      </c>
      <c r="N55" s="10">
        <f t="shared" si="13"/>
        <v>16.670000000000002</v>
      </c>
      <c r="O55" s="10">
        <f t="shared" si="12"/>
        <v>258.68</v>
      </c>
    </row>
    <row r="56" spans="1:15" ht="15.75" thickBot="1" x14ac:dyDescent="0.3">
      <c r="A56" s="5">
        <v>48</v>
      </c>
      <c r="B56" s="9">
        <f t="shared" si="0"/>
        <v>1666.67</v>
      </c>
      <c r="C56" s="9">
        <f t="shared" si="5"/>
        <v>19999.840000000084</v>
      </c>
      <c r="D56" s="9">
        <f t="shared" si="6"/>
        <v>216.67</v>
      </c>
      <c r="E56" s="9">
        <f t="shared" si="1"/>
        <v>1883.3400000000001</v>
      </c>
      <c r="F56" s="6">
        <f t="shared" si="2"/>
        <v>1.6433002420368965</v>
      </c>
      <c r="G56" s="9">
        <f t="shared" si="7"/>
        <v>1146.07</v>
      </c>
      <c r="H56" s="9">
        <f t="shared" si="8"/>
        <v>19950.040000000055</v>
      </c>
      <c r="I56" s="10">
        <f t="shared" si="3"/>
        <v>224.77</v>
      </c>
      <c r="J56" s="10">
        <f t="shared" si="9"/>
        <v>8.1000000000000227</v>
      </c>
      <c r="K56" s="10">
        <f t="shared" si="14"/>
        <v>49.799999999999926</v>
      </c>
      <c r="L56" s="10">
        <f t="shared" si="11"/>
        <v>232.87000000000003</v>
      </c>
      <c r="N56" s="10">
        <f t="shared" si="13"/>
        <v>16.670000000000002</v>
      </c>
      <c r="O56" s="10">
        <f t="shared" si="12"/>
        <v>241.44</v>
      </c>
    </row>
    <row r="57" spans="1:15" ht="15.75" thickBot="1" x14ac:dyDescent="0.3">
      <c r="A57" s="5">
        <v>49</v>
      </c>
      <c r="B57" s="9">
        <f t="shared" si="0"/>
        <v>1666.67</v>
      </c>
      <c r="C57" s="9">
        <f t="shared" si="5"/>
        <v>18333.170000000086</v>
      </c>
      <c r="D57" s="9">
        <f t="shared" si="6"/>
        <v>200</v>
      </c>
      <c r="E57" s="9">
        <f t="shared" si="1"/>
        <v>1866.67</v>
      </c>
      <c r="F57" s="6">
        <f t="shared" si="2"/>
        <v>1.6603934890542114</v>
      </c>
      <c r="G57" s="9">
        <f t="shared" si="7"/>
        <v>1124.23</v>
      </c>
      <c r="H57" s="9">
        <f t="shared" si="8"/>
        <v>18290.890000000058</v>
      </c>
      <c r="I57" s="10">
        <f t="shared" si="3"/>
        <v>207.52</v>
      </c>
      <c r="J57" s="10">
        <f t="shared" si="9"/>
        <v>7.5200000000000102</v>
      </c>
      <c r="K57" s="10">
        <f t="shared" si="14"/>
        <v>42.279999999999916</v>
      </c>
      <c r="L57" s="10">
        <f t="shared" si="11"/>
        <v>215.04000000000002</v>
      </c>
      <c r="N57" s="10">
        <f t="shared" si="13"/>
        <v>16.670000000000002</v>
      </c>
      <c r="O57" s="10">
        <f t="shared" si="12"/>
        <v>224.19</v>
      </c>
    </row>
    <row r="58" spans="1:15" ht="15.75" thickBot="1" x14ac:dyDescent="0.3">
      <c r="A58" s="5">
        <v>50</v>
      </c>
      <c r="B58" s="9">
        <f t="shared" si="0"/>
        <v>1666.67</v>
      </c>
      <c r="C58" s="9">
        <f t="shared" si="5"/>
        <v>16666.500000000087</v>
      </c>
      <c r="D58" s="9">
        <f t="shared" si="6"/>
        <v>183.33</v>
      </c>
      <c r="E58" s="9">
        <f t="shared" si="1"/>
        <v>1850</v>
      </c>
      <c r="F58" s="6">
        <f t="shared" si="2"/>
        <v>1.6776645362605127</v>
      </c>
      <c r="G58" s="9">
        <f t="shared" si="7"/>
        <v>1102.72</v>
      </c>
      <c r="H58" s="9">
        <f t="shared" si="8"/>
        <v>16631.150000000056</v>
      </c>
      <c r="I58" s="10">
        <f t="shared" si="3"/>
        <v>190.26</v>
      </c>
      <c r="J58" s="10">
        <f t="shared" si="9"/>
        <v>6.9299999999999784</v>
      </c>
      <c r="K58" s="10">
        <f t="shared" si="14"/>
        <v>35.349999999999937</v>
      </c>
      <c r="L58" s="10">
        <f t="shared" si="11"/>
        <v>197.18999999999997</v>
      </c>
      <c r="N58" s="10">
        <f t="shared" si="13"/>
        <v>16.670000000000002</v>
      </c>
      <c r="O58" s="10">
        <f t="shared" si="12"/>
        <v>206.93</v>
      </c>
    </row>
    <row r="59" spans="1:15" ht="15.75" thickBot="1" x14ac:dyDescent="0.3">
      <c r="A59" s="5">
        <v>51</v>
      </c>
      <c r="B59" s="9">
        <f t="shared" si="0"/>
        <v>1666.67</v>
      </c>
      <c r="C59" s="9">
        <f t="shared" si="5"/>
        <v>14999.830000000087</v>
      </c>
      <c r="D59" s="9">
        <f t="shared" si="6"/>
        <v>166.67</v>
      </c>
      <c r="E59" s="9">
        <f t="shared" si="1"/>
        <v>1833.3400000000001</v>
      </c>
      <c r="F59" s="6">
        <f t="shared" si="2"/>
        <v>1.6951152330941877</v>
      </c>
      <c r="G59" s="9">
        <f t="shared" si="7"/>
        <v>1081.54</v>
      </c>
      <c r="H59" s="9">
        <f t="shared" si="8"/>
        <v>14970.800000000057</v>
      </c>
      <c r="I59" s="10">
        <f t="shared" si="3"/>
        <v>172.99</v>
      </c>
      <c r="J59" s="10">
        <f t="shared" si="9"/>
        <v>6.3200000000000216</v>
      </c>
      <c r="K59" s="10">
        <f t="shared" si="14"/>
        <v>29.029999999999916</v>
      </c>
      <c r="L59" s="10">
        <f t="shared" si="11"/>
        <v>179.31000000000003</v>
      </c>
      <c r="N59" s="10">
        <f t="shared" si="13"/>
        <v>16.670000000000002</v>
      </c>
      <c r="O59" s="10">
        <f t="shared" si="12"/>
        <v>189.66000000000003</v>
      </c>
    </row>
    <row r="60" spans="1:15" ht="15.75" thickBot="1" x14ac:dyDescent="0.3">
      <c r="A60" s="5">
        <v>52</v>
      </c>
      <c r="B60" s="9">
        <f t="shared" si="0"/>
        <v>1666.67</v>
      </c>
      <c r="C60" s="9">
        <f t="shared" si="5"/>
        <v>13333.160000000087</v>
      </c>
      <c r="D60" s="9">
        <f t="shared" si="6"/>
        <v>150</v>
      </c>
      <c r="E60" s="9">
        <f t="shared" si="1"/>
        <v>1816.67</v>
      </c>
      <c r="F60" s="6">
        <f t="shared" si="2"/>
        <v>1.7127474482310743</v>
      </c>
      <c r="G60" s="9">
        <f t="shared" si="7"/>
        <v>1060.68</v>
      </c>
      <c r="H60" s="9">
        <f t="shared" si="8"/>
        <v>13309.850000000057</v>
      </c>
      <c r="I60" s="10">
        <f t="shared" si="3"/>
        <v>155.72</v>
      </c>
      <c r="J60" s="10">
        <f t="shared" si="9"/>
        <v>5.7199999999999989</v>
      </c>
      <c r="K60" s="10">
        <f t="shared" si="14"/>
        <v>23.309999999999917</v>
      </c>
      <c r="L60" s="10">
        <f t="shared" si="11"/>
        <v>161.44</v>
      </c>
      <c r="N60" s="10">
        <f t="shared" si="13"/>
        <v>16.670000000000002</v>
      </c>
      <c r="O60" s="10">
        <f t="shared" si="12"/>
        <v>172.39</v>
      </c>
    </row>
    <row r="61" spans="1:15" ht="15.75" thickBot="1" x14ac:dyDescent="0.3">
      <c r="A61" s="5">
        <v>53</v>
      </c>
      <c r="B61" s="9">
        <f t="shared" si="0"/>
        <v>1666.67</v>
      </c>
      <c r="C61" s="9">
        <f t="shared" si="5"/>
        <v>11666.490000000087</v>
      </c>
      <c r="D61" s="9">
        <f t="shared" si="6"/>
        <v>133.33000000000001</v>
      </c>
      <c r="E61" s="9">
        <f t="shared" si="1"/>
        <v>1800</v>
      </c>
      <c r="F61" s="6">
        <f t="shared" si="2"/>
        <v>1.7305630697845658</v>
      </c>
      <c r="G61" s="9">
        <f t="shared" si="7"/>
        <v>1040.1199999999999</v>
      </c>
      <c r="H61" s="9">
        <f t="shared" si="8"/>
        <v>11648.300000000057</v>
      </c>
      <c r="I61" s="10">
        <f t="shared" si="3"/>
        <v>138.44999999999999</v>
      </c>
      <c r="J61" s="10">
        <f t="shared" si="9"/>
        <v>5.1199999999999761</v>
      </c>
      <c r="K61" s="10">
        <f t="shared" si="14"/>
        <v>18.189999999999941</v>
      </c>
      <c r="L61" s="10">
        <f t="shared" si="11"/>
        <v>143.56999999999996</v>
      </c>
      <c r="N61" s="10">
        <f t="shared" si="13"/>
        <v>16.670000000000002</v>
      </c>
      <c r="O61" s="10">
        <f t="shared" si="12"/>
        <v>155.12</v>
      </c>
    </row>
    <row r="62" spans="1:15" ht="15.75" thickBot="1" x14ac:dyDescent="0.3">
      <c r="A62" s="5">
        <v>54</v>
      </c>
      <c r="B62" s="9">
        <f t="shared" si="0"/>
        <v>1666.67</v>
      </c>
      <c r="C62" s="9">
        <f t="shared" si="5"/>
        <v>9999.820000000087</v>
      </c>
      <c r="D62" s="9">
        <f t="shared" si="6"/>
        <v>116.66</v>
      </c>
      <c r="E62" s="9">
        <f t="shared" si="1"/>
        <v>1783.3300000000002</v>
      </c>
      <c r="F62" s="6">
        <f t="shared" si="2"/>
        <v>1.7485640055077933</v>
      </c>
      <c r="G62" s="9">
        <f t="shared" si="7"/>
        <v>1019.88</v>
      </c>
      <c r="H62" s="9">
        <f t="shared" si="8"/>
        <v>9986.1300000000574</v>
      </c>
      <c r="I62" s="10">
        <f t="shared" si="3"/>
        <v>121.16</v>
      </c>
      <c r="J62" s="10">
        <f t="shared" si="9"/>
        <v>4.5</v>
      </c>
      <c r="K62" s="10">
        <f t="shared" si="14"/>
        <v>13.689999999999941</v>
      </c>
      <c r="L62" s="10">
        <f t="shared" si="11"/>
        <v>125.66</v>
      </c>
      <c r="N62" s="10">
        <f t="shared" si="13"/>
        <v>16.670000000000002</v>
      </c>
      <c r="O62" s="10">
        <f t="shared" si="12"/>
        <v>137.82999999999998</v>
      </c>
    </row>
    <row r="63" spans="1:15" ht="15.75" thickBot="1" x14ac:dyDescent="0.3">
      <c r="A63" s="5">
        <v>55</v>
      </c>
      <c r="B63" s="9">
        <f t="shared" si="0"/>
        <v>1666.67</v>
      </c>
      <c r="C63" s="9">
        <f t="shared" si="5"/>
        <v>8333.1500000000869</v>
      </c>
      <c r="D63" s="9">
        <f t="shared" si="6"/>
        <v>100</v>
      </c>
      <c r="E63" s="9">
        <f t="shared" si="1"/>
        <v>1766.67</v>
      </c>
      <c r="F63" s="6">
        <f t="shared" si="2"/>
        <v>1.7667521829979171</v>
      </c>
      <c r="G63" s="9">
        <f t="shared" si="7"/>
        <v>999.95</v>
      </c>
      <c r="H63" s="9">
        <f t="shared" si="8"/>
        <v>8323.3300000000581</v>
      </c>
      <c r="I63" s="10">
        <f t="shared" si="3"/>
        <v>103.87</v>
      </c>
      <c r="J63" s="10">
        <f t="shared" si="9"/>
        <v>3.8700000000000045</v>
      </c>
      <c r="K63" s="10">
        <f t="shared" si="14"/>
        <v>9.8199999999999363</v>
      </c>
      <c r="L63" s="10">
        <f t="shared" si="11"/>
        <v>107.74000000000001</v>
      </c>
      <c r="N63" s="10">
        <f t="shared" si="13"/>
        <v>16.670000000000002</v>
      </c>
      <c r="O63" s="10">
        <f t="shared" si="12"/>
        <v>120.54</v>
      </c>
    </row>
    <row r="64" spans="1:15" ht="15.75" thickBot="1" x14ac:dyDescent="0.3">
      <c r="A64" s="5">
        <v>56</v>
      </c>
      <c r="B64" s="9">
        <f t="shared" si="0"/>
        <v>1666.67</v>
      </c>
      <c r="C64" s="9">
        <f t="shared" si="5"/>
        <v>6666.4800000000869</v>
      </c>
      <c r="D64" s="9">
        <f t="shared" si="6"/>
        <v>83.33</v>
      </c>
      <c r="E64" s="9">
        <f t="shared" si="1"/>
        <v>1750</v>
      </c>
      <c r="F64" s="6">
        <f t="shared" si="2"/>
        <v>1.7851295499025375</v>
      </c>
      <c r="G64" s="9">
        <f t="shared" si="7"/>
        <v>980.32</v>
      </c>
      <c r="H64" s="9">
        <f t="shared" si="8"/>
        <v>6659.9100000000581</v>
      </c>
      <c r="I64" s="10">
        <f t="shared" si="3"/>
        <v>86.58</v>
      </c>
      <c r="J64" s="10">
        <f t="shared" si="9"/>
        <v>3.25</v>
      </c>
      <c r="K64" s="10">
        <f t="shared" si="14"/>
        <v>6.5699999999999363</v>
      </c>
      <c r="L64" s="10">
        <f t="shared" si="11"/>
        <v>89.83</v>
      </c>
      <c r="N64" s="10">
        <f t="shared" si="13"/>
        <v>16.670000000000002</v>
      </c>
      <c r="O64" s="10">
        <f t="shared" si="12"/>
        <v>103.25</v>
      </c>
    </row>
    <row r="65" spans="1:15" ht="15.75" thickBot="1" x14ac:dyDescent="0.3">
      <c r="A65" s="5">
        <v>57</v>
      </c>
      <c r="B65" s="9">
        <f t="shared" si="0"/>
        <v>1666.67</v>
      </c>
      <c r="C65" s="9">
        <f t="shared" si="5"/>
        <v>4999.8100000000868</v>
      </c>
      <c r="D65" s="9">
        <f t="shared" si="6"/>
        <v>66.66</v>
      </c>
      <c r="E65" s="9">
        <f t="shared" si="1"/>
        <v>1733.3300000000002</v>
      </c>
      <c r="F65" s="6">
        <f t="shared" si="2"/>
        <v>1.8036980741282569</v>
      </c>
      <c r="G65" s="9">
        <f t="shared" si="7"/>
        <v>960.99</v>
      </c>
      <c r="H65" s="9">
        <f t="shared" si="8"/>
        <v>4995.8500000000586</v>
      </c>
      <c r="I65" s="10">
        <f t="shared" si="3"/>
        <v>69.27</v>
      </c>
      <c r="J65" s="10">
        <f t="shared" si="9"/>
        <v>2.6099999999999994</v>
      </c>
      <c r="K65" s="10">
        <f t="shared" si="14"/>
        <v>3.9599999999999369</v>
      </c>
      <c r="L65" s="10">
        <f t="shared" si="11"/>
        <v>71.88</v>
      </c>
      <c r="N65" s="10">
        <f t="shared" si="13"/>
        <v>16.670000000000002</v>
      </c>
      <c r="O65" s="10">
        <f t="shared" si="12"/>
        <v>85.94</v>
      </c>
    </row>
    <row r="66" spans="1:15" ht="15.75" thickBot="1" x14ac:dyDescent="0.3">
      <c r="A66" s="5">
        <v>58</v>
      </c>
      <c r="B66" s="9">
        <f t="shared" si="0"/>
        <v>1666.67</v>
      </c>
      <c r="C66" s="9">
        <f t="shared" si="5"/>
        <v>3333.1400000000867</v>
      </c>
      <c r="D66" s="9">
        <f t="shared" si="6"/>
        <v>50</v>
      </c>
      <c r="E66" s="9">
        <f t="shared" si="1"/>
        <v>1716.67</v>
      </c>
      <c r="F66" s="6">
        <f t="shared" si="2"/>
        <v>1.8224597440514076</v>
      </c>
      <c r="G66" s="9">
        <f t="shared" si="7"/>
        <v>941.95</v>
      </c>
      <c r="H66" s="9">
        <f t="shared" si="8"/>
        <v>3331.1500000000588</v>
      </c>
      <c r="I66" s="10">
        <f t="shared" si="3"/>
        <v>51.97</v>
      </c>
      <c r="J66" s="10">
        <f t="shared" si="9"/>
        <v>1.9699999999999989</v>
      </c>
      <c r="K66" s="10">
        <f t="shared" si="14"/>
        <v>1.989999999999938</v>
      </c>
      <c r="L66" s="10">
        <f t="shared" si="11"/>
        <v>53.94</v>
      </c>
      <c r="N66" s="10">
        <f t="shared" si="13"/>
        <v>16.670000000000002</v>
      </c>
      <c r="O66" s="10">
        <f t="shared" si="12"/>
        <v>68.64</v>
      </c>
    </row>
    <row r="67" spans="1:15" ht="15.75" thickBot="1" x14ac:dyDescent="0.3">
      <c r="A67" s="5">
        <v>59</v>
      </c>
      <c r="B67" s="9">
        <f t="shared" si="0"/>
        <v>1666.67</v>
      </c>
      <c r="C67" s="9">
        <f t="shared" si="5"/>
        <v>1666.4700000000867</v>
      </c>
      <c r="D67" s="9">
        <f t="shared" si="6"/>
        <v>33.33</v>
      </c>
      <c r="E67" s="9">
        <f t="shared" si="1"/>
        <v>1700</v>
      </c>
      <c r="F67" s="6">
        <f t="shared" si="2"/>
        <v>1.8414165687309749</v>
      </c>
      <c r="G67" s="9">
        <f t="shared" si="7"/>
        <v>923.2</v>
      </c>
      <c r="H67" s="9">
        <f t="shared" si="8"/>
        <v>1665.8000000000588</v>
      </c>
      <c r="I67" s="10">
        <f t="shared" si="3"/>
        <v>34.65</v>
      </c>
      <c r="J67" s="10">
        <f t="shared" si="9"/>
        <v>1.3200000000000003</v>
      </c>
      <c r="K67" s="10">
        <f t="shared" si="14"/>
        <v>0.66999999999993776</v>
      </c>
      <c r="L67" s="10">
        <f t="shared" si="11"/>
        <v>35.97</v>
      </c>
      <c r="N67" s="10">
        <f t="shared" si="13"/>
        <v>16.670000000000002</v>
      </c>
      <c r="O67" s="10">
        <f t="shared" si="12"/>
        <v>51.32</v>
      </c>
    </row>
    <row r="68" spans="1:15" ht="15.75" thickBot="1" x14ac:dyDescent="0.3">
      <c r="A68" s="5">
        <v>60</v>
      </c>
      <c r="B68" s="9">
        <f>ROUND($C$1/60,2)-0.2</f>
        <v>1666.47</v>
      </c>
      <c r="C68" s="9">
        <f t="shared" si="5"/>
        <v>8.6629370343871415E-11</v>
      </c>
      <c r="D68" s="9">
        <f>ROUND(C67*$C$4*(1/12),2)+0.03</f>
        <v>16.690000000000001</v>
      </c>
      <c r="E68" s="9">
        <f t="shared" si="1"/>
        <v>1683.16</v>
      </c>
      <c r="F68" s="6">
        <f t="shared" si="2"/>
        <v>1.8605705781237325</v>
      </c>
      <c r="G68" s="9">
        <f>ROUND(E68/F68,2)-0.03</f>
        <v>904.62</v>
      </c>
      <c r="H68" s="9">
        <f t="shared" si="8"/>
        <v>5.8662408264353871E-11</v>
      </c>
      <c r="I68" s="10">
        <f>ROUND(H67*$C$5*(1/12),2)+0.03</f>
        <v>17.36</v>
      </c>
      <c r="J68" s="10">
        <f t="shared" si="9"/>
        <v>0.66999999999999815</v>
      </c>
      <c r="K68" s="10">
        <f t="shared" si="14"/>
        <v>-6.0396132539608516E-14</v>
      </c>
      <c r="L68" s="10">
        <f t="shared" si="11"/>
        <v>18.029999999999998</v>
      </c>
      <c r="N68" s="10">
        <f>ROUND($J$70/$C$3,2)-0.2</f>
        <v>16.470000000000002</v>
      </c>
      <c r="O68" s="10">
        <f t="shared" si="12"/>
        <v>33.83</v>
      </c>
    </row>
    <row r="69" spans="1:15" ht="15.75" thickBot="1" x14ac:dyDescent="0.3">
      <c r="A69" s="5"/>
      <c r="B69" s="6"/>
      <c r="C69" s="6"/>
      <c r="D69" s="6"/>
      <c r="E69" s="6"/>
      <c r="F69" s="8"/>
      <c r="G69" s="9"/>
      <c r="H69" s="9"/>
      <c r="I69" s="9"/>
      <c r="J69" s="9"/>
      <c r="K69" s="10"/>
      <c r="L69" s="10"/>
      <c r="N69" s="9"/>
      <c r="O69" s="9"/>
    </row>
    <row r="70" spans="1:15" ht="15.75" thickBot="1" x14ac:dyDescent="0.3">
      <c r="A70" s="11"/>
      <c r="B70" s="11"/>
      <c r="C70" s="11"/>
      <c r="D70" s="22">
        <f>SUM(D9:D68)</f>
        <v>30500.000000000004</v>
      </c>
      <c r="E70" s="11"/>
      <c r="F70" s="11"/>
      <c r="G70" s="22">
        <f>SUM(G9:G68)</f>
        <v>98999.999999999985</v>
      </c>
      <c r="H70" s="22"/>
      <c r="I70" s="22">
        <f>SUM(I9:I68)</f>
        <v>31500.000000000004</v>
      </c>
      <c r="J70" s="22">
        <f>SUM(J9:J68)</f>
        <v>1000.0000000000001</v>
      </c>
      <c r="K70" s="22"/>
      <c r="L70" s="22">
        <f>SUM(L9:L68)</f>
        <v>32500.000000000007</v>
      </c>
      <c r="N70" s="22">
        <f t="shared" ref="N70:O70" si="15">SUM(N9:N68)</f>
        <v>999.9999999999992</v>
      </c>
      <c r="O70" s="22">
        <f t="shared" si="15"/>
        <v>32499.999999999993</v>
      </c>
    </row>
    <row r="71" spans="1:15" x14ac:dyDescent="0.25">
      <c r="J71" s="23"/>
    </row>
    <row r="72" spans="1:15" x14ac:dyDescent="0.25">
      <c r="A72" s="3" t="s">
        <v>4</v>
      </c>
      <c r="B72" s="3" t="s">
        <v>13</v>
      </c>
    </row>
    <row r="74" spans="1:15" x14ac:dyDescent="0.25">
      <c r="A74" s="3" t="s">
        <v>6</v>
      </c>
    </row>
    <row r="75" spans="1:15" x14ac:dyDescent="0.25">
      <c r="B75" t="s">
        <v>18</v>
      </c>
      <c r="G75" t="s">
        <v>7</v>
      </c>
      <c r="H75" s="1">
        <f>ROUND(C1,2)</f>
        <v>100000</v>
      </c>
      <c r="I75" s="1"/>
    </row>
    <row r="76" spans="1:15" x14ac:dyDescent="0.25">
      <c r="B76" t="s">
        <v>9</v>
      </c>
      <c r="H76" s="1"/>
      <c r="I76" s="1">
        <f>H8</f>
        <v>99000</v>
      </c>
    </row>
    <row r="77" spans="1:15" x14ac:dyDescent="0.25">
      <c r="B77" t="s">
        <v>43</v>
      </c>
      <c r="H77" s="1"/>
      <c r="I77" s="1">
        <f>C1*C2</f>
        <v>1000</v>
      </c>
    </row>
    <row r="78" spans="1:15" x14ac:dyDescent="0.25">
      <c r="H78" s="1"/>
      <c r="I78" s="1"/>
    </row>
    <row r="79" spans="1:15" x14ac:dyDescent="0.25">
      <c r="A79" s="3" t="s">
        <v>5</v>
      </c>
      <c r="H79" s="1"/>
      <c r="I79" s="1"/>
    </row>
    <row r="80" spans="1:15" x14ac:dyDescent="0.25">
      <c r="B80" t="s">
        <v>18</v>
      </c>
      <c r="G80" t="s">
        <v>7</v>
      </c>
      <c r="H80" s="1">
        <f>I9</f>
        <v>1029.78</v>
      </c>
      <c r="I80" s="1"/>
    </row>
    <row r="81" spans="1:9" x14ac:dyDescent="0.25">
      <c r="B81" t="s">
        <v>11</v>
      </c>
      <c r="H81" s="1"/>
      <c r="I81" s="1">
        <f>H80</f>
        <v>1029.78</v>
      </c>
    </row>
    <row r="82" spans="1:9" x14ac:dyDescent="0.25">
      <c r="H82" s="1"/>
      <c r="I82" s="1"/>
    </row>
    <row r="83" spans="1:9" x14ac:dyDescent="0.25">
      <c r="B83" t="s">
        <v>10</v>
      </c>
      <c r="G83" t="s">
        <v>7</v>
      </c>
      <c r="H83" s="1">
        <f>ROUND(E9,2)</f>
        <v>2666.67</v>
      </c>
      <c r="I83" s="1"/>
    </row>
    <row r="84" spans="1:9" x14ac:dyDescent="0.25">
      <c r="B84" t="s">
        <v>19</v>
      </c>
      <c r="H84" s="1"/>
      <c r="I84" s="1">
        <f>H83</f>
        <v>2666.67</v>
      </c>
    </row>
    <row r="85" spans="1:9" x14ac:dyDescent="0.25">
      <c r="H85" s="1"/>
      <c r="I85" s="1"/>
    </row>
    <row r="86" spans="1:9" x14ac:dyDescent="0.25">
      <c r="B86" t="s">
        <v>51</v>
      </c>
      <c r="G86" t="s">
        <v>7</v>
      </c>
      <c r="H86" s="1">
        <f>J9</f>
        <v>29.779999999999973</v>
      </c>
      <c r="I86" s="1"/>
    </row>
    <row r="87" spans="1:9" x14ac:dyDescent="0.25">
      <c r="B87" t="s">
        <v>8</v>
      </c>
      <c r="C87" t="s">
        <v>52</v>
      </c>
      <c r="H87" s="1"/>
      <c r="I87" s="1">
        <f>H86</f>
        <v>29.779999999999973</v>
      </c>
    </row>
    <row r="89" spans="1:9" x14ac:dyDescent="0.25">
      <c r="A89" s="3" t="s">
        <v>14</v>
      </c>
    </row>
    <row r="90" spans="1:9" x14ac:dyDescent="0.25">
      <c r="A90" s="3" t="s">
        <v>54</v>
      </c>
    </row>
    <row r="92" spans="1:9" x14ac:dyDescent="0.25">
      <c r="A92" s="3" t="s">
        <v>4</v>
      </c>
      <c r="B92" s="3" t="s">
        <v>15</v>
      </c>
    </row>
    <row r="94" spans="1:9" x14ac:dyDescent="0.25">
      <c r="A94" s="3" t="s">
        <v>6</v>
      </c>
    </row>
    <row r="95" spans="1:9" x14ac:dyDescent="0.25">
      <c r="B95" t="s">
        <v>10</v>
      </c>
      <c r="G95" t="s">
        <v>7</v>
      </c>
      <c r="H95" s="1">
        <f>H8</f>
        <v>99000</v>
      </c>
      <c r="I95" s="1"/>
    </row>
    <row r="96" spans="1:9" x14ac:dyDescent="0.25">
      <c r="B96" t="s">
        <v>51</v>
      </c>
      <c r="G96" t="s">
        <v>7</v>
      </c>
      <c r="H96" s="1">
        <f>K8</f>
        <v>1000</v>
      </c>
      <c r="I96" s="1"/>
    </row>
    <row r="97" spans="1:9" x14ac:dyDescent="0.25">
      <c r="B97" t="s">
        <v>24</v>
      </c>
      <c r="C97" t="s">
        <v>17</v>
      </c>
      <c r="H97" s="1"/>
      <c r="I97" s="1">
        <f>C1</f>
        <v>100000</v>
      </c>
    </row>
    <row r="98" spans="1:9" x14ac:dyDescent="0.25">
      <c r="H98" s="1"/>
      <c r="I98" s="1"/>
    </row>
    <row r="99" spans="1:9" x14ac:dyDescent="0.25">
      <c r="A99" s="3" t="s">
        <v>5</v>
      </c>
      <c r="H99" s="1"/>
      <c r="I99" s="1"/>
    </row>
    <row r="100" spans="1:9" x14ac:dyDescent="0.25">
      <c r="B100" t="s">
        <v>23</v>
      </c>
      <c r="G100" t="s">
        <v>7</v>
      </c>
      <c r="H100" s="1">
        <f>H80</f>
        <v>1029.78</v>
      </c>
      <c r="I100" s="1"/>
    </row>
    <row r="101" spans="1:9" x14ac:dyDescent="0.25">
      <c r="B101" t="s">
        <v>8</v>
      </c>
      <c r="C101" t="s">
        <v>17</v>
      </c>
      <c r="H101" s="1"/>
      <c r="I101" s="1">
        <f>H100</f>
        <v>1029.78</v>
      </c>
    </row>
    <row r="102" spans="1:9" x14ac:dyDescent="0.25">
      <c r="H102" s="1"/>
      <c r="I102" s="1"/>
    </row>
    <row r="103" spans="1:9" x14ac:dyDescent="0.25">
      <c r="B103" t="s">
        <v>17</v>
      </c>
      <c r="G103" t="s">
        <v>7</v>
      </c>
      <c r="H103" s="1">
        <f>H83</f>
        <v>2666.67</v>
      </c>
      <c r="I103" s="1"/>
    </row>
    <row r="104" spans="1:9" x14ac:dyDescent="0.25">
      <c r="B104" t="s">
        <v>8</v>
      </c>
      <c r="C104" t="s">
        <v>10</v>
      </c>
      <c r="H104" s="1"/>
      <c r="I104" s="1">
        <f>H103</f>
        <v>2666.67</v>
      </c>
    </row>
    <row r="105" spans="1:9" x14ac:dyDescent="0.25">
      <c r="H105" s="1"/>
      <c r="I105" s="1"/>
    </row>
    <row r="106" spans="1:9" x14ac:dyDescent="0.25">
      <c r="B106" t="s">
        <v>53</v>
      </c>
      <c r="G106" t="s">
        <v>7</v>
      </c>
      <c r="H106" s="1">
        <f>H86</f>
        <v>29.779999999999973</v>
      </c>
      <c r="I106" s="1"/>
    </row>
    <row r="107" spans="1:9" x14ac:dyDescent="0.25">
      <c r="B107" t="s">
        <v>8</v>
      </c>
      <c r="C107" t="s">
        <v>51</v>
      </c>
      <c r="H107" s="1"/>
      <c r="I107" s="1">
        <f>H106</f>
        <v>29.779999999999973</v>
      </c>
    </row>
    <row r="108" spans="1:9" x14ac:dyDescent="0.25">
      <c r="H108" s="1"/>
      <c r="I108" s="1"/>
    </row>
    <row r="109" spans="1:9" x14ac:dyDescent="0.25">
      <c r="A109" s="3" t="s">
        <v>26</v>
      </c>
    </row>
    <row r="110" spans="1:9" x14ac:dyDescent="0.25">
      <c r="A110" s="3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topLeftCell="A37" workbookViewId="0">
      <selection activeCell="K67" sqref="K67"/>
    </sheetView>
  </sheetViews>
  <sheetFormatPr defaultRowHeight="15" x14ac:dyDescent="0.25"/>
  <cols>
    <col min="2" max="2" width="12.5703125" customWidth="1"/>
    <col min="3" max="3" width="12.7109375" customWidth="1"/>
    <col min="4" max="4" width="10" bestFit="1" customWidth="1"/>
    <col min="5" max="6" width="12" bestFit="1" customWidth="1"/>
    <col min="7" max="7" width="11.5703125" customWidth="1"/>
    <col min="8" max="9" width="11.5703125" bestFit="1" customWidth="1"/>
    <col min="10" max="10" width="12" bestFit="1" customWidth="1"/>
    <col min="11" max="11" width="13.42578125" customWidth="1"/>
    <col min="12" max="12" width="11.5703125" customWidth="1"/>
    <col min="13" max="13" width="10.28515625" bestFit="1" customWidth="1"/>
    <col min="15" max="15" width="14" customWidth="1"/>
    <col min="16" max="16" width="10" bestFit="1" customWidth="1"/>
  </cols>
  <sheetData>
    <row r="1" spans="1:16" x14ac:dyDescent="0.25">
      <c r="A1" s="12" t="s">
        <v>27</v>
      </c>
      <c r="B1" s="13"/>
      <c r="C1" s="14">
        <v>100000</v>
      </c>
    </row>
    <row r="2" spans="1:16" x14ac:dyDescent="0.25">
      <c r="A2" s="15" t="s">
        <v>28</v>
      </c>
      <c r="B2" s="16"/>
      <c r="C2" s="17">
        <v>60</v>
      </c>
    </row>
    <row r="3" spans="1:16" x14ac:dyDescent="0.25">
      <c r="A3" s="15" t="s">
        <v>37</v>
      </c>
      <c r="B3" s="16"/>
      <c r="C3" s="18">
        <v>0.06</v>
      </c>
    </row>
    <row r="4" spans="1:16" ht="15.75" thickBot="1" x14ac:dyDescent="0.3">
      <c r="A4" s="19" t="s">
        <v>29</v>
      </c>
      <c r="B4" s="20"/>
      <c r="C4" s="21">
        <v>0.12</v>
      </c>
    </row>
    <row r="5" spans="1:16" ht="15.75" thickBot="1" x14ac:dyDescent="0.3">
      <c r="C5" s="2"/>
    </row>
    <row r="6" spans="1:16" ht="75.75" thickBot="1" x14ac:dyDescent="0.3">
      <c r="A6" s="4" t="s">
        <v>3</v>
      </c>
      <c r="B6" s="4" t="s">
        <v>32</v>
      </c>
      <c r="C6" s="4" t="s">
        <v>1</v>
      </c>
      <c r="D6" s="4" t="s">
        <v>31</v>
      </c>
      <c r="E6" s="4" t="s">
        <v>34</v>
      </c>
      <c r="F6" s="4" t="s">
        <v>30</v>
      </c>
      <c r="G6" s="4" t="s">
        <v>0</v>
      </c>
      <c r="H6" s="4" t="s">
        <v>2</v>
      </c>
      <c r="I6" s="4" t="s">
        <v>40</v>
      </c>
      <c r="J6" s="4" t="s">
        <v>12</v>
      </c>
      <c r="K6" s="4" t="s">
        <v>44</v>
      </c>
      <c r="L6" s="4" t="s">
        <v>21</v>
      </c>
      <c r="M6" s="4" t="s">
        <v>33</v>
      </c>
      <c r="O6" s="4" t="s">
        <v>38</v>
      </c>
      <c r="P6" s="4" t="s">
        <v>39</v>
      </c>
    </row>
    <row r="7" spans="1:16" ht="15.75" thickBot="1" x14ac:dyDescent="0.3">
      <c r="A7" s="5">
        <v>0</v>
      </c>
      <c r="B7" s="6"/>
      <c r="C7" s="6"/>
      <c r="D7" s="6"/>
      <c r="E7" s="6"/>
      <c r="F7" s="7"/>
      <c r="G7" s="9"/>
      <c r="H7" s="9">
        <f>SUM(G8:G67)</f>
        <v>87462.579999999973</v>
      </c>
      <c r="I7" s="10"/>
      <c r="J7" s="10"/>
      <c r="K7" s="10"/>
      <c r="L7" s="10"/>
      <c r="M7" s="10">
        <f>C1-H7</f>
        <v>12537.420000000027</v>
      </c>
      <c r="O7" s="10"/>
      <c r="P7" s="10"/>
    </row>
    <row r="8" spans="1:16" ht="15.75" thickBot="1" x14ac:dyDescent="0.3">
      <c r="A8" s="5">
        <v>1</v>
      </c>
      <c r="B8" s="9">
        <f t="shared" ref="B8:B39" si="0">ROUND($C$1/60,2)</f>
        <v>1666.67</v>
      </c>
      <c r="C8" s="9">
        <f>C1-B8</f>
        <v>98333.33</v>
      </c>
      <c r="D8" s="9">
        <f>ROUND(C1*C3*(1/12),2)</f>
        <v>500</v>
      </c>
      <c r="E8" s="9">
        <f t="shared" ref="E8:E39" si="1">B8+D8</f>
        <v>2166.67</v>
      </c>
      <c r="F8" s="6">
        <f t="shared" ref="F8:F39" si="2">(1+$C$4/12)^A8</f>
        <v>1.01</v>
      </c>
      <c r="G8" s="9">
        <f>ROUND(E8/F8,2)</f>
        <v>2145.2199999999998</v>
      </c>
      <c r="H8" s="9">
        <f>H7+I8-E8</f>
        <v>86170.539999999979</v>
      </c>
      <c r="I8" s="10">
        <f t="shared" ref="I8:I39" si="3">ROUND(H7*$C$4*(1/12),2)</f>
        <v>874.63</v>
      </c>
      <c r="J8" s="10">
        <f>ROUND(C1*C4*(1/12),2)</f>
        <v>1000</v>
      </c>
      <c r="K8" s="10">
        <f>ROUND((J8-D8)/F8,2)</f>
        <v>495.05</v>
      </c>
      <c r="L8" s="10">
        <f>I8-K8</f>
        <v>379.58</v>
      </c>
      <c r="M8" s="10">
        <f>C1-H7-K8</f>
        <v>12042.370000000028</v>
      </c>
      <c r="O8" s="10">
        <f>ROUND($K$69/$C$2,2)</f>
        <v>208.96</v>
      </c>
      <c r="P8" s="10">
        <f>I8-O8</f>
        <v>665.67</v>
      </c>
    </row>
    <row r="9" spans="1:16" ht="15.75" thickBot="1" x14ac:dyDescent="0.3">
      <c r="A9" s="5">
        <v>2</v>
      </c>
      <c r="B9" s="9">
        <f t="shared" si="0"/>
        <v>1666.67</v>
      </c>
      <c r="C9" s="9">
        <f t="shared" ref="C9:C40" si="4">C8-B9</f>
        <v>96666.66</v>
      </c>
      <c r="D9" s="9">
        <f t="shared" ref="D9:D40" si="5">ROUND(C8*$C$3*(1/12),2)</f>
        <v>491.67</v>
      </c>
      <c r="E9" s="9">
        <f t="shared" si="1"/>
        <v>2158.34</v>
      </c>
      <c r="F9" s="6">
        <f t="shared" si="2"/>
        <v>1.0201</v>
      </c>
      <c r="G9" s="9">
        <f t="shared" ref="G9:G67" si="6">ROUND(E9/F9,2)</f>
        <v>2115.81</v>
      </c>
      <c r="H9" s="9">
        <f t="shared" ref="H9:H67" si="7">H8+I9-E9</f>
        <v>84873.909999999989</v>
      </c>
      <c r="I9" s="10">
        <f t="shared" si="3"/>
        <v>861.71</v>
      </c>
      <c r="J9" s="10">
        <f t="shared" ref="J9:J40" si="8">ROUND(C8*$C$4*(1/12),2)</f>
        <v>983.33</v>
      </c>
      <c r="K9" s="10">
        <f t="shared" ref="K9:K66" si="9">ROUND((J9-D9)/F9,2)</f>
        <v>481.97</v>
      </c>
      <c r="L9" s="10">
        <f t="shared" ref="L9:L67" si="10">I9-K9</f>
        <v>379.74</v>
      </c>
      <c r="M9" s="10">
        <f>M8-K9</f>
        <v>11560.400000000029</v>
      </c>
      <c r="O9" s="10">
        <f t="shared" ref="O9:O66" si="11">ROUND($K$69/$C$2,2)</f>
        <v>208.96</v>
      </c>
      <c r="P9" s="10">
        <f t="shared" ref="P9:P67" si="12">I9-O9</f>
        <v>652.75</v>
      </c>
    </row>
    <row r="10" spans="1:16" ht="15.75" thickBot="1" x14ac:dyDescent="0.3">
      <c r="A10" s="5">
        <v>3</v>
      </c>
      <c r="B10" s="9">
        <f t="shared" si="0"/>
        <v>1666.67</v>
      </c>
      <c r="C10" s="9">
        <f t="shared" si="4"/>
        <v>94999.99</v>
      </c>
      <c r="D10" s="9">
        <f t="shared" si="5"/>
        <v>483.33</v>
      </c>
      <c r="E10" s="9">
        <f t="shared" si="1"/>
        <v>2150</v>
      </c>
      <c r="F10" s="6">
        <f t="shared" si="2"/>
        <v>1.0303009999999999</v>
      </c>
      <c r="G10" s="9">
        <f t="shared" si="6"/>
        <v>2086.77</v>
      </c>
      <c r="H10" s="9">
        <f t="shared" si="7"/>
        <v>83572.649999999994</v>
      </c>
      <c r="I10" s="10">
        <f t="shared" si="3"/>
        <v>848.74</v>
      </c>
      <c r="J10" s="10">
        <f t="shared" si="8"/>
        <v>966.67</v>
      </c>
      <c r="K10" s="10">
        <f t="shared" si="9"/>
        <v>469.13</v>
      </c>
      <c r="L10" s="10">
        <f t="shared" si="10"/>
        <v>379.61</v>
      </c>
      <c r="M10" s="10">
        <f t="shared" ref="M10:M67" si="13">M9-K10</f>
        <v>11091.27000000003</v>
      </c>
      <c r="O10" s="10">
        <f t="shared" si="11"/>
        <v>208.96</v>
      </c>
      <c r="P10" s="10">
        <f t="shared" si="12"/>
        <v>639.78</v>
      </c>
    </row>
    <row r="11" spans="1:16" ht="15.75" thickBot="1" x14ac:dyDescent="0.3">
      <c r="A11" s="5">
        <v>4</v>
      </c>
      <c r="B11" s="9">
        <f t="shared" si="0"/>
        <v>1666.67</v>
      </c>
      <c r="C11" s="9">
        <f t="shared" si="4"/>
        <v>93333.32</v>
      </c>
      <c r="D11" s="9">
        <f t="shared" si="5"/>
        <v>475</v>
      </c>
      <c r="E11" s="9">
        <f t="shared" si="1"/>
        <v>2141.67</v>
      </c>
      <c r="F11" s="6">
        <f t="shared" si="2"/>
        <v>1.04060401</v>
      </c>
      <c r="G11" s="9">
        <f t="shared" si="6"/>
        <v>2058.1</v>
      </c>
      <c r="H11" s="9">
        <f t="shared" si="7"/>
        <v>82266.709999999992</v>
      </c>
      <c r="I11" s="10">
        <f t="shared" si="3"/>
        <v>835.73</v>
      </c>
      <c r="J11" s="10">
        <f t="shared" si="8"/>
        <v>950</v>
      </c>
      <c r="K11" s="10">
        <f t="shared" si="9"/>
        <v>456.47</v>
      </c>
      <c r="L11" s="10">
        <f t="shared" si="10"/>
        <v>379.26</v>
      </c>
      <c r="M11" s="10">
        <f t="shared" si="13"/>
        <v>10634.80000000003</v>
      </c>
      <c r="O11" s="10">
        <f t="shared" si="11"/>
        <v>208.96</v>
      </c>
      <c r="P11" s="10">
        <f t="shared" si="12"/>
        <v>626.77</v>
      </c>
    </row>
    <row r="12" spans="1:16" ht="15.75" thickBot="1" x14ac:dyDescent="0.3">
      <c r="A12" s="5">
        <v>5</v>
      </c>
      <c r="B12" s="9">
        <f t="shared" si="0"/>
        <v>1666.67</v>
      </c>
      <c r="C12" s="9">
        <f t="shared" si="4"/>
        <v>91666.650000000009</v>
      </c>
      <c r="D12" s="9">
        <f t="shared" si="5"/>
        <v>466.67</v>
      </c>
      <c r="E12" s="9">
        <f t="shared" si="1"/>
        <v>2133.34</v>
      </c>
      <c r="F12" s="6">
        <f t="shared" si="2"/>
        <v>1.0510100500999999</v>
      </c>
      <c r="G12" s="9">
        <f t="shared" si="6"/>
        <v>2029.8</v>
      </c>
      <c r="H12" s="9">
        <f t="shared" si="7"/>
        <v>80956.039999999994</v>
      </c>
      <c r="I12" s="10">
        <f t="shared" si="3"/>
        <v>822.67</v>
      </c>
      <c r="J12" s="10">
        <f t="shared" si="8"/>
        <v>933.33</v>
      </c>
      <c r="K12" s="10">
        <f t="shared" si="9"/>
        <v>444.01</v>
      </c>
      <c r="L12" s="10">
        <f t="shared" si="10"/>
        <v>378.65999999999997</v>
      </c>
      <c r="M12" s="10">
        <f t="shared" si="13"/>
        <v>10190.79000000003</v>
      </c>
      <c r="O12" s="10">
        <f t="shared" si="11"/>
        <v>208.96</v>
      </c>
      <c r="P12" s="10">
        <f t="shared" si="12"/>
        <v>613.70999999999992</v>
      </c>
    </row>
    <row r="13" spans="1:16" ht="15.75" thickBot="1" x14ac:dyDescent="0.3">
      <c r="A13" s="5">
        <v>6</v>
      </c>
      <c r="B13" s="9">
        <f t="shared" si="0"/>
        <v>1666.67</v>
      </c>
      <c r="C13" s="9">
        <f t="shared" si="4"/>
        <v>89999.98000000001</v>
      </c>
      <c r="D13" s="9">
        <f t="shared" si="5"/>
        <v>458.33</v>
      </c>
      <c r="E13" s="9">
        <f t="shared" si="1"/>
        <v>2125</v>
      </c>
      <c r="F13" s="6">
        <f t="shared" si="2"/>
        <v>1.0615201506010001</v>
      </c>
      <c r="G13" s="9">
        <f t="shared" si="6"/>
        <v>2001.85</v>
      </c>
      <c r="H13" s="9">
        <f t="shared" si="7"/>
        <v>79640.599999999991</v>
      </c>
      <c r="I13" s="10">
        <f t="shared" si="3"/>
        <v>809.56</v>
      </c>
      <c r="J13" s="10">
        <f t="shared" si="8"/>
        <v>916.67</v>
      </c>
      <c r="K13" s="10">
        <f t="shared" si="9"/>
        <v>431.78</v>
      </c>
      <c r="L13" s="10">
        <f t="shared" si="10"/>
        <v>377.78</v>
      </c>
      <c r="M13" s="10">
        <f t="shared" si="13"/>
        <v>9759.0100000000293</v>
      </c>
      <c r="O13" s="10">
        <f t="shared" si="11"/>
        <v>208.96</v>
      </c>
      <c r="P13" s="10">
        <f t="shared" si="12"/>
        <v>600.59999999999991</v>
      </c>
    </row>
    <row r="14" spans="1:16" ht="15.75" thickBot="1" x14ac:dyDescent="0.3">
      <c r="A14" s="5">
        <v>7</v>
      </c>
      <c r="B14" s="9">
        <f t="shared" si="0"/>
        <v>1666.67</v>
      </c>
      <c r="C14" s="9">
        <f t="shared" si="4"/>
        <v>88333.310000000012</v>
      </c>
      <c r="D14" s="9">
        <f t="shared" si="5"/>
        <v>450</v>
      </c>
      <c r="E14" s="9">
        <f t="shared" si="1"/>
        <v>2116.67</v>
      </c>
      <c r="F14" s="6">
        <f t="shared" si="2"/>
        <v>1.0721353521070098</v>
      </c>
      <c r="G14" s="9">
        <f t="shared" si="6"/>
        <v>1974.26</v>
      </c>
      <c r="H14" s="9">
        <f t="shared" si="7"/>
        <v>78320.34</v>
      </c>
      <c r="I14" s="10">
        <f t="shared" si="3"/>
        <v>796.41</v>
      </c>
      <c r="J14" s="10">
        <f t="shared" si="8"/>
        <v>900</v>
      </c>
      <c r="K14" s="10">
        <f t="shared" si="9"/>
        <v>419.72</v>
      </c>
      <c r="L14" s="10">
        <f t="shared" si="10"/>
        <v>376.68999999999994</v>
      </c>
      <c r="M14" s="10">
        <f t="shared" si="13"/>
        <v>9339.29000000003</v>
      </c>
      <c r="O14" s="10">
        <f t="shared" si="11"/>
        <v>208.96</v>
      </c>
      <c r="P14" s="10">
        <f t="shared" si="12"/>
        <v>587.44999999999993</v>
      </c>
    </row>
    <row r="15" spans="1:16" ht="15.75" thickBot="1" x14ac:dyDescent="0.3">
      <c r="A15" s="5">
        <v>8</v>
      </c>
      <c r="B15" s="9">
        <f t="shared" si="0"/>
        <v>1666.67</v>
      </c>
      <c r="C15" s="9">
        <f t="shared" si="4"/>
        <v>86666.640000000014</v>
      </c>
      <c r="D15" s="9">
        <f t="shared" si="5"/>
        <v>441.67</v>
      </c>
      <c r="E15" s="9">
        <f t="shared" si="1"/>
        <v>2108.34</v>
      </c>
      <c r="F15" s="6">
        <f t="shared" si="2"/>
        <v>1.0828567056280802</v>
      </c>
      <c r="G15" s="9">
        <f t="shared" si="6"/>
        <v>1947.02</v>
      </c>
      <c r="H15" s="9">
        <f t="shared" si="7"/>
        <v>76995.199999999997</v>
      </c>
      <c r="I15" s="10">
        <f t="shared" si="3"/>
        <v>783.2</v>
      </c>
      <c r="J15" s="10">
        <f t="shared" si="8"/>
        <v>883.33</v>
      </c>
      <c r="K15" s="10">
        <f t="shared" si="9"/>
        <v>407.87</v>
      </c>
      <c r="L15" s="10">
        <f t="shared" si="10"/>
        <v>375.33000000000004</v>
      </c>
      <c r="M15" s="10">
        <f t="shared" si="13"/>
        <v>8931.4200000000292</v>
      </c>
      <c r="O15" s="10">
        <f t="shared" si="11"/>
        <v>208.96</v>
      </c>
      <c r="P15" s="10">
        <f t="shared" si="12"/>
        <v>574.24</v>
      </c>
    </row>
    <row r="16" spans="1:16" ht="15.75" thickBot="1" x14ac:dyDescent="0.3">
      <c r="A16" s="5">
        <v>9</v>
      </c>
      <c r="B16" s="9">
        <f t="shared" si="0"/>
        <v>1666.67</v>
      </c>
      <c r="C16" s="9">
        <f t="shared" si="4"/>
        <v>84999.970000000016</v>
      </c>
      <c r="D16" s="9">
        <f t="shared" si="5"/>
        <v>433.33</v>
      </c>
      <c r="E16" s="9">
        <f t="shared" si="1"/>
        <v>2100</v>
      </c>
      <c r="F16" s="6">
        <f t="shared" si="2"/>
        <v>1.0936852726843611</v>
      </c>
      <c r="G16" s="9">
        <f t="shared" si="6"/>
        <v>1920.11</v>
      </c>
      <c r="H16" s="9">
        <f t="shared" si="7"/>
        <v>75665.149999999994</v>
      </c>
      <c r="I16" s="10">
        <f t="shared" si="3"/>
        <v>769.95</v>
      </c>
      <c r="J16" s="10">
        <f t="shared" si="8"/>
        <v>866.67</v>
      </c>
      <c r="K16" s="10">
        <f t="shared" si="9"/>
        <v>396.22</v>
      </c>
      <c r="L16" s="10">
        <f t="shared" si="10"/>
        <v>373.73</v>
      </c>
      <c r="M16" s="10">
        <f t="shared" si="13"/>
        <v>8535.2000000000298</v>
      </c>
      <c r="O16" s="10">
        <f t="shared" si="11"/>
        <v>208.96</v>
      </c>
      <c r="P16" s="10">
        <f t="shared" si="12"/>
        <v>560.99</v>
      </c>
    </row>
    <row r="17" spans="1:16" ht="15.75" thickBot="1" x14ac:dyDescent="0.3">
      <c r="A17" s="5">
        <v>10</v>
      </c>
      <c r="B17" s="9">
        <f t="shared" si="0"/>
        <v>1666.67</v>
      </c>
      <c r="C17" s="9">
        <f t="shared" si="4"/>
        <v>83333.300000000017</v>
      </c>
      <c r="D17" s="9">
        <f t="shared" si="5"/>
        <v>425</v>
      </c>
      <c r="E17" s="9">
        <f t="shared" si="1"/>
        <v>2091.67</v>
      </c>
      <c r="F17" s="6">
        <f t="shared" si="2"/>
        <v>1.1046221254112047</v>
      </c>
      <c r="G17" s="9">
        <f t="shared" si="6"/>
        <v>1893.56</v>
      </c>
      <c r="H17" s="9">
        <f t="shared" si="7"/>
        <v>74330.12999999999</v>
      </c>
      <c r="I17" s="10">
        <f t="shared" si="3"/>
        <v>756.65</v>
      </c>
      <c r="J17" s="10">
        <f t="shared" si="8"/>
        <v>850</v>
      </c>
      <c r="K17" s="10">
        <f t="shared" si="9"/>
        <v>384.75</v>
      </c>
      <c r="L17" s="10">
        <f t="shared" si="10"/>
        <v>371.9</v>
      </c>
      <c r="M17" s="10">
        <f t="shared" si="13"/>
        <v>8150.4500000000298</v>
      </c>
      <c r="O17" s="10">
        <f t="shared" si="11"/>
        <v>208.96</v>
      </c>
      <c r="P17" s="10">
        <f t="shared" si="12"/>
        <v>547.68999999999994</v>
      </c>
    </row>
    <row r="18" spans="1:16" ht="15.75" thickBot="1" x14ac:dyDescent="0.3">
      <c r="A18" s="5">
        <v>11</v>
      </c>
      <c r="B18" s="9">
        <f t="shared" si="0"/>
        <v>1666.67</v>
      </c>
      <c r="C18" s="9">
        <f t="shared" si="4"/>
        <v>81666.630000000019</v>
      </c>
      <c r="D18" s="9">
        <f t="shared" si="5"/>
        <v>416.67</v>
      </c>
      <c r="E18" s="9">
        <f t="shared" si="1"/>
        <v>2083.34</v>
      </c>
      <c r="F18" s="6">
        <f t="shared" si="2"/>
        <v>1.1156683466653166</v>
      </c>
      <c r="G18" s="9">
        <f t="shared" si="6"/>
        <v>1867.35</v>
      </c>
      <c r="H18" s="9">
        <f t="shared" si="7"/>
        <v>72990.09</v>
      </c>
      <c r="I18" s="10">
        <f t="shared" si="3"/>
        <v>743.3</v>
      </c>
      <c r="J18" s="10">
        <f t="shared" si="8"/>
        <v>833.33</v>
      </c>
      <c r="K18" s="10">
        <f t="shared" si="9"/>
        <v>373.46</v>
      </c>
      <c r="L18" s="10">
        <f t="shared" si="10"/>
        <v>369.84</v>
      </c>
      <c r="M18" s="10">
        <f t="shared" si="13"/>
        <v>7776.9900000000298</v>
      </c>
      <c r="O18" s="10">
        <f t="shared" si="11"/>
        <v>208.96</v>
      </c>
      <c r="P18" s="10">
        <f t="shared" si="12"/>
        <v>534.33999999999992</v>
      </c>
    </row>
    <row r="19" spans="1:16" ht="15.75" thickBot="1" x14ac:dyDescent="0.3">
      <c r="A19" s="5">
        <v>12</v>
      </c>
      <c r="B19" s="9">
        <f t="shared" si="0"/>
        <v>1666.67</v>
      </c>
      <c r="C19" s="9">
        <f t="shared" si="4"/>
        <v>79999.960000000021</v>
      </c>
      <c r="D19" s="9">
        <f t="shared" si="5"/>
        <v>408.33</v>
      </c>
      <c r="E19" s="9">
        <f t="shared" si="1"/>
        <v>2075</v>
      </c>
      <c r="F19" s="6">
        <f t="shared" si="2"/>
        <v>1.1268250301319698</v>
      </c>
      <c r="G19" s="9">
        <f t="shared" si="6"/>
        <v>1841.46</v>
      </c>
      <c r="H19" s="9">
        <f t="shared" si="7"/>
        <v>71644.989999999991</v>
      </c>
      <c r="I19" s="10">
        <f t="shared" si="3"/>
        <v>729.9</v>
      </c>
      <c r="J19" s="10">
        <f t="shared" si="8"/>
        <v>816.67</v>
      </c>
      <c r="K19" s="10">
        <f t="shared" si="9"/>
        <v>362.38</v>
      </c>
      <c r="L19" s="10">
        <f t="shared" si="10"/>
        <v>367.52</v>
      </c>
      <c r="M19" s="10">
        <f t="shared" si="13"/>
        <v>7414.6100000000297</v>
      </c>
      <c r="O19" s="10">
        <f t="shared" si="11"/>
        <v>208.96</v>
      </c>
      <c r="P19" s="10">
        <f t="shared" si="12"/>
        <v>520.93999999999994</v>
      </c>
    </row>
    <row r="20" spans="1:16" ht="15.75" thickBot="1" x14ac:dyDescent="0.3">
      <c r="A20" s="5">
        <v>13</v>
      </c>
      <c r="B20" s="9">
        <f t="shared" si="0"/>
        <v>1666.67</v>
      </c>
      <c r="C20" s="9">
        <f t="shared" si="4"/>
        <v>78333.290000000023</v>
      </c>
      <c r="D20" s="9">
        <f t="shared" si="5"/>
        <v>400</v>
      </c>
      <c r="E20" s="9">
        <f t="shared" si="1"/>
        <v>2066.67</v>
      </c>
      <c r="F20" s="6">
        <f t="shared" si="2"/>
        <v>1.1380932804332895</v>
      </c>
      <c r="G20" s="9">
        <f t="shared" si="6"/>
        <v>1815.91</v>
      </c>
      <c r="H20" s="9">
        <f t="shared" si="7"/>
        <v>70294.76999999999</v>
      </c>
      <c r="I20" s="10">
        <f t="shared" si="3"/>
        <v>716.45</v>
      </c>
      <c r="J20" s="10">
        <f t="shared" si="8"/>
        <v>800</v>
      </c>
      <c r="K20" s="10">
        <f t="shared" si="9"/>
        <v>351.47</v>
      </c>
      <c r="L20" s="10">
        <f t="shared" si="10"/>
        <v>364.98</v>
      </c>
      <c r="M20" s="10">
        <f t="shared" si="13"/>
        <v>7063.1400000000294</v>
      </c>
      <c r="O20" s="10">
        <f t="shared" si="11"/>
        <v>208.96</v>
      </c>
      <c r="P20" s="10">
        <f t="shared" si="12"/>
        <v>507.49</v>
      </c>
    </row>
    <row r="21" spans="1:16" ht="15.75" thickBot="1" x14ac:dyDescent="0.3">
      <c r="A21" s="5">
        <v>14</v>
      </c>
      <c r="B21" s="9">
        <f t="shared" si="0"/>
        <v>1666.67</v>
      </c>
      <c r="C21" s="9">
        <f t="shared" si="4"/>
        <v>76666.620000000024</v>
      </c>
      <c r="D21" s="9">
        <f t="shared" si="5"/>
        <v>391.67</v>
      </c>
      <c r="E21" s="9">
        <f t="shared" si="1"/>
        <v>2058.34</v>
      </c>
      <c r="F21" s="6">
        <f t="shared" si="2"/>
        <v>1.1494742132376226</v>
      </c>
      <c r="G21" s="9">
        <f t="shared" si="6"/>
        <v>1790.68</v>
      </c>
      <c r="H21" s="9">
        <f t="shared" si="7"/>
        <v>68939.37999999999</v>
      </c>
      <c r="I21" s="10">
        <f t="shared" si="3"/>
        <v>702.95</v>
      </c>
      <c r="J21" s="10">
        <f t="shared" si="8"/>
        <v>783.33</v>
      </c>
      <c r="K21" s="10">
        <f t="shared" si="9"/>
        <v>340.73</v>
      </c>
      <c r="L21" s="10">
        <f t="shared" si="10"/>
        <v>362.22</v>
      </c>
      <c r="M21" s="10">
        <f t="shared" si="13"/>
        <v>6722.410000000029</v>
      </c>
      <c r="O21" s="10">
        <f t="shared" si="11"/>
        <v>208.96</v>
      </c>
      <c r="P21" s="10">
        <f t="shared" si="12"/>
        <v>493.99</v>
      </c>
    </row>
    <row r="22" spans="1:16" ht="15.75" thickBot="1" x14ac:dyDescent="0.3">
      <c r="A22" s="5">
        <v>15</v>
      </c>
      <c r="B22" s="9">
        <f t="shared" si="0"/>
        <v>1666.67</v>
      </c>
      <c r="C22" s="9">
        <f t="shared" si="4"/>
        <v>74999.950000000026</v>
      </c>
      <c r="D22" s="9">
        <f t="shared" si="5"/>
        <v>383.33</v>
      </c>
      <c r="E22" s="9">
        <f t="shared" si="1"/>
        <v>2050</v>
      </c>
      <c r="F22" s="6">
        <f t="shared" si="2"/>
        <v>1.1609689553699984</v>
      </c>
      <c r="G22" s="9">
        <f t="shared" si="6"/>
        <v>1765.77</v>
      </c>
      <c r="H22" s="9">
        <f t="shared" si="7"/>
        <v>67578.76999999999</v>
      </c>
      <c r="I22" s="10">
        <f t="shared" si="3"/>
        <v>689.39</v>
      </c>
      <c r="J22" s="10">
        <f t="shared" si="8"/>
        <v>766.67</v>
      </c>
      <c r="K22" s="10">
        <f t="shared" si="9"/>
        <v>330.19</v>
      </c>
      <c r="L22" s="10">
        <f t="shared" si="10"/>
        <v>359.2</v>
      </c>
      <c r="M22" s="10">
        <f t="shared" si="13"/>
        <v>6392.2200000000294</v>
      </c>
      <c r="O22" s="10">
        <f t="shared" si="11"/>
        <v>208.96</v>
      </c>
      <c r="P22" s="10">
        <f t="shared" si="12"/>
        <v>480.42999999999995</v>
      </c>
    </row>
    <row r="23" spans="1:16" ht="15.75" thickBot="1" x14ac:dyDescent="0.3">
      <c r="A23" s="5">
        <v>16</v>
      </c>
      <c r="B23" s="9">
        <f t="shared" si="0"/>
        <v>1666.67</v>
      </c>
      <c r="C23" s="9">
        <f t="shared" si="4"/>
        <v>73333.280000000028</v>
      </c>
      <c r="D23" s="9">
        <f t="shared" si="5"/>
        <v>375</v>
      </c>
      <c r="E23" s="9">
        <f t="shared" si="1"/>
        <v>2041.67</v>
      </c>
      <c r="F23" s="6">
        <f t="shared" si="2"/>
        <v>1.1725786449236988</v>
      </c>
      <c r="G23" s="9">
        <f t="shared" si="6"/>
        <v>1741.18</v>
      </c>
      <c r="H23" s="9">
        <f t="shared" si="7"/>
        <v>66212.889999999985</v>
      </c>
      <c r="I23" s="10">
        <f t="shared" si="3"/>
        <v>675.79</v>
      </c>
      <c r="J23" s="10">
        <f t="shared" si="8"/>
        <v>750</v>
      </c>
      <c r="K23" s="10">
        <f t="shared" si="9"/>
        <v>319.81</v>
      </c>
      <c r="L23" s="10">
        <f t="shared" si="10"/>
        <v>355.97999999999996</v>
      </c>
      <c r="M23" s="10">
        <f t="shared" si="13"/>
        <v>6072.410000000029</v>
      </c>
      <c r="O23" s="10">
        <f t="shared" si="11"/>
        <v>208.96</v>
      </c>
      <c r="P23" s="10">
        <f t="shared" si="12"/>
        <v>466.82999999999993</v>
      </c>
    </row>
    <row r="24" spans="1:16" ht="15.75" thickBot="1" x14ac:dyDescent="0.3">
      <c r="A24" s="5">
        <v>17</v>
      </c>
      <c r="B24" s="9">
        <f t="shared" si="0"/>
        <v>1666.67</v>
      </c>
      <c r="C24" s="9">
        <f t="shared" si="4"/>
        <v>71666.61000000003</v>
      </c>
      <c r="D24" s="9">
        <f t="shared" si="5"/>
        <v>366.67</v>
      </c>
      <c r="E24" s="9">
        <f t="shared" si="1"/>
        <v>2033.3400000000001</v>
      </c>
      <c r="F24" s="6">
        <f t="shared" si="2"/>
        <v>1.1843044313729358</v>
      </c>
      <c r="G24" s="9">
        <f t="shared" si="6"/>
        <v>1716.91</v>
      </c>
      <c r="H24" s="9">
        <f t="shared" si="7"/>
        <v>64841.679999999993</v>
      </c>
      <c r="I24" s="10">
        <f t="shared" si="3"/>
        <v>662.13</v>
      </c>
      <c r="J24" s="10">
        <f t="shared" si="8"/>
        <v>733.33</v>
      </c>
      <c r="K24" s="10">
        <f t="shared" si="9"/>
        <v>309.60000000000002</v>
      </c>
      <c r="L24" s="10">
        <f t="shared" si="10"/>
        <v>352.53</v>
      </c>
      <c r="M24" s="10">
        <f t="shared" si="13"/>
        <v>5762.8100000000286</v>
      </c>
      <c r="O24" s="10">
        <f t="shared" si="11"/>
        <v>208.96</v>
      </c>
      <c r="P24" s="10">
        <f t="shared" si="12"/>
        <v>453.16999999999996</v>
      </c>
    </row>
    <row r="25" spans="1:16" ht="15.75" thickBot="1" x14ac:dyDescent="0.3">
      <c r="A25" s="5">
        <v>18</v>
      </c>
      <c r="B25" s="9">
        <f t="shared" si="0"/>
        <v>1666.67</v>
      </c>
      <c r="C25" s="9">
        <f t="shared" si="4"/>
        <v>69999.940000000031</v>
      </c>
      <c r="D25" s="9">
        <f t="shared" si="5"/>
        <v>358.33</v>
      </c>
      <c r="E25" s="9">
        <f t="shared" si="1"/>
        <v>2025</v>
      </c>
      <c r="F25" s="6">
        <f t="shared" si="2"/>
        <v>1.1961474756866652</v>
      </c>
      <c r="G25" s="9">
        <f t="shared" si="6"/>
        <v>1692.94</v>
      </c>
      <c r="H25" s="9">
        <f t="shared" si="7"/>
        <v>63465.099999999991</v>
      </c>
      <c r="I25" s="10">
        <f t="shared" si="3"/>
        <v>648.41999999999996</v>
      </c>
      <c r="J25" s="10">
        <f t="shared" si="8"/>
        <v>716.67</v>
      </c>
      <c r="K25" s="10">
        <f t="shared" si="9"/>
        <v>299.58</v>
      </c>
      <c r="L25" s="10">
        <f t="shared" si="10"/>
        <v>348.84</v>
      </c>
      <c r="M25" s="10">
        <f t="shared" si="13"/>
        <v>5463.2300000000287</v>
      </c>
      <c r="O25" s="10">
        <f t="shared" si="11"/>
        <v>208.96</v>
      </c>
      <c r="P25" s="10">
        <f t="shared" si="12"/>
        <v>439.45999999999992</v>
      </c>
    </row>
    <row r="26" spans="1:16" ht="15.75" thickBot="1" x14ac:dyDescent="0.3">
      <c r="A26" s="5">
        <v>19</v>
      </c>
      <c r="B26" s="9">
        <f t="shared" si="0"/>
        <v>1666.67</v>
      </c>
      <c r="C26" s="9">
        <f t="shared" si="4"/>
        <v>68333.270000000033</v>
      </c>
      <c r="D26" s="9">
        <f t="shared" si="5"/>
        <v>350</v>
      </c>
      <c r="E26" s="9">
        <f t="shared" si="1"/>
        <v>2016.67</v>
      </c>
      <c r="F26" s="6">
        <f t="shared" si="2"/>
        <v>1.2081089504435316</v>
      </c>
      <c r="G26" s="9">
        <f t="shared" si="6"/>
        <v>1669.28</v>
      </c>
      <c r="H26" s="9">
        <f t="shared" si="7"/>
        <v>62083.079999999994</v>
      </c>
      <c r="I26" s="10">
        <f t="shared" si="3"/>
        <v>634.65</v>
      </c>
      <c r="J26" s="10">
        <f t="shared" si="8"/>
        <v>700</v>
      </c>
      <c r="K26" s="10">
        <f t="shared" si="9"/>
        <v>289.70999999999998</v>
      </c>
      <c r="L26" s="10">
        <f t="shared" si="10"/>
        <v>344.94</v>
      </c>
      <c r="M26" s="10">
        <f t="shared" si="13"/>
        <v>5173.5200000000286</v>
      </c>
      <c r="O26" s="10">
        <f t="shared" si="11"/>
        <v>208.96</v>
      </c>
      <c r="P26" s="10">
        <f t="shared" si="12"/>
        <v>425.68999999999994</v>
      </c>
    </row>
    <row r="27" spans="1:16" ht="15.75" thickBot="1" x14ac:dyDescent="0.3">
      <c r="A27" s="5">
        <v>20</v>
      </c>
      <c r="B27" s="9">
        <f t="shared" si="0"/>
        <v>1666.67</v>
      </c>
      <c r="C27" s="9">
        <f t="shared" si="4"/>
        <v>66666.600000000035</v>
      </c>
      <c r="D27" s="9">
        <f t="shared" si="5"/>
        <v>341.67</v>
      </c>
      <c r="E27" s="9">
        <f t="shared" si="1"/>
        <v>2008.3400000000001</v>
      </c>
      <c r="F27" s="6">
        <f t="shared" si="2"/>
        <v>1.220190039947967</v>
      </c>
      <c r="G27" s="9">
        <f t="shared" si="6"/>
        <v>1645.92</v>
      </c>
      <c r="H27" s="9">
        <f t="shared" si="7"/>
        <v>60695.569999999992</v>
      </c>
      <c r="I27" s="10">
        <f t="shared" si="3"/>
        <v>620.83000000000004</v>
      </c>
      <c r="J27" s="10">
        <f t="shared" si="8"/>
        <v>683.33</v>
      </c>
      <c r="K27" s="10">
        <f t="shared" si="9"/>
        <v>280.01</v>
      </c>
      <c r="L27" s="10">
        <f t="shared" si="10"/>
        <v>340.82000000000005</v>
      </c>
      <c r="M27" s="10">
        <f t="shared" si="13"/>
        <v>4893.5100000000284</v>
      </c>
      <c r="O27" s="10">
        <f t="shared" si="11"/>
        <v>208.96</v>
      </c>
      <c r="P27" s="10">
        <f t="shared" si="12"/>
        <v>411.87</v>
      </c>
    </row>
    <row r="28" spans="1:16" ht="15.75" thickBot="1" x14ac:dyDescent="0.3">
      <c r="A28" s="5">
        <v>21</v>
      </c>
      <c r="B28" s="9">
        <f t="shared" si="0"/>
        <v>1666.67</v>
      </c>
      <c r="C28" s="9">
        <f t="shared" si="4"/>
        <v>64999.930000000037</v>
      </c>
      <c r="D28" s="9">
        <f t="shared" si="5"/>
        <v>333.33</v>
      </c>
      <c r="E28" s="9">
        <f t="shared" si="1"/>
        <v>2000</v>
      </c>
      <c r="F28" s="6">
        <f t="shared" si="2"/>
        <v>1.2323919403474466</v>
      </c>
      <c r="G28" s="9">
        <f t="shared" si="6"/>
        <v>1622.86</v>
      </c>
      <c r="H28" s="9">
        <f t="shared" si="7"/>
        <v>59302.529999999992</v>
      </c>
      <c r="I28" s="10">
        <f t="shared" si="3"/>
        <v>606.96</v>
      </c>
      <c r="J28" s="10">
        <f t="shared" si="8"/>
        <v>666.67</v>
      </c>
      <c r="K28" s="10">
        <f t="shared" si="9"/>
        <v>270.48</v>
      </c>
      <c r="L28" s="10">
        <f t="shared" si="10"/>
        <v>336.48</v>
      </c>
      <c r="M28" s="10">
        <f t="shared" si="13"/>
        <v>4623.0300000000279</v>
      </c>
      <c r="O28" s="10">
        <f t="shared" si="11"/>
        <v>208.96</v>
      </c>
      <c r="P28" s="10">
        <f t="shared" si="12"/>
        <v>398</v>
      </c>
    </row>
    <row r="29" spans="1:16" ht="15.75" thickBot="1" x14ac:dyDescent="0.3">
      <c r="A29" s="5">
        <v>22</v>
      </c>
      <c r="B29" s="9">
        <f t="shared" si="0"/>
        <v>1666.67</v>
      </c>
      <c r="C29" s="9">
        <f t="shared" si="4"/>
        <v>63333.260000000038</v>
      </c>
      <c r="D29" s="9">
        <f t="shared" si="5"/>
        <v>325</v>
      </c>
      <c r="E29" s="9">
        <f t="shared" si="1"/>
        <v>1991.67</v>
      </c>
      <c r="F29" s="6">
        <f t="shared" si="2"/>
        <v>1.2447158597509214</v>
      </c>
      <c r="G29" s="9">
        <f t="shared" si="6"/>
        <v>1600.1</v>
      </c>
      <c r="H29" s="9">
        <f t="shared" si="7"/>
        <v>57903.889999999992</v>
      </c>
      <c r="I29" s="10">
        <f t="shared" si="3"/>
        <v>593.03</v>
      </c>
      <c r="J29" s="10">
        <f t="shared" si="8"/>
        <v>650</v>
      </c>
      <c r="K29" s="10">
        <f t="shared" si="9"/>
        <v>261.10000000000002</v>
      </c>
      <c r="L29" s="10">
        <f t="shared" si="10"/>
        <v>331.92999999999995</v>
      </c>
      <c r="M29" s="10">
        <f t="shared" si="13"/>
        <v>4361.9300000000276</v>
      </c>
      <c r="O29" s="10">
        <f t="shared" si="11"/>
        <v>208.96</v>
      </c>
      <c r="P29" s="10">
        <f t="shared" si="12"/>
        <v>384.06999999999994</v>
      </c>
    </row>
    <row r="30" spans="1:16" ht="15.75" thickBot="1" x14ac:dyDescent="0.3">
      <c r="A30" s="5">
        <v>23</v>
      </c>
      <c r="B30" s="9">
        <f t="shared" si="0"/>
        <v>1666.67</v>
      </c>
      <c r="C30" s="9">
        <f t="shared" si="4"/>
        <v>61666.59000000004</v>
      </c>
      <c r="D30" s="9">
        <f t="shared" si="5"/>
        <v>316.67</v>
      </c>
      <c r="E30" s="9">
        <f t="shared" si="1"/>
        <v>1983.3400000000001</v>
      </c>
      <c r="F30" s="6">
        <f t="shared" si="2"/>
        <v>1.2571630183484304</v>
      </c>
      <c r="G30" s="9">
        <f t="shared" si="6"/>
        <v>1577.63</v>
      </c>
      <c r="H30" s="9">
        <f t="shared" si="7"/>
        <v>56499.59</v>
      </c>
      <c r="I30" s="10">
        <f t="shared" si="3"/>
        <v>579.04</v>
      </c>
      <c r="J30" s="10">
        <f t="shared" si="8"/>
        <v>633.33000000000004</v>
      </c>
      <c r="K30" s="10">
        <f t="shared" si="9"/>
        <v>251.88</v>
      </c>
      <c r="L30" s="10">
        <f t="shared" si="10"/>
        <v>327.15999999999997</v>
      </c>
      <c r="M30" s="10">
        <f t="shared" si="13"/>
        <v>4110.0500000000275</v>
      </c>
      <c r="O30" s="10">
        <f t="shared" si="11"/>
        <v>208.96</v>
      </c>
      <c r="P30" s="10">
        <f t="shared" si="12"/>
        <v>370.07999999999993</v>
      </c>
    </row>
    <row r="31" spans="1:16" ht="15.75" thickBot="1" x14ac:dyDescent="0.3">
      <c r="A31" s="5">
        <v>24</v>
      </c>
      <c r="B31" s="9">
        <f t="shared" si="0"/>
        <v>1666.67</v>
      </c>
      <c r="C31" s="9">
        <f t="shared" si="4"/>
        <v>59999.920000000042</v>
      </c>
      <c r="D31" s="9">
        <f t="shared" si="5"/>
        <v>308.33</v>
      </c>
      <c r="E31" s="9">
        <f t="shared" si="1"/>
        <v>1975</v>
      </c>
      <c r="F31" s="6">
        <f t="shared" si="2"/>
        <v>1.269734648531915</v>
      </c>
      <c r="G31" s="9">
        <f t="shared" si="6"/>
        <v>1555.44</v>
      </c>
      <c r="H31" s="9">
        <f t="shared" si="7"/>
        <v>55089.59</v>
      </c>
      <c r="I31" s="10">
        <f t="shared" si="3"/>
        <v>565</v>
      </c>
      <c r="J31" s="10">
        <f t="shared" si="8"/>
        <v>616.66999999999996</v>
      </c>
      <c r="K31" s="10">
        <f t="shared" si="9"/>
        <v>242.84</v>
      </c>
      <c r="L31" s="10">
        <f t="shared" si="10"/>
        <v>322.15999999999997</v>
      </c>
      <c r="M31" s="10">
        <f t="shared" si="13"/>
        <v>3867.2100000000273</v>
      </c>
      <c r="O31" s="10">
        <f t="shared" si="11"/>
        <v>208.96</v>
      </c>
      <c r="P31" s="10">
        <f t="shared" si="12"/>
        <v>356.03999999999996</v>
      </c>
    </row>
    <row r="32" spans="1:16" ht="15.75" thickBot="1" x14ac:dyDescent="0.3">
      <c r="A32" s="5">
        <v>25</v>
      </c>
      <c r="B32" s="9">
        <f t="shared" si="0"/>
        <v>1666.67</v>
      </c>
      <c r="C32" s="9">
        <f t="shared" si="4"/>
        <v>58333.250000000044</v>
      </c>
      <c r="D32" s="9">
        <f t="shared" si="5"/>
        <v>300</v>
      </c>
      <c r="E32" s="9">
        <f t="shared" si="1"/>
        <v>1966.67</v>
      </c>
      <c r="F32" s="6">
        <f t="shared" si="2"/>
        <v>1.2824319950172343</v>
      </c>
      <c r="G32" s="9">
        <f t="shared" si="6"/>
        <v>1533.55</v>
      </c>
      <c r="H32" s="9">
        <f t="shared" si="7"/>
        <v>53673.82</v>
      </c>
      <c r="I32" s="10">
        <f t="shared" si="3"/>
        <v>550.9</v>
      </c>
      <c r="J32" s="10">
        <f t="shared" si="8"/>
        <v>600</v>
      </c>
      <c r="K32" s="10">
        <f t="shared" si="9"/>
        <v>233.93</v>
      </c>
      <c r="L32" s="10">
        <f t="shared" si="10"/>
        <v>316.96999999999997</v>
      </c>
      <c r="M32" s="10">
        <f t="shared" si="13"/>
        <v>3633.2800000000275</v>
      </c>
      <c r="O32" s="10">
        <f t="shared" si="11"/>
        <v>208.96</v>
      </c>
      <c r="P32" s="10">
        <f t="shared" si="12"/>
        <v>341.93999999999994</v>
      </c>
    </row>
    <row r="33" spans="1:16" ht="15.75" thickBot="1" x14ac:dyDescent="0.3">
      <c r="A33" s="5">
        <v>26</v>
      </c>
      <c r="B33" s="9">
        <f t="shared" si="0"/>
        <v>1666.67</v>
      </c>
      <c r="C33" s="9">
        <f t="shared" si="4"/>
        <v>56666.580000000045</v>
      </c>
      <c r="D33" s="9">
        <f t="shared" si="5"/>
        <v>291.67</v>
      </c>
      <c r="E33" s="9">
        <f t="shared" si="1"/>
        <v>1958.3400000000001</v>
      </c>
      <c r="F33" s="6">
        <f t="shared" si="2"/>
        <v>1.2952563149674066</v>
      </c>
      <c r="G33" s="9">
        <f t="shared" si="6"/>
        <v>1511.93</v>
      </c>
      <c r="H33" s="9">
        <f t="shared" si="7"/>
        <v>52252.22</v>
      </c>
      <c r="I33" s="10">
        <f t="shared" si="3"/>
        <v>536.74</v>
      </c>
      <c r="J33" s="10">
        <f t="shared" si="8"/>
        <v>583.33000000000004</v>
      </c>
      <c r="K33" s="10">
        <f t="shared" si="9"/>
        <v>225.18</v>
      </c>
      <c r="L33" s="10">
        <f t="shared" si="10"/>
        <v>311.56</v>
      </c>
      <c r="M33" s="10">
        <f t="shared" si="13"/>
        <v>3408.1000000000276</v>
      </c>
      <c r="O33" s="10">
        <f t="shared" si="11"/>
        <v>208.96</v>
      </c>
      <c r="P33" s="10">
        <f t="shared" si="12"/>
        <v>327.78</v>
      </c>
    </row>
    <row r="34" spans="1:16" ht="15.75" thickBot="1" x14ac:dyDescent="0.3">
      <c r="A34" s="5">
        <v>27</v>
      </c>
      <c r="B34" s="9">
        <f t="shared" si="0"/>
        <v>1666.67</v>
      </c>
      <c r="C34" s="9">
        <f t="shared" si="4"/>
        <v>54999.910000000047</v>
      </c>
      <c r="D34" s="9">
        <f t="shared" si="5"/>
        <v>283.33</v>
      </c>
      <c r="E34" s="9">
        <f t="shared" si="1"/>
        <v>1950</v>
      </c>
      <c r="F34" s="6">
        <f t="shared" si="2"/>
        <v>1.3082088781170802</v>
      </c>
      <c r="G34" s="9">
        <f t="shared" si="6"/>
        <v>1490.59</v>
      </c>
      <c r="H34" s="9">
        <f t="shared" si="7"/>
        <v>50824.74</v>
      </c>
      <c r="I34" s="10">
        <f t="shared" si="3"/>
        <v>522.52</v>
      </c>
      <c r="J34" s="10">
        <f t="shared" si="8"/>
        <v>566.66999999999996</v>
      </c>
      <c r="K34" s="10">
        <f t="shared" si="9"/>
        <v>216.59</v>
      </c>
      <c r="L34" s="10">
        <f t="shared" si="10"/>
        <v>305.92999999999995</v>
      </c>
      <c r="M34" s="10">
        <f t="shared" si="13"/>
        <v>3191.5100000000275</v>
      </c>
      <c r="O34" s="10">
        <f t="shared" si="11"/>
        <v>208.96</v>
      </c>
      <c r="P34" s="10">
        <f t="shared" si="12"/>
        <v>313.55999999999995</v>
      </c>
    </row>
    <row r="35" spans="1:16" ht="15.75" thickBot="1" x14ac:dyDescent="0.3">
      <c r="A35" s="5">
        <v>28</v>
      </c>
      <c r="B35" s="9">
        <f t="shared" si="0"/>
        <v>1666.67</v>
      </c>
      <c r="C35" s="9">
        <f t="shared" si="4"/>
        <v>53333.240000000049</v>
      </c>
      <c r="D35" s="9">
        <f t="shared" si="5"/>
        <v>275</v>
      </c>
      <c r="E35" s="9">
        <f t="shared" si="1"/>
        <v>1941.67</v>
      </c>
      <c r="F35" s="6">
        <f t="shared" si="2"/>
        <v>1.3212909668982511</v>
      </c>
      <c r="G35" s="9">
        <f t="shared" si="6"/>
        <v>1469.52</v>
      </c>
      <c r="H35" s="9">
        <f t="shared" si="7"/>
        <v>49391.32</v>
      </c>
      <c r="I35" s="10">
        <f t="shared" si="3"/>
        <v>508.25</v>
      </c>
      <c r="J35" s="10">
        <f t="shared" si="8"/>
        <v>550</v>
      </c>
      <c r="K35" s="10">
        <f t="shared" si="9"/>
        <v>208.13</v>
      </c>
      <c r="L35" s="10">
        <f t="shared" si="10"/>
        <v>300.12</v>
      </c>
      <c r="M35" s="10">
        <f t="shared" si="13"/>
        <v>2983.3800000000274</v>
      </c>
      <c r="O35" s="10">
        <f t="shared" si="11"/>
        <v>208.96</v>
      </c>
      <c r="P35" s="10">
        <f t="shared" si="12"/>
        <v>299.28999999999996</v>
      </c>
    </row>
    <row r="36" spans="1:16" ht="15.75" thickBot="1" x14ac:dyDescent="0.3">
      <c r="A36" s="5">
        <v>29</v>
      </c>
      <c r="B36" s="9">
        <f t="shared" si="0"/>
        <v>1666.67</v>
      </c>
      <c r="C36" s="9">
        <f t="shared" si="4"/>
        <v>51666.570000000051</v>
      </c>
      <c r="D36" s="9">
        <f t="shared" si="5"/>
        <v>266.67</v>
      </c>
      <c r="E36" s="9">
        <f t="shared" si="1"/>
        <v>1933.3400000000001</v>
      </c>
      <c r="F36" s="6">
        <f t="shared" si="2"/>
        <v>1.3345038765672337</v>
      </c>
      <c r="G36" s="9">
        <f t="shared" si="6"/>
        <v>1448.73</v>
      </c>
      <c r="H36" s="9">
        <f t="shared" si="7"/>
        <v>47951.89</v>
      </c>
      <c r="I36" s="10">
        <f t="shared" si="3"/>
        <v>493.91</v>
      </c>
      <c r="J36" s="10">
        <f t="shared" si="8"/>
        <v>533.33000000000004</v>
      </c>
      <c r="K36" s="10">
        <f t="shared" si="9"/>
        <v>199.82</v>
      </c>
      <c r="L36" s="10">
        <f t="shared" si="10"/>
        <v>294.09000000000003</v>
      </c>
      <c r="M36" s="10">
        <f t="shared" si="13"/>
        <v>2783.5600000000272</v>
      </c>
      <c r="O36" s="10">
        <f t="shared" si="11"/>
        <v>208.96</v>
      </c>
      <c r="P36" s="10">
        <f t="shared" si="12"/>
        <v>284.95000000000005</v>
      </c>
    </row>
    <row r="37" spans="1:16" ht="15.75" thickBot="1" x14ac:dyDescent="0.3">
      <c r="A37" s="5">
        <v>30</v>
      </c>
      <c r="B37" s="9">
        <f t="shared" si="0"/>
        <v>1666.67</v>
      </c>
      <c r="C37" s="9">
        <f t="shared" si="4"/>
        <v>49999.900000000052</v>
      </c>
      <c r="D37" s="9">
        <f t="shared" si="5"/>
        <v>258.33</v>
      </c>
      <c r="E37" s="9">
        <f t="shared" si="1"/>
        <v>1925</v>
      </c>
      <c r="F37" s="6">
        <f t="shared" si="2"/>
        <v>1.3478489153329063</v>
      </c>
      <c r="G37" s="9">
        <f t="shared" si="6"/>
        <v>1428.2</v>
      </c>
      <c r="H37" s="9">
        <f t="shared" si="7"/>
        <v>46506.409999999996</v>
      </c>
      <c r="I37" s="10">
        <f t="shared" si="3"/>
        <v>479.52</v>
      </c>
      <c r="J37" s="10">
        <f t="shared" si="8"/>
        <v>516.66999999999996</v>
      </c>
      <c r="K37" s="10">
        <f t="shared" si="9"/>
        <v>191.67</v>
      </c>
      <c r="L37" s="10">
        <f t="shared" si="10"/>
        <v>287.85000000000002</v>
      </c>
      <c r="M37" s="10">
        <f t="shared" si="13"/>
        <v>2591.8900000000272</v>
      </c>
      <c r="O37" s="10">
        <f t="shared" si="11"/>
        <v>208.96</v>
      </c>
      <c r="P37" s="10">
        <f t="shared" si="12"/>
        <v>270.55999999999995</v>
      </c>
    </row>
    <row r="38" spans="1:16" ht="15.75" thickBot="1" x14ac:dyDescent="0.3">
      <c r="A38" s="5">
        <v>31</v>
      </c>
      <c r="B38" s="9">
        <f t="shared" si="0"/>
        <v>1666.67</v>
      </c>
      <c r="C38" s="9">
        <f t="shared" si="4"/>
        <v>48333.230000000054</v>
      </c>
      <c r="D38" s="9">
        <f t="shared" si="5"/>
        <v>250</v>
      </c>
      <c r="E38" s="9">
        <f t="shared" si="1"/>
        <v>1916.67</v>
      </c>
      <c r="F38" s="6">
        <f t="shared" si="2"/>
        <v>1.3613274044862349</v>
      </c>
      <c r="G38" s="9">
        <f t="shared" si="6"/>
        <v>1407.94</v>
      </c>
      <c r="H38" s="9">
        <f t="shared" si="7"/>
        <v>45054.799999999996</v>
      </c>
      <c r="I38" s="10">
        <f t="shared" si="3"/>
        <v>465.06</v>
      </c>
      <c r="J38" s="10">
        <f t="shared" si="8"/>
        <v>500</v>
      </c>
      <c r="K38" s="10">
        <f t="shared" si="9"/>
        <v>183.64</v>
      </c>
      <c r="L38" s="10">
        <f t="shared" si="10"/>
        <v>281.42</v>
      </c>
      <c r="M38" s="10">
        <f t="shared" si="13"/>
        <v>2408.2500000000273</v>
      </c>
      <c r="O38" s="10">
        <f t="shared" si="11"/>
        <v>208.96</v>
      </c>
      <c r="P38" s="10">
        <f t="shared" si="12"/>
        <v>256.10000000000002</v>
      </c>
    </row>
    <row r="39" spans="1:16" ht="15.75" thickBot="1" x14ac:dyDescent="0.3">
      <c r="A39" s="5">
        <v>32</v>
      </c>
      <c r="B39" s="9">
        <f t="shared" si="0"/>
        <v>1666.67</v>
      </c>
      <c r="C39" s="9">
        <f t="shared" si="4"/>
        <v>46666.560000000056</v>
      </c>
      <c r="D39" s="9">
        <f t="shared" si="5"/>
        <v>241.67</v>
      </c>
      <c r="E39" s="9">
        <f t="shared" si="1"/>
        <v>1908.3400000000001</v>
      </c>
      <c r="F39" s="6">
        <f t="shared" si="2"/>
        <v>1.3749406785310976</v>
      </c>
      <c r="G39" s="9">
        <f t="shared" si="6"/>
        <v>1387.94</v>
      </c>
      <c r="H39" s="9">
        <f t="shared" si="7"/>
        <v>43597.009999999995</v>
      </c>
      <c r="I39" s="10">
        <f t="shared" si="3"/>
        <v>450.55</v>
      </c>
      <c r="J39" s="10">
        <f t="shared" si="8"/>
        <v>483.33</v>
      </c>
      <c r="K39" s="10">
        <f t="shared" si="9"/>
        <v>175.76</v>
      </c>
      <c r="L39" s="10">
        <f t="shared" si="10"/>
        <v>274.79000000000002</v>
      </c>
      <c r="M39" s="10">
        <f t="shared" si="13"/>
        <v>2232.4900000000271</v>
      </c>
      <c r="O39" s="10">
        <f t="shared" si="11"/>
        <v>208.96</v>
      </c>
      <c r="P39" s="10">
        <f t="shared" si="12"/>
        <v>241.59</v>
      </c>
    </row>
    <row r="40" spans="1:16" ht="15.75" thickBot="1" x14ac:dyDescent="0.3">
      <c r="A40" s="5">
        <v>33</v>
      </c>
      <c r="B40" s="9">
        <f t="shared" ref="B40:B66" si="14">ROUND($C$1/60,2)</f>
        <v>1666.67</v>
      </c>
      <c r="C40" s="9">
        <f t="shared" si="4"/>
        <v>44999.890000000058</v>
      </c>
      <c r="D40" s="9">
        <f t="shared" si="5"/>
        <v>233.33</v>
      </c>
      <c r="E40" s="9">
        <f t="shared" ref="E40:E67" si="15">B40+D40</f>
        <v>1900</v>
      </c>
      <c r="F40" s="6">
        <f t="shared" ref="F40:F67" si="16">(1+$C$4/12)^A40</f>
        <v>1.3886900853164086</v>
      </c>
      <c r="G40" s="9">
        <f t="shared" si="6"/>
        <v>1368.2</v>
      </c>
      <c r="H40" s="9">
        <f t="shared" si="7"/>
        <v>42132.979999999996</v>
      </c>
      <c r="I40" s="10">
        <f t="shared" ref="I40:I66" si="17">ROUND(H39*$C$4*(1/12),2)</f>
        <v>435.97</v>
      </c>
      <c r="J40" s="10">
        <f t="shared" si="8"/>
        <v>466.67</v>
      </c>
      <c r="K40" s="10">
        <f t="shared" si="9"/>
        <v>168.03</v>
      </c>
      <c r="L40" s="10">
        <f t="shared" si="10"/>
        <v>267.94000000000005</v>
      </c>
      <c r="M40" s="10">
        <f t="shared" si="13"/>
        <v>2064.4600000000269</v>
      </c>
      <c r="O40" s="10">
        <f t="shared" si="11"/>
        <v>208.96</v>
      </c>
      <c r="P40" s="10">
        <f t="shared" si="12"/>
        <v>227.01000000000002</v>
      </c>
    </row>
    <row r="41" spans="1:16" ht="15.75" thickBot="1" x14ac:dyDescent="0.3">
      <c r="A41" s="5">
        <v>34</v>
      </c>
      <c r="B41" s="9">
        <f t="shared" si="14"/>
        <v>1666.67</v>
      </c>
      <c r="C41" s="9">
        <f t="shared" ref="C41:C67" si="18">C40-B41</f>
        <v>43333.220000000059</v>
      </c>
      <c r="D41" s="9">
        <f t="shared" ref="D41:D67" si="19">ROUND(C40*$C$3*(1/12),2)</f>
        <v>225</v>
      </c>
      <c r="E41" s="9">
        <f t="shared" si="15"/>
        <v>1891.67</v>
      </c>
      <c r="F41" s="6">
        <f t="shared" si="16"/>
        <v>1.4025769861695727</v>
      </c>
      <c r="G41" s="9">
        <f t="shared" si="6"/>
        <v>1348.71</v>
      </c>
      <c r="H41" s="9">
        <f t="shared" si="7"/>
        <v>40662.639999999999</v>
      </c>
      <c r="I41" s="10">
        <f t="shared" si="17"/>
        <v>421.33</v>
      </c>
      <c r="J41" s="10">
        <f t="shared" ref="J41:J67" si="20">ROUND(C40*$C$4*(1/12),2)</f>
        <v>450</v>
      </c>
      <c r="K41" s="10">
        <f t="shared" si="9"/>
        <v>160.41999999999999</v>
      </c>
      <c r="L41" s="10">
        <f t="shared" si="10"/>
        <v>260.90999999999997</v>
      </c>
      <c r="M41" s="10">
        <f t="shared" si="13"/>
        <v>1904.0400000000268</v>
      </c>
      <c r="O41" s="10">
        <f t="shared" si="11"/>
        <v>208.96</v>
      </c>
      <c r="P41" s="10">
        <f t="shared" si="12"/>
        <v>212.36999999999998</v>
      </c>
    </row>
    <row r="42" spans="1:16" ht="15.75" thickBot="1" x14ac:dyDescent="0.3">
      <c r="A42" s="5">
        <v>35</v>
      </c>
      <c r="B42" s="9">
        <f t="shared" si="14"/>
        <v>1666.67</v>
      </c>
      <c r="C42" s="9">
        <f t="shared" si="18"/>
        <v>41666.550000000061</v>
      </c>
      <c r="D42" s="9">
        <f t="shared" si="19"/>
        <v>216.67</v>
      </c>
      <c r="E42" s="9">
        <f t="shared" si="15"/>
        <v>1883.3400000000001</v>
      </c>
      <c r="F42" s="6">
        <f t="shared" si="16"/>
        <v>1.4166027560312682</v>
      </c>
      <c r="G42" s="9">
        <f t="shared" si="6"/>
        <v>1329.48</v>
      </c>
      <c r="H42" s="9">
        <f t="shared" si="7"/>
        <v>39185.929999999993</v>
      </c>
      <c r="I42" s="10">
        <f t="shared" si="17"/>
        <v>406.63</v>
      </c>
      <c r="J42" s="10">
        <f t="shared" si="20"/>
        <v>433.33</v>
      </c>
      <c r="K42" s="10">
        <f t="shared" si="9"/>
        <v>152.94</v>
      </c>
      <c r="L42" s="10">
        <f t="shared" si="10"/>
        <v>253.69</v>
      </c>
      <c r="M42" s="10">
        <f t="shared" si="13"/>
        <v>1751.1000000000267</v>
      </c>
      <c r="O42" s="10">
        <f t="shared" si="11"/>
        <v>208.96</v>
      </c>
      <c r="P42" s="10">
        <f t="shared" si="12"/>
        <v>197.67</v>
      </c>
    </row>
    <row r="43" spans="1:16" ht="15.75" thickBot="1" x14ac:dyDescent="0.3">
      <c r="A43" s="5">
        <v>36</v>
      </c>
      <c r="B43" s="9">
        <f t="shared" si="14"/>
        <v>1666.67</v>
      </c>
      <c r="C43" s="9">
        <f t="shared" si="18"/>
        <v>39999.880000000063</v>
      </c>
      <c r="D43" s="9">
        <f t="shared" si="19"/>
        <v>208.33</v>
      </c>
      <c r="E43" s="9">
        <f t="shared" si="15"/>
        <v>1875</v>
      </c>
      <c r="F43" s="6">
        <f t="shared" si="16"/>
        <v>1.430768783591581</v>
      </c>
      <c r="G43" s="9">
        <f t="shared" si="6"/>
        <v>1310.48</v>
      </c>
      <c r="H43" s="9">
        <f t="shared" si="7"/>
        <v>37702.789999999994</v>
      </c>
      <c r="I43" s="10">
        <f t="shared" si="17"/>
        <v>391.86</v>
      </c>
      <c r="J43" s="10">
        <f t="shared" si="20"/>
        <v>416.67</v>
      </c>
      <c r="K43" s="10">
        <f t="shared" si="9"/>
        <v>145.61000000000001</v>
      </c>
      <c r="L43" s="10">
        <f t="shared" si="10"/>
        <v>246.25</v>
      </c>
      <c r="M43" s="10">
        <f t="shared" si="13"/>
        <v>1605.4900000000266</v>
      </c>
      <c r="O43" s="10">
        <f t="shared" si="11"/>
        <v>208.96</v>
      </c>
      <c r="P43" s="10">
        <f t="shared" si="12"/>
        <v>182.9</v>
      </c>
    </row>
    <row r="44" spans="1:16" ht="15.75" thickBot="1" x14ac:dyDescent="0.3">
      <c r="A44" s="5">
        <v>37</v>
      </c>
      <c r="B44" s="9">
        <f t="shared" si="14"/>
        <v>1666.67</v>
      </c>
      <c r="C44" s="9">
        <f t="shared" si="18"/>
        <v>38333.210000000065</v>
      </c>
      <c r="D44" s="9">
        <f t="shared" si="19"/>
        <v>200</v>
      </c>
      <c r="E44" s="9">
        <f t="shared" si="15"/>
        <v>1866.67</v>
      </c>
      <c r="F44" s="6">
        <f t="shared" si="16"/>
        <v>1.4450764714274968</v>
      </c>
      <c r="G44" s="9">
        <f t="shared" si="6"/>
        <v>1291.74</v>
      </c>
      <c r="H44" s="9">
        <f t="shared" si="7"/>
        <v>36213.149999999994</v>
      </c>
      <c r="I44" s="10">
        <f t="shared" si="17"/>
        <v>377.03</v>
      </c>
      <c r="J44" s="10">
        <f t="shared" si="20"/>
        <v>400</v>
      </c>
      <c r="K44" s="10">
        <f t="shared" si="9"/>
        <v>138.4</v>
      </c>
      <c r="L44" s="10">
        <f t="shared" si="10"/>
        <v>238.62999999999997</v>
      </c>
      <c r="M44" s="10">
        <f t="shared" si="13"/>
        <v>1467.0900000000265</v>
      </c>
      <c r="O44" s="10">
        <f t="shared" si="11"/>
        <v>208.96</v>
      </c>
      <c r="P44" s="10">
        <f t="shared" si="12"/>
        <v>168.06999999999996</v>
      </c>
    </row>
    <row r="45" spans="1:16" ht="15.75" thickBot="1" x14ac:dyDescent="0.3">
      <c r="A45" s="5">
        <v>38</v>
      </c>
      <c r="B45" s="9">
        <f t="shared" si="14"/>
        <v>1666.67</v>
      </c>
      <c r="C45" s="9">
        <f t="shared" si="18"/>
        <v>36666.540000000066</v>
      </c>
      <c r="D45" s="9">
        <f t="shared" si="19"/>
        <v>191.67</v>
      </c>
      <c r="E45" s="9">
        <f t="shared" si="15"/>
        <v>1858.3400000000001</v>
      </c>
      <c r="F45" s="6">
        <f t="shared" si="16"/>
        <v>1.4595272361417719</v>
      </c>
      <c r="G45" s="9">
        <f t="shared" si="6"/>
        <v>1273.25</v>
      </c>
      <c r="H45" s="9">
        <f t="shared" si="7"/>
        <v>34716.939999999988</v>
      </c>
      <c r="I45" s="10">
        <f t="shared" si="17"/>
        <v>362.13</v>
      </c>
      <c r="J45" s="10">
        <f t="shared" si="20"/>
        <v>383.33</v>
      </c>
      <c r="K45" s="10">
        <f t="shared" si="9"/>
        <v>131.32</v>
      </c>
      <c r="L45" s="10">
        <f t="shared" si="10"/>
        <v>230.81</v>
      </c>
      <c r="M45" s="10">
        <f t="shared" si="13"/>
        <v>1335.7700000000266</v>
      </c>
      <c r="O45" s="10">
        <f t="shared" si="11"/>
        <v>208.96</v>
      </c>
      <c r="P45" s="10">
        <f t="shared" si="12"/>
        <v>153.16999999999999</v>
      </c>
    </row>
    <row r="46" spans="1:16" ht="15.75" thickBot="1" x14ac:dyDescent="0.3">
      <c r="A46" s="5">
        <v>39</v>
      </c>
      <c r="B46" s="9">
        <f t="shared" si="14"/>
        <v>1666.67</v>
      </c>
      <c r="C46" s="9">
        <f t="shared" si="18"/>
        <v>34999.870000000068</v>
      </c>
      <c r="D46" s="9">
        <f t="shared" si="19"/>
        <v>183.33</v>
      </c>
      <c r="E46" s="9">
        <f t="shared" si="15"/>
        <v>1850</v>
      </c>
      <c r="F46" s="6">
        <f t="shared" si="16"/>
        <v>1.4741225085031893</v>
      </c>
      <c r="G46" s="9">
        <f t="shared" si="6"/>
        <v>1254.98</v>
      </c>
      <c r="H46" s="9">
        <f t="shared" si="7"/>
        <v>33214.109999999986</v>
      </c>
      <c r="I46" s="10">
        <f t="shared" si="17"/>
        <v>347.17</v>
      </c>
      <c r="J46" s="10">
        <f t="shared" si="20"/>
        <v>366.67</v>
      </c>
      <c r="K46" s="10">
        <f t="shared" si="9"/>
        <v>124.37</v>
      </c>
      <c r="L46" s="10">
        <f t="shared" si="10"/>
        <v>222.8</v>
      </c>
      <c r="M46" s="10">
        <f t="shared" si="13"/>
        <v>1211.4000000000265</v>
      </c>
      <c r="O46" s="10">
        <f t="shared" si="11"/>
        <v>208.96</v>
      </c>
      <c r="P46" s="10">
        <f t="shared" si="12"/>
        <v>138.21</v>
      </c>
    </row>
    <row r="47" spans="1:16" ht="15.75" thickBot="1" x14ac:dyDescent="0.3">
      <c r="A47" s="5">
        <v>40</v>
      </c>
      <c r="B47" s="9">
        <f t="shared" si="14"/>
        <v>1666.67</v>
      </c>
      <c r="C47" s="9">
        <f t="shared" si="18"/>
        <v>33333.20000000007</v>
      </c>
      <c r="D47" s="9">
        <f t="shared" si="19"/>
        <v>175</v>
      </c>
      <c r="E47" s="9">
        <f t="shared" si="15"/>
        <v>1841.67</v>
      </c>
      <c r="F47" s="6">
        <f t="shared" si="16"/>
        <v>1.4888637335882215</v>
      </c>
      <c r="G47" s="9">
        <f t="shared" si="6"/>
        <v>1236.96</v>
      </c>
      <c r="H47" s="9">
        <f t="shared" si="7"/>
        <v>31704.579999999987</v>
      </c>
      <c r="I47" s="10">
        <f t="shared" si="17"/>
        <v>332.14</v>
      </c>
      <c r="J47" s="10">
        <f t="shared" si="20"/>
        <v>350</v>
      </c>
      <c r="K47" s="10">
        <f t="shared" si="9"/>
        <v>117.54</v>
      </c>
      <c r="L47" s="10">
        <f t="shared" si="10"/>
        <v>214.59999999999997</v>
      </c>
      <c r="M47" s="10">
        <f t="shared" si="13"/>
        <v>1093.8600000000265</v>
      </c>
      <c r="O47" s="10">
        <f t="shared" si="11"/>
        <v>208.96</v>
      </c>
      <c r="P47" s="10">
        <f t="shared" si="12"/>
        <v>123.17999999999998</v>
      </c>
    </row>
    <row r="48" spans="1:16" ht="15.75" thickBot="1" x14ac:dyDescent="0.3">
      <c r="A48" s="5">
        <v>41</v>
      </c>
      <c r="B48" s="9">
        <f t="shared" si="14"/>
        <v>1666.67</v>
      </c>
      <c r="C48" s="9">
        <f t="shared" si="18"/>
        <v>31666.530000000072</v>
      </c>
      <c r="D48" s="9">
        <f t="shared" si="19"/>
        <v>166.67</v>
      </c>
      <c r="E48" s="9">
        <f t="shared" si="15"/>
        <v>1833.3400000000001</v>
      </c>
      <c r="F48" s="6">
        <f t="shared" si="16"/>
        <v>1.5037523709241039</v>
      </c>
      <c r="G48" s="9">
        <f t="shared" si="6"/>
        <v>1219.18</v>
      </c>
      <c r="H48" s="9">
        <f t="shared" si="7"/>
        <v>30188.289999999986</v>
      </c>
      <c r="I48" s="10">
        <f t="shared" si="17"/>
        <v>317.05</v>
      </c>
      <c r="J48" s="10">
        <f t="shared" si="20"/>
        <v>333.33</v>
      </c>
      <c r="K48" s="10">
        <f t="shared" si="9"/>
        <v>110.83</v>
      </c>
      <c r="L48" s="10">
        <f t="shared" si="10"/>
        <v>206.22000000000003</v>
      </c>
      <c r="M48" s="10">
        <f t="shared" si="13"/>
        <v>983.03000000002646</v>
      </c>
      <c r="O48" s="10">
        <f t="shared" si="11"/>
        <v>208.96</v>
      </c>
      <c r="P48" s="10">
        <f t="shared" si="12"/>
        <v>108.09</v>
      </c>
    </row>
    <row r="49" spans="1:16" ht="15.75" thickBot="1" x14ac:dyDescent="0.3">
      <c r="A49" s="5">
        <v>42</v>
      </c>
      <c r="B49" s="9">
        <f t="shared" si="14"/>
        <v>1666.67</v>
      </c>
      <c r="C49" s="9">
        <f t="shared" si="18"/>
        <v>29999.860000000073</v>
      </c>
      <c r="D49" s="9">
        <f t="shared" si="19"/>
        <v>158.33000000000001</v>
      </c>
      <c r="E49" s="9">
        <f t="shared" si="15"/>
        <v>1825</v>
      </c>
      <c r="F49" s="6">
        <f t="shared" si="16"/>
        <v>1.5187898946333451</v>
      </c>
      <c r="G49" s="9">
        <f t="shared" si="6"/>
        <v>1201.6099999999999</v>
      </c>
      <c r="H49" s="9">
        <f t="shared" si="7"/>
        <v>28665.169999999987</v>
      </c>
      <c r="I49" s="10">
        <f t="shared" si="17"/>
        <v>301.88</v>
      </c>
      <c r="J49" s="10">
        <f t="shared" si="20"/>
        <v>316.67</v>
      </c>
      <c r="K49" s="10">
        <f t="shared" si="9"/>
        <v>104.25</v>
      </c>
      <c r="L49" s="10">
        <f t="shared" si="10"/>
        <v>197.63</v>
      </c>
      <c r="M49" s="10">
        <f t="shared" si="13"/>
        <v>878.78000000002646</v>
      </c>
      <c r="O49" s="10">
        <f t="shared" si="11"/>
        <v>208.96</v>
      </c>
      <c r="P49" s="10">
        <f t="shared" si="12"/>
        <v>92.919999999999987</v>
      </c>
    </row>
    <row r="50" spans="1:16" ht="15.75" thickBot="1" x14ac:dyDescent="0.3">
      <c r="A50" s="5">
        <v>43</v>
      </c>
      <c r="B50" s="9">
        <f t="shared" si="14"/>
        <v>1666.67</v>
      </c>
      <c r="C50" s="9">
        <f t="shared" si="18"/>
        <v>28333.190000000075</v>
      </c>
      <c r="D50" s="9">
        <f t="shared" si="19"/>
        <v>150</v>
      </c>
      <c r="E50" s="9">
        <f t="shared" si="15"/>
        <v>1816.67</v>
      </c>
      <c r="F50" s="6">
        <f t="shared" si="16"/>
        <v>1.5339777935796781</v>
      </c>
      <c r="G50" s="9">
        <f t="shared" si="6"/>
        <v>1184.29</v>
      </c>
      <c r="H50" s="9">
        <f t="shared" si="7"/>
        <v>27135.149999999987</v>
      </c>
      <c r="I50" s="10">
        <f t="shared" si="17"/>
        <v>286.64999999999998</v>
      </c>
      <c r="J50" s="10">
        <f t="shared" si="20"/>
        <v>300</v>
      </c>
      <c r="K50" s="10">
        <f t="shared" si="9"/>
        <v>97.78</v>
      </c>
      <c r="L50" s="10">
        <f t="shared" si="10"/>
        <v>188.86999999999998</v>
      </c>
      <c r="M50" s="10">
        <f t="shared" si="13"/>
        <v>781.00000000002649</v>
      </c>
      <c r="O50" s="10">
        <f t="shared" si="11"/>
        <v>208.96</v>
      </c>
      <c r="P50" s="10">
        <f t="shared" si="12"/>
        <v>77.689999999999969</v>
      </c>
    </row>
    <row r="51" spans="1:16" ht="15.75" thickBot="1" x14ac:dyDescent="0.3">
      <c r="A51" s="5">
        <v>44</v>
      </c>
      <c r="B51" s="9">
        <f t="shared" si="14"/>
        <v>1666.67</v>
      </c>
      <c r="C51" s="9">
        <f t="shared" si="18"/>
        <v>26666.520000000077</v>
      </c>
      <c r="D51" s="9">
        <f t="shared" si="19"/>
        <v>141.66999999999999</v>
      </c>
      <c r="E51" s="9">
        <f t="shared" si="15"/>
        <v>1808.3400000000001</v>
      </c>
      <c r="F51" s="6">
        <f t="shared" si="16"/>
        <v>1.549317571515475</v>
      </c>
      <c r="G51" s="9">
        <f t="shared" si="6"/>
        <v>1167.18</v>
      </c>
      <c r="H51" s="9">
        <f t="shared" si="7"/>
        <v>25598.159999999985</v>
      </c>
      <c r="I51" s="10">
        <f t="shared" si="17"/>
        <v>271.35000000000002</v>
      </c>
      <c r="J51" s="10">
        <f t="shared" si="20"/>
        <v>283.33</v>
      </c>
      <c r="K51" s="10">
        <f t="shared" si="9"/>
        <v>91.43</v>
      </c>
      <c r="L51" s="10">
        <f t="shared" si="10"/>
        <v>179.92000000000002</v>
      </c>
      <c r="M51" s="10">
        <f t="shared" si="13"/>
        <v>689.57000000002654</v>
      </c>
      <c r="O51" s="10">
        <f t="shared" si="11"/>
        <v>208.96</v>
      </c>
      <c r="P51" s="10">
        <f t="shared" si="12"/>
        <v>62.390000000000015</v>
      </c>
    </row>
    <row r="52" spans="1:16" ht="15.75" thickBot="1" x14ac:dyDescent="0.3">
      <c r="A52" s="5">
        <v>45</v>
      </c>
      <c r="B52" s="9">
        <f t="shared" si="14"/>
        <v>1666.67</v>
      </c>
      <c r="C52" s="9">
        <f t="shared" si="18"/>
        <v>24999.850000000079</v>
      </c>
      <c r="D52" s="9">
        <f t="shared" si="19"/>
        <v>133.33000000000001</v>
      </c>
      <c r="E52" s="9">
        <f t="shared" si="15"/>
        <v>1800</v>
      </c>
      <c r="F52" s="6">
        <f t="shared" si="16"/>
        <v>1.5648107472306299</v>
      </c>
      <c r="G52" s="9">
        <f t="shared" si="6"/>
        <v>1150.3</v>
      </c>
      <c r="H52" s="9">
        <f t="shared" si="7"/>
        <v>24054.139999999985</v>
      </c>
      <c r="I52" s="10">
        <f t="shared" si="17"/>
        <v>255.98</v>
      </c>
      <c r="J52" s="10">
        <f t="shared" si="20"/>
        <v>266.67</v>
      </c>
      <c r="K52" s="10">
        <f t="shared" si="9"/>
        <v>85.21</v>
      </c>
      <c r="L52" s="10">
        <f t="shared" si="10"/>
        <v>170.76999999999998</v>
      </c>
      <c r="M52" s="10">
        <f t="shared" si="13"/>
        <v>604.3600000000265</v>
      </c>
      <c r="O52" s="10">
        <f t="shared" si="11"/>
        <v>208.96</v>
      </c>
      <c r="P52" s="10">
        <f t="shared" si="12"/>
        <v>47.019999999999982</v>
      </c>
    </row>
    <row r="53" spans="1:16" ht="15.75" thickBot="1" x14ac:dyDescent="0.3">
      <c r="A53" s="5">
        <v>46</v>
      </c>
      <c r="B53" s="9">
        <f t="shared" si="14"/>
        <v>1666.67</v>
      </c>
      <c r="C53" s="9">
        <f t="shared" si="18"/>
        <v>23333.18000000008</v>
      </c>
      <c r="D53" s="9">
        <f t="shared" si="19"/>
        <v>125</v>
      </c>
      <c r="E53" s="9">
        <f t="shared" si="15"/>
        <v>1791.67</v>
      </c>
      <c r="F53" s="6">
        <f t="shared" si="16"/>
        <v>1.5804588547029363</v>
      </c>
      <c r="G53" s="9">
        <f t="shared" si="6"/>
        <v>1133.6400000000001</v>
      </c>
      <c r="H53" s="9">
        <f t="shared" si="7"/>
        <v>22503.009999999987</v>
      </c>
      <c r="I53" s="10">
        <f t="shared" si="17"/>
        <v>240.54</v>
      </c>
      <c r="J53" s="10">
        <f t="shared" si="20"/>
        <v>250</v>
      </c>
      <c r="K53" s="10">
        <f t="shared" si="9"/>
        <v>79.09</v>
      </c>
      <c r="L53" s="10">
        <f t="shared" si="10"/>
        <v>161.44999999999999</v>
      </c>
      <c r="M53" s="10">
        <f t="shared" si="13"/>
        <v>525.27000000002647</v>
      </c>
      <c r="O53" s="10">
        <f t="shared" si="11"/>
        <v>208.96</v>
      </c>
      <c r="P53" s="10">
        <f t="shared" si="12"/>
        <v>31.579999999999984</v>
      </c>
    </row>
    <row r="54" spans="1:16" ht="15.75" thickBot="1" x14ac:dyDescent="0.3">
      <c r="A54" s="5">
        <v>47</v>
      </c>
      <c r="B54" s="9">
        <f t="shared" si="14"/>
        <v>1666.67</v>
      </c>
      <c r="C54" s="9">
        <f t="shared" si="18"/>
        <v>21666.510000000082</v>
      </c>
      <c r="D54" s="9">
        <f t="shared" si="19"/>
        <v>116.67</v>
      </c>
      <c r="E54" s="9">
        <f t="shared" si="15"/>
        <v>1783.3400000000001</v>
      </c>
      <c r="F54" s="6">
        <f t="shared" si="16"/>
        <v>1.5962634432499652</v>
      </c>
      <c r="G54" s="9">
        <f t="shared" si="6"/>
        <v>1117.2</v>
      </c>
      <c r="H54" s="9">
        <f t="shared" si="7"/>
        <v>20944.699999999986</v>
      </c>
      <c r="I54" s="10">
        <f t="shared" si="17"/>
        <v>225.03</v>
      </c>
      <c r="J54" s="10">
        <f t="shared" si="20"/>
        <v>233.33</v>
      </c>
      <c r="K54" s="10">
        <f t="shared" si="9"/>
        <v>73.08</v>
      </c>
      <c r="L54" s="10">
        <f t="shared" si="10"/>
        <v>151.94999999999999</v>
      </c>
      <c r="M54" s="10">
        <f t="shared" si="13"/>
        <v>452.19000000002649</v>
      </c>
      <c r="O54" s="10">
        <f t="shared" si="11"/>
        <v>208.96</v>
      </c>
      <c r="P54" s="10">
        <f t="shared" si="12"/>
        <v>16.069999999999993</v>
      </c>
    </row>
    <row r="55" spans="1:16" ht="15.75" thickBot="1" x14ac:dyDescent="0.3">
      <c r="A55" s="5">
        <v>48</v>
      </c>
      <c r="B55" s="9">
        <f t="shared" si="14"/>
        <v>1666.67</v>
      </c>
      <c r="C55" s="9">
        <f t="shared" si="18"/>
        <v>19999.840000000084</v>
      </c>
      <c r="D55" s="9">
        <f t="shared" si="19"/>
        <v>108.33</v>
      </c>
      <c r="E55" s="9">
        <f t="shared" si="15"/>
        <v>1775</v>
      </c>
      <c r="F55" s="6">
        <f t="shared" si="16"/>
        <v>1.6122260776824653</v>
      </c>
      <c r="G55" s="9">
        <f t="shared" si="6"/>
        <v>1100.96</v>
      </c>
      <c r="H55" s="9">
        <f t="shared" si="7"/>
        <v>19379.149999999987</v>
      </c>
      <c r="I55" s="10">
        <f t="shared" si="17"/>
        <v>209.45</v>
      </c>
      <c r="J55" s="10">
        <f t="shared" si="20"/>
        <v>216.67</v>
      </c>
      <c r="K55" s="10">
        <f t="shared" si="9"/>
        <v>67.2</v>
      </c>
      <c r="L55" s="10">
        <f t="shared" si="10"/>
        <v>142.25</v>
      </c>
      <c r="M55" s="10">
        <f t="shared" si="13"/>
        <v>384.9900000000265</v>
      </c>
      <c r="O55" s="10">
        <f t="shared" si="11"/>
        <v>208.96</v>
      </c>
      <c r="P55" s="10">
        <f t="shared" si="12"/>
        <v>0.48999999999998067</v>
      </c>
    </row>
    <row r="56" spans="1:16" ht="15.75" thickBot="1" x14ac:dyDescent="0.3">
      <c r="A56" s="5">
        <v>49</v>
      </c>
      <c r="B56" s="9">
        <f t="shared" si="14"/>
        <v>1666.67</v>
      </c>
      <c r="C56" s="9">
        <f t="shared" si="18"/>
        <v>18333.170000000086</v>
      </c>
      <c r="D56" s="9">
        <f t="shared" si="19"/>
        <v>100</v>
      </c>
      <c r="E56" s="9">
        <f t="shared" si="15"/>
        <v>1766.67</v>
      </c>
      <c r="F56" s="6">
        <f t="shared" si="16"/>
        <v>1.6283483384592901</v>
      </c>
      <c r="G56" s="9">
        <f t="shared" si="6"/>
        <v>1084.95</v>
      </c>
      <c r="H56" s="9">
        <f t="shared" si="7"/>
        <v>17806.26999999999</v>
      </c>
      <c r="I56" s="10">
        <f t="shared" si="17"/>
        <v>193.79</v>
      </c>
      <c r="J56" s="10">
        <f t="shared" si="20"/>
        <v>200</v>
      </c>
      <c r="K56" s="10">
        <f t="shared" si="9"/>
        <v>61.41</v>
      </c>
      <c r="L56" s="10">
        <f t="shared" si="10"/>
        <v>132.38</v>
      </c>
      <c r="M56" s="10">
        <f t="shared" si="13"/>
        <v>323.58000000002653</v>
      </c>
      <c r="O56" s="10">
        <f t="shared" si="11"/>
        <v>208.96</v>
      </c>
      <c r="P56" s="10">
        <f t="shared" si="12"/>
        <v>-15.170000000000016</v>
      </c>
    </row>
    <row r="57" spans="1:16" ht="15.75" thickBot="1" x14ac:dyDescent="0.3">
      <c r="A57" s="5">
        <v>50</v>
      </c>
      <c r="B57" s="9">
        <f t="shared" si="14"/>
        <v>1666.67</v>
      </c>
      <c r="C57" s="9">
        <f t="shared" si="18"/>
        <v>16666.500000000087</v>
      </c>
      <c r="D57" s="9">
        <f t="shared" si="19"/>
        <v>91.67</v>
      </c>
      <c r="E57" s="9">
        <f t="shared" si="15"/>
        <v>1758.3400000000001</v>
      </c>
      <c r="F57" s="6">
        <f t="shared" si="16"/>
        <v>1.6446318218438831</v>
      </c>
      <c r="G57" s="9">
        <f t="shared" si="6"/>
        <v>1069.1400000000001</v>
      </c>
      <c r="H57" s="9">
        <f t="shared" si="7"/>
        <v>16225.989999999991</v>
      </c>
      <c r="I57" s="10">
        <f t="shared" si="17"/>
        <v>178.06</v>
      </c>
      <c r="J57" s="10">
        <f t="shared" si="20"/>
        <v>183.33</v>
      </c>
      <c r="K57" s="10">
        <f t="shared" si="9"/>
        <v>55.73</v>
      </c>
      <c r="L57" s="10">
        <f t="shared" si="10"/>
        <v>122.33000000000001</v>
      </c>
      <c r="M57" s="10">
        <f t="shared" si="13"/>
        <v>267.85000000002651</v>
      </c>
      <c r="O57" s="10">
        <f t="shared" si="11"/>
        <v>208.96</v>
      </c>
      <c r="P57" s="10">
        <f t="shared" si="12"/>
        <v>-30.900000000000006</v>
      </c>
    </row>
    <row r="58" spans="1:16" ht="15.75" thickBot="1" x14ac:dyDescent="0.3">
      <c r="A58" s="5">
        <v>51</v>
      </c>
      <c r="B58" s="9">
        <f t="shared" si="14"/>
        <v>1666.67</v>
      </c>
      <c r="C58" s="9">
        <f t="shared" si="18"/>
        <v>14999.830000000087</v>
      </c>
      <c r="D58" s="9">
        <f t="shared" si="19"/>
        <v>83.33</v>
      </c>
      <c r="E58" s="9">
        <f t="shared" si="15"/>
        <v>1750</v>
      </c>
      <c r="F58" s="6">
        <f t="shared" si="16"/>
        <v>1.6610781400623216</v>
      </c>
      <c r="G58" s="9">
        <f t="shared" si="6"/>
        <v>1053.53</v>
      </c>
      <c r="H58" s="9">
        <f t="shared" si="7"/>
        <v>14638.249999999989</v>
      </c>
      <c r="I58" s="10">
        <f t="shared" si="17"/>
        <v>162.26</v>
      </c>
      <c r="J58" s="10">
        <f t="shared" si="20"/>
        <v>166.67</v>
      </c>
      <c r="K58" s="10">
        <f t="shared" si="9"/>
        <v>50.17</v>
      </c>
      <c r="L58" s="10">
        <f t="shared" si="10"/>
        <v>112.08999999999999</v>
      </c>
      <c r="M58" s="10">
        <f t="shared" si="13"/>
        <v>217.6800000000265</v>
      </c>
      <c r="O58" s="10">
        <f t="shared" si="11"/>
        <v>208.96</v>
      </c>
      <c r="P58" s="10">
        <f t="shared" si="12"/>
        <v>-46.700000000000017</v>
      </c>
    </row>
    <row r="59" spans="1:16" ht="15.75" thickBot="1" x14ac:dyDescent="0.3">
      <c r="A59" s="5">
        <v>52</v>
      </c>
      <c r="B59" s="9">
        <f t="shared" si="14"/>
        <v>1666.67</v>
      </c>
      <c r="C59" s="9">
        <f t="shared" si="18"/>
        <v>13333.160000000087</v>
      </c>
      <c r="D59" s="9">
        <f t="shared" si="19"/>
        <v>75</v>
      </c>
      <c r="E59" s="9">
        <f t="shared" si="15"/>
        <v>1741.67</v>
      </c>
      <c r="F59" s="6">
        <f t="shared" si="16"/>
        <v>1.6776889214629449</v>
      </c>
      <c r="G59" s="9">
        <f t="shared" si="6"/>
        <v>1038.1400000000001</v>
      </c>
      <c r="H59" s="9">
        <f t="shared" si="7"/>
        <v>13042.959999999988</v>
      </c>
      <c r="I59" s="10">
        <f t="shared" si="17"/>
        <v>146.38</v>
      </c>
      <c r="J59" s="10">
        <f t="shared" si="20"/>
        <v>150</v>
      </c>
      <c r="K59" s="10">
        <f t="shared" si="9"/>
        <v>44.7</v>
      </c>
      <c r="L59" s="10">
        <f t="shared" si="10"/>
        <v>101.67999999999999</v>
      </c>
      <c r="M59" s="10">
        <f t="shared" si="13"/>
        <v>172.98000000002651</v>
      </c>
      <c r="O59" s="10">
        <f t="shared" si="11"/>
        <v>208.96</v>
      </c>
      <c r="P59" s="10">
        <f t="shared" si="12"/>
        <v>-62.580000000000013</v>
      </c>
    </row>
    <row r="60" spans="1:16" ht="15.75" thickBot="1" x14ac:dyDescent="0.3">
      <c r="A60" s="5">
        <v>53</v>
      </c>
      <c r="B60" s="9">
        <f t="shared" si="14"/>
        <v>1666.67</v>
      </c>
      <c r="C60" s="9">
        <f t="shared" si="18"/>
        <v>11666.490000000087</v>
      </c>
      <c r="D60" s="9">
        <f t="shared" si="19"/>
        <v>66.67</v>
      </c>
      <c r="E60" s="9">
        <f t="shared" si="15"/>
        <v>1733.3400000000001</v>
      </c>
      <c r="F60" s="6">
        <f t="shared" si="16"/>
        <v>1.6944658106775741</v>
      </c>
      <c r="G60" s="9">
        <f t="shared" si="6"/>
        <v>1022.94</v>
      </c>
      <c r="H60" s="9">
        <f t="shared" si="7"/>
        <v>11440.049999999988</v>
      </c>
      <c r="I60" s="10">
        <f t="shared" si="17"/>
        <v>130.43</v>
      </c>
      <c r="J60" s="10">
        <f t="shared" si="20"/>
        <v>133.33000000000001</v>
      </c>
      <c r="K60" s="10">
        <f t="shared" si="9"/>
        <v>39.340000000000003</v>
      </c>
      <c r="L60" s="10">
        <f t="shared" si="10"/>
        <v>91.09</v>
      </c>
      <c r="M60" s="10">
        <f t="shared" si="13"/>
        <v>133.6400000000265</v>
      </c>
      <c r="O60" s="10">
        <f t="shared" si="11"/>
        <v>208.96</v>
      </c>
      <c r="P60" s="10">
        <f t="shared" si="12"/>
        <v>-78.53</v>
      </c>
    </row>
    <row r="61" spans="1:16" ht="15.75" thickBot="1" x14ac:dyDescent="0.3">
      <c r="A61" s="5">
        <v>54</v>
      </c>
      <c r="B61" s="9">
        <f t="shared" si="14"/>
        <v>1666.67</v>
      </c>
      <c r="C61" s="9">
        <f t="shared" si="18"/>
        <v>9999.820000000087</v>
      </c>
      <c r="D61" s="9">
        <f t="shared" si="19"/>
        <v>58.33</v>
      </c>
      <c r="E61" s="9">
        <f t="shared" si="15"/>
        <v>1725</v>
      </c>
      <c r="F61" s="6">
        <f t="shared" si="16"/>
        <v>1.7114104687843503</v>
      </c>
      <c r="G61" s="9">
        <f t="shared" si="6"/>
        <v>1007.94</v>
      </c>
      <c r="H61" s="9">
        <f t="shared" si="7"/>
        <v>9829.449999999988</v>
      </c>
      <c r="I61" s="10">
        <f t="shared" si="17"/>
        <v>114.4</v>
      </c>
      <c r="J61" s="10">
        <f t="shared" si="20"/>
        <v>116.66</v>
      </c>
      <c r="K61" s="10">
        <f t="shared" si="9"/>
        <v>34.08</v>
      </c>
      <c r="L61" s="10">
        <f t="shared" si="10"/>
        <v>80.320000000000007</v>
      </c>
      <c r="M61" s="10">
        <f t="shared" si="13"/>
        <v>99.560000000026506</v>
      </c>
      <c r="O61" s="10">
        <f t="shared" si="11"/>
        <v>208.96</v>
      </c>
      <c r="P61" s="10">
        <f t="shared" si="12"/>
        <v>-94.56</v>
      </c>
    </row>
    <row r="62" spans="1:16" ht="15.75" thickBot="1" x14ac:dyDescent="0.3">
      <c r="A62" s="5">
        <v>55</v>
      </c>
      <c r="B62" s="9">
        <f t="shared" si="14"/>
        <v>1666.67</v>
      </c>
      <c r="C62" s="9">
        <f t="shared" si="18"/>
        <v>8333.1500000000869</v>
      </c>
      <c r="D62" s="9">
        <f t="shared" si="19"/>
        <v>50</v>
      </c>
      <c r="E62" s="9">
        <f t="shared" si="15"/>
        <v>1716.67</v>
      </c>
      <c r="F62" s="6">
        <f t="shared" si="16"/>
        <v>1.7285245734721935</v>
      </c>
      <c r="G62" s="9">
        <f t="shared" si="6"/>
        <v>993.14</v>
      </c>
      <c r="H62" s="9">
        <f t="shared" si="7"/>
        <v>8211.0699999999888</v>
      </c>
      <c r="I62" s="10">
        <f t="shared" si="17"/>
        <v>98.29</v>
      </c>
      <c r="J62" s="10">
        <f t="shared" si="20"/>
        <v>100</v>
      </c>
      <c r="K62" s="10">
        <f t="shared" si="9"/>
        <v>28.93</v>
      </c>
      <c r="L62" s="10">
        <f t="shared" si="10"/>
        <v>69.360000000000014</v>
      </c>
      <c r="M62" s="10">
        <f t="shared" si="13"/>
        <v>70.630000000026513</v>
      </c>
      <c r="O62" s="10">
        <f t="shared" si="11"/>
        <v>208.96</v>
      </c>
      <c r="P62" s="10">
        <f t="shared" si="12"/>
        <v>-110.67</v>
      </c>
    </row>
    <row r="63" spans="1:16" ht="15.75" thickBot="1" x14ac:dyDescent="0.3">
      <c r="A63" s="5">
        <v>56</v>
      </c>
      <c r="B63" s="9">
        <f t="shared" si="14"/>
        <v>1666.67</v>
      </c>
      <c r="C63" s="9">
        <f t="shared" si="18"/>
        <v>6666.4800000000869</v>
      </c>
      <c r="D63" s="9">
        <f t="shared" si="19"/>
        <v>41.67</v>
      </c>
      <c r="E63" s="9">
        <f t="shared" si="15"/>
        <v>1708.3400000000001</v>
      </c>
      <c r="F63" s="6">
        <f t="shared" si="16"/>
        <v>1.7458098192069158</v>
      </c>
      <c r="G63" s="9">
        <f t="shared" si="6"/>
        <v>978.54</v>
      </c>
      <c r="H63" s="9">
        <f t="shared" si="7"/>
        <v>6584.8399999999892</v>
      </c>
      <c r="I63" s="10">
        <f t="shared" si="17"/>
        <v>82.11</v>
      </c>
      <c r="J63" s="10">
        <f t="shared" si="20"/>
        <v>83.33</v>
      </c>
      <c r="K63" s="10">
        <f t="shared" si="9"/>
        <v>23.86</v>
      </c>
      <c r="L63" s="10">
        <f t="shared" si="10"/>
        <v>58.25</v>
      </c>
      <c r="M63" s="10">
        <f t="shared" si="13"/>
        <v>46.770000000026513</v>
      </c>
      <c r="O63" s="10">
        <f t="shared" si="11"/>
        <v>208.96</v>
      </c>
      <c r="P63" s="10">
        <f t="shared" si="12"/>
        <v>-126.85000000000001</v>
      </c>
    </row>
    <row r="64" spans="1:16" ht="15.75" thickBot="1" x14ac:dyDescent="0.3">
      <c r="A64" s="5">
        <v>57</v>
      </c>
      <c r="B64" s="9">
        <f t="shared" si="14"/>
        <v>1666.67</v>
      </c>
      <c r="C64" s="9">
        <f t="shared" si="18"/>
        <v>4999.8100000000868</v>
      </c>
      <c r="D64" s="9">
        <f t="shared" si="19"/>
        <v>33.33</v>
      </c>
      <c r="E64" s="9">
        <f t="shared" si="15"/>
        <v>1700</v>
      </c>
      <c r="F64" s="6">
        <f t="shared" si="16"/>
        <v>1.7632679173989851</v>
      </c>
      <c r="G64" s="9">
        <f t="shared" si="6"/>
        <v>964.12</v>
      </c>
      <c r="H64" s="9">
        <f t="shared" si="7"/>
        <v>4950.6899999999896</v>
      </c>
      <c r="I64" s="10">
        <f t="shared" si="17"/>
        <v>65.849999999999994</v>
      </c>
      <c r="J64" s="10">
        <f t="shared" si="20"/>
        <v>66.66</v>
      </c>
      <c r="K64" s="10">
        <f t="shared" si="9"/>
        <v>18.899999999999999</v>
      </c>
      <c r="L64" s="10">
        <f t="shared" si="10"/>
        <v>46.949999999999996</v>
      </c>
      <c r="M64" s="10">
        <f t="shared" si="13"/>
        <v>27.870000000026515</v>
      </c>
      <c r="O64" s="10">
        <f t="shared" si="11"/>
        <v>208.96</v>
      </c>
      <c r="P64" s="10">
        <f t="shared" si="12"/>
        <v>-143.11000000000001</v>
      </c>
    </row>
    <row r="65" spans="1:16" ht="15.75" thickBot="1" x14ac:dyDescent="0.3">
      <c r="A65" s="5">
        <v>58</v>
      </c>
      <c r="B65" s="9">
        <f t="shared" si="14"/>
        <v>1666.67</v>
      </c>
      <c r="C65" s="9">
        <f t="shared" si="18"/>
        <v>3333.1400000000867</v>
      </c>
      <c r="D65" s="9">
        <f t="shared" si="19"/>
        <v>25</v>
      </c>
      <c r="E65" s="9">
        <f t="shared" si="15"/>
        <v>1691.67</v>
      </c>
      <c r="F65" s="6">
        <f t="shared" si="16"/>
        <v>1.7809005965729749</v>
      </c>
      <c r="G65" s="9">
        <f t="shared" si="6"/>
        <v>949.9</v>
      </c>
      <c r="H65" s="9">
        <f t="shared" si="7"/>
        <v>3308.5299999999897</v>
      </c>
      <c r="I65" s="10">
        <f t="shared" si="17"/>
        <v>49.51</v>
      </c>
      <c r="J65" s="10">
        <f t="shared" si="20"/>
        <v>50</v>
      </c>
      <c r="K65" s="10">
        <f t="shared" si="9"/>
        <v>14.04</v>
      </c>
      <c r="L65" s="10">
        <f t="shared" si="10"/>
        <v>35.47</v>
      </c>
      <c r="M65" s="10">
        <f t="shared" si="13"/>
        <v>13.830000000026516</v>
      </c>
      <c r="O65" s="10">
        <f t="shared" si="11"/>
        <v>208.96</v>
      </c>
      <c r="P65" s="10">
        <f t="shared" si="12"/>
        <v>-159.45000000000002</v>
      </c>
    </row>
    <row r="66" spans="1:16" ht="15.75" thickBot="1" x14ac:dyDescent="0.3">
      <c r="A66" s="5">
        <v>59</v>
      </c>
      <c r="B66" s="9">
        <f t="shared" si="14"/>
        <v>1666.67</v>
      </c>
      <c r="C66" s="9">
        <f t="shared" si="18"/>
        <v>1666.4700000000867</v>
      </c>
      <c r="D66" s="9">
        <f t="shared" si="19"/>
        <v>16.670000000000002</v>
      </c>
      <c r="E66" s="9">
        <f t="shared" si="15"/>
        <v>1683.3400000000001</v>
      </c>
      <c r="F66" s="6">
        <f t="shared" si="16"/>
        <v>1.7987096025387042</v>
      </c>
      <c r="G66" s="9">
        <f t="shared" si="6"/>
        <v>935.86</v>
      </c>
      <c r="H66" s="9">
        <f t="shared" si="7"/>
        <v>1658.2799999999897</v>
      </c>
      <c r="I66" s="10">
        <f t="shared" si="17"/>
        <v>33.090000000000003</v>
      </c>
      <c r="J66" s="10">
        <f t="shared" si="20"/>
        <v>33.33</v>
      </c>
      <c r="K66" s="10">
        <f t="shared" si="9"/>
        <v>9.26</v>
      </c>
      <c r="L66" s="10">
        <f t="shared" si="10"/>
        <v>23.830000000000005</v>
      </c>
      <c r="M66" s="10">
        <f t="shared" si="13"/>
        <v>4.570000000026516</v>
      </c>
      <c r="O66" s="10">
        <f t="shared" si="11"/>
        <v>208.96</v>
      </c>
      <c r="P66" s="10">
        <f t="shared" si="12"/>
        <v>-175.87</v>
      </c>
    </row>
    <row r="67" spans="1:16" ht="15.75" thickBot="1" x14ac:dyDescent="0.3">
      <c r="A67" s="5">
        <v>60</v>
      </c>
      <c r="B67" s="9">
        <f>ROUND($C$1/60,2)-0.2</f>
        <v>1666.47</v>
      </c>
      <c r="C67" s="9">
        <f t="shared" si="18"/>
        <v>8.6629370343871415E-11</v>
      </c>
      <c r="D67" s="9">
        <f t="shared" si="19"/>
        <v>8.33</v>
      </c>
      <c r="E67" s="9">
        <f t="shared" si="15"/>
        <v>1674.8</v>
      </c>
      <c r="F67" s="6">
        <f t="shared" si="16"/>
        <v>1.8166966985640913</v>
      </c>
      <c r="G67" s="9">
        <f t="shared" si="6"/>
        <v>921.89</v>
      </c>
      <c r="H67" s="9">
        <f t="shared" si="7"/>
        <v>-1.0231815394945443E-11</v>
      </c>
      <c r="I67" s="10">
        <f>ROUND(H66*$C$4*(1/12),2)-0.06</f>
        <v>16.52</v>
      </c>
      <c r="J67" s="10">
        <f t="shared" si="20"/>
        <v>16.66</v>
      </c>
      <c r="K67" s="10">
        <f>ROUND((J67-D67)/F67,2)-0.02</f>
        <v>4.57</v>
      </c>
      <c r="L67" s="10">
        <f t="shared" si="10"/>
        <v>11.95</v>
      </c>
      <c r="M67" s="10">
        <f t="shared" si="13"/>
        <v>2.6515678541727539E-11</v>
      </c>
      <c r="O67" s="10">
        <f>ROUND($K$69/$C$2,2)-0.18</f>
        <v>208.78</v>
      </c>
      <c r="P67" s="10">
        <f t="shared" si="12"/>
        <v>-192.26</v>
      </c>
    </row>
    <row r="68" spans="1:16" ht="15.75" thickBot="1" x14ac:dyDescent="0.3">
      <c r="A68" s="5"/>
      <c r="B68" s="6"/>
      <c r="C68" s="6"/>
      <c r="D68" s="6"/>
      <c r="E68" s="6"/>
      <c r="F68" s="8"/>
      <c r="G68" s="9"/>
      <c r="H68" s="9"/>
      <c r="I68" s="9"/>
      <c r="J68" s="9"/>
      <c r="K68" s="9"/>
      <c r="L68" s="10"/>
      <c r="M68" s="10"/>
      <c r="O68" s="9"/>
      <c r="P68" s="9"/>
    </row>
    <row r="69" spans="1:16" ht="15.75" thickBot="1" x14ac:dyDescent="0.3">
      <c r="A69" s="11"/>
      <c r="B69" s="11"/>
      <c r="C69" s="11"/>
      <c r="D69" s="22">
        <f>SUM(D8:D67)</f>
        <v>15250</v>
      </c>
      <c r="E69" s="11"/>
      <c r="F69" s="11"/>
      <c r="G69" s="22">
        <f>SUM(G8:G67)</f>
        <v>87462.579999999973</v>
      </c>
      <c r="H69" s="22"/>
      <c r="I69" s="22">
        <f>SUM(I8:I67)</f>
        <v>27787.420000000006</v>
      </c>
      <c r="J69" s="22"/>
      <c r="K69" s="22">
        <f>SUM(K8:K67)</f>
        <v>12537.420000000006</v>
      </c>
      <c r="L69" s="22">
        <f>SUM(L8:L67)</f>
        <v>15250</v>
      </c>
      <c r="M69" s="22"/>
      <c r="O69" s="22">
        <f t="shared" ref="O69:P69" si="21">SUM(O8:O67)</f>
        <v>12537.419999999984</v>
      </c>
      <c r="P69" s="22">
        <f t="shared" si="21"/>
        <v>15250.000000000002</v>
      </c>
    </row>
    <row r="70" spans="1:16" x14ac:dyDescent="0.25">
      <c r="K70" s="23"/>
    </row>
    <row r="71" spans="1:16" x14ac:dyDescent="0.25">
      <c r="A71" s="3" t="s">
        <v>4</v>
      </c>
      <c r="B71" s="3" t="s">
        <v>13</v>
      </c>
    </row>
    <row r="73" spans="1:16" x14ac:dyDescent="0.25">
      <c r="A73" s="3" t="s">
        <v>6</v>
      </c>
    </row>
    <row r="74" spans="1:16" x14ac:dyDescent="0.25">
      <c r="B74" t="s">
        <v>18</v>
      </c>
      <c r="G74" t="s">
        <v>7</v>
      </c>
      <c r="H74" s="1">
        <f>ROUND(H7,2)</f>
        <v>87462.58</v>
      </c>
      <c r="I74" s="1"/>
    </row>
    <row r="75" spans="1:16" x14ac:dyDescent="0.25">
      <c r="B75" t="s">
        <v>25</v>
      </c>
      <c r="G75" t="s">
        <v>7</v>
      </c>
      <c r="H75" s="1">
        <f>C1-H74</f>
        <v>12537.419999999998</v>
      </c>
      <c r="I75" s="1"/>
    </row>
    <row r="76" spans="1:16" x14ac:dyDescent="0.25">
      <c r="B76" t="s">
        <v>9</v>
      </c>
      <c r="H76" s="1"/>
      <c r="I76" s="1">
        <f>SUM(H74:H75)</f>
        <v>100000</v>
      </c>
    </row>
    <row r="77" spans="1:16" x14ac:dyDescent="0.25">
      <c r="H77" s="1"/>
      <c r="I77" s="1"/>
    </row>
    <row r="78" spans="1:16" x14ac:dyDescent="0.25">
      <c r="A78" s="3" t="s">
        <v>5</v>
      </c>
      <c r="H78" s="1"/>
      <c r="I78" s="1"/>
    </row>
    <row r="79" spans="1:16" x14ac:dyDescent="0.25">
      <c r="B79" t="s">
        <v>18</v>
      </c>
      <c r="G79" t="s">
        <v>7</v>
      </c>
      <c r="H79" s="1">
        <f>ROUND(H74*C4*(1/12),2)</f>
        <v>874.63</v>
      </c>
      <c r="I79" s="1"/>
    </row>
    <row r="80" spans="1:16" x14ac:dyDescent="0.25">
      <c r="B80" t="s">
        <v>11</v>
      </c>
      <c r="H80" s="1"/>
      <c r="I80" s="1">
        <f>H79</f>
        <v>874.63</v>
      </c>
    </row>
    <row r="81" spans="1:9" x14ac:dyDescent="0.25">
      <c r="H81" s="1"/>
      <c r="I81" s="1"/>
    </row>
    <row r="82" spans="1:9" x14ac:dyDescent="0.25">
      <c r="B82" t="s">
        <v>10</v>
      </c>
      <c r="G82" t="s">
        <v>7</v>
      </c>
      <c r="H82" s="1">
        <f>ROUND(E8,2)</f>
        <v>2166.67</v>
      </c>
      <c r="I82" s="1"/>
    </row>
    <row r="83" spans="1:9" x14ac:dyDescent="0.25">
      <c r="B83" t="s">
        <v>19</v>
      </c>
      <c r="H83" s="1"/>
      <c r="I83" s="1">
        <f>H82</f>
        <v>2166.67</v>
      </c>
    </row>
    <row r="84" spans="1:9" x14ac:dyDescent="0.25">
      <c r="H84" s="1"/>
      <c r="I84" s="1"/>
    </row>
    <row r="85" spans="1:9" x14ac:dyDescent="0.25">
      <c r="B85" t="s">
        <v>20</v>
      </c>
      <c r="G85" t="s">
        <v>7</v>
      </c>
      <c r="H85" s="1">
        <f>K8</f>
        <v>495.05</v>
      </c>
      <c r="I85" s="1"/>
    </row>
    <row r="86" spans="1:9" x14ac:dyDescent="0.25">
      <c r="B86" t="s">
        <v>8</v>
      </c>
      <c r="C86" t="s">
        <v>25</v>
      </c>
      <c r="H86" s="1"/>
      <c r="I86" s="1">
        <f>H85</f>
        <v>495.05</v>
      </c>
    </row>
    <row r="88" spans="1:9" x14ac:dyDescent="0.25">
      <c r="A88" s="3" t="s">
        <v>14</v>
      </c>
    </row>
    <row r="89" spans="1:9" x14ac:dyDescent="0.25">
      <c r="A89" s="3" t="s">
        <v>36</v>
      </c>
    </row>
    <row r="91" spans="1:9" x14ac:dyDescent="0.25">
      <c r="A91" s="3" t="s">
        <v>4</v>
      </c>
      <c r="B91" s="3" t="s">
        <v>15</v>
      </c>
    </row>
    <row r="93" spans="1:9" x14ac:dyDescent="0.25">
      <c r="A93" s="3" t="s">
        <v>6</v>
      </c>
    </row>
    <row r="94" spans="1:9" x14ac:dyDescent="0.25">
      <c r="B94" t="s">
        <v>10</v>
      </c>
      <c r="G94" t="s">
        <v>7</v>
      </c>
      <c r="H94" s="1">
        <f>C1</f>
        <v>100000</v>
      </c>
      <c r="I94" s="1"/>
    </row>
    <row r="95" spans="1:9" x14ac:dyDescent="0.25">
      <c r="B95" t="s">
        <v>8</v>
      </c>
      <c r="C95" t="s">
        <v>16</v>
      </c>
      <c r="H95" s="1"/>
      <c r="I95" s="1">
        <f>H75</f>
        <v>12537.419999999998</v>
      </c>
    </row>
    <row r="96" spans="1:9" x14ac:dyDescent="0.25">
      <c r="B96" t="s">
        <v>24</v>
      </c>
      <c r="C96" t="s">
        <v>17</v>
      </c>
      <c r="H96" s="1"/>
      <c r="I96" s="1">
        <f>H94-I95</f>
        <v>87462.58</v>
      </c>
    </row>
    <row r="97" spans="1:9" x14ac:dyDescent="0.25">
      <c r="H97" s="1"/>
      <c r="I97" s="1"/>
    </row>
    <row r="98" spans="1:9" x14ac:dyDescent="0.25">
      <c r="A98" s="3" t="s">
        <v>5</v>
      </c>
      <c r="H98" s="1"/>
      <c r="I98" s="1"/>
    </row>
    <row r="99" spans="1:9" x14ac:dyDescent="0.25">
      <c r="B99" t="s">
        <v>23</v>
      </c>
      <c r="G99" t="s">
        <v>7</v>
      </c>
      <c r="H99" s="1">
        <f>H79</f>
        <v>874.63</v>
      </c>
      <c r="I99" s="1"/>
    </row>
    <row r="100" spans="1:9" x14ac:dyDescent="0.25">
      <c r="B100" t="s">
        <v>8</v>
      </c>
      <c r="C100" t="s">
        <v>17</v>
      </c>
      <c r="H100" s="1"/>
      <c r="I100" s="1">
        <f>H99</f>
        <v>874.63</v>
      </c>
    </row>
    <row r="101" spans="1:9" x14ac:dyDescent="0.25">
      <c r="H101" s="1"/>
      <c r="I101" s="1"/>
    </row>
    <row r="102" spans="1:9" x14ac:dyDescent="0.25">
      <c r="B102" t="s">
        <v>17</v>
      </c>
      <c r="G102" t="s">
        <v>7</v>
      </c>
      <c r="H102" s="1">
        <f>H82</f>
        <v>2166.67</v>
      </c>
      <c r="I102" s="1"/>
    </row>
    <row r="103" spans="1:9" x14ac:dyDescent="0.25">
      <c r="B103" t="s">
        <v>8</v>
      </c>
      <c r="C103" t="s">
        <v>10</v>
      </c>
      <c r="H103" s="1"/>
      <c r="I103" s="1">
        <f>H102</f>
        <v>2166.67</v>
      </c>
    </row>
    <row r="104" spans="1:9" x14ac:dyDescent="0.25">
      <c r="H104" s="1"/>
      <c r="I104" s="1"/>
    </row>
    <row r="105" spans="1:9" x14ac:dyDescent="0.25">
      <c r="B105" t="s">
        <v>16</v>
      </c>
      <c r="G105" t="s">
        <v>7</v>
      </c>
      <c r="H105" s="1">
        <f>H85</f>
        <v>495.05</v>
      </c>
      <c r="I105" s="1"/>
    </row>
    <row r="106" spans="1:9" x14ac:dyDescent="0.25">
      <c r="B106" t="s">
        <v>8</v>
      </c>
      <c r="C106" t="s">
        <v>23</v>
      </c>
      <c r="H106" s="1"/>
      <c r="I106" s="1">
        <f>H105</f>
        <v>495.05</v>
      </c>
    </row>
    <row r="107" spans="1:9" x14ac:dyDescent="0.25">
      <c r="H107" s="1"/>
      <c r="I107" s="1"/>
    </row>
    <row r="108" spans="1:9" x14ac:dyDescent="0.25">
      <c r="A108" s="3" t="s">
        <v>26</v>
      </c>
    </row>
    <row r="109" spans="1:9" x14ac:dyDescent="0.25">
      <c r="A109" s="3" t="s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Interest Charged Nil</vt:lpstr>
      <vt:lpstr>Interest Charged 0%</vt:lpstr>
      <vt:lpstr>Interest Charged 6% Final</vt:lpstr>
      <vt:lpstr>Loan With Proc Fees Paid In Adv</vt:lpstr>
      <vt:lpstr>Interest Charged 6%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dhawal</dc:creator>
  <cp:lastModifiedBy>dhawal</cp:lastModifiedBy>
  <dcterms:created xsi:type="dcterms:W3CDTF">2012-09-06T06:09:44Z</dcterms:created>
  <dcterms:modified xsi:type="dcterms:W3CDTF">2012-12-15T11:07:42Z</dcterms:modified>
</cp:coreProperties>
</file>