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 activeTab="6"/>
  </bookViews>
  <sheets>
    <sheet name="q1" sheetId="1" r:id="rId1"/>
    <sheet name="q2_1" sheetId="2" r:id="rId2"/>
    <sheet name="q2_2" sheetId="4" r:id="rId3"/>
    <sheet name="q2_3" sheetId="5" r:id="rId4"/>
    <sheet name="q3" sheetId="3" r:id="rId5"/>
    <sheet name="q4_bayes" sheetId="6" r:id="rId6"/>
    <sheet name="q4_binarized" sheetId="7" r:id="rId7"/>
  </sheets>
  <calcPr calcId="145621"/>
  <pivotCaches>
    <pivotCache cacheId="4" r:id="rId8"/>
    <pivotCache cacheId="7" r:id="rId9"/>
    <pivotCache cacheId="10" r:id="rId10"/>
  </pivotCaches>
</workbook>
</file>

<file path=xl/calcChain.xml><?xml version="1.0" encoding="utf-8"?>
<calcChain xmlns="http://schemas.openxmlformats.org/spreadsheetml/2006/main">
  <c r="J20" i="6" l="1"/>
  <c r="J20" i="7"/>
  <c r="G18" i="7"/>
  <c r="F18" i="7"/>
  <c r="E18" i="7"/>
  <c r="D18" i="7"/>
  <c r="G17" i="7"/>
  <c r="F17" i="7"/>
  <c r="E17" i="7"/>
  <c r="D17" i="7"/>
  <c r="C17" i="7"/>
  <c r="C13" i="7"/>
  <c r="C18" i="7" s="1"/>
  <c r="C12" i="7"/>
  <c r="E18" i="6"/>
  <c r="F18" i="6"/>
  <c r="G18" i="6"/>
  <c r="D18" i="6"/>
  <c r="E17" i="6"/>
  <c r="F17" i="6"/>
  <c r="G17" i="6"/>
  <c r="D17" i="6"/>
  <c r="C18" i="6"/>
  <c r="C17" i="6"/>
  <c r="C13" i="6"/>
  <c r="C12" i="6"/>
  <c r="D15" i="3"/>
  <c r="D13" i="3"/>
  <c r="D12" i="3"/>
  <c r="D9" i="3"/>
  <c r="D8" i="3"/>
  <c r="D7" i="3"/>
  <c r="D6" i="3"/>
  <c r="D5" i="3"/>
  <c r="M21" i="2"/>
  <c r="K21" i="2"/>
  <c r="K4" i="2"/>
  <c r="N17" i="2"/>
  <c r="H5" i="2"/>
  <c r="H6" i="2"/>
  <c r="H7" i="2"/>
  <c r="H8" i="2"/>
  <c r="H9" i="2"/>
  <c r="H4" i="2"/>
  <c r="H18" i="2"/>
  <c r="H19" i="2"/>
  <c r="H20" i="2"/>
  <c r="H21" i="2"/>
  <c r="H17" i="2"/>
  <c r="G18" i="2"/>
  <c r="G19" i="2"/>
  <c r="G20" i="2"/>
  <c r="G21" i="2"/>
  <c r="G17" i="2"/>
  <c r="G5" i="2"/>
  <c r="G6" i="2"/>
  <c r="G7" i="2"/>
  <c r="G8" i="2"/>
  <c r="G9" i="2"/>
  <c r="G4" i="2"/>
  <c r="M13" i="2"/>
  <c r="M12" i="2"/>
  <c r="E8" i="1"/>
  <c r="C12" i="1"/>
  <c r="C10" i="1"/>
  <c r="B10" i="1"/>
  <c r="C8" i="1"/>
  <c r="B8" i="1"/>
  <c r="I18" i="7" l="1"/>
  <c r="I17" i="7"/>
  <c r="I18" i="6"/>
  <c r="I17" i="6"/>
</calcChain>
</file>

<file path=xl/sharedStrings.xml><?xml version="1.0" encoding="utf-8"?>
<sst xmlns="http://schemas.openxmlformats.org/spreadsheetml/2006/main" count="161" uniqueCount="61">
  <si>
    <t>pos neg</t>
  </si>
  <si>
    <t>always</t>
  </si>
  <si>
    <t>like</t>
  </si>
  <si>
    <t>I</t>
  </si>
  <si>
    <t>foreign</t>
  </si>
  <si>
    <t>films</t>
  </si>
  <si>
    <t>fast</t>
  </si>
  <si>
    <t>furious</t>
  </si>
  <si>
    <t>shoot</t>
  </si>
  <si>
    <t>fly</t>
  </si>
  <si>
    <t>love</t>
  </si>
  <si>
    <t>fun</t>
  </si>
  <si>
    <t>Columna1</t>
  </si>
  <si>
    <t>Etiquetas de fila</t>
  </si>
  <si>
    <t>Total general</t>
  </si>
  <si>
    <t>Cuenta de Columna1</t>
  </si>
  <si>
    <t>couple</t>
  </si>
  <si>
    <t>Prior</t>
  </si>
  <si>
    <t>Comedy</t>
  </si>
  <si>
    <t>Action</t>
  </si>
  <si>
    <t>fast, couple, shoot, fly</t>
  </si>
  <si>
    <t>Pbase</t>
  </si>
  <si>
    <t>Vocab</t>
  </si>
  <si>
    <t>Plaplace</t>
  </si>
  <si>
    <t>Vtotal</t>
  </si>
  <si>
    <t>Total words</t>
  </si>
  <si>
    <t>Phrase</t>
  </si>
  <si>
    <t>Unk</t>
  </si>
  <si>
    <t xml:space="preserve">  count</t>
  </si>
  <si>
    <t xml:space="preserve">corpus size (N) </t>
  </si>
  <si>
    <t xml:space="preserve">unique types (V)  </t>
  </si>
  <si>
    <t xml:space="preserve">special effects </t>
  </si>
  <si>
    <t xml:space="preserve">good  </t>
  </si>
  <si>
    <t xml:space="preserve">bad </t>
  </si>
  <si>
    <t xml:space="preserve">special effects NEAR "good" </t>
  </si>
  <si>
    <t xml:space="preserve">special effects NEAR "bad"  </t>
  </si>
  <si>
    <t>Probability</t>
  </si>
  <si>
    <t>PMI GOOD</t>
  </si>
  <si>
    <t>PMI BAD</t>
  </si>
  <si>
    <t>Polarity</t>
  </si>
  <si>
    <t>"good"</t>
  </si>
  <si>
    <t>"poor"</t>
  </si>
  <si>
    <t>"great"</t>
  </si>
  <si>
    <t>(class)</t>
  </si>
  <si>
    <t>d1.</t>
  </si>
  <si>
    <t>pos</t>
  </si>
  <si>
    <t>d2.</t>
  </si>
  <si>
    <t>d3.</t>
  </si>
  <si>
    <t>neg</t>
  </si>
  <si>
    <t>d4.</t>
  </si>
  <si>
    <t>d5.</t>
  </si>
  <si>
    <t>Good acting, poor plot.</t>
  </si>
  <si>
    <t>Pos</t>
  </si>
  <si>
    <t>Neg</t>
  </si>
  <si>
    <t>Naive Bayes:</t>
  </si>
  <si>
    <t>Good</t>
  </si>
  <si>
    <t>poor</t>
  </si>
  <si>
    <t>great</t>
  </si>
  <si>
    <t>UNK</t>
  </si>
  <si>
    <t>unk</t>
  </si>
  <si>
    <t>POS&gt;NEG?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</si>
</sst>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"/>
  </numFmts>
  <fonts count="4">
    <font>
      <sz val="11"/>
      <color theme="1"/>
      <name val="Calibri"/>
      <family val="2"/>
      <scheme val="minor"/>
    </font>
    <font>
      <sz val="9"/>
      <color rgb="FF404040"/>
      <name val="Courier New"/>
      <family val="3"/>
    </font>
    <font>
      <sz val="11"/>
      <color rgb="FF404040"/>
      <name val="Inherit"/>
    </font>
    <font>
      <i/>
      <sz val="11"/>
      <color rgb="FF40404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vertical="center"/>
    </xf>
    <xf numFmtId="0" fontId="0" fillId="0" borderId="2" xfId="0" applyFont="1" applyBorder="1"/>
    <xf numFmtId="0" fontId="0" fillId="0" borderId="3" xfId="0" applyFont="1" applyBorder="1"/>
    <xf numFmtId="0" fontId="0" fillId="0" borderId="0" xfId="0" applyFont="1" applyBorder="1"/>
    <xf numFmtId="0" fontId="0" fillId="2" borderId="0" xfId="0" applyFill="1"/>
    <xf numFmtId="173" fontId="0" fillId="0" borderId="0" xfId="0" applyNumberFormat="1"/>
    <xf numFmtId="0" fontId="2" fillId="3" borderId="4" xfId="0" applyFont="1" applyFill="1" applyBorder="1" applyAlignment="1">
      <alignment horizontal="left" vertical="top" wrapText="1" indent="1"/>
    </xf>
    <xf numFmtId="0" fontId="3" fillId="3" borderId="4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 Dominic Cheesman" refreshedDate="41007.93443912037" createdVersion="4" refreshedVersion="4" minRefreshableVersion="3" recordCount="11">
  <cacheSource type="worksheet">
    <worksheetSource name="Tabla2"/>
  </cacheSource>
  <cacheFields count="1">
    <cacheField name="Columna1" numFmtId="0">
      <sharedItems count="6">
        <s v="fast"/>
        <s v="furious"/>
        <s v="shoot"/>
        <s v="fly"/>
        <s v="love"/>
        <s v="fu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mes Dominic Cheesman" refreshedDate="41007.934772337961" createdVersion="4" refreshedVersion="4" minRefreshableVersion="3" recordCount="9">
  <cacheSource type="worksheet">
    <worksheetSource name="Tabla3"/>
  </cacheSource>
  <cacheFields count="1">
    <cacheField name="Columna1" numFmtId="0">
      <sharedItems count="5">
        <s v="fun"/>
        <s v="couple"/>
        <s v="love"/>
        <s v="fly"/>
        <s v="fa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ames Dominic Cheesman" refreshedDate="41007.937523611108" createdVersion="4" refreshedVersion="4" minRefreshableVersion="3" recordCount="20">
  <cacheSource type="worksheet">
    <worksheetSource name="Tabla4"/>
  </cacheSource>
  <cacheFields count="1">
    <cacheField name="Columna1" numFmtId="0">
      <sharedItems count="7">
        <s v="fast"/>
        <s v="furious"/>
        <s v="shoot"/>
        <s v="fly"/>
        <s v="love"/>
        <s v="fun"/>
        <s v="coup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</r>
  <r>
    <x v="1"/>
  </r>
  <r>
    <x v="2"/>
  </r>
  <r>
    <x v="3"/>
  </r>
  <r>
    <x v="0"/>
  </r>
  <r>
    <x v="2"/>
  </r>
  <r>
    <x v="4"/>
  </r>
  <r>
    <x v="1"/>
  </r>
  <r>
    <x v="2"/>
  </r>
  <r>
    <x v="2"/>
  </r>
  <r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">
  <r>
    <x v="0"/>
  </r>
  <r>
    <x v="1"/>
  </r>
  <r>
    <x v="2"/>
  </r>
  <r>
    <x v="2"/>
  </r>
  <r>
    <x v="1"/>
  </r>
  <r>
    <x v="3"/>
  </r>
  <r>
    <x v="4"/>
  </r>
  <r>
    <x v="0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">
  <r>
    <x v="0"/>
  </r>
  <r>
    <x v="1"/>
  </r>
  <r>
    <x v="2"/>
  </r>
  <r>
    <x v="3"/>
  </r>
  <r>
    <x v="0"/>
  </r>
  <r>
    <x v="2"/>
  </r>
  <r>
    <x v="4"/>
  </r>
  <r>
    <x v="1"/>
  </r>
  <r>
    <x v="2"/>
  </r>
  <r>
    <x v="2"/>
  </r>
  <r>
    <x v="5"/>
  </r>
  <r>
    <x v="5"/>
  </r>
  <r>
    <x v="6"/>
  </r>
  <r>
    <x v="4"/>
  </r>
  <r>
    <x v="4"/>
  </r>
  <r>
    <x v="6"/>
  </r>
  <r>
    <x v="3"/>
  </r>
  <r>
    <x v="0"/>
  </r>
  <r>
    <x v="5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 dinámica3" cacheId="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D16:E22" firstHeaderRow="1" firstDataRow="1" firstDataCol="1"/>
  <pivotFields count="1">
    <pivotField axis="axisRow" dataField="1" showAll="0">
      <items count="6">
        <item x="1"/>
        <item x="4"/>
        <item x="3"/>
        <item x="0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D3:E10" firstHeaderRow="1" firstDataRow="1" firstDataCol="1"/>
  <pivotFields count="1">
    <pivotField axis="axisRow" dataField="1" showAll="0">
      <items count="7">
        <item x="0"/>
        <item x="3"/>
        <item x="5"/>
        <item x="1"/>
        <item x="4"/>
        <item x="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1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A11" firstHeaderRow="1" firstDataRow="1" firstDataCol="1"/>
  <pivotFields count="1">
    <pivotField axis="axisRow" showAll="0">
      <items count="8">
        <item x="6"/>
        <item x="0"/>
        <item x="3"/>
        <item x="5"/>
        <item x="1"/>
        <item x="4"/>
        <item x="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A1:A12" totalsRowShown="0">
  <autoFilter ref="A1:A12"/>
  <tableColumns count="1">
    <tableColumn id="1" name="Columna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6:A25" totalsRowShown="0">
  <autoFilter ref="A16:A25"/>
  <tableColumns count="1">
    <tableColumn id="1" name="Columna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A3:A23" totalsRowShown="0" headerRowDxfId="0" dataDxfId="1" tableBorderDxfId="3">
  <autoFilter ref="A3:A23"/>
  <tableColumns count="1">
    <tableColumn id="1" name="Columna1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C19" sqref="C19"/>
    </sheetView>
  </sheetViews>
  <sheetFormatPr baseColWidth="10" defaultRowHeight="15"/>
  <cols>
    <col min="5" max="5" width="11.85546875" bestFit="1" customWidth="1"/>
  </cols>
  <sheetData>
    <row r="2" spans="1:5">
      <c r="B2" t="s">
        <v>0</v>
      </c>
    </row>
    <row r="3" spans="1:5">
      <c r="A3" t="s">
        <v>3</v>
      </c>
      <c r="B3">
        <v>0.09</v>
      </c>
      <c r="C3">
        <v>0.16</v>
      </c>
    </row>
    <row r="4" spans="1:5">
      <c r="A4" t="s">
        <v>1</v>
      </c>
      <c r="B4">
        <v>7.0000000000000007E-2</v>
      </c>
      <c r="C4">
        <v>0.06</v>
      </c>
    </row>
    <row r="5" spans="1:5">
      <c r="A5" t="s">
        <v>2</v>
      </c>
      <c r="B5">
        <v>0.28999999999999998</v>
      </c>
      <c r="C5">
        <v>0.06</v>
      </c>
    </row>
    <row r="6" spans="1:5">
      <c r="A6" t="s">
        <v>4</v>
      </c>
      <c r="B6">
        <v>0.04</v>
      </c>
      <c r="C6">
        <v>0.15</v>
      </c>
    </row>
    <row r="7" spans="1:5">
      <c r="A7" t="s">
        <v>5</v>
      </c>
      <c r="B7">
        <v>0.08</v>
      </c>
      <c r="C7">
        <v>0.11</v>
      </c>
    </row>
    <row r="8" spans="1:5">
      <c r="B8">
        <f>B3*B4*B5*B6*B7</f>
        <v>5.8463999999999996E-6</v>
      </c>
      <c r="C8">
        <f>C3*C4*C5*C6*C7</f>
        <v>9.5039999999999991E-6</v>
      </c>
      <c r="E8" t="b">
        <f>B8&gt;C8</f>
        <v>0</v>
      </c>
    </row>
    <row r="10" spans="1:5">
      <c r="B10">
        <f>LOG(B8)</f>
        <v>-5.233111474327556</v>
      </c>
      <c r="C10">
        <f>LOG(C8)</f>
        <v>-5.0220935723628815</v>
      </c>
    </row>
    <row r="12" spans="1:5">
      <c r="C12">
        <f>C8-B8</f>
        <v>3.6575999999999995E-6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J23" sqref="J23"/>
    </sheetView>
  </sheetViews>
  <sheetFormatPr baseColWidth="10" defaultRowHeight="15"/>
  <cols>
    <col min="1" max="1" width="12" customWidth="1"/>
    <col min="4" max="4" width="17.5703125" bestFit="1" customWidth="1"/>
    <col min="5" max="5" width="19.42578125" bestFit="1" customWidth="1"/>
    <col min="11" max="11" width="12" bestFit="1" customWidth="1"/>
    <col min="13" max="13" width="11.85546875" bestFit="1" customWidth="1"/>
  </cols>
  <sheetData>
    <row r="1" spans="1:14">
      <c r="A1" t="s">
        <v>12</v>
      </c>
    </row>
    <row r="2" spans="1:14">
      <c r="A2" t="s">
        <v>6</v>
      </c>
    </row>
    <row r="3" spans="1:14">
      <c r="A3" t="s">
        <v>7</v>
      </c>
      <c r="D3" s="1" t="s">
        <v>13</v>
      </c>
      <c r="E3" t="s">
        <v>15</v>
      </c>
      <c r="G3" t="s">
        <v>21</v>
      </c>
      <c r="H3" t="s">
        <v>23</v>
      </c>
      <c r="K3" t="s">
        <v>26</v>
      </c>
    </row>
    <row r="4" spans="1:14">
      <c r="A4" t="s">
        <v>8</v>
      </c>
      <c r="D4" s="2" t="s">
        <v>6</v>
      </c>
      <c r="E4" s="3">
        <v>2</v>
      </c>
      <c r="G4">
        <f>E4/$E$10</f>
        <v>0.18181818181818182</v>
      </c>
      <c r="H4">
        <f>(E4+1)/27</f>
        <v>0.1111111111111111</v>
      </c>
      <c r="K4">
        <f>M13*H4*N17*H9*H5</f>
        <v>3.3870175616860571E-5</v>
      </c>
    </row>
    <row r="5" spans="1:14">
      <c r="A5" t="s">
        <v>9</v>
      </c>
      <c r="D5" s="2" t="s">
        <v>9</v>
      </c>
      <c r="E5" s="3">
        <v>1</v>
      </c>
      <c r="G5">
        <f t="shared" ref="G5:G9" si="0">E5/$E$10</f>
        <v>9.0909090909090912E-2</v>
      </c>
      <c r="H5">
        <f t="shared" ref="H5:H9" si="1">(E5+1)/27</f>
        <v>7.407407407407407E-2</v>
      </c>
    </row>
    <row r="6" spans="1:14">
      <c r="A6" t="s">
        <v>6</v>
      </c>
      <c r="D6" s="2" t="s">
        <v>11</v>
      </c>
      <c r="E6" s="3">
        <v>1</v>
      </c>
      <c r="G6">
        <f t="shared" si="0"/>
        <v>9.0909090909090912E-2</v>
      </c>
      <c r="H6">
        <f t="shared" si="1"/>
        <v>7.407407407407407E-2</v>
      </c>
    </row>
    <row r="7" spans="1:14">
      <c r="A7" t="s">
        <v>8</v>
      </c>
      <c r="D7" s="2" t="s">
        <v>7</v>
      </c>
      <c r="E7" s="3">
        <v>2</v>
      </c>
      <c r="G7">
        <f t="shared" si="0"/>
        <v>0.18181818181818182</v>
      </c>
      <c r="H7">
        <f t="shared" si="1"/>
        <v>0.1111111111111111</v>
      </c>
    </row>
    <row r="8" spans="1:14">
      <c r="A8" t="s">
        <v>10</v>
      </c>
      <c r="D8" s="2" t="s">
        <v>10</v>
      </c>
      <c r="E8" s="3">
        <v>1</v>
      </c>
      <c r="G8">
        <f t="shared" si="0"/>
        <v>9.0909090909090912E-2</v>
      </c>
      <c r="H8">
        <f t="shared" si="1"/>
        <v>7.407407407407407E-2</v>
      </c>
    </row>
    <row r="9" spans="1:14">
      <c r="A9" t="s">
        <v>7</v>
      </c>
      <c r="D9" s="2" t="s">
        <v>8</v>
      </c>
      <c r="E9" s="3">
        <v>4</v>
      </c>
      <c r="G9">
        <f t="shared" si="0"/>
        <v>0.36363636363636365</v>
      </c>
      <c r="H9">
        <f t="shared" si="1"/>
        <v>0.18518518518518517</v>
      </c>
    </row>
    <row r="10" spans="1:14">
      <c r="A10" t="s">
        <v>8</v>
      </c>
      <c r="D10" s="2" t="s">
        <v>14</v>
      </c>
      <c r="E10" s="3">
        <v>11</v>
      </c>
    </row>
    <row r="11" spans="1:14">
      <c r="A11" t="s">
        <v>8</v>
      </c>
      <c r="M11" t="s">
        <v>17</v>
      </c>
      <c r="N11" t="s">
        <v>22</v>
      </c>
    </row>
    <row r="12" spans="1:14" ht="15.75" thickBot="1">
      <c r="A12" t="s">
        <v>11</v>
      </c>
      <c r="L12" t="s">
        <v>18</v>
      </c>
      <c r="M12">
        <f>2/5</f>
        <v>0.4</v>
      </c>
      <c r="N12">
        <v>5</v>
      </c>
    </row>
    <row r="13" spans="1:14" ht="15.75" thickBot="1">
      <c r="H13" s="4" t="s">
        <v>20</v>
      </c>
      <c r="L13" t="s">
        <v>19</v>
      </c>
      <c r="M13">
        <f>3/5</f>
        <v>0.6</v>
      </c>
      <c r="N13">
        <v>6</v>
      </c>
    </row>
    <row r="15" spans="1:14">
      <c r="L15" t="s">
        <v>24</v>
      </c>
      <c r="N15">
        <v>7</v>
      </c>
    </row>
    <row r="16" spans="1:14">
      <c r="A16" t="s">
        <v>12</v>
      </c>
      <c r="D16" s="1" t="s">
        <v>13</v>
      </c>
      <c r="E16" t="s">
        <v>15</v>
      </c>
      <c r="G16" t="s">
        <v>21</v>
      </c>
      <c r="H16" t="s">
        <v>23</v>
      </c>
      <c r="L16" t="s">
        <v>25</v>
      </c>
      <c r="N16">
        <v>20</v>
      </c>
    </row>
    <row r="17" spans="1:14">
      <c r="A17" t="s">
        <v>11</v>
      </c>
      <c r="D17" s="2" t="s">
        <v>16</v>
      </c>
      <c r="E17" s="3">
        <v>2</v>
      </c>
      <c r="G17">
        <f>E17/$E$22</f>
        <v>0.22222222222222221</v>
      </c>
      <c r="H17">
        <f>(E17+1)/27</f>
        <v>0.1111111111111111</v>
      </c>
      <c r="L17" t="s">
        <v>27</v>
      </c>
      <c r="N17">
        <f>1/27</f>
        <v>3.7037037037037035E-2</v>
      </c>
    </row>
    <row r="18" spans="1:14">
      <c r="A18" t="s">
        <v>16</v>
      </c>
      <c r="D18" s="2" t="s">
        <v>6</v>
      </c>
      <c r="E18" s="3">
        <v>1</v>
      </c>
      <c r="G18">
        <f t="shared" ref="G18:G21" si="2">E18/$E$22</f>
        <v>0.1111111111111111</v>
      </c>
      <c r="H18">
        <f t="shared" ref="H18:H21" si="3">(E18+1)/27</f>
        <v>7.407407407407407E-2</v>
      </c>
    </row>
    <row r="19" spans="1:14">
      <c r="A19" t="s">
        <v>10</v>
      </c>
      <c r="D19" s="2" t="s">
        <v>9</v>
      </c>
      <c r="E19" s="3">
        <v>1</v>
      </c>
      <c r="G19">
        <f t="shared" si="2"/>
        <v>0.1111111111111111</v>
      </c>
      <c r="H19">
        <f t="shared" si="3"/>
        <v>7.407407407407407E-2</v>
      </c>
    </row>
    <row r="20" spans="1:14">
      <c r="A20" t="s">
        <v>10</v>
      </c>
      <c r="D20" s="2" t="s">
        <v>11</v>
      </c>
      <c r="E20" s="3">
        <v>3</v>
      </c>
      <c r="G20">
        <f t="shared" si="2"/>
        <v>0.33333333333333331</v>
      </c>
      <c r="H20">
        <f t="shared" si="3"/>
        <v>0.14814814814814814</v>
      </c>
      <c r="K20" t="s">
        <v>26</v>
      </c>
    </row>
    <row r="21" spans="1:14">
      <c r="A21" t="s">
        <v>16</v>
      </c>
      <c r="D21" s="2" t="s">
        <v>10</v>
      </c>
      <c r="E21" s="3">
        <v>2</v>
      </c>
      <c r="G21">
        <f t="shared" si="2"/>
        <v>0.22222222222222221</v>
      </c>
      <c r="H21">
        <f t="shared" si="3"/>
        <v>0.1111111111111111</v>
      </c>
      <c r="K21">
        <f>M12*H18*H17*N17*H19</f>
        <v>9.0320468311628195E-6</v>
      </c>
      <c r="M21" s="8" t="b">
        <f>K4&gt;K21</f>
        <v>1</v>
      </c>
    </row>
    <row r="22" spans="1:14">
      <c r="A22" t="s">
        <v>9</v>
      </c>
      <c r="D22" s="2" t="s">
        <v>14</v>
      </c>
      <c r="E22" s="3">
        <v>9</v>
      </c>
    </row>
    <row r="23" spans="1:14">
      <c r="A23" t="s">
        <v>6</v>
      </c>
    </row>
    <row r="24" spans="1:14">
      <c r="A24" t="s">
        <v>11</v>
      </c>
    </row>
    <row r="25" spans="1:14">
      <c r="A25" t="s">
        <v>11</v>
      </c>
    </row>
  </sheetData>
  <pageMargins left="0.7" right="0.7" top="0.75" bottom="0.75" header="0.3" footer="0.3"/>
  <pageSetup paperSize="9" orientation="portrait"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3"/>
  <sheetViews>
    <sheetView workbookViewId="0">
      <selection activeCell="A23" sqref="A4:A23"/>
    </sheetView>
  </sheetViews>
  <sheetFormatPr baseColWidth="10" defaultRowHeight="15"/>
  <cols>
    <col min="1" max="1" width="12" customWidth="1"/>
  </cols>
  <sheetData>
    <row r="3" spans="1:1">
      <c r="A3" s="7" t="s">
        <v>12</v>
      </c>
    </row>
    <row r="4" spans="1:1">
      <c r="A4" s="5" t="s">
        <v>6</v>
      </c>
    </row>
    <row r="5" spans="1:1">
      <c r="A5" s="5" t="s">
        <v>7</v>
      </c>
    </row>
    <row r="6" spans="1:1">
      <c r="A6" s="5" t="s">
        <v>8</v>
      </c>
    </row>
    <row r="7" spans="1:1">
      <c r="A7" s="5" t="s">
        <v>9</v>
      </c>
    </row>
    <row r="8" spans="1:1">
      <c r="A8" s="5" t="s">
        <v>6</v>
      </c>
    </row>
    <row r="9" spans="1:1">
      <c r="A9" s="5" t="s">
        <v>8</v>
      </c>
    </row>
    <row r="10" spans="1:1">
      <c r="A10" s="5" t="s">
        <v>10</v>
      </c>
    </row>
    <row r="11" spans="1:1">
      <c r="A11" s="5" t="s">
        <v>7</v>
      </c>
    </row>
    <row r="12" spans="1:1">
      <c r="A12" s="5" t="s">
        <v>8</v>
      </c>
    </row>
    <row r="13" spans="1:1">
      <c r="A13" s="5" t="s">
        <v>8</v>
      </c>
    </row>
    <row r="14" spans="1:1">
      <c r="A14" s="6" t="s">
        <v>11</v>
      </c>
    </row>
    <row r="15" spans="1:1">
      <c r="A15" s="5" t="s">
        <v>11</v>
      </c>
    </row>
    <row r="16" spans="1:1">
      <c r="A16" s="5" t="s">
        <v>16</v>
      </c>
    </row>
    <row r="17" spans="1:1">
      <c r="A17" s="5" t="s">
        <v>10</v>
      </c>
    </row>
    <row r="18" spans="1:1">
      <c r="A18" s="5" t="s">
        <v>10</v>
      </c>
    </row>
    <row r="19" spans="1:1">
      <c r="A19" s="5" t="s">
        <v>16</v>
      </c>
    </row>
    <row r="20" spans="1:1">
      <c r="A20" s="5" t="s">
        <v>9</v>
      </c>
    </row>
    <row r="21" spans="1:1">
      <c r="A21" s="5" t="s">
        <v>6</v>
      </c>
    </row>
    <row r="22" spans="1:1">
      <c r="A22" s="5" t="s">
        <v>11</v>
      </c>
    </row>
    <row r="23" spans="1:1">
      <c r="A23" s="5" t="s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1"/>
  <sheetViews>
    <sheetView workbookViewId="0">
      <selection activeCell="A4" sqref="A4:A10"/>
    </sheetView>
  </sheetViews>
  <sheetFormatPr baseColWidth="10" defaultRowHeight="15"/>
  <cols>
    <col min="1" max="1" width="17.5703125" bestFit="1" customWidth="1"/>
  </cols>
  <sheetData>
    <row r="3" spans="1:1">
      <c r="A3" s="1" t="s">
        <v>13</v>
      </c>
    </row>
    <row r="4" spans="1:1">
      <c r="A4" s="2" t="s">
        <v>16</v>
      </c>
    </row>
    <row r="5" spans="1:1">
      <c r="A5" s="2" t="s">
        <v>6</v>
      </c>
    </row>
    <row r="6" spans="1:1">
      <c r="A6" s="2" t="s">
        <v>9</v>
      </c>
    </row>
    <row r="7" spans="1:1">
      <c r="A7" s="2" t="s">
        <v>11</v>
      </c>
    </row>
    <row r="8" spans="1:1">
      <c r="A8" s="2" t="s">
        <v>7</v>
      </c>
    </row>
    <row r="9" spans="1:1">
      <c r="A9" s="2" t="s">
        <v>10</v>
      </c>
    </row>
    <row r="10" spans="1:1">
      <c r="A10" s="2" t="s">
        <v>8</v>
      </c>
    </row>
    <row r="11" spans="1:1">
      <c r="A11" s="2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workbookViewId="0">
      <selection activeCell="D15" sqref="D15"/>
    </sheetView>
  </sheetViews>
  <sheetFormatPr baseColWidth="10" defaultRowHeight="15"/>
  <cols>
    <col min="2" max="2" width="26.42578125" bestFit="1" customWidth="1"/>
  </cols>
  <sheetData>
    <row r="2" spans="2:4">
      <c r="C2" t="s">
        <v>28</v>
      </c>
      <c r="D2" t="s">
        <v>36</v>
      </c>
    </row>
    <row r="3" spans="2:4">
      <c r="B3" t="s">
        <v>29</v>
      </c>
      <c r="C3">
        <v>1595494</v>
      </c>
    </row>
    <row r="4" spans="2:4">
      <c r="B4" t="s">
        <v>30</v>
      </c>
      <c r="C4">
        <v>46060</v>
      </c>
    </row>
    <row r="5" spans="2:4">
      <c r="B5" t="s">
        <v>31</v>
      </c>
      <c r="C5">
        <v>437</v>
      </c>
      <c r="D5">
        <f>C5/$C$3</f>
        <v>2.7389636062561187E-4</v>
      </c>
    </row>
    <row r="6" spans="2:4">
      <c r="B6" t="s">
        <v>32</v>
      </c>
      <c r="C6">
        <v>3124</v>
      </c>
      <c r="D6">
        <f>C6/$C$3</f>
        <v>1.9580142576531155E-3</v>
      </c>
    </row>
    <row r="7" spans="2:4">
      <c r="B7" t="s">
        <v>33</v>
      </c>
      <c r="C7">
        <v>1791</v>
      </c>
      <c r="D7">
        <f>C7/$C$3</f>
        <v>1.1225363429759059E-3</v>
      </c>
    </row>
    <row r="8" spans="2:4">
      <c r="B8" t="s">
        <v>34</v>
      </c>
      <c r="C8">
        <v>36</v>
      </c>
      <c r="D8">
        <f>C8/$C$3</f>
        <v>2.2563544582430268E-5</v>
      </c>
    </row>
    <row r="9" spans="2:4">
      <c r="B9" t="s">
        <v>35</v>
      </c>
      <c r="C9">
        <v>18</v>
      </c>
      <c r="D9">
        <f>C9/$C$3</f>
        <v>1.1281772291215134E-5</v>
      </c>
    </row>
    <row r="12" spans="2:4">
      <c r="B12" t="s">
        <v>37</v>
      </c>
      <c r="D12">
        <f>LOG(D8/(D6*D5),2)</f>
        <v>5.39482854636569</v>
      </c>
    </row>
    <row r="13" spans="2:4">
      <c r="B13" t="s">
        <v>38</v>
      </c>
      <c r="D13">
        <f>LOG(D9/(D7*D5),2)</f>
        <v>5.1974576625217077</v>
      </c>
    </row>
    <row r="15" spans="2:4">
      <c r="B15" t="s">
        <v>39</v>
      </c>
      <c r="D15" s="9">
        <f>D12-D13</f>
        <v>0.19737088384398227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workbookViewId="0">
      <selection activeCell="J20" sqref="J20"/>
    </sheetView>
  </sheetViews>
  <sheetFormatPr baseColWidth="10" defaultRowHeight="15"/>
  <sheetData>
    <row r="1" spans="2:9" ht="15.75" thickBot="1"/>
    <row r="2" spans="2:9" ht="15.75" thickBot="1">
      <c r="B2" s="10"/>
      <c r="C2" s="11" t="s">
        <v>40</v>
      </c>
      <c r="D2" s="11" t="s">
        <v>41</v>
      </c>
      <c r="E2" s="11" t="s">
        <v>42</v>
      </c>
      <c r="F2" s="10" t="s">
        <v>59</v>
      </c>
      <c r="G2" s="10" t="s">
        <v>43</v>
      </c>
    </row>
    <row r="3" spans="2:9" ht="15.75" thickBot="1">
      <c r="B3" s="10" t="s">
        <v>44</v>
      </c>
      <c r="C3" s="10">
        <v>3</v>
      </c>
      <c r="D3" s="10">
        <v>0</v>
      </c>
      <c r="E3" s="10">
        <v>3</v>
      </c>
      <c r="F3" s="11">
        <v>0</v>
      </c>
      <c r="G3" s="11" t="s">
        <v>45</v>
      </c>
      <c r="I3" s="4" t="s">
        <v>51</v>
      </c>
    </row>
    <row r="4" spans="2:9" ht="15.75" thickBot="1">
      <c r="B4" s="10" t="s">
        <v>46</v>
      </c>
      <c r="C4" s="10">
        <v>0</v>
      </c>
      <c r="D4" s="10">
        <v>1</v>
      </c>
      <c r="E4" s="10">
        <v>2</v>
      </c>
      <c r="F4" s="11">
        <v>0</v>
      </c>
      <c r="G4" s="11" t="s">
        <v>45</v>
      </c>
    </row>
    <row r="5" spans="2:9" ht="15.75" thickBot="1">
      <c r="B5" s="10" t="s">
        <v>47</v>
      </c>
      <c r="C5" s="10">
        <v>1</v>
      </c>
      <c r="D5" s="10">
        <v>3</v>
      </c>
      <c r="E5" s="10">
        <v>0</v>
      </c>
      <c r="F5" s="11">
        <v>0</v>
      </c>
      <c r="G5" s="11" t="s">
        <v>48</v>
      </c>
    </row>
    <row r="6" spans="2:9" ht="15.75" thickBot="1">
      <c r="B6" s="10" t="s">
        <v>49</v>
      </c>
      <c r="C6" s="10">
        <v>1</v>
      </c>
      <c r="D6" s="10">
        <v>5</v>
      </c>
      <c r="E6" s="10">
        <v>2</v>
      </c>
      <c r="F6" s="11">
        <v>0</v>
      </c>
      <c r="G6" s="11" t="s">
        <v>48</v>
      </c>
    </row>
    <row r="7" spans="2:9">
      <c r="B7" s="10" t="s">
        <v>50</v>
      </c>
      <c r="C7" s="10">
        <v>0</v>
      </c>
      <c r="D7" s="10">
        <v>2</v>
      </c>
      <c r="E7" s="10">
        <v>0</v>
      </c>
      <c r="F7" s="11">
        <v>0</v>
      </c>
      <c r="G7" s="11" t="s">
        <v>48</v>
      </c>
    </row>
    <row r="11" spans="2:9">
      <c r="B11" t="s">
        <v>17</v>
      </c>
    </row>
    <row r="12" spans="2:9">
      <c r="B12" t="s">
        <v>52</v>
      </c>
      <c r="C12">
        <f>2/5</f>
        <v>0.4</v>
      </c>
    </row>
    <row r="13" spans="2:9">
      <c r="B13" t="s">
        <v>53</v>
      </c>
      <c r="C13">
        <f>3/5</f>
        <v>0.6</v>
      </c>
    </row>
    <row r="14" spans="2:9">
      <c r="B14" t="s">
        <v>22</v>
      </c>
      <c r="C14">
        <v>3</v>
      </c>
    </row>
    <row r="16" spans="2:9">
      <c r="B16" t="s">
        <v>54</v>
      </c>
      <c r="C16" t="s">
        <v>17</v>
      </c>
      <c r="D16" t="s">
        <v>55</v>
      </c>
      <c r="E16" t="s">
        <v>56</v>
      </c>
      <c r="F16" t="s">
        <v>57</v>
      </c>
      <c r="G16" t="s">
        <v>58</v>
      </c>
      <c r="I16" t="s">
        <v>26</v>
      </c>
    </row>
    <row r="17" spans="2:10">
      <c r="B17" t="s">
        <v>52</v>
      </c>
      <c r="C17">
        <f>C12</f>
        <v>0.4</v>
      </c>
      <c r="D17">
        <f>(SUM(C3:C4)+1)/(SUM($C$3:$F$7)+$C$14)</f>
        <v>0.15384615384615385</v>
      </c>
      <c r="E17">
        <f t="shared" ref="E17:G17" si="0">(SUM(D3:D4)+1)/(SUM($C$3:$F$7)+$C$14)</f>
        <v>7.6923076923076927E-2</v>
      </c>
      <c r="F17">
        <f t="shared" si="0"/>
        <v>0.23076923076923078</v>
      </c>
      <c r="G17">
        <f t="shared" si="0"/>
        <v>3.8461538461538464E-2</v>
      </c>
      <c r="I17">
        <f>C17*D17*E17*G17*G17</f>
        <v>7.0025559329155167E-6</v>
      </c>
    </row>
    <row r="18" spans="2:10">
      <c r="B18" t="s">
        <v>48</v>
      </c>
      <c r="C18">
        <f>C13</f>
        <v>0.6</v>
      </c>
      <c r="D18">
        <f>(SUM(C5:C7)+1)/(SUM($C$3:$F$7)+$C$14)</f>
        <v>0.11538461538461539</v>
      </c>
      <c r="E18">
        <f t="shared" ref="E18:G18" si="1">(SUM(D5:D7)+1)/(SUM($C$3:$F$7)+$C$14)</f>
        <v>0.42307692307692307</v>
      </c>
      <c r="F18">
        <f t="shared" si="1"/>
        <v>0.11538461538461539</v>
      </c>
      <c r="G18">
        <f t="shared" si="1"/>
        <v>3.8461538461538464E-2</v>
      </c>
      <c r="I18">
        <f>C18*D18*E18*G18*G18</f>
        <v>4.3328314834914747E-5</v>
      </c>
    </row>
    <row r="20" spans="2:10">
      <c r="I20" t="s">
        <v>60</v>
      </c>
      <c r="J20" t="b">
        <f>I17&gt;I18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tabSelected="1" workbookViewId="0">
      <selection activeCell="L9" sqref="L9"/>
    </sheetView>
  </sheetViews>
  <sheetFormatPr baseColWidth="10" defaultRowHeight="15"/>
  <sheetData>
    <row r="1" spans="2:9" ht="15.75" thickBot="1"/>
    <row r="2" spans="2:9" ht="15.75" thickBot="1">
      <c r="B2" s="10"/>
      <c r="C2" s="11" t="s">
        <v>40</v>
      </c>
      <c r="D2" s="11" t="s">
        <v>41</v>
      </c>
      <c r="E2" s="11" t="s">
        <v>42</v>
      </c>
      <c r="F2" s="10" t="s">
        <v>59</v>
      </c>
      <c r="G2" s="10" t="s">
        <v>43</v>
      </c>
    </row>
    <row r="3" spans="2:9" ht="15.75" thickBot="1">
      <c r="B3" s="10" t="s">
        <v>44</v>
      </c>
      <c r="C3" s="10">
        <v>1</v>
      </c>
      <c r="D3" s="10">
        <v>0</v>
      </c>
      <c r="E3" s="10">
        <v>1</v>
      </c>
      <c r="F3" s="11">
        <v>0</v>
      </c>
      <c r="G3" s="11" t="s">
        <v>45</v>
      </c>
      <c r="I3" s="4" t="s">
        <v>51</v>
      </c>
    </row>
    <row r="4" spans="2:9" ht="15.75" thickBot="1">
      <c r="B4" s="10" t="s">
        <v>46</v>
      </c>
      <c r="C4" s="10">
        <v>0</v>
      </c>
      <c r="D4" s="10">
        <v>1</v>
      </c>
      <c r="E4" s="10">
        <v>1</v>
      </c>
      <c r="F4" s="11">
        <v>0</v>
      </c>
      <c r="G4" s="11" t="s">
        <v>45</v>
      </c>
    </row>
    <row r="5" spans="2:9" ht="15.75" thickBot="1">
      <c r="B5" s="10" t="s">
        <v>47</v>
      </c>
      <c r="C5" s="10">
        <v>1</v>
      </c>
      <c r="D5" s="10">
        <v>1</v>
      </c>
      <c r="E5" s="10">
        <v>0</v>
      </c>
      <c r="F5" s="11">
        <v>0</v>
      </c>
      <c r="G5" s="11" t="s">
        <v>48</v>
      </c>
    </row>
    <row r="6" spans="2:9" ht="15.75" thickBot="1">
      <c r="B6" s="10" t="s">
        <v>49</v>
      </c>
      <c r="C6" s="10">
        <v>1</v>
      </c>
      <c r="D6" s="10">
        <v>1</v>
      </c>
      <c r="E6" s="10">
        <v>1</v>
      </c>
      <c r="F6" s="11">
        <v>0</v>
      </c>
      <c r="G6" s="11" t="s">
        <v>48</v>
      </c>
    </row>
    <row r="7" spans="2:9">
      <c r="B7" s="10" t="s">
        <v>50</v>
      </c>
      <c r="C7" s="10">
        <v>0</v>
      </c>
      <c r="D7" s="10">
        <v>1</v>
      </c>
      <c r="E7" s="10">
        <v>0</v>
      </c>
      <c r="F7" s="11">
        <v>0</v>
      </c>
      <c r="G7" s="11" t="s">
        <v>48</v>
      </c>
    </row>
    <row r="11" spans="2:9">
      <c r="B11" t="s">
        <v>17</v>
      </c>
    </row>
    <row r="12" spans="2:9">
      <c r="B12" t="s">
        <v>52</v>
      </c>
      <c r="C12">
        <f>2/5</f>
        <v>0.4</v>
      </c>
    </row>
    <row r="13" spans="2:9">
      <c r="B13" t="s">
        <v>53</v>
      </c>
      <c r="C13">
        <f>3/5</f>
        <v>0.6</v>
      </c>
    </row>
    <row r="14" spans="2:9">
      <c r="B14" t="s">
        <v>22</v>
      </c>
      <c r="C14">
        <v>3</v>
      </c>
    </row>
    <row r="16" spans="2:9">
      <c r="B16" t="s">
        <v>54</v>
      </c>
      <c r="C16" t="s">
        <v>17</v>
      </c>
      <c r="D16" t="s">
        <v>55</v>
      </c>
      <c r="E16" t="s">
        <v>56</v>
      </c>
      <c r="F16" t="s">
        <v>57</v>
      </c>
      <c r="G16" t="s">
        <v>58</v>
      </c>
      <c r="I16" t="s">
        <v>26</v>
      </c>
    </row>
    <row r="17" spans="2:10">
      <c r="B17" t="s">
        <v>52</v>
      </c>
      <c r="C17">
        <f>C12</f>
        <v>0.4</v>
      </c>
      <c r="D17">
        <f>(SUM(C3:C4)+1)/(SUM($C$3:$F$7)+$C$14)</f>
        <v>0.15384615384615385</v>
      </c>
      <c r="E17">
        <f t="shared" ref="E17:G17" si="0">(SUM(D3:D4)+1)/(SUM($C$3:$F$7)+$C$14)</f>
        <v>0.15384615384615385</v>
      </c>
      <c r="F17">
        <f t="shared" si="0"/>
        <v>0.23076923076923078</v>
      </c>
      <c r="G17">
        <f t="shared" si="0"/>
        <v>7.6923076923076927E-2</v>
      </c>
      <c r="I17">
        <f>C17*D17*E17*G17*G17</f>
        <v>5.6020447463324134E-5</v>
      </c>
    </row>
    <row r="18" spans="2:10">
      <c r="B18" t="s">
        <v>48</v>
      </c>
      <c r="C18">
        <f>C13</f>
        <v>0.6</v>
      </c>
      <c r="D18">
        <f>(SUM(C5:C7)+1)/(SUM($C$3:$F$7)+$C$14)</f>
        <v>0.23076923076923078</v>
      </c>
      <c r="E18">
        <f t="shared" ref="E18:G18" si="1">(SUM(D5:D7)+1)/(SUM($C$3:$F$7)+$C$14)</f>
        <v>0.30769230769230771</v>
      </c>
      <c r="F18">
        <f t="shared" si="1"/>
        <v>0.15384615384615385</v>
      </c>
      <c r="G18">
        <f t="shared" si="1"/>
        <v>7.6923076923076927E-2</v>
      </c>
      <c r="I18">
        <f>C18*D18*E18*G18*G18</f>
        <v>2.5209201358495855E-4</v>
      </c>
    </row>
    <row r="20" spans="2:10">
      <c r="I20" t="s">
        <v>60</v>
      </c>
      <c r="J20" t="b">
        <f>I17&gt;I18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q1</vt:lpstr>
      <vt:lpstr>q2_1</vt:lpstr>
      <vt:lpstr>q2_2</vt:lpstr>
      <vt:lpstr>q2_3</vt:lpstr>
      <vt:lpstr>q3</vt:lpstr>
      <vt:lpstr>q4_bayes</vt:lpstr>
      <vt:lpstr>q4_binarized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Dominic Cheesman</dc:creator>
  <cp:lastModifiedBy>James Dominic Cheesman</cp:lastModifiedBy>
  <dcterms:created xsi:type="dcterms:W3CDTF">2012-04-08T20:19:19Z</dcterms:created>
  <dcterms:modified xsi:type="dcterms:W3CDTF">2012-04-08T21:03:06Z</dcterms:modified>
</cp:coreProperties>
</file>