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qu\Dropbox\Benson_Lab\grid\publications\nighttime\Untitled Folder\"/>
    </mc:Choice>
  </mc:AlternateContent>
  <xr:revisionPtr revIDLastSave="0" documentId="8_{39AA11C2-0513-457D-B5F5-01C21EBE09C8}" xr6:coauthVersionLast="31" xr6:coauthVersionMax="31" xr10:uidLastSave="{00000000-0000-0000-0000-000000000000}"/>
  <bookViews>
    <workbookView xWindow="0" yWindow="0" windowWidth="21943" windowHeight="8083" xr2:uid="{6BCAC07C-2FEE-41F3-86C4-3AA9F2C3BAE9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1" l="1"/>
  <c r="B34" i="1"/>
  <c r="C26" i="1"/>
  <c r="C27" i="1"/>
  <c r="B26" i="1"/>
  <c r="B27" i="1"/>
  <c r="B22" i="1"/>
  <c r="C33" i="1" s="1"/>
  <c r="B21" i="1"/>
  <c r="C32" i="1" s="1"/>
  <c r="F11" i="1"/>
  <c r="F12" i="1"/>
  <c r="F13" i="1"/>
  <c r="F10" i="1"/>
  <c r="E13" i="1"/>
  <c r="D12" i="1"/>
  <c r="C13" i="1"/>
  <c r="C12" i="1"/>
  <c r="C11" i="1"/>
  <c r="E6" i="1"/>
  <c r="D5" i="1"/>
  <c r="F5" i="1"/>
  <c r="C6" i="1"/>
  <c r="C5" i="1"/>
  <c r="F4" i="1"/>
  <c r="F3" i="1"/>
  <c r="C4" i="1"/>
  <c r="B33" i="1" l="1"/>
  <c r="B32" i="1"/>
  <c r="F6" i="1"/>
</calcChain>
</file>

<file path=xl/sharedStrings.xml><?xml version="1.0" encoding="utf-8"?>
<sst xmlns="http://schemas.openxmlformats.org/spreadsheetml/2006/main" count="38" uniqueCount="23">
  <si>
    <t>Kern</t>
  </si>
  <si>
    <t>Grid</t>
  </si>
  <si>
    <t>Kern + 40MW wind</t>
  </si>
  <si>
    <t>Kern + 50MW solar</t>
  </si>
  <si>
    <t>total</t>
  </si>
  <si>
    <t>Kern +Solar</t>
  </si>
  <si>
    <t>Kern + Wind</t>
  </si>
  <si>
    <t>Solar cost</t>
  </si>
  <si>
    <t>Wind cost</t>
  </si>
  <si>
    <t>Grid cost</t>
  </si>
  <si>
    <t>Cost assumptions</t>
  </si>
  <si>
    <t>Indirect</t>
  </si>
  <si>
    <t>Direct</t>
  </si>
  <si>
    <t>c/kWh to $/GWh</t>
  </si>
  <si>
    <t>Direct Accounting (GWh)</t>
  </si>
  <si>
    <t>Indirect Accounting (GWh)</t>
  </si>
  <si>
    <t>Solar - wind (carbon)</t>
  </si>
  <si>
    <t>Solar - wind (energy)</t>
  </si>
  <si>
    <t>Cost of going from solar to wind ($ per tonne)</t>
  </si>
  <si>
    <t>Notes</t>
  </si>
  <si>
    <t>Decreasing the cost of grid electricity will make the direct case cost per tonne higher and has very little impact on the indirect case.</t>
  </si>
  <si>
    <t>Indirect hourly</t>
  </si>
  <si>
    <t>Indirect yearly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</si>
</sst>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11" fontId="0" fillId="0" borderId="0" xfId="0" applyNumberFormat="1"/>
    <xf numFmtId="0" fontId="0" fillId="0" borderId="0" xfId="0" applyFont="1"/>
    <xf numFmtId="44" fontId="0" fillId="0" borderId="0" xfId="1" applyFon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4E516-F95C-4322-AB1E-65B7C40EF5E3}">
  <dimension ref="A1:F37"/>
  <sheetViews>
    <sheetView tabSelected="1" topLeftCell="A16" workbookViewId="0">
      <selection activeCell="C34" sqref="C34"/>
    </sheetView>
  </sheetViews>
  <sheetFormatPr defaultRowHeight="14.6" x14ac:dyDescent="0.4"/>
  <cols>
    <col min="1" max="1" width="16.921875" customWidth="1"/>
    <col min="2" max="2" width="14.15234375" customWidth="1"/>
    <col min="4" max="4" width="18.69140625" customWidth="1"/>
    <col min="5" max="5" width="18.3046875" customWidth="1"/>
  </cols>
  <sheetData>
    <row r="1" spans="1:6" x14ac:dyDescent="0.4">
      <c r="A1" s="1" t="s">
        <v>14</v>
      </c>
    </row>
    <row r="2" spans="1:6" x14ac:dyDescent="0.4">
      <c r="B2" t="s">
        <v>1</v>
      </c>
      <c r="C2" t="s">
        <v>0</v>
      </c>
      <c r="D2" t="s">
        <v>3</v>
      </c>
      <c r="E2" t="s">
        <v>2</v>
      </c>
      <c r="F2" t="s">
        <v>4</v>
      </c>
    </row>
    <row r="3" spans="1:6" x14ac:dyDescent="0.4">
      <c r="A3" t="s">
        <v>1</v>
      </c>
      <c r="B3">
        <v>280.60000000000002</v>
      </c>
      <c r="C3">
        <v>0</v>
      </c>
      <c r="D3">
        <v>0</v>
      </c>
      <c r="E3">
        <v>0</v>
      </c>
      <c r="F3">
        <f>SUM(B3:E3)</f>
        <v>280.60000000000002</v>
      </c>
    </row>
    <row r="4" spans="1:6" x14ac:dyDescent="0.4">
      <c r="A4" t="s">
        <v>0</v>
      </c>
      <c r="B4">
        <v>160.80000000000001</v>
      </c>
      <c r="C4">
        <f>B3-B4</f>
        <v>119.80000000000001</v>
      </c>
      <c r="D4">
        <v>0</v>
      </c>
      <c r="E4">
        <v>0</v>
      </c>
      <c r="F4">
        <f t="shared" ref="F4:F6" si="0">SUM(B4:E4)</f>
        <v>280.60000000000002</v>
      </c>
    </row>
    <row r="5" spans="1:6" x14ac:dyDescent="0.4">
      <c r="A5" t="s">
        <v>5</v>
      </c>
      <c r="B5">
        <v>150.30000000000001</v>
      </c>
      <c r="C5">
        <f>C4</f>
        <v>119.80000000000001</v>
      </c>
      <c r="D5">
        <f>B3-C5-B5</f>
        <v>10.5</v>
      </c>
      <c r="E5">
        <v>0</v>
      </c>
      <c r="F5">
        <f t="shared" si="0"/>
        <v>280.60000000000002</v>
      </c>
    </row>
    <row r="6" spans="1:6" x14ac:dyDescent="0.4">
      <c r="A6" t="s">
        <v>6</v>
      </c>
      <c r="B6">
        <v>87.4</v>
      </c>
      <c r="C6">
        <f>C5</f>
        <v>119.80000000000001</v>
      </c>
      <c r="D6">
        <v>0</v>
      </c>
      <c r="E6">
        <f>B3-C6-B6</f>
        <v>73.400000000000006</v>
      </c>
      <c r="F6">
        <f t="shared" si="0"/>
        <v>280.60000000000002</v>
      </c>
    </row>
    <row r="8" spans="1:6" x14ac:dyDescent="0.4">
      <c r="A8" s="1" t="s">
        <v>15</v>
      </c>
    </row>
    <row r="9" spans="1:6" x14ac:dyDescent="0.4">
      <c r="B9" t="s">
        <v>1</v>
      </c>
      <c r="C9" t="s">
        <v>0</v>
      </c>
      <c r="D9" t="s">
        <v>3</v>
      </c>
      <c r="E9" t="s">
        <v>2</v>
      </c>
      <c r="F9" t="s">
        <v>4</v>
      </c>
    </row>
    <row r="10" spans="1:6" x14ac:dyDescent="0.4">
      <c r="A10" t="s">
        <v>1</v>
      </c>
      <c r="B10">
        <v>280.60000000000002</v>
      </c>
      <c r="C10">
        <v>0</v>
      </c>
      <c r="D10">
        <v>0</v>
      </c>
      <c r="E10">
        <v>0</v>
      </c>
      <c r="F10">
        <f>SUM(B10:E10)</f>
        <v>280.60000000000002</v>
      </c>
    </row>
    <row r="11" spans="1:6" x14ac:dyDescent="0.4">
      <c r="A11" t="s">
        <v>0</v>
      </c>
      <c r="B11">
        <v>118.1</v>
      </c>
      <c r="C11">
        <f>B10-B11</f>
        <v>162.50000000000003</v>
      </c>
      <c r="D11">
        <v>0</v>
      </c>
      <c r="E11">
        <v>0</v>
      </c>
      <c r="F11">
        <f t="shared" ref="F11:F13" si="1">SUM(B11:E11)</f>
        <v>280.60000000000002</v>
      </c>
    </row>
    <row r="12" spans="1:6" x14ac:dyDescent="0.4">
      <c r="A12" t="s">
        <v>5</v>
      </c>
      <c r="B12">
        <v>-3.3</v>
      </c>
      <c r="C12">
        <f>C11</f>
        <v>162.50000000000003</v>
      </c>
      <c r="D12">
        <f>B10-C12-B12</f>
        <v>121.39999999999999</v>
      </c>
      <c r="E12">
        <v>0</v>
      </c>
      <c r="F12">
        <f t="shared" si="1"/>
        <v>280.60000000000002</v>
      </c>
    </row>
    <row r="13" spans="1:6" x14ac:dyDescent="0.4">
      <c r="A13" t="s">
        <v>6</v>
      </c>
      <c r="B13">
        <v>0.6</v>
      </c>
      <c r="C13">
        <f>C12</f>
        <v>162.50000000000003</v>
      </c>
      <c r="D13">
        <v>0</v>
      </c>
      <c r="E13">
        <f>B10-C13-B13</f>
        <v>117.5</v>
      </c>
      <c r="F13">
        <f t="shared" si="1"/>
        <v>280.60000000000002</v>
      </c>
    </row>
    <row r="15" spans="1:6" x14ac:dyDescent="0.4">
      <c r="A15" s="1" t="s">
        <v>10</v>
      </c>
      <c r="D15" s="1" t="s">
        <v>13</v>
      </c>
    </row>
    <row r="16" spans="1:6" x14ac:dyDescent="0.4">
      <c r="A16" t="s">
        <v>7</v>
      </c>
      <c r="B16">
        <v>2.1</v>
      </c>
      <c r="D16" s="2">
        <v>10000</v>
      </c>
    </row>
    <row r="17" spans="1:3" x14ac:dyDescent="0.4">
      <c r="A17" t="s">
        <v>8</v>
      </c>
      <c r="B17">
        <v>3.67</v>
      </c>
    </row>
    <row r="18" spans="1:3" x14ac:dyDescent="0.4">
      <c r="A18" t="s">
        <v>9</v>
      </c>
      <c r="B18">
        <v>6</v>
      </c>
    </row>
    <row r="20" spans="1:3" x14ac:dyDescent="0.4">
      <c r="A20" s="1" t="s">
        <v>17</v>
      </c>
    </row>
    <row r="21" spans="1:3" x14ac:dyDescent="0.4">
      <c r="A21" t="s">
        <v>12</v>
      </c>
      <c r="B21" s="4">
        <f>(B18*B5+B16*D5-B18*B6-B17*E6)*D16</f>
        <v>1300719.9999999988</v>
      </c>
    </row>
    <row r="22" spans="1:3" x14ac:dyDescent="0.4">
      <c r="A22" t="s">
        <v>11</v>
      </c>
      <c r="B22" s="4">
        <f>(B18*B12+D12*B16-B18*B13-B17*E13)*D16</f>
        <v>-1996849.9999999998</v>
      </c>
    </row>
    <row r="24" spans="1:3" x14ac:dyDescent="0.4">
      <c r="A24" s="1" t="s">
        <v>16</v>
      </c>
    </row>
    <row r="25" spans="1:3" x14ac:dyDescent="0.4">
      <c r="B25">
        <v>2016</v>
      </c>
      <c r="C25">
        <v>2025</v>
      </c>
    </row>
    <row r="26" spans="1:3" x14ac:dyDescent="0.4">
      <c r="A26" t="s">
        <v>12</v>
      </c>
      <c r="B26">
        <f>32-49.6</f>
        <v>-17.600000000000001</v>
      </c>
      <c r="C26">
        <f>30.5-47.5</f>
        <v>-17</v>
      </c>
    </row>
    <row r="27" spans="1:3" x14ac:dyDescent="0.4">
      <c r="A27" t="s">
        <v>21</v>
      </c>
      <c r="B27">
        <f>15.3-22.8</f>
        <v>-7.5</v>
      </c>
      <c r="C27">
        <f>27-45.2</f>
        <v>-18.200000000000003</v>
      </c>
    </row>
    <row r="28" spans="1:3" x14ac:dyDescent="0.4">
      <c r="A28" t="s">
        <v>22</v>
      </c>
      <c r="B28">
        <v>-3.2</v>
      </c>
      <c r="C28">
        <v>-3.4</v>
      </c>
    </row>
    <row r="30" spans="1:3" x14ac:dyDescent="0.4">
      <c r="A30" s="1" t="s">
        <v>18</v>
      </c>
    </row>
    <row r="31" spans="1:3" x14ac:dyDescent="0.4">
      <c r="A31" s="3"/>
      <c r="B31">
        <v>2016</v>
      </c>
      <c r="C31">
        <v>2025</v>
      </c>
    </row>
    <row r="32" spans="1:3" x14ac:dyDescent="0.4">
      <c r="A32" s="3" t="s">
        <v>12</v>
      </c>
      <c r="B32" s="5">
        <f>B21/B26*0.001</f>
        <v>-73.904545454545385</v>
      </c>
      <c r="C32" s="5">
        <f>B21/C26*0.001</f>
        <v>-76.51294117647052</v>
      </c>
    </row>
    <row r="33" spans="1:3" x14ac:dyDescent="0.4">
      <c r="A33" s="3" t="s">
        <v>21</v>
      </c>
      <c r="B33" s="5">
        <f>B22/B27*0.001</f>
        <v>266.24666666666661</v>
      </c>
      <c r="C33" s="5">
        <f>B22/C27*0.001</f>
        <v>109.71703296703294</v>
      </c>
    </row>
    <row r="34" spans="1:3" x14ac:dyDescent="0.4">
      <c r="A34" s="3" t="s">
        <v>22</v>
      </c>
      <c r="B34" s="5">
        <f>B22/B28*0.001</f>
        <v>624.01562499999989</v>
      </c>
      <c r="C34" s="5">
        <f>B22/C28*0.001</f>
        <v>587.30882352941171</v>
      </c>
    </row>
    <row r="36" spans="1:3" x14ac:dyDescent="0.4">
      <c r="A36" s="1" t="s">
        <v>19</v>
      </c>
    </row>
    <row r="37" spans="1:3" x14ac:dyDescent="0.4">
      <c r="A37" t="s">
        <v>20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de Chalendar</dc:creator>
  <cp:lastModifiedBy>Jacques de Chalendar</cp:lastModifiedBy>
  <dcterms:created xsi:type="dcterms:W3CDTF">2018-09-12T18:22:07Z</dcterms:created>
  <dcterms:modified xsi:type="dcterms:W3CDTF">2018-09-12T19:59:40Z</dcterms:modified>
</cp:coreProperties>
</file>