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mi\Desktop\"/>
    </mc:Choice>
  </mc:AlternateContent>
  <xr:revisionPtr revIDLastSave="0" documentId="13_ncr:1_{1694BB6F-3833-40FA-BDD9-D4B525AB6954}" xr6:coauthVersionLast="47" xr6:coauthVersionMax="47" xr10:uidLastSave="{00000000-0000-0000-0000-000000000000}"/>
  <bookViews>
    <workbookView xWindow="1185" yWindow="2445" windowWidth="21600" windowHeight="11385" xr2:uid="{552D160A-B33D-40E7-831E-5775503DE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3" i="1" l="1"/>
  <c r="I14" i="1"/>
  <c r="I15" i="1"/>
  <c r="I12" i="1"/>
  <c r="I11" i="1"/>
  <c r="I17" i="1"/>
  <c r="C8" i="1"/>
  <c r="C7" i="1"/>
  <c r="M8" i="1"/>
  <c r="L5" i="1"/>
  <c r="L6" i="1"/>
  <c r="L7" i="1"/>
  <c r="L4" i="1"/>
  <c r="L3" i="1"/>
  <c r="P6" i="1"/>
  <c r="P7" i="1"/>
  <c r="P8" i="1"/>
  <c r="P5" i="1"/>
  <c r="P4" i="1"/>
  <c r="B8" i="1" s="1"/>
  <c r="H12" i="1"/>
  <c r="H13" i="1"/>
  <c r="H14" i="1"/>
  <c r="H15" i="1"/>
  <c r="H11" i="1"/>
  <c r="G15" i="1"/>
  <c r="G14" i="1"/>
  <c r="G13" i="1"/>
  <c r="G12" i="1"/>
  <c r="G11" i="1"/>
  <c r="C16" i="1"/>
  <c r="C3" i="1"/>
  <c r="C4" i="1"/>
  <c r="C5" i="1"/>
  <c r="C6" i="1"/>
  <c r="C2" i="1"/>
  <c r="N14" i="1" l="1"/>
  <c r="M7" i="1"/>
  <c r="D6" i="1" s="1"/>
  <c r="M6" i="1" l="1"/>
  <c r="D5" i="1" s="1"/>
  <c r="M5" i="1"/>
  <c r="D4" i="1" s="1"/>
  <c r="M4" i="1"/>
  <c r="D3" i="1" s="1"/>
  <c r="M3" i="1"/>
  <c r="D2" i="1" s="1"/>
  <c r="D8" i="1" l="1"/>
  <c r="D7" i="1"/>
  <c r="B7" i="1"/>
</calcChain>
</file>

<file path=xl/sharedStrings.xml><?xml version="1.0" encoding="utf-8"?>
<sst xmlns="http://schemas.openxmlformats.org/spreadsheetml/2006/main" count="19" uniqueCount="16">
  <si>
    <t>Trial #</t>
  </si>
  <si>
    <t>Time (s) (20 Rev)</t>
  </si>
  <si>
    <t>Time (s) (1 Rev)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</si>
  <si>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(N)</t>
    </r>
  </si>
  <si>
    <t xml:space="preserve"> % Diff</t>
  </si>
  <si>
    <t>Mean</t>
  </si>
  <si>
    <t>Uncertainty</t>
  </si>
  <si>
    <t>Person #</t>
  </si>
  <si>
    <t>radius 1</t>
  </si>
  <si>
    <t>diameter</t>
  </si>
  <si>
    <t xml:space="preserve">Total R </t>
  </si>
  <si>
    <t>Hanging Mass(kg)</t>
  </si>
  <si>
    <t>Bob Mass</t>
  </si>
  <si>
    <t>V Formula</t>
  </si>
  <si>
    <t>Fc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</si>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</sst>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3" fillId="3" borderId="0" xfId="0" applyFont="1" applyFill="1"/>
    <xf numFmtId="164" fontId="0" fillId="3" borderId="0" xfId="0" applyNumberFormat="1" applyFill="1"/>
    <xf numFmtId="2" fontId="0" fillId="3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747C-257D-43B2-99C9-E1493577560A}">
  <dimension ref="A1:R17"/>
  <sheetViews>
    <sheetView tabSelected="1" workbookViewId="0">
      <selection activeCell="I16" sqref="I16"/>
    </sheetView>
  </sheetViews>
  <sheetFormatPr defaultRowHeight="15" x14ac:dyDescent="0.25"/>
  <cols>
    <col min="1" max="1" width="11.28515625" customWidth="1"/>
    <col min="2" max="2" width="15.5703125" customWidth="1"/>
    <col min="3" max="3" width="15.28515625" customWidth="1"/>
    <col min="6" max="6" width="13.42578125" customWidth="1"/>
  </cols>
  <sheetData>
    <row r="1" spans="1:18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12</v>
      </c>
    </row>
    <row r="2" spans="1:18" x14ac:dyDescent="0.25">
      <c r="A2">
        <v>1</v>
      </c>
      <c r="B2">
        <v>10.57</v>
      </c>
      <c r="C2">
        <f>B2/20</f>
        <v>0.52849999999999997</v>
      </c>
      <c r="D2">
        <f>(H2*M3)/I11</f>
        <v>8.1885611513691963</v>
      </c>
      <c r="H2">
        <v>0.35708000000000001</v>
      </c>
      <c r="L2" t="s">
        <v>13</v>
      </c>
    </row>
    <row r="3" spans="1:18" x14ac:dyDescent="0.25">
      <c r="A3">
        <v>2</v>
      </c>
      <c r="B3">
        <v>10.45</v>
      </c>
      <c r="C3">
        <f t="shared" ref="C3:C6" si="0">B3/20</f>
        <v>0.52249999999999996</v>
      </c>
      <c r="D3">
        <f>(H3*M4)/I11</f>
        <v>8.3777035853630508</v>
      </c>
      <c r="H3">
        <v>0.35708000000000001</v>
      </c>
      <c r="L3" s="4">
        <f>((2*3.14*I11)/C2)</f>
        <v>1.9298671712393571</v>
      </c>
      <c r="M3" s="4">
        <f>(L3*L3)</f>
        <v>3.724387298627398</v>
      </c>
      <c r="P3" t="s">
        <v>14</v>
      </c>
      <c r="R3">
        <v>9.8000000000000007</v>
      </c>
    </row>
    <row r="4" spans="1:18" x14ac:dyDescent="0.25">
      <c r="A4">
        <v>3</v>
      </c>
      <c r="B4">
        <v>10.96</v>
      </c>
      <c r="C4">
        <f t="shared" si="0"/>
        <v>0.54800000000000004</v>
      </c>
      <c r="D4">
        <f>(H4*M5)/I11</f>
        <v>7.710245210742249</v>
      </c>
      <c r="H4">
        <v>0.35708000000000001</v>
      </c>
      <c r="L4" s="4">
        <f>((2*3.14*I11)/C3)</f>
        <v>1.9520283253588522</v>
      </c>
      <c r="M4" s="4">
        <f>(L4*L4)</f>
        <v>3.8104145830032849</v>
      </c>
      <c r="O4">
        <v>1</v>
      </c>
      <c r="P4" s="4">
        <f>(4*(3.14*3.14)*H2*I11)/(C2*C2)</f>
        <v>8.1885611513691945</v>
      </c>
    </row>
    <row r="5" spans="1:18" x14ac:dyDescent="0.25">
      <c r="A5">
        <v>4</v>
      </c>
      <c r="B5">
        <v>10.91</v>
      </c>
      <c r="C5">
        <f t="shared" si="0"/>
        <v>0.54549999999999998</v>
      </c>
      <c r="D5">
        <f>(H5*M6)/I14</f>
        <v>7.7906723442448849</v>
      </c>
      <c r="H5">
        <v>0.35708000000000001</v>
      </c>
      <c r="L5" s="4">
        <f t="shared" ref="L5" si="1">((2*3.14*I13)/C4)</f>
        <v>1.8726547445255473</v>
      </c>
      <c r="M5" s="4">
        <f t="shared" ref="M5:M8" si="2">(L5*L5)</f>
        <v>3.5068357921940425</v>
      </c>
      <c r="O5">
        <v>2</v>
      </c>
      <c r="P5" s="4">
        <f>(4*(3.14*3.14)*H3*I11)/(C3*C3)</f>
        <v>8.377703585363049</v>
      </c>
    </row>
    <row r="6" spans="1:18" x14ac:dyDescent="0.25">
      <c r="A6" s="1">
        <v>5</v>
      </c>
      <c r="B6">
        <v>10.84</v>
      </c>
      <c r="C6">
        <f t="shared" si="0"/>
        <v>0.54200000000000004</v>
      </c>
      <c r="D6">
        <f>(H6*M7)/I14</f>
        <v>7.7378326356420635</v>
      </c>
      <c r="H6">
        <v>0.35708000000000001</v>
      </c>
      <c r="L6" s="4">
        <f t="shared" ref="L6" si="3">((2*3.14*I13)/C5)</f>
        <v>1.8812370302474795</v>
      </c>
      <c r="M6" s="4">
        <f t="shared" si="2"/>
        <v>3.5390527639743561</v>
      </c>
      <c r="O6">
        <v>3</v>
      </c>
      <c r="P6" s="4">
        <f t="shared" ref="P6" si="4">(4*(3.14*3.14)*H4*I13)/(C4*C4)</f>
        <v>7.6630617751462502</v>
      </c>
    </row>
    <row r="7" spans="1:18" x14ac:dyDescent="0.25">
      <c r="A7" t="s">
        <v>5</v>
      </c>
      <c r="B7" s="7">
        <f>AVERAGE(P4:P8)</f>
        <v>7.9439497893896176</v>
      </c>
      <c r="C7">
        <f>AVERAGE(C2:C6)</f>
        <v>0.53729999999999989</v>
      </c>
      <c r="D7">
        <f>AVERAGE(D2:D6)</f>
        <v>7.9610029854722884</v>
      </c>
      <c r="E7" s="5"/>
      <c r="H7">
        <v>0.35708000000000001</v>
      </c>
      <c r="L7" s="4">
        <f t="shared" ref="L7" si="5">((2*3.14*I15)/C6)</f>
        <v>1.8748464944649448</v>
      </c>
      <c r="M7" s="4">
        <f t="shared" si="2"/>
        <v>3.5150493778074923</v>
      </c>
      <c r="O7">
        <v>4</v>
      </c>
      <c r="P7" s="4">
        <f t="shared" ref="P7" si="6">(4*(3.14*3.14)*H5*I13)/(C5*C5)</f>
        <v>7.733461605531871</v>
      </c>
    </row>
    <row r="8" spans="1:18" x14ac:dyDescent="0.25">
      <c r="A8" t="s">
        <v>6</v>
      </c>
      <c r="B8" s="6">
        <f>(_xlfn.STDEV.S(P4:P8)/SQRT(5))</f>
        <v>0.14250356085492605</v>
      </c>
      <c r="C8" s="8">
        <f>(_xlfn.STDEV.S(C2:C6)/SQRT(5))</f>
        <v>5.0014997750674871E-3</v>
      </c>
      <c r="D8">
        <f>(_xlfn.STDEV.S(D2:D6)/SQRT(5))</f>
        <v>0.13548415087889992</v>
      </c>
      <c r="E8" s="3"/>
      <c r="M8" s="4">
        <f t="shared" si="2"/>
        <v>0</v>
      </c>
      <c r="O8">
        <v>5</v>
      </c>
      <c r="P8" s="4">
        <f t="shared" ref="P8" si="7">(4*(3.14*3.14)*H6*I15)/(C6*C6)</f>
        <v>7.756960829537725</v>
      </c>
    </row>
    <row r="10" spans="1:18" x14ac:dyDescent="0.25">
      <c r="G10" t="s">
        <v>8</v>
      </c>
      <c r="H10" t="s">
        <v>9</v>
      </c>
      <c r="I10" t="s">
        <v>10</v>
      </c>
    </row>
    <row r="11" spans="1:18" x14ac:dyDescent="0.25">
      <c r="G11" s="3">
        <f>12.91/100</f>
        <v>0.12909999999999999</v>
      </c>
      <c r="H11" s="3">
        <f>(5.702/2)/100</f>
        <v>2.8510000000000001E-2</v>
      </c>
      <c r="I11" s="3">
        <f>(G11+H11+J11)</f>
        <v>0.16241</v>
      </c>
      <c r="J11">
        <v>4.7999999999999996E-3</v>
      </c>
    </row>
    <row r="12" spans="1:18" x14ac:dyDescent="0.25">
      <c r="B12" t="s">
        <v>7</v>
      </c>
      <c r="C12" t="s">
        <v>11</v>
      </c>
      <c r="G12" s="2">
        <f>12.9/100</f>
        <v>0.129</v>
      </c>
      <c r="H12" s="3">
        <f t="shared" ref="H12:H15" si="8">(5.702/2)/100</f>
        <v>2.8510000000000001E-2</v>
      </c>
      <c r="I12" s="2">
        <f>(G12+H12+J12)</f>
        <v>0.16231000000000001</v>
      </c>
      <c r="J12">
        <v>4.7999999999999996E-3</v>
      </c>
    </row>
    <row r="13" spans="1:18" x14ac:dyDescent="0.25">
      <c r="B13">
        <v>1</v>
      </c>
      <c r="C13">
        <v>0.80012000000000005</v>
      </c>
      <c r="G13" s="2">
        <f>13.01/100</f>
        <v>0.13009999999999999</v>
      </c>
      <c r="H13" s="3">
        <f t="shared" si="8"/>
        <v>2.8510000000000001E-2</v>
      </c>
      <c r="I13" s="3">
        <f t="shared" ref="I13:I15" si="9">(G13+H13+J13)</f>
        <v>0.16341</v>
      </c>
      <c r="J13">
        <v>4.7999999999999996E-3</v>
      </c>
      <c r="N13" t="s">
        <v>6</v>
      </c>
    </row>
    <row r="14" spans="1:18" x14ac:dyDescent="0.25">
      <c r="B14">
        <v>2</v>
      </c>
      <c r="C14">
        <v>0.85002</v>
      </c>
      <c r="G14" s="2">
        <f>12.89/100</f>
        <v>0.12890000000000001</v>
      </c>
      <c r="H14" s="3">
        <f t="shared" si="8"/>
        <v>2.8510000000000001E-2</v>
      </c>
      <c r="I14" s="2">
        <f t="shared" si="9"/>
        <v>0.16221000000000002</v>
      </c>
      <c r="J14">
        <v>4.7999999999999996E-3</v>
      </c>
      <c r="M14" t="s">
        <v>14</v>
      </c>
      <c r="N14">
        <f>(_xlfn.STDEV.S(P4:P8)/SQRT(5))</f>
        <v>0.14250356085492605</v>
      </c>
    </row>
    <row r="15" spans="1:18" x14ac:dyDescent="0.25">
      <c r="B15">
        <v>3</v>
      </c>
      <c r="C15">
        <v>0.80020999999999998</v>
      </c>
      <c r="G15" s="2">
        <f>12.85/100</f>
        <v>0.1285</v>
      </c>
      <c r="H15" s="3">
        <f t="shared" si="8"/>
        <v>2.8510000000000001E-2</v>
      </c>
      <c r="I15" s="3">
        <f t="shared" si="9"/>
        <v>0.16181000000000001</v>
      </c>
      <c r="J15">
        <v>4.7999999999999996E-3</v>
      </c>
      <c r="M15" t="s">
        <v>15</v>
      </c>
    </row>
    <row r="16" spans="1:18" x14ac:dyDescent="0.25">
      <c r="B16" t="s">
        <v>5</v>
      </c>
      <c r="C16">
        <f>AVERAGE(C13:C15)</f>
        <v>0.81678333333333331</v>
      </c>
      <c r="I16" s="2">
        <f>((I11+I12+I13+I14+I15)/5)</f>
        <v>0.16243000000000002</v>
      </c>
    </row>
    <row r="17" spans="9:9" x14ac:dyDescent="0.25">
      <c r="I17">
        <f>(_xlfn.STDEV.S(I11:I15)/SQRT(5))</f>
        <v>2.6532998322842979E-4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20042EA33B749A81352F211BC25E3" ma:contentTypeVersion="4" ma:contentTypeDescription="Create a new document." ma:contentTypeScope="" ma:versionID="3cb7680d67bdc4ab4ffa94660ec5f3e1">
  <xsd:schema xmlns:xsd="http://www.w3.org/2001/XMLSchema" xmlns:xs="http://www.w3.org/2001/XMLSchema" xmlns:p="http://schemas.microsoft.com/office/2006/metadata/properties" xmlns:ns3="72c77675-1d8f-4618-8fa6-982601dd9ef6" targetNamespace="http://schemas.microsoft.com/office/2006/metadata/properties" ma:root="true" ma:fieldsID="c30ae9dc4383a8f397ec648746e7efa9" ns3:_="">
    <xsd:import namespace="72c77675-1d8f-4618-8fa6-982601dd9e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7675-1d8f-4618-8fa6-982601dd9e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298EEE-296D-4E20-B914-41F50A59A8CB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72c77675-1d8f-4618-8fa6-982601dd9ef6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2FB31E-ACE8-448B-BE55-EDEEF5D174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206F2-1ACD-4E29-8849-0E744E4887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7675-1d8f-4618-8fa6-982601dd9e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espinosa</dc:creator>
  <cp:lastModifiedBy>Jonathon Delemos</cp:lastModifiedBy>
  <dcterms:created xsi:type="dcterms:W3CDTF">2023-03-07T20:38:02Z</dcterms:created>
  <dcterms:modified xsi:type="dcterms:W3CDTF">2023-03-16T08:05:34Z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0x0101009BF20042EA33B749A81352F211BC25E3</vt:lpwstr>
  </property>
</Properties>
</file>