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i\Desktop\"/>
    </mc:Choice>
  </mc:AlternateContent>
  <xr:revisionPtr revIDLastSave="0" documentId="13_ncr:1_{718A4954-605B-4562-A3B8-601725DDB21E}" xr6:coauthVersionLast="47" xr6:coauthVersionMax="47" xr10:uidLastSave="{00000000-0000-0000-0000-000000000000}"/>
  <bookViews>
    <workbookView xWindow="855" yWindow="1590" windowWidth="21600" windowHeight="11385" xr2:uid="{B2C06762-C49E-49DE-B134-20101282B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I3" i="1"/>
  <c r="G3" i="1"/>
  <c r="J39" i="1"/>
  <c r="J5" i="1"/>
  <c r="J6" i="1"/>
  <c r="J19" i="1"/>
  <c r="J32" i="1"/>
  <c r="H4" i="1"/>
  <c r="I4" i="1" s="1"/>
  <c r="G4" i="1"/>
  <c r="G5" i="1"/>
  <c r="F3" i="1"/>
  <c r="I46" i="1" s="1"/>
  <c r="F5" i="1"/>
  <c r="F6" i="1"/>
  <c r="G6" i="1" s="1"/>
  <c r="H6" i="1" s="1"/>
  <c r="I6" i="1" s="1"/>
  <c r="F7" i="1"/>
  <c r="G7" i="1" s="1"/>
  <c r="F8" i="1"/>
  <c r="G8" i="1"/>
  <c r="F9" i="1"/>
  <c r="G9" i="1"/>
  <c r="H9" i="1" s="1"/>
  <c r="I9" i="1" s="1"/>
  <c r="F10" i="1"/>
  <c r="G10" i="1" s="1"/>
  <c r="F11" i="1"/>
  <c r="G11" i="1" s="1"/>
  <c r="F12" i="1"/>
  <c r="G12" i="1" s="1"/>
  <c r="H12" i="1" s="1"/>
  <c r="I12" i="1" s="1"/>
  <c r="F13" i="1"/>
  <c r="G13" i="1" s="1"/>
  <c r="F14" i="1"/>
  <c r="G14" i="1"/>
  <c r="F15" i="1"/>
  <c r="G15" i="1" s="1"/>
  <c r="H15" i="1" s="1"/>
  <c r="I15" i="1" s="1"/>
  <c r="F16" i="1"/>
  <c r="G16" i="1" s="1"/>
  <c r="F17" i="1"/>
  <c r="G17" i="1" s="1"/>
  <c r="F18" i="1"/>
  <c r="G18" i="1"/>
  <c r="F19" i="1"/>
  <c r="G19" i="1" s="1"/>
  <c r="H19" i="1" s="1"/>
  <c r="I19" i="1" s="1"/>
  <c r="F20" i="1"/>
  <c r="G20" i="1" s="1"/>
  <c r="F21" i="1"/>
  <c r="G21" i="1"/>
  <c r="H21" i="1" s="1"/>
  <c r="I21" i="1" s="1"/>
  <c r="F22" i="1"/>
  <c r="G22" i="1" s="1"/>
  <c r="H22" i="1" s="1"/>
  <c r="I22" i="1" s="1"/>
  <c r="F23" i="1"/>
  <c r="G23" i="1"/>
  <c r="H23" i="1" s="1"/>
  <c r="I23" i="1" s="1"/>
  <c r="F24" i="1"/>
  <c r="G24" i="1"/>
  <c r="H24" i="1"/>
  <c r="I24" i="1" s="1"/>
  <c r="F25" i="1"/>
  <c r="G25" i="1" s="1"/>
  <c r="F26" i="1"/>
  <c r="G26" i="1"/>
  <c r="F27" i="1"/>
  <c r="G27" i="1"/>
  <c r="H27" i="1"/>
  <c r="J27" i="1" s="1"/>
  <c r="I27" i="1"/>
  <c r="F28" i="1"/>
  <c r="G28" i="1" s="1"/>
  <c r="H28" i="1" s="1"/>
  <c r="I28" i="1" s="1"/>
  <c r="F29" i="1"/>
  <c r="G29" i="1"/>
  <c r="H29" i="1" s="1"/>
  <c r="I29" i="1" s="1"/>
  <c r="F30" i="1"/>
  <c r="G30" i="1" s="1"/>
  <c r="H30" i="1" s="1"/>
  <c r="I30" i="1" s="1"/>
  <c r="F31" i="1"/>
  <c r="G31" i="1" s="1"/>
  <c r="F32" i="1"/>
  <c r="G32" i="1"/>
  <c r="H32" i="1" s="1"/>
  <c r="I32" i="1" s="1"/>
  <c r="F33" i="1"/>
  <c r="G33" i="1"/>
  <c r="H33" i="1" s="1"/>
  <c r="I33" i="1" s="1"/>
  <c r="F34" i="1"/>
  <c r="G34" i="1" s="1"/>
  <c r="H34" i="1" s="1"/>
  <c r="I34" i="1" s="1"/>
  <c r="F35" i="1"/>
  <c r="G35" i="1" s="1"/>
  <c r="F36" i="1"/>
  <c r="G36" i="1" s="1"/>
  <c r="H36" i="1" s="1"/>
  <c r="I36" i="1" s="1"/>
  <c r="F37" i="1"/>
  <c r="G37" i="1" s="1"/>
  <c r="F38" i="1"/>
  <c r="G38" i="1"/>
  <c r="H38" i="1" s="1"/>
  <c r="I38" i="1" s="1"/>
  <c r="F39" i="1"/>
  <c r="G39" i="1"/>
  <c r="H39" i="1"/>
  <c r="I39" i="1"/>
  <c r="F40" i="1"/>
  <c r="G40" i="1" s="1"/>
  <c r="F41" i="1"/>
  <c r="G41" i="1" s="1"/>
  <c r="J4" i="1" l="1"/>
  <c r="J30" i="1"/>
  <c r="J29" i="1"/>
  <c r="J28" i="1"/>
  <c r="J15" i="1"/>
  <c r="J38" i="1"/>
  <c r="J23" i="1"/>
  <c r="J36" i="1"/>
  <c r="J24" i="1"/>
  <c r="J34" i="1"/>
  <c r="J22" i="1"/>
  <c r="J12" i="1"/>
  <c r="J33" i="1"/>
  <c r="J21" i="1"/>
  <c r="J9" i="1"/>
  <c r="H5" i="1"/>
  <c r="I45" i="1"/>
  <c r="F45" i="1" s="1"/>
  <c r="H3" i="1"/>
  <c r="H17" i="1"/>
  <c r="H18" i="1"/>
  <c r="H7" i="1"/>
  <c r="H8" i="1"/>
  <c r="H37" i="1"/>
  <c r="H16" i="1"/>
  <c r="H31" i="1"/>
  <c r="H10" i="1"/>
  <c r="H13" i="1"/>
  <c r="H25" i="1"/>
  <c r="H40" i="1"/>
  <c r="H14" i="1"/>
  <c r="H11" i="1"/>
  <c r="H26" i="1"/>
  <c r="H41" i="1"/>
  <c r="H20" i="1"/>
  <c r="H35" i="1"/>
  <c r="I47" i="1" l="1"/>
  <c r="J3" i="1"/>
  <c r="I37" i="1"/>
  <c r="J37" i="1"/>
  <c r="I31" i="1"/>
  <c r="J31" i="1"/>
  <c r="I35" i="1"/>
  <c r="J35" i="1"/>
  <c r="I7" i="1"/>
  <c r="J7" i="1"/>
  <c r="I26" i="1"/>
  <c r="J26" i="1"/>
  <c r="I17" i="1"/>
  <c r="J17" i="1"/>
  <c r="I14" i="1"/>
  <c r="J14" i="1"/>
  <c r="I16" i="1"/>
  <c r="J16" i="1"/>
  <c r="I8" i="1"/>
  <c r="J8" i="1"/>
  <c r="I40" i="1"/>
  <c r="J40" i="1"/>
  <c r="I25" i="1"/>
  <c r="J25" i="1"/>
  <c r="I20" i="1"/>
  <c r="J20" i="1"/>
  <c r="I41" i="1"/>
  <c r="J41" i="1"/>
  <c r="I18" i="1"/>
  <c r="J18" i="1"/>
  <c r="I11" i="1"/>
  <c r="J11" i="1"/>
  <c r="I13" i="1"/>
  <c r="J13" i="1"/>
  <c r="I10" i="1"/>
  <c r="J10" i="1"/>
  <c r="I5" i="1"/>
  <c r="F46" i="1"/>
  <c r="F47" i="1" l="1"/>
  <c r="D3" i="1"/>
  <c r="D3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<sst xmlns="http://schemas.openxmlformats.org/spreadsheetml/2006/main" count="27" uniqueCount="17">
  <si>
    <t>T</t>
  </si>
  <si>
    <t>▲V</t>
  </si>
  <si>
    <t>▲T</t>
  </si>
  <si>
    <t>▲X</t>
  </si>
  <si>
    <t>X</t>
  </si>
  <si>
    <t>▲A</t>
  </si>
  <si>
    <t>Standard Deviation Calculations</t>
  </si>
  <si>
    <t>▲V:</t>
  </si>
  <si>
    <t>▲X:</t>
  </si>
  <si>
    <t>▲A:</t>
  </si>
  <si>
    <t>Uncertainty Calculations</t>
  </si>
  <si>
    <t>CORE DATA VALUES</t>
  </si>
  <si>
    <r>
      <t>V</t>
    </r>
    <r>
      <rPr>
        <vertAlign val="subscript"/>
        <sz val="11"/>
        <color theme="1"/>
        <rFont val="Calibri"/>
        <family val="2"/>
        <scheme val="minor"/>
      </rPr>
      <t>avg</t>
    </r>
  </si>
  <si>
    <t xml:space="preserve">Inst V </t>
  </si>
  <si>
    <t>Data Table # 1</t>
  </si>
  <si>
    <t>Vavg</t>
  </si>
  <si>
    <t>Table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</si>
</sst>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4C9C-DD38-4945-9040-B4CBC917328A}">
  <dimension ref="C1:R84"/>
  <sheetViews>
    <sheetView tabSelected="1" topLeftCell="B1" workbookViewId="0">
      <selection activeCell="I3" sqref="I3:I41"/>
    </sheetView>
  </sheetViews>
  <sheetFormatPr defaultRowHeight="15" x14ac:dyDescent="0.25"/>
  <sheetData>
    <row r="1" spans="3:18" x14ac:dyDescent="0.25">
      <c r="D1" t="s">
        <v>11</v>
      </c>
      <c r="O1" t="s">
        <v>14</v>
      </c>
    </row>
    <row r="2" spans="3:18" ht="18" x14ac:dyDescent="0.35">
      <c r="C2" t="s">
        <v>2</v>
      </c>
      <c r="D2" t="s">
        <v>0</v>
      </c>
      <c r="E2" t="s">
        <v>4</v>
      </c>
      <c r="F2" t="s">
        <v>3</v>
      </c>
      <c r="G2" t="s">
        <v>12</v>
      </c>
      <c r="H2" t="s">
        <v>1</v>
      </c>
      <c r="I2" t="s">
        <v>5</v>
      </c>
      <c r="J2" t="s">
        <v>13</v>
      </c>
      <c r="O2" t="s">
        <v>0</v>
      </c>
      <c r="P2" t="s">
        <v>4</v>
      </c>
      <c r="Q2" t="s">
        <v>3</v>
      </c>
      <c r="R2" t="s">
        <v>15</v>
      </c>
    </row>
    <row r="3" spans="3:18" x14ac:dyDescent="0.25">
      <c r="C3">
        <v>2.5000000000000001E-2</v>
      </c>
      <c r="D3" cm="1">
        <f t="array" aca="1" ref="D3" ca="1">A3:D60</f>
        <v>0</v>
      </c>
      <c r="E3">
        <v>0.8</v>
      </c>
      <c r="F3" s="2">
        <f>(E4-E3)</f>
        <v>0.65999999999999992</v>
      </c>
      <c r="G3">
        <f>(F3/C3)</f>
        <v>26.399999999999995</v>
      </c>
      <c r="H3" s="3">
        <f>(G4-G3)</f>
        <v>6.0000000000000036</v>
      </c>
      <c r="I3">
        <f>(H4-H3)/C3</f>
        <v>0</v>
      </c>
      <c r="J3" s="1">
        <f>(H3+(C3/2))</f>
        <v>6.0125000000000037</v>
      </c>
      <c r="L3">
        <f>AVERAGE(I3:I41)</f>
        <v>109.94871794871808</v>
      </c>
      <c r="O3">
        <v>0</v>
      </c>
      <c r="P3">
        <v>0.8</v>
      </c>
      <c r="Q3" s="2">
        <v>0.65999999999999992</v>
      </c>
      <c r="R3">
        <v>26.399999999999995</v>
      </c>
    </row>
    <row r="4" spans="3:18" x14ac:dyDescent="0.25">
      <c r="C4">
        <v>2.5000000000000001E-2</v>
      </c>
      <c r="D4">
        <v>2.5000000000000001E-2</v>
      </c>
      <c r="E4">
        <v>1.46</v>
      </c>
      <c r="F4" s="2">
        <v>0.81</v>
      </c>
      <c r="G4">
        <f>F4/D4</f>
        <v>32.4</v>
      </c>
      <c r="H4" s="3">
        <f>G4-G3</f>
        <v>6.0000000000000036</v>
      </c>
      <c r="I4">
        <f>H4/C4</f>
        <v>240.00000000000014</v>
      </c>
      <c r="J4" s="1">
        <f>(H4+C4/2)</f>
        <v>6.0125000000000037</v>
      </c>
      <c r="O4">
        <v>2.5000000000000001E-2</v>
      </c>
      <c r="P4">
        <v>1.46</v>
      </c>
      <c r="Q4" s="2">
        <v>0.81</v>
      </c>
      <c r="R4">
        <v>32.4</v>
      </c>
    </row>
    <row r="5" spans="3:18" x14ac:dyDescent="0.25">
      <c r="C5">
        <v>2.5000000000000001E-2</v>
      </c>
      <c r="D5">
        <v>0.05</v>
      </c>
      <c r="E5">
        <v>2.44</v>
      </c>
      <c r="F5" s="2">
        <f>(E5-E4)</f>
        <v>0.98</v>
      </c>
      <c r="G5">
        <f>F5/C5</f>
        <v>39.199999999999996</v>
      </c>
      <c r="H5" s="3">
        <f>(G5-G4)</f>
        <v>6.7999999999999972</v>
      </c>
      <c r="I5">
        <f>(H5)/C5</f>
        <v>271.99999999999989</v>
      </c>
      <c r="J5" s="1">
        <f>(H5+C5/2)</f>
        <v>6.8124999999999973</v>
      </c>
      <c r="O5">
        <v>0.05</v>
      </c>
      <c r="P5">
        <v>2.44</v>
      </c>
      <c r="Q5" s="2">
        <v>0.98</v>
      </c>
      <c r="R5">
        <v>39.199999999999996</v>
      </c>
    </row>
    <row r="6" spans="3:18" x14ac:dyDescent="0.25">
      <c r="C6">
        <v>2.5000000000000001E-2</v>
      </c>
      <c r="D6">
        <v>7.4999999999999997E-2</v>
      </c>
      <c r="E6">
        <v>3.5</v>
      </c>
      <c r="F6" s="2">
        <f>(E6-E5)</f>
        <v>1.06</v>
      </c>
      <c r="G6">
        <f>F6/C6</f>
        <v>42.4</v>
      </c>
      <c r="H6" s="3">
        <f>(G6-G5)</f>
        <v>3.2000000000000028</v>
      </c>
      <c r="I6">
        <f>(H6)/C6</f>
        <v>128.00000000000011</v>
      </c>
      <c r="J6" s="1">
        <f>(H6+C6/2)</f>
        <v>3.212500000000003</v>
      </c>
      <c r="O6">
        <v>7.4999999999999997E-2</v>
      </c>
      <c r="P6">
        <v>3.5</v>
      </c>
      <c r="Q6" s="2">
        <v>1.06</v>
      </c>
      <c r="R6">
        <v>42.4</v>
      </c>
    </row>
    <row r="7" spans="3:18" x14ac:dyDescent="0.25">
      <c r="C7">
        <v>2.5000000000000001E-2</v>
      </c>
      <c r="D7">
        <v>0.1</v>
      </c>
      <c r="E7">
        <v>4.6100000000000003</v>
      </c>
      <c r="F7" s="2">
        <f t="shared" ref="F7:F41" si="0">(E7-E6)</f>
        <v>1.1100000000000003</v>
      </c>
      <c r="G7">
        <f t="shared" ref="G7:G41" si="1">F7/C7</f>
        <v>44.400000000000013</v>
      </c>
      <c r="H7" s="3">
        <f t="shared" ref="H7:L41" si="2">(G7-G6)</f>
        <v>2.0000000000000142</v>
      </c>
      <c r="I7">
        <f t="shared" ref="I7:I41" si="3">(H7)/C7</f>
        <v>80.000000000000568</v>
      </c>
      <c r="J7" s="1">
        <f>(H7+C7/2)</f>
        <v>2.0125000000000144</v>
      </c>
      <c r="O7">
        <v>0.1</v>
      </c>
      <c r="P7">
        <v>4.6100000000000003</v>
      </c>
      <c r="Q7" s="2">
        <v>1.1100000000000003</v>
      </c>
      <c r="R7">
        <v>44.400000000000013</v>
      </c>
    </row>
    <row r="8" spans="3:18" x14ac:dyDescent="0.25">
      <c r="C8">
        <v>2.5000000000000001E-2</v>
      </c>
      <c r="D8">
        <v>0.125</v>
      </c>
      <c r="E8">
        <v>5.8</v>
      </c>
      <c r="F8" s="2">
        <f t="shared" si="0"/>
        <v>1.1899999999999995</v>
      </c>
      <c r="G8">
        <f t="shared" si="1"/>
        <v>47.59999999999998</v>
      </c>
      <c r="H8" s="3">
        <f t="shared" si="2"/>
        <v>3.1999999999999673</v>
      </c>
      <c r="I8">
        <f t="shared" si="3"/>
        <v>127.99999999999869</v>
      </c>
      <c r="J8" s="1">
        <f>(H8+C8/2)</f>
        <v>3.2124999999999675</v>
      </c>
      <c r="O8">
        <v>0.125</v>
      </c>
      <c r="P8">
        <v>5.8</v>
      </c>
      <c r="Q8" s="2">
        <v>1.1899999999999995</v>
      </c>
      <c r="R8">
        <v>47.59999999999998</v>
      </c>
    </row>
    <row r="9" spans="3:18" x14ac:dyDescent="0.25">
      <c r="C9">
        <v>2.5000000000000001E-2</v>
      </c>
      <c r="D9">
        <v>0.15</v>
      </c>
      <c r="E9">
        <v>7.09</v>
      </c>
      <c r="F9" s="2">
        <f t="shared" si="0"/>
        <v>1.29</v>
      </c>
      <c r="G9">
        <f t="shared" si="1"/>
        <v>51.6</v>
      </c>
      <c r="H9" s="3">
        <f t="shared" si="2"/>
        <v>4.0000000000000213</v>
      </c>
      <c r="I9">
        <f t="shared" si="3"/>
        <v>160.00000000000085</v>
      </c>
      <c r="J9" s="1">
        <f>(H9+C9/2)</f>
        <v>4.0125000000000215</v>
      </c>
      <c r="O9">
        <v>0.15</v>
      </c>
      <c r="P9">
        <v>7.09</v>
      </c>
      <c r="Q9" s="2">
        <v>1.29</v>
      </c>
      <c r="R9">
        <v>51.6</v>
      </c>
    </row>
    <row r="10" spans="3:18" x14ac:dyDescent="0.25">
      <c r="C10">
        <v>2.5000000000000001E-2</v>
      </c>
      <c r="D10">
        <v>0.17499999999999999</v>
      </c>
      <c r="E10">
        <v>8.09</v>
      </c>
      <c r="F10" s="2">
        <f t="shared" si="0"/>
        <v>1</v>
      </c>
      <c r="G10">
        <f t="shared" si="1"/>
        <v>40</v>
      </c>
      <c r="H10" s="3">
        <f t="shared" si="2"/>
        <v>-11.600000000000001</v>
      </c>
      <c r="I10">
        <f t="shared" si="3"/>
        <v>-464.00000000000006</v>
      </c>
      <c r="J10" s="1">
        <f>(H10+C10/2)</f>
        <v>-11.587500000000002</v>
      </c>
      <c r="O10">
        <v>0.17499999999999999</v>
      </c>
      <c r="P10">
        <v>8.09</v>
      </c>
      <c r="Q10" s="2">
        <v>1</v>
      </c>
      <c r="R10">
        <v>40</v>
      </c>
    </row>
    <row r="11" spans="3:18" x14ac:dyDescent="0.25">
      <c r="C11">
        <v>2.5000000000000001E-2</v>
      </c>
      <c r="D11">
        <v>0.2</v>
      </c>
      <c r="E11">
        <v>9.7899999999999991</v>
      </c>
      <c r="F11" s="2">
        <f t="shared" si="0"/>
        <v>1.6999999999999993</v>
      </c>
      <c r="G11">
        <f t="shared" si="1"/>
        <v>67.999999999999972</v>
      </c>
      <c r="H11" s="3">
        <f t="shared" si="2"/>
        <v>27.999999999999972</v>
      </c>
      <c r="I11">
        <f t="shared" si="3"/>
        <v>1119.9999999999989</v>
      </c>
      <c r="J11" s="1">
        <f>(H11+C11/2)</f>
        <v>28.012499999999971</v>
      </c>
      <c r="O11">
        <v>0.2</v>
      </c>
      <c r="P11">
        <v>9.7899999999999991</v>
      </c>
      <c r="Q11" s="2">
        <v>1.6999999999999993</v>
      </c>
      <c r="R11">
        <v>67.999999999999972</v>
      </c>
    </row>
    <row r="12" spans="3:18" x14ac:dyDescent="0.25">
      <c r="C12">
        <v>2.5000000000000001E-2</v>
      </c>
      <c r="D12">
        <v>0.22500000000000001</v>
      </c>
      <c r="E12">
        <v>11.5</v>
      </c>
      <c r="F12" s="2">
        <f t="shared" si="0"/>
        <v>1.7100000000000009</v>
      </c>
      <c r="G12">
        <f t="shared" si="1"/>
        <v>68.400000000000034</v>
      </c>
      <c r="H12" s="3">
        <f t="shared" si="2"/>
        <v>0.40000000000006253</v>
      </c>
      <c r="I12">
        <f t="shared" si="3"/>
        <v>16.000000000002501</v>
      </c>
      <c r="J12" s="1">
        <f>(H12+C12/2)</f>
        <v>0.41250000000006254</v>
      </c>
      <c r="O12">
        <v>0.22500000000000001</v>
      </c>
      <c r="P12">
        <v>11.5</v>
      </c>
      <c r="Q12" s="2">
        <v>1.7100000000000009</v>
      </c>
      <c r="R12">
        <v>68.400000000000034</v>
      </c>
    </row>
    <row r="13" spans="3:18" x14ac:dyDescent="0.25">
      <c r="C13">
        <v>2.5000000000000001E-2</v>
      </c>
      <c r="D13">
        <v>0.25</v>
      </c>
      <c r="E13">
        <v>12.79</v>
      </c>
      <c r="F13" s="2">
        <f t="shared" si="0"/>
        <v>1.2899999999999991</v>
      </c>
      <c r="G13">
        <f t="shared" si="1"/>
        <v>51.599999999999966</v>
      </c>
      <c r="H13" s="3">
        <f t="shared" si="2"/>
        <v>-16.800000000000068</v>
      </c>
      <c r="I13">
        <f t="shared" si="3"/>
        <v>-672.00000000000273</v>
      </c>
      <c r="J13" s="1">
        <f>(H13+C13/2)</f>
        <v>-16.787500000000069</v>
      </c>
      <c r="O13">
        <v>0.25</v>
      </c>
      <c r="P13">
        <v>12.79</v>
      </c>
      <c r="Q13" s="2">
        <v>1.2899999999999991</v>
      </c>
      <c r="R13">
        <v>51.599999999999966</v>
      </c>
    </row>
    <row r="14" spans="3:18" x14ac:dyDescent="0.25">
      <c r="C14">
        <v>2.5000000000000001E-2</v>
      </c>
      <c r="D14">
        <v>0.27500000000000002</v>
      </c>
      <c r="E14">
        <v>14.39</v>
      </c>
      <c r="F14" s="2">
        <f t="shared" si="0"/>
        <v>1.6000000000000014</v>
      </c>
      <c r="G14">
        <f t="shared" si="1"/>
        <v>64.000000000000057</v>
      </c>
      <c r="H14" s="3">
        <f t="shared" si="2"/>
        <v>12.400000000000091</v>
      </c>
      <c r="I14">
        <f t="shared" si="3"/>
        <v>496.00000000000364</v>
      </c>
      <c r="J14" s="1">
        <f>(H14+C14/2)</f>
        <v>12.41250000000009</v>
      </c>
      <c r="O14">
        <v>0.27500000000000002</v>
      </c>
      <c r="P14">
        <v>14.39</v>
      </c>
      <c r="Q14" s="2">
        <v>1.6000000000000014</v>
      </c>
      <c r="R14">
        <v>64.000000000000057</v>
      </c>
    </row>
    <row r="15" spans="3:18" x14ac:dyDescent="0.25">
      <c r="C15">
        <v>2.5000000000000001E-2</v>
      </c>
      <c r="D15">
        <v>0.3</v>
      </c>
      <c r="E15">
        <v>16.079999999999998</v>
      </c>
      <c r="F15" s="2">
        <f t="shared" si="0"/>
        <v>1.6899999999999977</v>
      </c>
      <c r="G15">
        <f t="shared" si="1"/>
        <v>67.599999999999909</v>
      </c>
      <c r="H15" s="3">
        <f t="shared" si="2"/>
        <v>3.5999999999998522</v>
      </c>
      <c r="I15">
        <f t="shared" si="3"/>
        <v>143.99999999999409</v>
      </c>
      <c r="J15" s="1">
        <f>(H15+C15/2)</f>
        <v>3.6124999999998524</v>
      </c>
      <c r="O15">
        <v>0.3</v>
      </c>
      <c r="P15">
        <v>16.079999999999998</v>
      </c>
      <c r="Q15" s="2">
        <v>1.6899999999999977</v>
      </c>
      <c r="R15">
        <v>67.599999999999909</v>
      </c>
    </row>
    <row r="16" spans="3:18" x14ac:dyDescent="0.25">
      <c r="C16">
        <v>2.5000000000000001E-2</v>
      </c>
      <c r="D16">
        <v>0.32500000000000001</v>
      </c>
      <c r="E16">
        <v>17.8</v>
      </c>
      <c r="F16" s="2">
        <f t="shared" si="0"/>
        <v>1.7200000000000024</v>
      </c>
      <c r="G16">
        <f t="shared" si="1"/>
        <v>68.800000000000097</v>
      </c>
      <c r="H16" s="3">
        <f t="shared" si="2"/>
        <v>1.2000000000001876</v>
      </c>
      <c r="I16">
        <f t="shared" si="3"/>
        <v>48.000000000007503</v>
      </c>
      <c r="J16" s="1">
        <f>(H16+C16/2)</f>
        <v>1.2125000000001875</v>
      </c>
      <c r="O16">
        <v>0.32500000000000001</v>
      </c>
      <c r="P16">
        <v>17.8</v>
      </c>
      <c r="Q16" s="2">
        <v>1.7200000000000024</v>
      </c>
      <c r="R16">
        <v>68.800000000000097</v>
      </c>
    </row>
    <row r="17" spans="3:18" x14ac:dyDescent="0.25">
      <c r="C17">
        <v>2.5000000000000001E-2</v>
      </c>
      <c r="D17">
        <v>0.35</v>
      </c>
      <c r="E17">
        <v>19.59</v>
      </c>
      <c r="F17" s="2">
        <f t="shared" si="0"/>
        <v>1.7899999999999991</v>
      </c>
      <c r="G17">
        <f t="shared" si="1"/>
        <v>71.599999999999966</v>
      </c>
      <c r="H17" s="3">
        <f t="shared" si="2"/>
        <v>2.7999999999998693</v>
      </c>
      <c r="I17">
        <f t="shared" si="3"/>
        <v>111.99999999999477</v>
      </c>
      <c r="J17" s="1">
        <f>(H17+C17/2)</f>
        <v>2.8124999999998694</v>
      </c>
      <c r="O17">
        <v>0.35</v>
      </c>
      <c r="P17">
        <v>19.59</v>
      </c>
      <c r="Q17" s="2">
        <v>1.7899999999999991</v>
      </c>
      <c r="R17">
        <v>71.599999999999966</v>
      </c>
    </row>
    <row r="18" spans="3:18" x14ac:dyDescent="0.25">
      <c r="C18">
        <v>2.5000000000000001E-2</v>
      </c>
      <c r="D18">
        <v>0.375</v>
      </c>
      <c r="E18">
        <v>21.41</v>
      </c>
      <c r="F18" s="2">
        <f t="shared" si="0"/>
        <v>1.8200000000000003</v>
      </c>
      <c r="G18">
        <f t="shared" si="1"/>
        <v>72.800000000000011</v>
      </c>
      <c r="H18" s="3">
        <f t="shared" si="2"/>
        <v>1.2000000000000455</v>
      </c>
      <c r="I18">
        <f t="shared" si="3"/>
        <v>48.000000000001819</v>
      </c>
      <c r="J18" s="1">
        <f>(H18+C18/2)</f>
        <v>1.2125000000000454</v>
      </c>
      <c r="O18">
        <v>0.375</v>
      </c>
      <c r="P18">
        <v>21.41</v>
      </c>
      <c r="Q18" s="2">
        <v>1.8200000000000003</v>
      </c>
      <c r="R18">
        <v>72.800000000000011</v>
      </c>
    </row>
    <row r="19" spans="3:18" x14ac:dyDescent="0.25">
      <c r="C19">
        <v>2.5000000000000001E-2</v>
      </c>
      <c r="D19">
        <v>0.4</v>
      </c>
      <c r="E19">
        <v>23.32</v>
      </c>
      <c r="F19" s="2">
        <f t="shared" si="0"/>
        <v>1.9100000000000001</v>
      </c>
      <c r="G19">
        <f t="shared" si="1"/>
        <v>76.400000000000006</v>
      </c>
      <c r="H19" s="3">
        <f t="shared" si="2"/>
        <v>3.5999999999999943</v>
      </c>
      <c r="I19">
        <f t="shared" si="3"/>
        <v>143.99999999999977</v>
      </c>
      <c r="J19" s="1">
        <f>(H19+C19/2)</f>
        <v>3.6124999999999945</v>
      </c>
      <c r="O19">
        <v>0.4</v>
      </c>
      <c r="P19">
        <v>23.32</v>
      </c>
      <c r="Q19" s="2">
        <v>1.9100000000000001</v>
      </c>
      <c r="R19">
        <v>76.400000000000006</v>
      </c>
    </row>
    <row r="20" spans="3:18" x14ac:dyDescent="0.25">
      <c r="C20">
        <v>2.5000000000000001E-2</v>
      </c>
      <c r="D20">
        <v>0.42499999999999999</v>
      </c>
      <c r="E20">
        <v>25.31</v>
      </c>
      <c r="F20" s="2">
        <f t="shared" si="0"/>
        <v>1.9899999999999984</v>
      </c>
      <c r="G20">
        <f t="shared" si="1"/>
        <v>79.599999999999937</v>
      </c>
      <c r="H20" s="3">
        <f t="shared" si="2"/>
        <v>3.1999999999999318</v>
      </c>
      <c r="I20">
        <f t="shared" si="3"/>
        <v>127.99999999999727</v>
      </c>
      <c r="J20" s="1">
        <f>(H20+C20/2)</f>
        <v>3.212499999999932</v>
      </c>
      <c r="O20">
        <v>0.42499999999999999</v>
      </c>
      <c r="P20">
        <v>25.31</v>
      </c>
      <c r="Q20" s="2">
        <v>1.9899999999999984</v>
      </c>
      <c r="R20">
        <v>79.599999999999937</v>
      </c>
    </row>
    <row r="21" spans="3:18" x14ac:dyDescent="0.25">
      <c r="C21">
        <v>2.5000000000000001E-2</v>
      </c>
      <c r="D21">
        <v>0.45</v>
      </c>
      <c r="E21">
        <v>27.39</v>
      </c>
      <c r="F21" s="2">
        <f t="shared" si="0"/>
        <v>2.0800000000000018</v>
      </c>
      <c r="G21">
        <f t="shared" si="1"/>
        <v>83.200000000000074</v>
      </c>
      <c r="H21" s="3">
        <f t="shared" si="2"/>
        <v>3.6000000000001364</v>
      </c>
      <c r="I21">
        <f t="shared" si="3"/>
        <v>144.00000000000546</v>
      </c>
      <c r="J21" s="1">
        <f>(H21+C21/2)</f>
        <v>3.6125000000001366</v>
      </c>
      <c r="O21">
        <v>0.45</v>
      </c>
      <c r="P21">
        <v>27.39</v>
      </c>
      <c r="Q21" s="2">
        <v>2.0800000000000018</v>
      </c>
      <c r="R21">
        <v>83.200000000000074</v>
      </c>
    </row>
    <row r="22" spans="3:18" x14ac:dyDescent="0.25">
      <c r="C22">
        <v>2.5000000000000001E-2</v>
      </c>
      <c r="D22">
        <v>0.47499999999999998</v>
      </c>
      <c r="E22">
        <v>29.49</v>
      </c>
      <c r="F22" s="2">
        <f t="shared" si="0"/>
        <v>2.0999999999999979</v>
      </c>
      <c r="G22">
        <f t="shared" si="1"/>
        <v>83.999999999999915</v>
      </c>
      <c r="H22" s="3">
        <f t="shared" si="2"/>
        <v>0.79999999999984084</v>
      </c>
      <c r="I22">
        <f t="shared" si="3"/>
        <v>31.999999999993634</v>
      </c>
      <c r="J22" s="1">
        <f>(H22+C22/2)</f>
        <v>0.81249999999984079</v>
      </c>
      <c r="O22">
        <v>0.47499999999999998</v>
      </c>
      <c r="P22">
        <v>29.49</v>
      </c>
      <c r="Q22" s="2">
        <v>2.0999999999999979</v>
      </c>
      <c r="R22">
        <v>83.999999999999915</v>
      </c>
    </row>
    <row r="23" spans="3:18" x14ac:dyDescent="0.25">
      <c r="C23">
        <v>2.5000000000000001E-2</v>
      </c>
      <c r="D23">
        <v>0.5</v>
      </c>
      <c r="E23">
        <v>31.6</v>
      </c>
      <c r="F23" s="2">
        <f t="shared" si="0"/>
        <v>2.110000000000003</v>
      </c>
      <c r="G23">
        <f t="shared" si="1"/>
        <v>84.400000000000119</v>
      </c>
      <c r="H23" s="3">
        <f t="shared" si="2"/>
        <v>0.40000000000020464</v>
      </c>
      <c r="I23">
        <f t="shared" si="3"/>
        <v>16.000000000008185</v>
      </c>
      <c r="J23" s="1">
        <f>(H23+C23/2)</f>
        <v>0.41250000000020465</v>
      </c>
      <c r="O23">
        <v>0.5</v>
      </c>
      <c r="P23">
        <v>31.6</v>
      </c>
      <c r="Q23" s="2">
        <v>2.110000000000003</v>
      </c>
      <c r="R23">
        <v>84.400000000000119</v>
      </c>
    </row>
    <row r="24" spans="3:18" x14ac:dyDescent="0.25">
      <c r="C24">
        <v>2.5000000000000001E-2</v>
      </c>
      <c r="D24">
        <v>0.52500000000000002</v>
      </c>
      <c r="E24">
        <v>33.799999999999997</v>
      </c>
      <c r="F24" s="2">
        <f t="shared" si="0"/>
        <v>2.1999999999999957</v>
      </c>
      <c r="G24">
        <f t="shared" si="1"/>
        <v>87.999999999999829</v>
      </c>
      <c r="H24" s="3">
        <f t="shared" si="2"/>
        <v>3.5999999999997101</v>
      </c>
      <c r="I24">
        <f t="shared" si="3"/>
        <v>143.9999999999884</v>
      </c>
      <c r="J24" s="1">
        <f>(H24+C24/2)</f>
        <v>3.6124999999997103</v>
      </c>
      <c r="O24">
        <v>0.52500000000000002</v>
      </c>
      <c r="P24">
        <v>33.799999999999997</v>
      </c>
      <c r="Q24" s="2">
        <v>2.1999999999999957</v>
      </c>
      <c r="R24">
        <v>87.999999999999829</v>
      </c>
    </row>
    <row r="25" spans="3:18" x14ac:dyDescent="0.25">
      <c r="C25">
        <v>2.5000000000000001E-2</v>
      </c>
      <c r="D25">
        <v>0.55000000000000004</v>
      </c>
      <c r="E25">
        <v>36.1</v>
      </c>
      <c r="F25" s="2">
        <f t="shared" si="0"/>
        <v>2.3000000000000043</v>
      </c>
      <c r="G25">
        <f t="shared" si="1"/>
        <v>92.000000000000171</v>
      </c>
      <c r="H25" s="3">
        <f t="shared" si="2"/>
        <v>4.0000000000003411</v>
      </c>
      <c r="I25">
        <f t="shared" si="3"/>
        <v>160.00000000001364</v>
      </c>
      <c r="J25" s="1">
        <f>(H25+C25/2)</f>
        <v>4.0125000000003412</v>
      </c>
      <c r="O25">
        <v>0.55000000000000004</v>
      </c>
      <c r="P25">
        <v>36.1</v>
      </c>
      <c r="Q25" s="2">
        <v>2.3000000000000043</v>
      </c>
      <c r="R25">
        <v>92.000000000000171</v>
      </c>
    </row>
    <row r="26" spans="3:18" x14ac:dyDescent="0.25">
      <c r="C26">
        <v>2.5000000000000001E-2</v>
      </c>
      <c r="D26">
        <v>0.57499999999999996</v>
      </c>
      <c r="E26">
        <v>38.409999999999997</v>
      </c>
      <c r="F26" s="2">
        <f t="shared" si="0"/>
        <v>2.3099999999999952</v>
      </c>
      <c r="G26">
        <f t="shared" si="1"/>
        <v>92.399999999999807</v>
      </c>
      <c r="H26" s="3">
        <f t="shared" si="2"/>
        <v>0.3999999999996362</v>
      </c>
      <c r="I26">
        <f t="shared" si="3"/>
        <v>15.999999999985448</v>
      </c>
      <c r="J26" s="1">
        <f>(H26+C26/2)</f>
        <v>0.41249999999963621</v>
      </c>
      <c r="O26">
        <v>0.57499999999999996</v>
      </c>
      <c r="P26">
        <v>38.409999999999997</v>
      </c>
      <c r="Q26" s="2">
        <v>2.3099999999999952</v>
      </c>
      <c r="R26">
        <v>92.399999999999807</v>
      </c>
    </row>
    <row r="27" spans="3:18" x14ac:dyDescent="0.25">
      <c r="C27">
        <v>2.5000000000000001E-2</v>
      </c>
      <c r="D27">
        <v>0.6</v>
      </c>
      <c r="E27">
        <v>40.85</v>
      </c>
      <c r="F27" s="2">
        <f t="shared" si="0"/>
        <v>2.4400000000000048</v>
      </c>
      <c r="G27">
        <f t="shared" si="1"/>
        <v>97.600000000000193</v>
      </c>
      <c r="H27" s="3">
        <f t="shared" si="2"/>
        <v>5.2000000000003865</v>
      </c>
      <c r="I27">
        <f t="shared" si="3"/>
        <v>208.00000000001546</v>
      </c>
      <c r="J27" s="1">
        <f>(H27+C27/2)</f>
        <v>5.2125000000003867</v>
      </c>
      <c r="O27">
        <v>0.6</v>
      </c>
      <c r="P27">
        <v>40.85</v>
      </c>
      <c r="Q27" s="2">
        <v>2.4400000000000048</v>
      </c>
      <c r="R27">
        <v>97.600000000000193</v>
      </c>
    </row>
    <row r="28" spans="3:18" x14ac:dyDescent="0.25">
      <c r="C28">
        <v>2.5000000000000001E-2</v>
      </c>
      <c r="D28">
        <v>0.625</v>
      </c>
      <c r="E28">
        <v>43.77</v>
      </c>
      <c r="F28" s="2">
        <f t="shared" si="0"/>
        <v>2.9200000000000017</v>
      </c>
      <c r="G28">
        <f t="shared" si="1"/>
        <v>116.80000000000007</v>
      </c>
      <c r="H28" s="3">
        <f t="shared" si="2"/>
        <v>19.199999999999875</v>
      </c>
      <c r="I28">
        <f t="shared" si="3"/>
        <v>767.999999999995</v>
      </c>
      <c r="J28" s="1">
        <f>(H28+C28/2)</f>
        <v>19.212499999999874</v>
      </c>
      <c r="O28">
        <v>0.625</v>
      </c>
      <c r="P28">
        <v>43.77</v>
      </c>
      <c r="Q28" s="2">
        <v>2.9200000000000017</v>
      </c>
      <c r="R28">
        <v>116.80000000000007</v>
      </c>
    </row>
    <row r="29" spans="3:18" x14ac:dyDescent="0.25">
      <c r="C29">
        <v>2.5000000000000001E-2</v>
      </c>
      <c r="D29">
        <v>0.65</v>
      </c>
      <c r="E29">
        <v>45.79</v>
      </c>
      <c r="F29" s="2">
        <f t="shared" si="0"/>
        <v>2.019999999999996</v>
      </c>
      <c r="G29">
        <f t="shared" si="1"/>
        <v>80.799999999999841</v>
      </c>
      <c r="H29" s="3">
        <f t="shared" si="2"/>
        <v>-36.000000000000227</v>
      </c>
      <c r="I29">
        <f t="shared" si="3"/>
        <v>-1440.0000000000091</v>
      </c>
      <c r="J29" s="1">
        <f>(H29+C29/2)</f>
        <v>-35.987500000000225</v>
      </c>
      <c r="O29">
        <v>0.65</v>
      </c>
      <c r="P29">
        <v>45.79</v>
      </c>
      <c r="Q29" s="2">
        <v>2.019999999999996</v>
      </c>
      <c r="R29">
        <v>80.799999999999841</v>
      </c>
    </row>
    <row r="30" spans="3:18" x14ac:dyDescent="0.25">
      <c r="C30">
        <v>2.5000000000000001E-2</v>
      </c>
      <c r="D30">
        <v>0.67500000000000004</v>
      </c>
      <c r="E30">
        <v>48.35</v>
      </c>
      <c r="F30" s="2">
        <f t="shared" si="0"/>
        <v>2.5600000000000023</v>
      </c>
      <c r="G30">
        <f t="shared" si="1"/>
        <v>102.40000000000009</v>
      </c>
      <c r="H30" s="3">
        <f t="shared" si="2"/>
        <v>21.60000000000025</v>
      </c>
      <c r="I30">
        <f t="shared" si="3"/>
        <v>864.00000000001</v>
      </c>
      <c r="J30" s="1">
        <f>(H30+C30/2)</f>
        <v>21.612500000000249</v>
      </c>
      <c r="O30">
        <v>0.67500000000000004</v>
      </c>
      <c r="P30">
        <v>48.35</v>
      </c>
      <c r="Q30" s="2">
        <v>2.5600000000000023</v>
      </c>
      <c r="R30">
        <v>102.40000000000009</v>
      </c>
    </row>
    <row r="31" spans="3:18" x14ac:dyDescent="0.25">
      <c r="C31">
        <v>2.5000000000000001E-2</v>
      </c>
      <c r="D31">
        <v>0.7</v>
      </c>
      <c r="E31">
        <v>51.01</v>
      </c>
      <c r="F31" s="2">
        <f t="shared" si="0"/>
        <v>2.6599999999999966</v>
      </c>
      <c r="G31">
        <f t="shared" si="1"/>
        <v>106.39999999999986</v>
      </c>
      <c r="H31" s="3">
        <f t="shared" si="2"/>
        <v>3.9999999999997726</v>
      </c>
      <c r="I31">
        <f t="shared" si="3"/>
        <v>159.99999999999091</v>
      </c>
      <c r="J31" s="1">
        <f>(H31+C31/2)</f>
        <v>4.0124999999997728</v>
      </c>
      <c r="O31">
        <v>0.7</v>
      </c>
      <c r="P31">
        <v>51.01</v>
      </c>
      <c r="Q31" s="2">
        <v>2.6599999999999966</v>
      </c>
      <c r="R31">
        <v>106.39999999999986</v>
      </c>
    </row>
    <row r="32" spans="3:18" x14ac:dyDescent="0.25">
      <c r="C32">
        <v>2.5000000000000001E-2</v>
      </c>
      <c r="D32">
        <v>0.72499999999999998</v>
      </c>
      <c r="E32">
        <v>53.74</v>
      </c>
      <c r="F32" s="2">
        <f t="shared" si="0"/>
        <v>2.730000000000004</v>
      </c>
      <c r="G32">
        <f t="shared" si="1"/>
        <v>109.20000000000016</v>
      </c>
      <c r="H32" s="3">
        <f t="shared" si="2"/>
        <v>2.8000000000002956</v>
      </c>
      <c r="I32">
        <f t="shared" si="3"/>
        <v>112.00000000001182</v>
      </c>
      <c r="J32" s="1">
        <f>(H32+C32/2)</f>
        <v>2.8125000000002958</v>
      </c>
      <c r="O32">
        <v>0.72499999999999998</v>
      </c>
      <c r="P32">
        <v>53.74</v>
      </c>
      <c r="Q32" s="2">
        <v>2.730000000000004</v>
      </c>
      <c r="R32">
        <v>109.20000000000016</v>
      </c>
    </row>
    <row r="33" spans="3:18" x14ac:dyDescent="0.25">
      <c r="C33">
        <v>2.5000000000000001E-2</v>
      </c>
      <c r="D33">
        <v>0.75</v>
      </c>
      <c r="E33">
        <v>56.55</v>
      </c>
      <c r="F33" s="2">
        <f t="shared" si="0"/>
        <v>2.8099999999999952</v>
      </c>
      <c r="G33">
        <f t="shared" si="1"/>
        <v>112.39999999999981</v>
      </c>
      <c r="H33" s="3">
        <f t="shared" si="2"/>
        <v>3.1999999999996476</v>
      </c>
      <c r="I33">
        <f t="shared" si="3"/>
        <v>127.9999999999859</v>
      </c>
      <c r="J33" s="1">
        <f>(H33+C33/2)</f>
        <v>3.2124999999996477</v>
      </c>
      <c r="O33">
        <v>0.75</v>
      </c>
      <c r="P33">
        <v>56.55</v>
      </c>
      <c r="Q33" s="2">
        <v>2.8099999999999952</v>
      </c>
      <c r="R33">
        <v>112.39999999999981</v>
      </c>
    </row>
    <row r="34" spans="3:18" x14ac:dyDescent="0.25">
      <c r="C34">
        <v>2.5000000000000001E-2</v>
      </c>
      <c r="D34">
        <v>0.77500000000000002</v>
      </c>
      <c r="E34">
        <v>59.4</v>
      </c>
      <c r="F34" s="2">
        <f t="shared" si="0"/>
        <v>2.8500000000000014</v>
      </c>
      <c r="G34">
        <f t="shared" si="1"/>
        <v>114.00000000000006</v>
      </c>
      <c r="H34" s="3">
        <f t="shared" si="2"/>
        <v>1.6000000000002501</v>
      </c>
      <c r="I34">
        <f t="shared" si="3"/>
        <v>64.000000000010004</v>
      </c>
      <c r="J34" s="1">
        <f>(H34+C34/2)</f>
        <v>1.6125000000002501</v>
      </c>
      <c r="O34">
        <v>0.77500000000000002</v>
      </c>
      <c r="P34">
        <v>59.4</v>
      </c>
      <c r="Q34" s="2">
        <v>2.8500000000000014</v>
      </c>
      <c r="R34">
        <v>114.00000000000006</v>
      </c>
    </row>
    <row r="35" spans="3:18" x14ac:dyDescent="0.25">
      <c r="C35">
        <v>2.5000000000000001E-2</v>
      </c>
      <c r="D35">
        <v>0.8</v>
      </c>
      <c r="E35">
        <v>62.29</v>
      </c>
      <c r="F35" s="2">
        <f t="shared" si="0"/>
        <v>2.8900000000000006</v>
      </c>
      <c r="G35">
        <f t="shared" si="1"/>
        <v>115.60000000000002</v>
      </c>
      <c r="H35" s="3">
        <f t="shared" si="2"/>
        <v>1.5999999999999659</v>
      </c>
      <c r="I35">
        <f t="shared" si="3"/>
        <v>63.999999999998636</v>
      </c>
      <c r="J35" s="1">
        <f>(H35+C35/2)</f>
        <v>1.6124999999999658</v>
      </c>
      <c r="O35">
        <v>0.8</v>
      </c>
      <c r="P35">
        <v>62.29</v>
      </c>
      <c r="Q35" s="2">
        <v>2.8900000000000006</v>
      </c>
      <c r="R35">
        <v>115.60000000000002</v>
      </c>
    </row>
    <row r="36" spans="3:18" x14ac:dyDescent="0.25">
      <c r="C36">
        <v>2.5000000000000001E-2</v>
      </c>
      <c r="D36">
        <v>0.82499999999999996</v>
      </c>
      <c r="E36">
        <v>65.3</v>
      </c>
      <c r="F36" s="2">
        <f t="shared" si="0"/>
        <v>3.009999999999998</v>
      </c>
      <c r="G36">
        <f t="shared" si="1"/>
        <v>120.39999999999992</v>
      </c>
      <c r="H36" s="3">
        <f t="shared" si="2"/>
        <v>4.7999999999998977</v>
      </c>
      <c r="I36">
        <f t="shared" si="3"/>
        <v>191.99999999999591</v>
      </c>
      <c r="J36" s="1">
        <f>(H36+C36/2)</f>
        <v>4.8124999999998979</v>
      </c>
      <c r="O36">
        <v>0.82499999999999996</v>
      </c>
      <c r="P36">
        <v>65.3</v>
      </c>
      <c r="Q36" s="2">
        <v>3.009999999999998</v>
      </c>
      <c r="R36">
        <v>120.39999999999992</v>
      </c>
    </row>
    <row r="37" spans="3:18" x14ac:dyDescent="0.25">
      <c r="C37">
        <v>2.5000000000000001E-2</v>
      </c>
      <c r="D37">
        <v>0.85</v>
      </c>
      <c r="E37">
        <v>68.55</v>
      </c>
      <c r="F37" s="2">
        <f t="shared" si="0"/>
        <v>3.25</v>
      </c>
      <c r="G37">
        <f t="shared" si="1"/>
        <v>130</v>
      </c>
      <c r="H37" s="3">
        <f t="shared" si="2"/>
        <v>9.6000000000000796</v>
      </c>
      <c r="I37">
        <f t="shared" si="3"/>
        <v>384.00000000000318</v>
      </c>
      <c r="J37" s="1">
        <f>(H37+C37/2)</f>
        <v>9.6125000000000789</v>
      </c>
      <c r="O37">
        <v>0.85</v>
      </c>
      <c r="P37">
        <v>68.55</v>
      </c>
      <c r="Q37" s="2">
        <v>3.25</v>
      </c>
      <c r="R37">
        <v>130</v>
      </c>
    </row>
    <row r="38" spans="3:18" x14ac:dyDescent="0.25">
      <c r="C38">
        <v>2.5000000000000001E-2</v>
      </c>
      <c r="D38">
        <v>0.875</v>
      </c>
      <c r="E38">
        <v>71.58</v>
      </c>
      <c r="F38" s="2">
        <f t="shared" si="0"/>
        <v>3.0300000000000011</v>
      </c>
      <c r="G38">
        <f t="shared" si="1"/>
        <v>121.20000000000005</v>
      </c>
      <c r="H38" s="3">
        <f t="shared" si="2"/>
        <v>-8.7999999999999545</v>
      </c>
      <c r="I38">
        <f t="shared" si="3"/>
        <v>-351.99999999999818</v>
      </c>
      <c r="J38" s="1">
        <f>(H38+C38/2)</f>
        <v>-8.7874999999999552</v>
      </c>
      <c r="O38">
        <v>0.875</v>
      </c>
      <c r="P38">
        <v>71.58</v>
      </c>
      <c r="Q38" s="2">
        <v>3.0300000000000011</v>
      </c>
      <c r="R38">
        <v>121.20000000000005</v>
      </c>
    </row>
    <row r="39" spans="3:18" x14ac:dyDescent="0.25">
      <c r="C39">
        <v>2.5000000000000001E-2</v>
      </c>
      <c r="D39">
        <v>0.9</v>
      </c>
      <c r="E39">
        <v>74.56</v>
      </c>
      <c r="F39" s="2">
        <f t="shared" si="0"/>
        <v>2.980000000000004</v>
      </c>
      <c r="G39">
        <f t="shared" si="1"/>
        <v>119.20000000000016</v>
      </c>
      <c r="H39" s="3">
        <f t="shared" si="2"/>
        <v>-1.9999999999998863</v>
      </c>
      <c r="I39">
        <f t="shared" si="3"/>
        <v>-79.999999999995453</v>
      </c>
      <c r="J39" s="1">
        <f>(H39+C39/2)</f>
        <v>-1.9874999999998864</v>
      </c>
      <c r="O39">
        <v>0.9</v>
      </c>
      <c r="P39">
        <v>74.56</v>
      </c>
      <c r="Q39" s="2">
        <v>2.980000000000004</v>
      </c>
      <c r="R39">
        <v>119.20000000000016</v>
      </c>
    </row>
    <row r="40" spans="3:18" x14ac:dyDescent="0.25">
      <c r="C40">
        <v>2.5000000000000001E-2</v>
      </c>
      <c r="D40">
        <v>0.92500000000000004</v>
      </c>
      <c r="E40">
        <v>77.91</v>
      </c>
      <c r="F40" s="2">
        <f t="shared" si="0"/>
        <v>3.3499999999999943</v>
      </c>
      <c r="G40">
        <f t="shared" si="1"/>
        <v>133.99999999999977</v>
      </c>
      <c r="H40" s="3">
        <f t="shared" si="2"/>
        <v>14.799999999999613</v>
      </c>
      <c r="I40">
        <f t="shared" si="3"/>
        <v>591.99999999998454</v>
      </c>
      <c r="J40" s="1">
        <f>(H40+C40/2)</f>
        <v>14.812499999999613</v>
      </c>
      <c r="O40">
        <v>0.92500000000000004</v>
      </c>
      <c r="P40">
        <v>77.91</v>
      </c>
      <c r="Q40" s="2">
        <v>3.3499999999999943</v>
      </c>
      <c r="R40">
        <v>133.99999999999977</v>
      </c>
    </row>
    <row r="41" spans="3:18" x14ac:dyDescent="0.25">
      <c r="C41">
        <v>2.5000000000000001E-2</v>
      </c>
      <c r="D41">
        <v>0.95</v>
      </c>
      <c r="E41">
        <v>81.25</v>
      </c>
      <c r="F41" s="2">
        <f t="shared" si="0"/>
        <v>3.3400000000000034</v>
      </c>
      <c r="G41">
        <f t="shared" si="1"/>
        <v>133.60000000000014</v>
      </c>
      <c r="H41" s="3">
        <f t="shared" si="2"/>
        <v>-0.3999999999996362</v>
      </c>
      <c r="I41">
        <f t="shared" si="3"/>
        <v>-15.999999999985448</v>
      </c>
      <c r="J41" s="1">
        <f>(H41+C41/2)</f>
        <v>-0.38749999999963619</v>
      </c>
      <c r="O41">
        <v>0.95</v>
      </c>
      <c r="P41">
        <v>81.25</v>
      </c>
      <c r="Q41" s="2">
        <v>3.3400000000000034</v>
      </c>
      <c r="R41">
        <v>133.60000000000014</v>
      </c>
    </row>
    <row r="44" spans="3:18" x14ac:dyDescent="0.25">
      <c r="E44" t="s">
        <v>10</v>
      </c>
      <c r="H44" t="s">
        <v>6</v>
      </c>
      <c r="O44" t="s">
        <v>16</v>
      </c>
    </row>
    <row r="45" spans="3:18" x14ac:dyDescent="0.25">
      <c r="E45" t="s">
        <v>1</v>
      </c>
      <c r="F45" s="3">
        <f>I45/SQRT(COUNT(H1:H41))</f>
        <v>4.8605600978906116</v>
      </c>
      <c r="H45" t="s">
        <v>7</v>
      </c>
      <c r="I45">
        <f>STDEV(G3:G41)</f>
        <v>30.354188082421995</v>
      </c>
      <c r="O45" t="s">
        <v>0</v>
      </c>
      <c r="P45" t="s">
        <v>15</v>
      </c>
      <c r="Q45" t="s">
        <v>1</v>
      </c>
      <c r="R45" t="s">
        <v>5</v>
      </c>
    </row>
    <row r="46" spans="3:18" x14ac:dyDescent="0.25">
      <c r="E46" t="s">
        <v>3</v>
      </c>
      <c r="F46" s="2">
        <f>I46/SQRT(COUNT(G1:G41))</f>
        <v>0.12151400244726532</v>
      </c>
      <c r="H46" t="s">
        <v>8</v>
      </c>
      <c r="I46">
        <f>STDEV(F1:F41)</f>
        <v>0.75885470206054995</v>
      </c>
      <c r="O46">
        <v>0</v>
      </c>
      <c r="P46">
        <v>26.399999999999995</v>
      </c>
      <c r="Q46">
        <v>6.0000000000000036</v>
      </c>
      <c r="R46">
        <v>0</v>
      </c>
    </row>
    <row r="47" spans="3:18" x14ac:dyDescent="0.25">
      <c r="E47" t="s">
        <v>5</v>
      </c>
      <c r="F47" s="3">
        <f>I47/SQRT(COUNT(I1:I41))</f>
        <v>64.770475570990314</v>
      </c>
      <c r="H47" t="s">
        <v>9</v>
      </c>
      <c r="I47">
        <f>_xlfn.STDEV.S(I1:I41)</f>
        <v>404.49149029614688</v>
      </c>
      <c r="O47">
        <v>2.5000000000000001E-2</v>
      </c>
      <c r="P47">
        <v>32.4</v>
      </c>
      <c r="Q47">
        <v>6.0000000000000036</v>
      </c>
      <c r="R47">
        <v>240.00000000000014</v>
      </c>
    </row>
    <row r="48" spans="3:18" x14ac:dyDescent="0.25">
      <c r="O48">
        <v>0.05</v>
      </c>
      <c r="P48">
        <v>39.199999999999996</v>
      </c>
      <c r="Q48">
        <v>6.7999999999999972</v>
      </c>
      <c r="R48">
        <v>271.99999999999989</v>
      </c>
    </row>
    <row r="49" spans="15:18" x14ac:dyDescent="0.25">
      <c r="O49">
        <v>7.4999999999999997E-2</v>
      </c>
      <c r="P49">
        <v>42.4</v>
      </c>
      <c r="Q49">
        <v>3.2000000000000028</v>
      </c>
      <c r="R49">
        <v>128.00000000000011</v>
      </c>
    </row>
    <row r="50" spans="15:18" x14ac:dyDescent="0.25">
      <c r="O50">
        <v>0.1</v>
      </c>
      <c r="P50">
        <v>44.400000000000013</v>
      </c>
      <c r="Q50">
        <v>2.0000000000000142</v>
      </c>
      <c r="R50">
        <v>80.000000000000568</v>
      </c>
    </row>
    <row r="51" spans="15:18" x14ac:dyDescent="0.25">
      <c r="O51">
        <v>0.125</v>
      </c>
      <c r="P51">
        <v>47.59999999999998</v>
      </c>
      <c r="Q51">
        <v>3.1999999999999673</v>
      </c>
      <c r="R51">
        <v>127.99999999999869</v>
      </c>
    </row>
    <row r="52" spans="15:18" x14ac:dyDescent="0.25">
      <c r="O52">
        <v>0.15</v>
      </c>
      <c r="P52">
        <v>51.6</v>
      </c>
      <c r="Q52">
        <v>4.0000000000000213</v>
      </c>
      <c r="R52">
        <v>160.00000000000085</v>
      </c>
    </row>
    <row r="53" spans="15:18" x14ac:dyDescent="0.25">
      <c r="O53">
        <v>0.17499999999999999</v>
      </c>
      <c r="P53">
        <v>40</v>
      </c>
      <c r="Q53">
        <v>-11.600000000000001</v>
      </c>
      <c r="R53">
        <v>-464.00000000000006</v>
      </c>
    </row>
    <row r="54" spans="15:18" x14ac:dyDescent="0.25">
      <c r="O54">
        <v>0.2</v>
      </c>
      <c r="P54">
        <v>67.999999999999972</v>
      </c>
      <c r="Q54">
        <v>27.999999999999972</v>
      </c>
      <c r="R54">
        <v>1119.9999999999989</v>
      </c>
    </row>
    <row r="55" spans="15:18" x14ac:dyDescent="0.25">
      <c r="O55">
        <v>0.22500000000000001</v>
      </c>
      <c r="P55">
        <v>68.400000000000034</v>
      </c>
      <c r="Q55">
        <v>0.40000000000006253</v>
      </c>
      <c r="R55">
        <v>16.000000000002501</v>
      </c>
    </row>
    <row r="56" spans="15:18" x14ac:dyDescent="0.25">
      <c r="O56">
        <v>0.25</v>
      </c>
      <c r="P56">
        <v>51.599999999999966</v>
      </c>
      <c r="Q56">
        <v>-16.800000000000068</v>
      </c>
      <c r="R56">
        <v>-672.00000000000273</v>
      </c>
    </row>
    <row r="57" spans="15:18" x14ac:dyDescent="0.25">
      <c r="O57">
        <v>0.27500000000000002</v>
      </c>
      <c r="P57">
        <v>64.000000000000057</v>
      </c>
      <c r="Q57">
        <v>12.400000000000091</v>
      </c>
      <c r="R57">
        <v>496.00000000000364</v>
      </c>
    </row>
    <row r="58" spans="15:18" x14ac:dyDescent="0.25">
      <c r="O58">
        <v>0.3</v>
      </c>
      <c r="P58">
        <v>67.599999999999909</v>
      </c>
      <c r="Q58">
        <v>3.5999999999998522</v>
      </c>
      <c r="R58">
        <v>143.99999999999409</v>
      </c>
    </row>
    <row r="59" spans="15:18" x14ac:dyDescent="0.25">
      <c r="O59">
        <v>0.32500000000000001</v>
      </c>
      <c r="P59">
        <v>68.800000000000097</v>
      </c>
      <c r="Q59">
        <v>1.2000000000001876</v>
      </c>
      <c r="R59">
        <v>48.000000000007503</v>
      </c>
    </row>
    <row r="60" spans="15:18" x14ac:dyDescent="0.25">
      <c r="O60">
        <v>0.35</v>
      </c>
      <c r="P60">
        <v>71.599999999999966</v>
      </c>
      <c r="Q60">
        <v>2.7999999999998693</v>
      </c>
      <c r="R60">
        <v>111.99999999999477</v>
      </c>
    </row>
    <row r="61" spans="15:18" x14ac:dyDescent="0.25">
      <c r="O61">
        <v>0.375</v>
      </c>
      <c r="P61">
        <v>72.800000000000011</v>
      </c>
      <c r="Q61">
        <v>1.2000000000000455</v>
      </c>
      <c r="R61">
        <v>48.000000000001819</v>
      </c>
    </row>
    <row r="62" spans="15:18" x14ac:dyDescent="0.25">
      <c r="O62">
        <v>0.4</v>
      </c>
      <c r="P62">
        <v>76.400000000000006</v>
      </c>
      <c r="Q62">
        <v>3.5999999999999943</v>
      </c>
      <c r="R62">
        <v>143.99999999999977</v>
      </c>
    </row>
    <row r="63" spans="15:18" x14ac:dyDescent="0.25">
      <c r="O63">
        <v>0.42499999999999999</v>
      </c>
      <c r="P63">
        <v>79.599999999999937</v>
      </c>
      <c r="Q63">
        <v>3.1999999999999318</v>
      </c>
      <c r="R63">
        <v>127.99999999999727</v>
      </c>
    </row>
    <row r="64" spans="15:18" x14ac:dyDescent="0.25">
      <c r="O64">
        <v>0.45</v>
      </c>
      <c r="P64">
        <v>83.200000000000074</v>
      </c>
      <c r="Q64">
        <v>3.6000000000001364</v>
      </c>
      <c r="R64">
        <v>144.00000000000546</v>
      </c>
    </row>
    <row r="65" spans="15:18" x14ac:dyDescent="0.25">
      <c r="O65">
        <v>0.47499999999999998</v>
      </c>
      <c r="P65">
        <v>83.999999999999915</v>
      </c>
      <c r="Q65">
        <v>0.79999999999984084</v>
      </c>
      <c r="R65">
        <v>31.999999999993634</v>
      </c>
    </row>
    <row r="66" spans="15:18" x14ac:dyDescent="0.25">
      <c r="O66">
        <v>0.5</v>
      </c>
      <c r="P66">
        <v>84.400000000000119</v>
      </c>
      <c r="Q66">
        <v>0.40000000000020464</v>
      </c>
      <c r="R66">
        <v>16.000000000008185</v>
      </c>
    </row>
    <row r="67" spans="15:18" x14ac:dyDescent="0.25">
      <c r="O67">
        <v>0.52500000000000002</v>
      </c>
      <c r="P67">
        <v>87.999999999999829</v>
      </c>
      <c r="Q67">
        <v>3.5999999999997101</v>
      </c>
      <c r="R67">
        <v>143.9999999999884</v>
      </c>
    </row>
    <row r="68" spans="15:18" x14ac:dyDescent="0.25">
      <c r="O68">
        <v>0.55000000000000004</v>
      </c>
      <c r="P68">
        <v>92.000000000000171</v>
      </c>
      <c r="Q68">
        <v>4.0000000000003411</v>
      </c>
      <c r="R68">
        <v>160.00000000001364</v>
      </c>
    </row>
    <row r="69" spans="15:18" x14ac:dyDescent="0.25">
      <c r="O69">
        <v>0.57499999999999996</v>
      </c>
      <c r="P69">
        <v>92.399999999999807</v>
      </c>
      <c r="Q69">
        <v>0.3999999999996362</v>
      </c>
      <c r="R69">
        <v>15.999999999985448</v>
      </c>
    </row>
    <row r="70" spans="15:18" x14ac:dyDescent="0.25">
      <c r="O70">
        <v>0.6</v>
      </c>
      <c r="P70">
        <v>97.600000000000193</v>
      </c>
      <c r="Q70">
        <v>5.2000000000003865</v>
      </c>
      <c r="R70">
        <v>208.00000000001546</v>
      </c>
    </row>
    <row r="71" spans="15:18" x14ac:dyDescent="0.25">
      <c r="O71">
        <v>0.625</v>
      </c>
      <c r="P71">
        <v>116.80000000000007</v>
      </c>
      <c r="Q71">
        <v>19.199999999999875</v>
      </c>
      <c r="R71">
        <v>767.999999999995</v>
      </c>
    </row>
    <row r="72" spans="15:18" x14ac:dyDescent="0.25">
      <c r="O72">
        <v>0.65</v>
      </c>
      <c r="P72">
        <v>80.799999999999841</v>
      </c>
      <c r="Q72">
        <v>-36.000000000000227</v>
      </c>
      <c r="R72">
        <v>-1440.0000000000091</v>
      </c>
    </row>
    <row r="73" spans="15:18" x14ac:dyDescent="0.25">
      <c r="O73">
        <v>0.67500000000000004</v>
      </c>
      <c r="P73">
        <v>102.40000000000009</v>
      </c>
      <c r="Q73">
        <v>21.60000000000025</v>
      </c>
      <c r="R73">
        <v>864.00000000001</v>
      </c>
    </row>
    <row r="74" spans="15:18" x14ac:dyDescent="0.25">
      <c r="O74">
        <v>0.7</v>
      </c>
      <c r="P74">
        <v>106.39999999999986</v>
      </c>
      <c r="Q74">
        <v>3.9999999999997726</v>
      </c>
      <c r="R74">
        <v>159.99999999999091</v>
      </c>
    </row>
    <row r="75" spans="15:18" x14ac:dyDescent="0.25">
      <c r="O75">
        <v>0.72499999999999998</v>
      </c>
      <c r="P75">
        <v>109.20000000000016</v>
      </c>
      <c r="Q75">
        <v>2.8000000000002956</v>
      </c>
      <c r="R75">
        <v>112.00000000001182</v>
      </c>
    </row>
    <row r="76" spans="15:18" x14ac:dyDescent="0.25">
      <c r="O76">
        <v>0.75</v>
      </c>
      <c r="P76">
        <v>112.39999999999981</v>
      </c>
      <c r="Q76">
        <v>3.1999999999996476</v>
      </c>
      <c r="R76">
        <v>127.9999999999859</v>
      </c>
    </row>
    <row r="77" spans="15:18" x14ac:dyDescent="0.25">
      <c r="O77">
        <v>0.77500000000000002</v>
      </c>
      <c r="P77">
        <v>114.00000000000006</v>
      </c>
      <c r="Q77">
        <v>1.6000000000002501</v>
      </c>
      <c r="R77">
        <v>64.000000000010004</v>
      </c>
    </row>
    <row r="78" spans="15:18" x14ac:dyDescent="0.25">
      <c r="O78">
        <v>0.8</v>
      </c>
      <c r="P78">
        <v>115.60000000000002</v>
      </c>
      <c r="Q78">
        <v>1.5999999999999659</v>
      </c>
      <c r="R78">
        <v>63.999999999998636</v>
      </c>
    </row>
    <row r="79" spans="15:18" x14ac:dyDescent="0.25">
      <c r="O79">
        <v>0.82499999999999996</v>
      </c>
      <c r="P79">
        <v>120.39999999999992</v>
      </c>
      <c r="Q79">
        <v>4.7999999999998977</v>
      </c>
      <c r="R79">
        <v>191.99999999999591</v>
      </c>
    </row>
    <row r="80" spans="15:18" x14ac:dyDescent="0.25">
      <c r="O80">
        <v>0.85</v>
      </c>
      <c r="P80">
        <v>130</v>
      </c>
      <c r="Q80">
        <v>9.6000000000000796</v>
      </c>
      <c r="R80">
        <v>384.00000000000318</v>
      </c>
    </row>
    <row r="81" spans="15:18" x14ac:dyDescent="0.25">
      <c r="O81">
        <v>0.875</v>
      </c>
      <c r="P81">
        <v>121.20000000000005</v>
      </c>
      <c r="Q81">
        <v>-8.7999999999999545</v>
      </c>
      <c r="R81">
        <v>-351.99999999999818</v>
      </c>
    </row>
    <row r="82" spans="15:18" x14ac:dyDescent="0.25">
      <c r="O82">
        <v>0.9</v>
      </c>
      <c r="P82">
        <v>119.20000000000016</v>
      </c>
      <c r="Q82">
        <v>-1.9999999999998863</v>
      </c>
      <c r="R82">
        <v>-79.999999999995453</v>
      </c>
    </row>
    <row r="83" spans="15:18" x14ac:dyDescent="0.25">
      <c r="O83">
        <v>0.92500000000000004</v>
      </c>
      <c r="P83">
        <v>133.99999999999977</v>
      </c>
      <c r="Q83">
        <v>14.799999999999613</v>
      </c>
      <c r="R83">
        <v>591.99999999998454</v>
      </c>
    </row>
    <row r="84" spans="15:18" x14ac:dyDescent="0.25">
      <c r="O84">
        <v>0.95</v>
      </c>
      <c r="P84">
        <v>133.60000000000014</v>
      </c>
      <c r="Q84">
        <v>-0.3999999999996362</v>
      </c>
      <c r="R84">
        <v>-15.999999999985448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Delemos</dc:creator>
  <cp:lastModifiedBy>Jonathon Delemos</cp:lastModifiedBy>
  <dcterms:created xsi:type="dcterms:W3CDTF">2023-02-21T17:47:17Z</dcterms:created>
  <dcterms:modified xsi:type="dcterms:W3CDTF">2023-02-25T00:43:11Z</dcterms:modified>
</cp:coreProperties>
</file>