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IFERROR(__xludf.DUMMYFUNCTION("GOOGLEFINANCE(""AMC"", ""All"", today() - 365, today())"),"Date")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IFERROR(__xludf.DUMMYFUNCTION("""COMPUTED_VALUE"""),43990.66666666667)</f>
        <v>43990.66667</v>
      </c>
      <c r="B2" s="2">
        <f>IFERROR(__xludf.DUMMYFUNCTION("""COMPUTED_VALUE"""),6.27)</f>
        <v>6.27</v>
      </c>
      <c r="C2" s="2">
        <f>IFERROR(__xludf.DUMMYFUNCTION("""COMPUTED_VALUE"""),6.84)</f>
        <v>6.84</v>
      </c>
      <c r="D2" s="2">
        <f>IFERROR(__xludf.DUMMYFUNCTION("""COMPUTED_VALUE"""),6.17)</f>
        <v>6.17</v>
      </c>
      <c r="E2" s="2">
        <f>IFERROR(__xludf.DUMMYFUNCTION("""COMPUTED_VALUE"""),6.45)</f>
        <v>6.45</v>
      </c>
      <c r="F2" s="2">
        <f>IFERROR(__xludf.DUMMYFUNCTION("""COMPUTED_VALUE"""),8587142.0)</f>
        <v>8587142</v>
      </c>
    </row>
    <row r="3">
      <c r="A3" s="3">
        <f>IFERROR(__xludf.DUMMYFUNCTION("""COMPUTED_VALUE"""),43991.66666666667)</f>
        <v>43991.66667</v>
      </c>
      <c r="B3" s="2">
        <f>IFERROR(__xludf.DUMMYFUNCTION("""COMPUTED_VALUE"""),6.1)</f>
        <v>6.1</v>
      </c>
      <c r="C3" s="2">
        <f>IFERROR(__xludf.DUMMYFUNCTION("""COMPUTED_VALUE"""),6.19)</f>
        <v>6.19</v>
      </c>
      <c r="D3" s="2">
        <f>IFERROR(__xludf.DUMMYFUNCTION("""COMPUTED_VALUE"""),5.56)</f>
        <v>5.56</v>
      </c>
      <c r="E3" s="2">
        <f>IFERROR(__xludf.DUMMYFUNCTION("""COMPUTED_VALUE"""),5.99)</f>
        <v>5.99</v>
      </c>
      <c r="F3" s="2">
        <f>IFERROR(__xludf.DUMMYFUNCTION("""COMPUTED_VALUE"""),7394309.0)</f>
        <v>7394309</v>
      </c>
    </row>
    <row r="4">
      <c r="A4" s="3">
        <f>IFERROR(__xludf.DUMMYFUNCTION("""COMPUTED_VALUE"""),43992.66666666667)</f>
        <v>43992.66667</v>
      </c>
      <c r="B4" s="2">
        <f>IFERROR(__xludf.DUMMYFUNCTION("""COMPUTED_VALUE"""),7.3)</f>
        <v>7.3</v>
      </c>
      <c r="C4" s="2">
        <f>IFERROR(__xludf.DUMMYFUNCTION("""COMPUTED_VALUE"""),7.35)</f>
        <v>7.35</v>
      </c>
      <c r="D4" s="2">
        <f>IFERROR(__xludf.DUMMYFUNCTION("""COMPUTED_VALUE"""),6.28)</f>
        <v>6.28</v>
      </c>
      <c r="E4" s="2">
        <f>IFERROR(__xludf.DUMMYFUNCTION("""COMPUTED_VALUE"""),6.29)</f>
        <v>6.29</v>
      </c>
      <c r="F4" s="2">
        <f>IFERROR(__xludf.DUMMYFUNCTION("""COMPUTED_VALUE"""),1.5322626E7)</f>
        <v>15322626</v>
      </c>
    </row>
    <row r="5">
      <c r="A5" s="3">
        <f>IFERROR(__xludf.DUMMYFUNCTION("""COMPUTED_VALUE"""),43993.66666666667)</f>
        <v>43993.66667</v>
      </c>
      <c r="B5" s="2">
        <f>IFERROR(__xludf.DUMMYFUNCTION("""COMPUTED_VALUE"""),5.53)</f>
        <v>5.53</v>
      </c>
      <c r="C5" s="2">
        <f>IFERROR(__xludf.DUMMYFUNCTION("""COMPUTED_VALUE"""),5.65)</f>
        <v>5.65</v>
      </c>
      <c r="D5" s="2">
        <f>IFERROR(__xludf.DUMMYFUNCTION("""COMPUTED_VALUE"""),5.0)</f>
        <v>5</v>
      </c>
      <c r="E5" s="2">
        <f>IFERROR(__xludf.DUMMYFUNCTION("""COMPUTED_VALUE"""),5.17)</f>
        <v>5.17</v>
      </c>
      <c r="F5" s="2">
        <f>IFERROR(__xludf.DUMMYFUNCTION("""COMPUTED_VALUE"""),9179401.0)</f>
        <v>9179401</v>
      </c>
    </row>
    <row r="6">
      <c r="A6" s="3">
        <f>IFERROR(__xludf.DUMMYFUNCTION("""COMPUTED_VALUE"""),43994.66666666667)</f>
        <v>43994.66667</v>
      </c>
      <c r="B6" s="2">
        <f>IFERROR(__xludf.DUMMYFUNCTION("""COMPUTED_VALUE"""),5.69)</f>
        <v>5.69</v>
      </c>
      <c r="C6" s="2">
        <f>IFERROR(__xludf.DUMMYFUNCTION("""COMPUTED_VALUE"""),5.93)</f>
        <v>5.93</v>
      </c>
      <c r="D6" s="2">
        <f>IFERROR(__xludf.DUMMYFUNCTION("""COMPUTED_VALUE"""),5.22)</f>
        <v>5.22</v>
      </c>
      <c r="E6" s="2">
        <f>IFERROR(__xludf.DUMMYFUNCTION("""COMPUTED_VALUE"""),5.89)</f>
        <v>5.89</v>
      </c>
      <c r="F6" s="2">
        <f>IFERROR(__xludf.DUMMYFUNCTION("""COMPUTED_VALUE"""),7352885.0)</f>
        <v>7352885</v>
      </c>
    </row>
    <row r="7">
      <c r="A7" s="3">
        <f>IFERROR(__xludf.DUMMYFUNCTION("""COMPUTED_VALUE"""),43997.66666666667)</f>
        <v>43997.66667</v>
      </c>
      <c r="B7" s="2">
        <f>IFERROR(__xludf.DUMMYFUNCTION("""COMPUTED_VALUE"""),5.42)</f>
        <v>5.42</v>
      </c>
      <c r="C7" s="2">
        <f>IFERROR(__xludf.DUMMYFUNCTION("""COMPUTED_VALUE"""),5.93)</f>
        <v>5.93</v>
      </c>
      <c r="D7" s="2">
        <f>IFERROR(__xludf.DUMMYFUNCTION("""COMPUTED_VALUE"""),5.3)</f>
        <v>5.3</v>
      </c>
      <c r="E7" s="2">
        <f>IFERROR(__xludf.DUMMYFUNCTION("""COMPUTED_VALUE"""),5.8)</f>
        <v>5.8</v>
      </c>
      <c r="F7" s="2">
        <f>IFERROR(__xludf.DUMMYFUNCTION("""COMPUTED_VALUE"""),5541446.0)</f>
        <v>5541446</v>
      </c>
    </row>
    <row r="8">
      <c r="A8" s="3">
        <f>IFERROR(__xludf.DUMMYFUNCTION("""COMPUTED_VALUE"""),43998.66666666667)</f>
        <v>43998.66667</v>
      </c>
      <c r="B8" s="2">
        <f>IFERROR(__xludf.DUMMYFUNCTION("""COMPUTED_VALUE"""),6.02)</f>
        <v>6.02</v>
      </c>
      <c r="C8" s="2">
        <f>IFERROR(__xludf.DUMMYFUNCTION("""COMPUTED_VALUE"""),6.06)</f>
        <v>6.06</v>
      </c>
      <c r="D8" s="2">
        <f>IFERROR(__xludf.DUMMYFUNCTION("""COMPUTED_VALUE"""),5.5)</f>
        <v>5.5</v>
      </c>
      <c r="E8" s="2">
        <f>IFERROR(__xludf.DUMMYFUNCTION("""COMPUTED_VALUE"""),5.56)</f>
        <v>5.56</v>
      </c>
      <c r="F8" s="2">
        <f>IFERROR(__xludf.DUMMYFUNCTION("""COMPUTED_VALUE"""),5911939.0)</f>
        <v>5911939</v>
      </c>
    </row>
    <row r="9">
      <c r="A9" s="3">
        <f>IFERROR(__xludf.DUMMYFUNCTION("""COMPUTED_VALUE"""),43999.66666666667)</f>
        <v>43999.66667</v>
      </c>
      <c r="B9" s="2">
        <f>IFERROR(__xludf.DUMMYFUNCTION("""COMPUTED_VALUE"""),5.41)</f>
        <v>5.41</v>
      </c>
      <c r="C9" s="2">
        <f>IFERROR(__xludf.DUMMYFUNCTION("""COMPUTED_VALUE"""),5.63)</f>
        <v>5.63</v>
      </c>
      <c r="D9" s="2">
        <f>IFERROR(__xludf.DUMMYFUNCTION("""COMPUTED_VALUE"""),5.31)</f>
        <v>5.31</v>
      </c>
      <c r="E9" s="2">
        <f>IFERROR(__xludf.DUMMYFUNCTION("""COMPUTED_VALUE"""),5.42)</f>
        <v>5.42</v>
      </c>
      <c r="F9" s="2">
        <f>IFERROR(__xludf.DUMMYFUNCTION("""COMPUTED_VALUE"""),3030810.0)</f>
        <v>3030810</v>
      </c>
    </row>
    <row r="10">
      <c r="A10" s="3">
        <f>IFERROR(__xludf.DUMMYFUNCTION("""COMPUTED_VALUE"""),44000.66666666667)</f>
        <v>44000.66667</v>
      </c>
      <c r="B10" s="2">
        <f>IFERROR(__xludf.DUMMYFUNCTION("""COMPUTED_VALUE"""),5.35)</f>
        <v>5.35</v>
      </c>
      <c r="C10" s="2">
        <f>IFERROR(__xludf.DUMMYFUNCTION("""COMPUTED_VALUE"""),5.72)</f>
        <v>5.72</v>
      </c>
      <c r="D10" s="2">
        <f>IFERROR(__xludf.DUMMYFUNCTION("""COMPUTED_VALUE"""),5.34)</f>
        <v>5.34</v>
      </c>
      <c r="E10" s="2">
        <f>IFERROR(__xludf.DUMMYFUNCTION("""COMPUTED_VALUE"""),5.63)</f>
        <v>5.63</v>
      </c>
      <c r="F10" s="2">
        <f>IFERROR(__xludf.DUMMYFUNCTION("""COMPUTED_VALUE"""),5619724.0)</f>
        <v>5619724</v>
      </c>
    </row>
    <row r="11">
      <c r="A11" s="3">
        <f>IFERROR(__xludf.DUMMYFUNCTION("""COMPUTED_VALUE"""),44001.66666666667)</f>
        <v>44001.66667</v>
      </c>
      <c r="B11" s="2">
        <f>IFERROR(__xludf.DUMMYFUNCTION("""COMPUTED_VALUE"""),6.2)</f>
        <v>6.2</v>
      </c>
      <c r="C11" s="2">
        <f>IFERROR(__xludf.DUMMYFUNCTION("""COMPUTED_VALUE"""),6.25)</f>
        <v>6.25</v>
      </c>
      <c r="D11" s="2">
        <f>IFERROR(__xludf.DUMMYFUNCTION("""COMPUTED_VALUE"""),5.46)</f>
        <v>5.46</v>
      </c>
      <c r="E11" s="2">
        <f>IFERROR(__xludf.DUMMYFUNCTION("""COMPUTED_VALUE"""),5.52)</f>
        <v>5.52</v>
      </c>
      <c r="F11" s="2">
        <f>IFERROR(__xludf.DUMMYFUNCTION("""COMPUTED_VALUE"""),1.3137394E7)</f>
        <v>13137394</v>
      </c>
    </row>
    <row r="12">
      <c r="A12" s="3">
        <f>IFERROR(__xludf.DUMMYFUNCTION("""COMPUTED_VALUE"""),44004.66666666667)</f>
        <v>44004.66667</v>
      </c>
      <c r="B12" s="2">
        <f>IFERROR(__xludf.DUMMYFUNCTION("""COMPUTED_VALUE"""),5.48)</f>
        <v>5.48</v>
      </c>
      <c r="C12" s="2">
        <f>IFERROR(__xludf.DUMMYFUNCTION("""COMPUTED_VALUE"""),5.48)</f>
        <v>5.48</v>
      </c>
      <c r="D12" s="2">
        <f>IFERROR(__xludf.DUMMYFUNCTION("""COMPUTED_VALUE"""),5.21)</f>
        <v>5.21</v>
      </c>
      <c r="E12" s="2">
        <f>IFERROR(__xludf.DUMMYFUNCTION("""COMPUTED_VALUE"""),5.33)</f>
        <v>5.33</v>
      </c>
      <c r="F12" s="2">
        <f>IFERROR(__xludf.DUMMYFUNCTION("""COMPUTED_VALUE"""),4412845.0)</f>
        <v>4412845</v>
      </c>
    </row>
    <row r="13">
      <c r="A13" s="3">
        <f>IFERROR(__xludf.DUMMYFUNCTION("""COMPUTED_VALUE"""),44005.66666666667)</f>
        <v>44005.66667</v>
      </c>
      <c r="B13" s="2">
        <f>IFERROR(__xludf.DUMMYFUNCTION("""COMPUTED_VALUE"""),5.37)</f>
        <v>5.37</v>
      </c>
      <c r="C13" s="2">
        <f>IFERROR(__xludf.DUMMYFUNCTION("""COMPUTED_VALUE"""),5.4)</f>
        <v>5.4</v>
      </c>
      <c r="D13" s="2">
        <f>IFERROR(__xludf.DUMMYFUNCTION("""COMPUTED_VALUE"""),5.04)</f>
        <v>5.04</v>
      </c>
      <c r="E13" s="2">
        <f>IFERROR(__xludf.DUMMYFUNCTION("""COMPUTED_VALUE"""),5.1)</f>
        <v>5.1</v>
      </c>
      <c r="F13" s="2">
        <f>IFERROR(__xludf.DUMMYFUNCTION("""COMPUTED_VALUE"""),5699306.0)</f>
        <v>5699306</v>
      </c>
    </row>
    <row r="14">
      <c r="A14" s="3">
        <f>IFERROR(__xludf.DUMMYFUNCTION("""COMPUTED_VALUE"""),44006.66666666667)</f>
        <v>44006.66667</v>
      </c>
      <c r="B14" s="2">
        <f>IFERROR(__xludf.DUMMYFUNCTION("""COMPUTED_VALUE"""),4.99)</f>
        <v>4.99</v>
      </c>
      <c r="C14" s="2">
        <f>IFERROR(__xludf.DUMMYFUNCTION("""COMPUTED_VALUE"""),5.12)</f>
        <v>5.12</v>
      </c>
      <c r="D14" s="2">
        <f>IFERROR(__xludf.DUMMYFUNCTION("""COMPUTED_VALUE"""),4.51)</f>
        <v>4.51</v>
      </c>
      <c r="E14" s="2">
        <f>IFERROR(__xludf.DUMMYFUNCTION("""COMPUTED_VALUE"""),4.79)</f>
        <v>4.79</v>
      </c>
      <c r="F14" s="2">
        <f>IFERROR(__xludf.DUMMYFUNCTION("""COMPUTED_VALUE"""),8104133.0)</f>
        <v>8104133</v>
      </c>
    </row>
    <row r="15">
      <c r="A15" s="3">
        <f>IFERROR(__xludf.DUMMYFUNCTION("""COMPUTED_VALUE"""),44007.66666666667)</f>
        <v>44007.66667</v>
      </c>
      <c r="B15" s="2">
        <f>IFERROR(__xludf.DUMMYFUNCTION("""COMPUTED_VALUE"""),4.57)</f>
        <v>4.57</v>
      </c>
      <c r="C15" s="2">
        <f>IFERROR(__xludf.DUMMYFUNCTION("""COMPUTED_VALUE"""),4.59)</f>
        <v>4.59</v>
      </c>
      <c r="D15" s="2">
        <f>IFERROR(__xludf.DUMMYFUNCTION("""COMPUTED_VALUE"""),4.17)</f>
        <v>4.17</v>
      </c>
      <c r="E15" s="2">
        <f>IFERROR(__xludf.DUMMYFUNCTION("""COMPUTED_VALUE"""),4.27)</f>
        <v>4.27</v>
      </c>
      <c r="F15" s="2">
        <f>IFERROR(__xludf.DUMMYFUNCTION("""COMPUTED_VALUE"""),8251419.0)</f>
        <v>8251419</v>
      </c>
    </row>
    <row r="16">
      <c r="A16" s="3">
        <f>IFERROR(__xludf.DUMMYFUNCTION("""COMPUTED_VALUE"""),44008.66666666667)</f>
        <v>44008.66667</v>
      </c>
      <c r="B16" s="2">
        <f>IFERROR(__xludf.DUMMYFUNCTION("""COMPUTED_VALUE"""),4.26)</f>
        <v>4.26</v>
      </c>
      <c r="C16" s="2">
        <f>IFERROR(__xludf.DUMMYFUNCTION("""COMPUTED_VALUE"""),4.69)</f>
        <v>4.69</v>
      </c>
      <c r="D16" s="2">
        <f>IFERROR(__xludf.DUMMYFUNCTION("""COMPUTED_VALUE"""),4.15)</f>
        <v>4.15</v>
      </c>
      <c r="E16" s="2">
        <f>IFERROR(__xludf.DUMMYFUNCTION("""COMPUTED_VALUE"""),4.18)</f>
        <v>4.18</v>
      </c>
      <c r="F16" s="2">
        <f>IFERROR(__xludf.DUMMYFUNCTION("""COMPUTED_VALUE"""),5601002.0)</f>
        <v>5601002</v>
      </c>
    </row>
    <row r="17">
      <c r="A17" s="3">
        <f>IFERROR(__xludf.DUMMYFUNCTION("""COMPUTED_VALUE"""),44011.66666666667)</f>
        <v>44011.66667</v>
      </c>
      <c r="B17" s="2">
        <f>IFERROR(__xludf.DUMMYFUNCTION("""COMPUTED_VALUE"""),3.91)</f>
        <v>3.91</v>
      </c>
      <c r="C17" s="2">
        <f>IFERROR(__xludf.DUMMYFUNCTION("""COMPUTED_VALUE"""),4.44)</f>
        <v>4.44</v>
      </c>
      <c r="D17" s="2">
        <f>IFERROR(__xludf.DUMMYFUNCTION("""COMPUTED_VALUE"""),3.75)</f>
        <v>3.75</v>
      </c>
      <c r="E17" s="2">
        <f>IFERROR(__xludf.DUMMYFUNCTION("""COMPUTED_VALUE"""),4.42)</f>
        <v>4.42</v>
      </c>
      <c r="F17" s="2">
        <f>IFERROR(__xludf.DUMMYFUNCTION("""COMPUTED_VALUE"""),9321558.0)</f>
        <v>9321558</v>
      </c>
    </row>
    <row r="18">
      <c r="A18" s="3">
        <f>IFERROR(__xludf.DUMMYFUNCTION("""COMPUTED_VALUE"""),44012.66666666667)</f>
        <v>44012.66667</v>
      </c>
      <c r="B18" s="2">
        <f>IFERROR(__xludf.DUMMYFUNCTION("""COMPUTED_VALUE"""),4.34)</f>
        <v>4.34</v>
      </c>
      <c r="C18" s="2">
        <f>IFERROR(__xludf.DUMMYFUNCTION("""COMPUTED_VALUE"""),4.36)</f>
        <v>4.36</v>
      </c>
      <c r="D18" s="2">
        <f>IFERROR(__xludf.DUMMYFUNCTION("""COMPUTED_VALUE"""),4.21)</f>
        <v>4.21</v>
      </c>
      <c r="E18" s="2">
        <f>IFERROR(__xludf.DUMMYFUNCTION("""COMPUTED_VALUE"""),4.29)</f>
        <v>4.29</v>
      </c>
      <c r="F18" s="2">
        <f>IFERROR(__xludf.DUMMYFUNCTION("""COMPUTED_VALUE"""),3653414.0)</f>
        <v>3653414</v>
      </c>
    </row>
    <row r="19">
      <c r="A19" s="3">
        <f>IFERROR(__xludf.DUMMYFUNCTION("""COMPUTED_VALUE"""),44013.66666666667)</f>
        <v>44013.66667</v>
      </c>
      <c r="B19" s="2">
        <f>IFERROR(__xludf.DUMMYFUNCTION("""COMPUTED_VALUE"""),4.26)</f>
        <v>4.26</v>
      </c>
      <c r="C19" s="2">
        <f>IFERROR(__xludf.DUMMYFUNCTION("""COMPUTED_VALUE"""),4.6)</f>
        <v>4.6</v>
      </c>
      <c r="D19" s="2">
        <f>IFERROR(__xludf.DUMMYFUNCTION("""COMPUTED_VALUE"""),4.26)</f>
        <v>4.26</v>
      </c>
      <c r="E19" s="2">
        <f>IFERROR(__xludf.DUMMYFUNCTION("""COMPUTED_VALUE"""),4.57)</f>
        <v>4.57</v>
      </c>
      <c r="F19" s="2">
        <f>IFERROR(__xludf.DUMMYFUNCTION("""COMPUTED_VALUE"""),4914525.0)</f>
        <v>4914525</v>
      </c>
    </row>
    <row r="20">
      <c r="A20" s="3">
        <f>IFERROR(__xludf.DUMMYFUNCTION("""COMPUTED_VALUE"""),44014.66666666667)</f>
        <v>44014.66667</v>
      </c>
      <c r="B20" s="2">
        <f>IFERROR(__xludf.DUMMYFUNCTION("""COMPUTED_VALUE"""),4.69)</f>
        <v>4.69</v>
      </c>
      <c r="C20" s="2">
        <f>IFERROR(__xludf.DUMMYFUNCTION("""COMPUTED_VALUE"""),4.69)</f>
        <v>4.69</v>
      </c>
      <c r="D20" s="2">
        <f>IFERROR(__xludf.DUMMYFUNCTION("""COMPUTED_VALUE"""),4.47)</f>
        <v>4.47</v>
      </c>
      <c r="E20" s="2">
        <f>IFERROR(__xludf.DUMMYFUNCTION("""COMPUTED_VALUE"""),4.53)</f>
        <v>4.53</v>
      </c>
      <c r="F20" s="2">
        <f>IFERROR(__xludf.DUMMYFUNCTION("""COMPUTED_VALUE"""),3908373.0)</f>
        <v>3908373</v>
      </c>
    </row>
    <row r="21">
      <c r="A21" s="3">
        <f>IFERROR(__xludf.DUMMYFUNCTION("""COMPUTED_VALUE"""),44018.66666666667)</f>
        <v>44018.66667</v>
      </c>
      <c r="B21" s="2">
        <f>IFERROR(__xludf.DUMMYFUNCTION("""COMPUTED_VALUE"""),4.62)</f>
        <v>4.62</v>
      </c>
      <c r="C21" s="2">
        <f>IFERROR(__xludf.DUMMYFUNCTION("""COMPUTED_VALUE"""),4.64)</f>
        <v>4.64</v>
      </c>
      <c r="D21" s="2">
        <f>IFERROR(__xludf.DUMMYFUNCTION("""COMPUTED_VALUE"""),4.13)</f>
        <v>4.13</v>
      </c>
      <c r="E21" s="2">
        <f>IFERROR(__xludf.DUMMYFUNCTION("""COMPUTED_VALUE"""),4.28)</f>
        <v>4.28</v>
      </c>
      <c r="F21" s="2">
        <f>IFERROR(__xludf.DUMMYFUNCTION("""COMPUTED_VALUE"""),5489739.0)</f>
        <v>5489739</v>
      </c>
    </row>
    <row r="22">
      <c r="A22" s="3">
        <f>IFERROR(__xludf.DUMMYFUNCTION("""COMPUTED_VALUE"""),44019.66666666667)</f>
        <v>44019.66667</v>
      </c>
      <c r="B22" s="2">
        <f>IFERROR(__xludf.DUMMYFUNCTION("""COMPUTED_VALUE"""),4.18)</f>
        <v>4.18</v>
      </c>
      <c r="C22" s="2">
        <f>IFERROR(__xludf.DUMMYFUNCTION("""COMPUTED_VALUE"""),4.29)</f>
        <v>4.29</v>
      </c>
      <c r="D22" s="2">
        <f>IFERROR(__xludf.DUMMYFUNCTION("""COMPUTED_VALUE"""),4.08)</f>
        <v>4.08</v>
      </c>
      <c r="E22" s="2">
        <f>IFERROR(__xludf.DUMMYFUNCTION("""COMPUTED_VALUE"""),4.13)</f>
        <v>4.13</v>
      </c>
      <c r="F22" s="2">
        <f>IFERROR(__xludf.DUMMYFUNCTION("""COMPUTED_VALUE"""),2667634.0)</f>
        <v>2667634</v>
      </c>
    </row>
    <row r="23">
      <c r="A23" s="3">
        <f>IFERROR(__xludf.DUMMYFUNCTION("""COMPUTED_VALUE"""),44020.66666666667)</f>
        <v>44020.66667</v>
      </c>
      <c r="B23" s="2">
        <f>IFERROR(__xludf.DUMMYFUNCTION("""COMPUTED_VALUE"""),4.49)</f>
        <v>4.49</v>
      </c>
      <c r="C23" s="2">
        <f>IFERROR(__xludf.DUMMYFUNCTION("""COMPUTED_VALUE"""),4.52)</f>
        <v>4.52</v>
      </c>
      <c r="D23" s="2">
        <f>IFERROR(__xludf.DUMMYFUNCTION("""COMPUTED_VALUE"""),4.2)</f>
        <v>4.2</v>
      </c>
      <c r="E23" s="2">
        <f>IFERROR(__xludf.DUMMYFUNCTION("""COMPUTED_VALUE"""),4.43)</f>
        <v>4.43</v>
      </c>
      <c r="F23" s="2">
        <f>IFERROR(__xludf.DUMMYFUNCTION("""COMPUTED_VALUE"""),5586820.0)</f>
        <v>5586820</v>
      </c>
    </row>
    <row r="24">
      <c r="A24" s="3">
        <f>IFERROR(__xludf.DUMMYFUNCTION("""COMPUTED_VALUE"""),44021.66666666667)</f>
        <v>44021.66667</v>
      </c>
      <c r="B24" s="2">
        <f>IFERROR(__xludf.DUMMYFUNCTION("""COMPUTED_VALUE"""),4.48)</f>
        <v>4.48</v>
      </c>
      <c r="C24" s="2">
        <f>IFERROR(__xludf.DUMMYFUNCTION("""COMPUTED_VALUE"""),4.6)</f>
        <v>4.6</v>
      </c>
      <c r="D24" s="2">
        <f>IFERROR(__xludf.DUMMYFUNCTION("""COMPUTED_VALUE"""),4.18)</f>
        <v>4.18</v>
      </c>
      <c r="E24" s="2">
        <f>IFERROR(__xludf.DUMMYFUNCTION("""COMPUTED_VALUE"""),4.57)</f>
        <v>4.57</v>
      </c>
      <c r="F24" s="2">
        <f>IFERROR(__xludf.DUMMYFUNCTION("""COMPUTED_VALUE"""),4225655.0)</f>
        <v>4225655</v>
      </c>
    </row>
    <row r="25">
      <c r="A25" s="3">
        <f>IFERROR(__xludf.DUMMYFUNCTION("""COMPUTED_VALUE"""),44022.66666666667)</f>
        <v>44022.66667</v>
      </c>
      <c r="B25" s="2">
        <f>IFERROR(__xludf.DUMMYFUNCTION("""COMPUTED_VALUE"""),4.39)</f>
        <v>4.39</v>
      </c>
      <c r="C25" s="2">
        <f>IFERROR(__xludf.DUMMYFUNCTION("""COMPUTED_VALUE"""),4.6)</f>
        <v>4.6</v>
      </c>
      <c r="D25" s="2">
        <f>IFERROR(__xludf.DUMMYFUNCTION("""COMPUTED_VALUE"""),4.38)</f>
        <v>4.38</v>
      </c>
      <c r="E25" s="2">
        <f>IFERROR(__xludf.DUMMYFUNCTION("""COMPUTED_VALUE"""),4.6)</f>
        <v>4.6</v>
      </c>
      <c r="F25" s="2">
        <f>IFERROR(__xludf.DUMMYFUNCTION("""COMPUTED_VALUE"""),3306121.0)</f>
        <v>3306121</v>
      </c>
    </row>
    <row r="26">
      <c r="A26" s="3">
        <f>IFERROR(__xludf.DUMMYFUNCTION("""COMPUTED_VALUE"""),44025.66666666667)</f>
        <v>44025.66667</v>
      </c>
      <c r="B26" s="2">
        <f>IFERROR(__xludf.DUMMYFUNCTION("""COMPUTED_VALUE"""),4.76)</f>
        <v>4.76</v>
      </c>
      <c r="C26" s="2">
        <f>IFERROR(__xludf.DUMMYFUNCTION("""COMPUTED_VALUE"""),4.82)</f>
        <v>4.82</v>
      </c>
      <c r="D26" s="2">
        <f>IFERROR(__xludf.DUMMYFUNCTION("""COMPUTED_VALUE"""),4.25)</f>
        <v>4.25</v>
      </c>
      <c r="E26" s="2">
        <f>IFERROR(__xludf.DUMMYFUNCTION("""COMPUTED_VALUE"""),4.26)</f>
        <v>4.26</v>
      </c>
      <c r="F26" s="2">
        <f>IFERROR(__xludf.DUMMYFUNCTION("""COMPUTED_VALUE"""),4464782.0)</f>
        <v>4464782</v>
      </c>
    </row>
    <row r="27">
      <c r="A27" s="3">
        <f>IFERROR(__xludf.DUMMYFUNCTION("""COMPUTED_VALUE"""),44026.66666666667)</f>
        <v>44026.66667</v>
      </c>
      <c r="B27" s="2">
        <f>IFERROR(__xludf.DUMMYFUNCTION("""COMPUTED_VALUE"""),4.25)</f>
        <v>4.25</v>
      </c>
      <c r="C27" s="2">
        <f>IFERROR(__xludf.DUMMYFUNCTION("""COMPUTED_VALUE"""),4.27)</f>
        <v>4.27</v>
      </c>
      <c r="D27" s="2">
        <f>IFERROR(__xludf.DUMMYFUNCTION("""COMPUTED_VALUE"""),4.1)</f>
        <v>4.1</v>
      </c>
      <c r="E27" s="2">
        <f>IFERROR(__xludf.DUMMYFUNCTION("""COMPUTED_VALUE"""),4.22)</f>
        <v>4.22</v>
      </c>
      <c r="F27" s="2">
        <f>IFERROR(__xludf.DUMMYFUNCTION("""COMPUTED_VALUE"""),3291433.0)</f>
        <v>3291433</v>
      </c>
    </row>
    <row r="28">
      <c r="A28" s="3">
        <f>IFERROR(__xludf.DUMMYFUNCTION("""COMPUTED_VALUE"""),44027.66666666667)</f>
        <v>44027.66667</v>
      </c>
      <c r="B28" s="2">
        <f>IFERROR(__xludf.DUMMYFUNCTION("""COMPUTED_VALUE"""),4.37)</f>
        <v>4.37</v>
      </c>
      <c r="C28" s="2">
        <f>IFERROR(__xludf.DUMMYFUNCTION("""COMPUTED_VALUE"""),4.58)</f>
        <v>4.58</v>
      </c>
      <c r="D28" s="2">
        <f>IFERROR(__xludf.DUMMYFUNCTION("""COMPUTED_VALUE"""),4.22)</f>
        <v>4.22</v>
      </c>
      <c r="E28" s="2">
        <f>IFERROR(__xludf.DUMMYFUNCTION("""COMPUTED_VALUE"""),4.5)</f>
        <v>4.5</v>
      </c>
      <c r="F28" s="2">
        <f>IFERROR(__xludf.DUMMYFUNCTION("""COMPUTED_VALUE"""),4830736.0)</f>
        <v>4830736</v>
      </c>
    </row>
    <row r="29">
      <c r="A29" s="3">
        <f>IFERROR(__xludf.DUMMYFUNCTION("""COMPUTED_VALUE"""),44028.66666666667)</f>
        <v>44028.66667</v>
      </c>
      <c r="B29" s="2">
        <f>IFERROR(__xludf.DUMMYFUNCTION("""COMPUTED_VALUE"""),4.33)</f>
        <v>4.33</v>
      </c>
      <c r="C29" s="2">
        <f>IFERROR(__xludf.DUMMYFUNCTION("""COMPUTED_VALUE"""),4.48)</f>
        <v>4.48</v>
      </c>
      <c r="D29" s="2">
        <f>IFERROR(__xludf.DUMMYFUNCTION("""COMPUTED_VALUE"""),4.31)</f>
        <v>4.31</v>
      </c>
      <c r="E29" s="2">
        <f>IFERROR(__xludf.DUMMYFUNCTION("""COMPUTED_VALUE"""),4.38)</f>
        <v>4.38</v>
      </c>
      <c r="F29" s="2">
        <f>IFERROR(__xludf.DUMMYFUNCTION("""COMPUTED_VALUE"""),1997485.0)</f>
        <v>1997485</v>
      </c>
    </row>
    <row r="30">
      <c r="A30" s="3">
        <f>IFERROR(__xludf.DUMMYFUNCTION("""COMPUTED_VALUE"""),44029.66666666667)</f>
        <v>44029.66667</v>
      </c>
      <c r="B30" s="2">
        <f>IFERROR(__xludf.DUMMYFUNCTION("""COMPUTED_VALUE"""),4.36)</f>
        <v>4.36</v>
      </c>
      <c r="C30" s="2">
        <f>IFERROR(__xludf.DUMMYFUNCTION("""COMPUTED_VALUE"""),4.37)</f>
        <v>4.37</v>
      </c>
      <c r="D30" s="2">
        <f>IFERROR(__xludf.DUMMYFUNCTION("""COMPUTED_VALUE"""),4.2)</f>
        <v>4.2</v>
      </c>
      <c r="E30" s="2">
        <f>IFERROR(__xludf.DUMMYFUNCTION("""COMPUTED_VALUE"""),4.27)</f>
        <v>4.27</v>
      </c>
      <c r="F30" s="2">
        <f>IFERROR(__xludf.DUMMYFUNCTION("""COMPUTED_VALUE"""),2105464.0)</f>
        <v>2105464</v>
      </c>
    </row>
    <row r="31">
      <c r="A31" s="3">
        <f>IFERROR(__xludf.DUMMYFUNCTION("""COMPUTED_VALUE"""),44032.66666666667)</f>
        <v>44032.66667</v>
      </c>
      <c r="B31" s="2">
        <f>IFERROR(__xludf.DUMMYFUNCTION("""COMPUTED_VALUE"""),4.21)</f>
        <v>4.21</v>
      </c>
      <c r="C31" s="2">
        <f>IFERROR(__xludf.DUMMYFUNCTION("""COMPUTED_VALUE"""),4.23)</f>
        <v>4.23</v>
      </c>
      <c r="D31" s="2">
        <f>IFERROR(__xludf.DUMMYFUNCTION("""COMPUTED_VALUE"""),4.07)</f>
        <v>4.07</v>
      </c>
      <c r="E31" s="2">
        <f>IFERROR(__xludf.DUMMYFUNCTION("""COMPUTED_VALUE"""),4.15)</f>
        <v>4.15</v>
      </c>
      <c r="F31" s="2">
        <f>IFERROR(__xludf.DUMMYFUNCTION("""COMPUTED_VALUE"""),2393094.0)</f>
        <v>2393094</v>
      </c>
    </row>
    <row r="32">
      <c r="A32" s="3">
        <f>IFERROR(__xludf.DUMMYFUNCTION("""COMPUTED_VALUE"""),44033.66666666667)</f>
        <v>44033.66667</v>
      </c>
      <c r="B32" s="2">
        <f>IFERROR(__xludf.DUMMYFUNCTION("""COMPUTED_VALUE"""),4.15)</f>
        <v>4.15</v>
      </c>
      <c r="C32" s="2">
        <f>IFERROR(__xludf.DUMMYFUNCTION("""COMPUTED_VALUE"""),4.24)</f>
        <v>4.24</v>
      </c>
      <c r="D32" s="2">
        <f>IFERROR(__xludf.DUMMYFUNCTION("""COMPUTED_VALUE"""),4.08)</f>
        <v>4.08</v>
      </c>
      <c r="E32" s="2">
        <f>IFERROR(__xludf.DUMMYFUNCTION("""COMPUTED_VALUE"""),4.15)</f>
        <v>4.15</v>
      </c>
      <c r="F32" s="2">
        <f>IFERROR(__xludf.DUMMYFUNCTION("""COMPUTED_VALUE"""),1932022.0)</f>
        <v>1932022</v>
      </c>
    </row>
    <row r="33">
      <c r="A33" s="3">
        <f>IFERROR(__xludf.DUMMYFUNCTION("""COMPUTED_VALUE"""),44034.66666666667)</f>
        <v>44034.66667</v>
      </c>
      <c r="B33" s="2">
        <f>IFERROR(__xludf.DUMMYFUNCTION("""COMPUTED_VALUE"""),4.1)</f>
        <v>4.1</v>
      </c>
      <c r="C33" s="2">
        <f>IFERROR(__xludf.DUMMYFUNCTION("""COMPUTED_VALUE"""),4.17)</f>
        <v>4.17</v>
      </c>
      <c r="D33" s="2">
        <f>IFERROR(__xludf.DUMMYFUNCTION("""COMPUTED_VALUE"""),4.0)</f>
        <v>4</v>
      </c>
      <c r="E33" s="2">
        <f>IFERROR(__xludf.DUMMYFUNCTION("""COMPUTED_VALUE"""),4.03)</f>
        <v>4.03</v>
      </c>
      <c r="F33" s="2">
        <f>IFERROR(__xludf.DUMMYFUNCTION("""COMPUTED_VALUE"""),2798769.0)</f>
        <v>2798769</v>
      </c>
    </row>
    <row r="34">
      <c r="A34" s="3">
        <f>IFERROR(__xludf.DUMMYFUNCTION("""COMPUTED_VALUE"""),44035.66666666667)</f>
        <v>44035.66667</v>
      </c>
      <c r="B34" s="2">
        <f>IFERROR(__xludf.DUMMYFUNCTION("""COMPUTED_VALUE"""),4.08)</f>
        <v>4.08</v>
      </c>
      <c r="C34" s="2">
        <f>IFERROR(__xludf.DUMMYFUNCTION("""COMPUTED_VALUE"""),4.18)</f>
        <v>4.18</v>
      </c>
      <c r="D34" s="2">
        <f>IFERROR(__xludf.DUMMYFUNCTION("""COMPUTED_VALUE"""),4.0)</f>
        <v>4</v>
      </c>
      <c r="E34" s="2">
        <f>IFERROR(__xludf.DUMMYFUNCTION("""COMPUTED_VALUE"""),4.06)</f>
        <v>4.06</v>
      </c>
      <c r="F34" s="2">
        <f>IFERROR(__xludf.DUMMYFUNCTION("""COMPUTED_VALUE"""),3614295.0)</f>
        <v>3614295</v>
      </c>
    </row>
    <row r="35">
      <c r="A35" s="3">
        <f>IFERROR(__xludf.DUMMYFUNCTION("""COMPUTED_VALUE"""),44036.66666666667)</f>
        <v>44036.66667</v>
      </c>
      <c r="B35" s="2">
        <f>IFERROR(__xludf.DUMMYFUNCTION("""COMPUTED_VALUE"""),4.0)</f>
        <v>4</v>
      </c>
      <c r="C35" s="2">
        <f>IFERROR(__xludf.DUMMYFUNCTION("""COMPUTED_VALUE"""),4.18)</f>
        <v>4.18</v>
      </c>
      <c r="D35" s="2">
        <f>IFERROR(__xludf.DUMMYFUNCTION("""COMPUTED_VALUE"""),3.96)</f>
        <v>3.96</v>
      </c>
      <c r="E35" s="2">
        <f>IFERROR(__xludf.DUMMYFUNCTION("""COMPUTED_VALUE"""),4.0)</f>
        <v>4</v>
      </c>
      <c r="F35" s="2">
        <f>IFERROR(__xludf.DUMMYFUNCTION("""COMPUTED_VALUE"""),3282351.0)</f>
        <v>3282351</v>
      </c>
    </row>
    <row r="36">
      <c r="A36" s="3">
        <f>IFERROR(__xludf.DUMMYFUNCTION("""COMPUTED_VALUE"""),44039.66666666667)</f>
        <v>44039.66667</v>
      </c>
      <c r="B36" s="2">
        <f>IFERROR(__xludf.DUMMYFUNCTION("""COMPUTED_VALUE"""),4.01)</f>
        <v>4.01</v>
      </c>
      <c r="C36" s="2">
        <f>IFERROR(__xludf.DUMMYFUNCTION("""COMPUTED_VALUE"""),4.03)</f>
        <v>4.03</v>
      </c>
      <c r="D36" s="2">
        <f>IFERROR(__xludf.DUMMYFUNCTION("""COMPUTED_VALUE"""),3.81)</f>
        <v>3.81</v>
      </c>
      <c r="E36" s="2">
        <f>IFERROR(__xludf.DUMMYFUNCTION("""COMPUTED_VALUE"""),3.87)</f>
        <v>3.87</v>
      </c>
      <c r="F36" s="2">
        <f>IFERROR(__xludf.DUMMYFUNCTION("""COMPUTED_VALUE"""),2980499.0)</f>
        <v>2980499</v>
      </c>
    </row>
    <row r="37">
      <c r="A37" s="3">
        <f>IFERROR(__xludf.DUMMYFUNCTION("""COMPUTED_VALUE"""),44040.66666666667)</f>
        <v>44040.66667</v>
      </c>
      <c r="B37" s="2">
        <f>IFERROR(__xludf.DUMMYFUNCTION("""COMPUTED_VALUE"""),3.85)</f>
        <v>3.85</v>
      </c>
      <c r="C37" s="2">
        <f>IFERROR(__xludf.DUMMYFUNCTION("""COMPUTED_VALUE"""),4.25)</f>
        <v>4.25</v>
      </c>
      <c r="D37" s="2">
        <f>IFERROR(__xludf.DUMMYFUNCTION("""COMPUTED_VALUE"""),3.84)</f>
        <v>3.84</v>
      </c>
      <c r="E37" s="2">
        <f>IFERROR(__xludf.DUMMYFUNCTION("""COMPUTED_VALUE"""),4.15)</f>
        <v>4.15</v>
      </c>
      <c r="F37" s="2">
        <f>IFERROR(__xludf.DUMMYFUNCTION("""COMPUTED_VALUE"""),6226584.0)</f>
        <v>6226584</v>
      </c>
    </row>
    <row r="38">
      <c r="A38" s="3">
        <f>IFERROR(__xludf.DUMMYFUNCTION("""COMPUTED_VALUE"""),44041.66666666667)</f>
        <v>44041.66667</v>
      </c>
      <c r="B38" s="2">
        <f>IFERROR(__xludf.DUMMYFUNCTION("""COMPUTED_VALUE"""),4.07)</f>
        <v>4.07</v>
      </c>
      <c r="C38" s="2">
        <f>IFERROR(__xludf.DUMMYFUNCTION("""COMPUTED_VALUE"""),4.2)</f>
        <v>4.2</v>
      </c>
      <c r="D38" s="2">
        <f>IFERROR(__xludf.DUMMYFUNCTION("""COMPUTED_VALUE"""),3.95)</f>
        <v>3.95</v>
      </c>
      <c r="E38" s="2">
        <f>IFERROR(__xludf.DUMMYFUNCTION("""COMPUTED_VALUE"""),4.16)</f>
        <v>4.16</v>
      </c>
      <c r="F38" s="2">
        <f>IFERROR(__xludf.DUMMYFUNCTION("""COMPUTED_VALUE"""),5489414.0)</f>
        <v>5489414</v>
      </c>
    </row>
    <row r="39">
      <c r="A39" s="3">
        <f>IFERROR(__xludf.DUMMYFUNCTION("""COMPUTED_VALUE"""),44042.66666666667)</f>
        <v>44042.66667</v>
      </c>
      <c r="B39" s="2">
        <f>IFERROR(__xludf.DUMMYFUNCTION("""COMPUTED_VALUE"""),4.12)</f>
        <v>4.12</v>
      </c>
      <c r="C39" s="2">
        <f>IFERROR(__xludf.DUMMYFUNCTION("""COMPUTED_VALUE"""),4.34)</f>
        <v>4.34</v>
      </c>
      <c r="D39" s="2">
        <f>IFERROR(__xludf.DUMMYFUNCTION("""COMPUTED_VALUE"""),4.06)</f>
        <v>4.06</v>
      </c>
      <c r="E39" s="2">
        <f>IFERROR(__xludf.DUMMYFUNCTION("""COMPUTED_VALUE"""),4.12)</f>
        <v>4.12</v>
      </c>
      <c r="F39" s="2">
        <f>IFERROR(__xludf.DUMMYFUNCTION("""COMPUTED_VALUE"""),3699061.0)</f>
        <v>3699061</v>
      </c>
    </row>
    <row r="40">
      <c r="A40" s="3">
        <f>IFERROR(__xludf.DUMMYFUNCTION("""COMPUTED_VALUE"""),44043.66666666667)</f>
        <v>44043.66667</v>
      </c>
      <c r="B40" s="2">
        <f>IFERROR(__xludf.DUMMYFUNCTION("""COMPUTED_VALUE"""),4.08)</f>
        <v>4.08</v>
      </c>
      <c r="C40" s="2">
        <f>IFERROR(__xludf.DUMMYFUNCTION("""COMPUTED_VALUE"""),4.15)</f>
        <v>4.15</v>
      </c>
      <c r="D40" s="2">
        <f>IFERROR(__xludf.DUMMYFUNCTION("""COMPUTED_VALUE"""),3.95)</f>
        <v>3.95</v>
      </c>
      <c r="E40" s="2">
        <f>IFERROR(__xludf.DUMMYFUNCTION("""COMPUTED_VALUE"""),4.04)</f>
        <v>4.04</v>
      </c>
      <c r="F40" s="2">
        <f>IFERROR(__xludf.DUMMYFUNCTION("""COMPUTED_VALUE"""),2592848.0)</f>
        <v>2592848</v>
      </c>
    </row>
    <row r="41">
      <c r="A41" s="3">
        <f>IFERROR(__xludf.DUMMYFUNCTION("""COMPUTED_VALUE"""),44046.66666666667)</f>
        <v>44046.66667</v>
      </c>
      <c r="B41" s="2">
        <f>IFERROR(__xludf.DUMMYFUNCTION("""COMPUTED_VALUE"""),4.05)</f>
        <v>4.05</v>
      </c>
      <c r="C41" s="2">
        <f>IFERROR(__xludf.DUMMYFUNCTION("""COMPUTED_VALUE"""),4.2)</f>
        <v>4.2</v>
      </c>
      <c r="D41" s="2">
        <f>IFERROR(__xludf.DUMMYFUNCTION("""COMPUTED_VALUE"""),3.86)</f>
        <v>3.86</v>
      </c>
      <c r="E41" s="2">
        <f>IFERROR(__xludf.DUMMYFUNCTION("""COMPUTED_VALUE"""),4.11)</f>
        <v>4.11</v>
      </c>
      <c r="F41" s="2">
        <f>IFERROR(__xludf.DUMMYFUNCTION("""COMPUTED_VALUE"""),4048779.0)</f>
        <v>4048779</v>
      </c>
    </row>
    <row r="42">
      <c r="A42" s="3">
        <f>IFERROR(__xludf.DUMMYFUNCTION("""COMPUTED_VALUE"""),44047.66666666667)</f>
        <v>44047.66667</v>
      </c>
      <c r="B42" s="2">
        <f>IFERROR(__xludf.DUMMYFUNCTION("""COMPUTED_VALUE"""),4.07)</f>
        <v>4.07</v>
      </c>
      <c r="C42" s="2">
        <f>IFERROR(__xludf.DUMMYFUNCTION("""COMPUTED_VALUE"""),4.24)</f>
        <v>4.24</v>
      </c>
      <c r="D42" s="2">
        <f>IFERROR(__xludf.DUMMYFUNCTION("""COMPUTED_VALUE"""),4.06)</f>
        <v>4.06</v>
      </c>
      <c r="E42" s="2">
        <f>IFERROR(__xludf.DUMMYFUNCTION("""COMPUTED_VALUE"""),4.1)</f>
        <v>4.1</v>
      </c>
      <c r="F42" s="2">
        <f>IFERROR(__xludf.DUMMYFUNCTION("""COMPUTED_VALUE"""),3267795.0)</f>
        <v>3267795</v>
      </c>
    </row>
    <row r="43">
      <c r="A43" s="3">
        <f>IFERROR(__xludf.DUMMYFUNCTION("""COMPUTED_VALUE"""),44048.66666666667)</f>
        <v>44048.66667</v>
      </c>
      <c r="B43" s="2">
        <f>IFERROR(__xludf.DUMMYFUNCTION("""COMPUTED_VALUE"""),4.08)</f>
        <v>4.08</v>
      </c>
      <c r="C43" s="2">
        <f>IFERROR(__xludf.DUMMYFUNCTION("""COMPUTED_VALUE"""),4.17)</f>
        <v>4.17</v>
      </c>
      <c r="D43" s="2">
        <f>IFERROR(__xludf.DUMMYFUNCTION("""COMPUTED_VALUE"""),4.07)</f>
        <v>4.07</v>
      </c>
      <c r="E43" s="2">
        <f>IFERROR(__xludf.DUMMYFUNCTION("""COMPUTED_VALUE"""),4.15)</f>
        <v>4.15</v>
      </c>
      <c r="F43" s="2">
        <f>IFERROR(__xludf.DUMMYFUNCTION("""COMPUTED_VALUE"""),1702312.0)</f>
        <v>1702312</v>
      </c>
    </row>
    <row r="44">
      <c r="A44" s="3">
        <f>IFERROR(__xludf.DUMMYFUNCTION("""COMPUTED_VALUE"""),44049.66666666667)</f>
        <v>44049.66667</v>
      </c>
      <c r="B44" s="2">
        <f>IFERROR(__xludf.DUMMYFUNCTION("""COMPUTED_VALUE"""),4.11)</f>
        <v>4.11</v>
      </c>
      <c r="C44" s="2">
        <f>IFERROR(__xludf.DUMMYFUNCTION("""COMPUTED_VALUE"""),4.24)</f>
        <v>4.24</v>
      </c>
      <c r="D44" s="2">
        <f>IFERROR(__xludf.DUMMYFUNCTION("""COMPUTED_VALUE"""),3.99)</f>
        <v>3.99</v>
      </c>
      <c r="E44" s="2">
        <f>IFERROR(__xludf.DUMMYFUNCTION("""COMPUTED_VALUE"""),4.14)</f>
        <v>4.14</v>
      </c>
      <c r="F44" s="2">
        <f>IFERROR(__xludf.DUMMYFUNCTION("""COMPUTED_VALUE"""),3742639.0)</f>
        <v>3742639</v>
      </c>
    </row>
    <row r="45">
      <c r="A45" s="3">
        <f>IFERROR(__xludf.DUMMYFUNCTION("""COMPUTED_VALUE"""),44050.66666666667)</f>
        <v>44050.66667</v>
      </c>
      <c r="B45" s="2">
        <f>IFERROR(__xludf.DUMMYFUNCTION("""COMPUTED_VALUE"""),4.14)</f>
        <v>4.14</v>
      </c>
      <c r="C45" s="2">
        <f>IFERROR(__xludf.DUMMYFUNCTION("""COMPUTED_VALUE"""),5.26)</f>
        <v>5.26</v>
      </c>
      <c r="D45" s="2">
        <f>IFERROR(__xludf.DUMMYFUNCTION("""COMPUTED_VALUE"""),4.09)</f>
        <v>4.09</v>
      </c>
      <c r="E45" s="2">
        <f>IFERROR(__xludf.DUMMYFUNCTION("""COMPUTED_VALUE"""),4.75)</f>
        <v>4.75</v>
      </c>
      <c r="F45" s="2">
        <f>IFERROR(__xludf.DUMMYFUNCTION("""COMPUTED_VALUE"""),2.4917444E7)</f>
        <v>24917444</v>
      </c>
    </row>
    <row r="46">
      <c r="A46" s="3">
        <f>IFERROR(__xludf.DUMMYFUNCTION("""COMPUTED_VALUE"""),44053.66666666667)</f>
        <v>44053.66667</v>
      </c>
      <c r="B46" s="2">
        <f>IFERROR(__xludf.DUMMYFUNCTION("""COMPUTED_VALUE"""),4.65)</f>
        <v>4.65</v>
      </c>
      <c r="C46" s="2">
        <f>IFERROR(__xludf.DUMMYFUNCTION("""COMPUTED_VALUE"""),4.74)</f>
        <v>4.74</v>
      </c>
      <c r="D46" s="2">
        <f>IFERROR(__xludf.DUMMYFUNCTION("""COMPUTED_VALUE"""),4.35)</f>
        <v>4.35</v>
      </c>
      <c r="E46" s="2">
        <f>IFERROR(__xludf.DUMMYFUNCTION("""COMPUTED_VALUE"""),4.47)</f>
        <v>4.47</v>
      </c>
      <c r="F46" s="2">
        <f>IFERROR(__xludf.DUMMYFUNCTION("""COMPUTED_VALUE"""),5048156.0)</f>
        <v>5048156</v>
      </c>
    </row>
    <row r="47">
      <c r="A47" s="3">
        <f>IFERROR(__xludf.DUMMYFUNCTION("""COMPUTED_VALUE"""),44054.66666666667)</f>
        <v>44054.66667</v>
      </c>
      <c r="B47" s="2">
        <f>IFERROR(__xludf.DUMMYFUNCTION("""COMPUTED_VALUE"""),4.7)</f>
        <v>4.7</v>
      </c>
      <c r="C47" s="2">
        <f>IFERROR(__xludf.DUMMYFUNCTION("""COMPUTED_VALUE"""),4.85)</f>
        <v>4.85</v>
      </c>
      <c r="D47" s="2">
        <f>IFERROR(__xludf.DUMMYFUNCTION("""COMPUTED_VALUE"""),4.54)</f>
        <v>4.54</v>
      </c>
      <c r="E47" s="2">
        <f>IFERROR(__xludf.DUMMYFUNCTION("""COMPUTED_VALUE"""),4.56)</f>
        <v>4.56</v>
      </c>
      <c r="F47" s="2">
        <f>IFERROR(__xludf.DUMMYFUNCTION("""COMPUTED_VALUE"""),5794835.0)</f>
        <v>5794835</v>
      </c>
    </row>
    <row r="48">
      <c r="A48" s="3">
        <f>IFERROR(__xludf.DUMMYFUNCTION("""COMPUTED_VALUE"""),44055.66666666667)</f>
        <v>44055.66667</v>
      </c>
      <c r="B48" s="2">
        <f>IFERROR(__xludf.DUMMYFUNCTION("""COMPUTED_VALUE"""),4.62)</f>
        <v>4.62</v>
      </c>
      <c r="C48" s="2">
        <f>IFERROR(__xludf.DUMMYFUNCTION("""COMPUTED_VALUE"""),4.76)</f>
        <v>4.76</v>
      </c>
      <c r="D48" s="2">
        <f>IFERROR(__xludf.DUMMYFUNCTION("""COMPUTED_VALUE"""),4.56)</f>
        <v>4.56</v>
      </c>
      <c r="E48" s="2">
        <f>IFERROR(__xludf.DUMMYFUNCTION("""COMPUTED_VALUE"""),4.64)</f>
        <v>4.64</v>
      </c>
      <c r="F48" s="2">
        <f>IFERROR(__xludf.DUMMYFUNCTION("""COMPUTED_VALUE"""),2466462.0)</f>
        <v>2466462</v>
      </c>
    </row>
    <row r="49">
      <c r="A49" s="3">
        <f>IFERROR(__xludf.DUMMYFUNCTION("""COMPUTED_VALUE"""),44056.66666666667)</f>
        <v>44056.66667</v>
      </c>
      <c r="B49" s="2">
        <f>IFERROR(__xludf.DUMMYFUNCTION("""COMPUTED_VALUE"""),5.1)</f>
        <v>5.1</v>
      </c>
      <c r="C49" s="2">
        <f>IFERROR(__xludf.DUMMYFUNCTION("""COMPUTED_VALUE"""),5.77)</f>
        <v>5.77</v>
      </c>
      <c r="D49" s="2">
        <f>IFERROR(__xludf.DUMMYFUNCTION("""COMPUTED_VALUE"""),4.82)</f>
        <v>4.82</v>
      </c>
      <c r="E49" s="2">
        <f>IFERROR(__xludf.DUMMYFUNCTION("""COMPUTED_VALUE"""),5.31)</f>
        <v>5.31</v>
      </c>
      <c r="F49" s="2">
        <f>IFERROR(__xludf.DUMMYFUNCTION("""COMPUTED_VALUE"""),2.3259216E7)</f>
        <v>23259216</v>
      </c>
    </row>
    <row r="50">
      <c r="A50" s="3">
        <f>IFERROR(__xludf.DUMMYFUNCTION("""COMPUTED_VALUE"""),44057.66666666667)</f>
        <v>44057.66667</v>
      </c>
      <c r="B50" s="2">
        <f>IFERROR(__xludf.DUMMYFUNCTION("""COMPUTED_VALUE"""),5.56)</f>
        <v>5.56</v>
      </c>
      <c r="C50" s="2">
        <f>IFERROR(__xludf.DUMMYFUNCTION("""COMPUTED_VALUE"""),5.63)</f>
        <v>5.63</v>
      </c>
      <c r="D50" s="2">
        <f>IFERROR(__xludf.DUMMYFUNCTION("""COMPUTED_VALUE"""),5.05)</f>
        <v>5.05</v>
      </c>
      <c r="E50" s="2">
        <f>IFERROR(__xludf.DUMMYFUNCTION("""COMPUTED_VALUE"""),5.54)</f>
        <v>5.54</v>
      </c>
      <c r="F50" s="2">
        <f>IFERROR(__xludf.DUMMYFUNCTION("""COMPUTED_VALUE"""),1.2055836E7)</f>
        <v>12055836</v>
      </c>
    </row>
    <row r="51">
      <c r="A51" s="3">
        <f>IFERROR(__xludf.DUMMYFUNCTION("""COMPUTED_VALUE"""),44060.66666666667)</f>
        <v>44060.66667</v>
      </c>
      <c r="B51" s="2">
        <f>IFERROR(__xludf.DUMMYFUNCTION("""COMPUTED_VALUE"""),5.72)</f>
        <v>5.72</v>
      </c>
      <c r="C51" s="2">
        <f>IFERROR(__xludf.DUMMYFUNCTION("""COMPUTED_VALUE"""),5.85)</f>
        <v>5.85</v>
      </c>
      <c r="D51" s="2">
        <f>IFERROR(__xludf.DUMMYFUNCTION("""COMPUTED_VALUE"""),5.43)</f>
        <v>5.43</v>
      </c>
      <c r="E51" s="2">
        <f>IFERROR(__xludf.DUMMYFUNCTION("""COMPUTED_VALUE"""),5.6)</f>
        <v>5.6</v>
      </c>
      <c r="F51" s="2">
        <f>IFERROR(__xludf.DUMMYFUNCTION("""COMPUTED_VALUE"""),7159171.0)</f>
        <v>7159171</v>
      </c>
    </row>
    <row r="52">
      <c r="A52" s="3">
        <f>IFERROR(__xludf.DUMMYFUNCTION("""COMPUTED_VALUE"""),44061.66666666667)</f>
        <v>44061.66667</v>
      </c>
      <c r="B52" s="2">
        <f>IFERROR(__xludf.DUMMYFUNCTION("""COMPUTED_VALUE"""),5.57)</f>
        <v>5.57</v>
      </c>
      <c r="C52" s="2">
        <f>IFERROR(__xludf.DUMMYFUNCTION("""COMPUTED_VALUE"""),5.57)</f>
        <v>5.57</v>
      </c>
      <c r="D52" s="2">
        <f>IFERROR(__xludf.DUMMYFUNCTION("""COMPUTED_VALUE"""),5.13)</f>
        <v>5.13</v>
      </c>
      <c r="E52" s="2">
        <f>IFERROR(__xludf.DUMMYFUNCTION("""COMPUTED_VALUE"""),5.35)</f>
        <v>5.35</v>
      </c>
      <c r="F52" s="2">
        <f>IFERROR(__xludf.DUMMYFUNCTION("""COMPUTED_VALUE"""),5790682.0)</f>
        <v>5790682</v>
      </c>
    </row>
    <row r="53">
      <c r="A53" s="3">
        <f>IFERROR(__xludf.DUMMYFUNCTION("""COMPUTED_VALUE"""),44062.66666666667)</f>
        <v>44062.66667</v>
      </c>
      <c r="B53" s="2">
        <f>IFERROR(__xludf.DUMMYFUNCTION("""COMPUTED_VALUE"""),5.34)</f>
        <v>5.34</v>
      </c>
      <c r="C53" s="2">
        <f>IFERROR(__xludf.DUMMYFUNCTION("""COMPUTED_VALUE"""),5.47)</f>
        <v>5.47</v>
      </c>
      <c r="D53" s="2">
        <f>IFERROR(__xludf.DUMMYFUNCTION("""COMPUTED_VALUE"""),5.18)</f>
        <v>5.18</v>
      </c>
      <c r="E53" s="2">
        <f>IFERROR(__xludf.DUMMYFUNCTION("""COMPUTED_VALUE"""),5.39)</f>
        <v>5.39</v>
      </c>
      <c r="F53" s="2">
        <f>IFERROR(__xludf.DUMMYFUNCTION("""COMPUTED_VALUE"""),5728301.0)</f>
        <v>5728301</v>
      </c>
    </row>
    <row r="54">
      <c r="A54" s="3">
        <f>IFERROR(__xludf.DUMMYFUNCTION("""COMPUTED_VALUE"""),44063.66666666667)</f>
        <v>44063.66667</v>
      </c>
      <c r="B54" s="2">
        <f>IFERROR(__xludf.DUMMYFUNCTION("""COMPUTED_VALUE"""),5.57)</f>
        <v>5.57</v>
      </c>
      <c r="C54" s="2">
        <f>IFERROR(__xludf.DUMMYFUNCTION("""COMPUTED_VALUE"""),5.78)</f>
        <v>5.78</v>
      </c>
      <c r="D54" s="2">
        <f>IFERROR(__xludf.DUMMYFUNCTION("""COMPUTED_VALUE"""),5.3)</f>
        <v>5.3</v>
      </c>
      <c r="E54" s="2">
        <f>IFERROR(__xludf.DUMMYFUNCTION("""COMPUTED_VALUE"""),5.69)</f>
        <v>5.69</v>
      </c>
      <c r="F54" s="2">
        <f>IFERROR(__xludf.DUMMYFUNCTION("""COMPUTED_VALUE"""),1.3728403E7)</f>
        <v>13728403</v>
      </c>
    </row>
    <row r="55">
      <c r="A55" s="3">
        <f>IFERROR(__xludf.DUMMYFUNCTION("""COMPUTED_VALUE"""),44064.66666666667)</f>
        <v>44064.66667</v>
      </c>
      <c r="B55" s="2">
        <f>IFERROR(__xludf.DUMMYFUNCTION("""COMPUTED_VALUE"""),5.68)</f>
        <v>5.68</v>
      </c>
      <c r="C55" s="2">
        <f>IFERROR(__xludf.DUMMYFUNCTION("""COMPUTED_VALUE"""),5.68)</f>
        <v>5.68</v>
      </c>
      <c r="D55" s="2">
        <f>IFERROR(__xludf.DUMMYFUNCTION("""COMPUTED_VALUE"""),5.18)</f>
        <v>5.18</v>
      </c>
      <c r="E55" s="2">
        <f>IFERROR(__xludf.DUMMYFUNCTION("""COMPUTED_VALUE"""),5.19)</f>
        <v>5.19</v>
      </c>
      <c r="F55" s="2">
        <f>IFERROR(__xludf.DUMMYFUNCTION("""COMPUTED_VALUE"""),8216874.0)</f>
        <v>8216874</v>
      </c>
    </row>
    <row r="56">
      <c r="A56" s="3">
        <f>IFERROR(__xludf.DUMMYFUNCTION("""COMPUTED_VALUE"""),44067.66666666667)</f>
        <v>44067.66667</v>
      </c>
      <c r="B56" s="2">
        <f>IFERROR(__xludf.DUMMYFUNCTION("""COMPUTED_VALUE"""),5.35)</f>
        <v>5.35</v>
      </c>
      <c r="C56" s="2">
        <f>IFERROR(__xludf.DUMMYFUNCTION("""COMPUTED_VALUE"""),5.45)</f>
        <v>5.45</v>
      </c>
      <c r="D56" s="2">
        <f>IFERROR(__xludf.DUMMYFUNCTION("""COMPUTED_VALUE"""),4.94)</f>
        <v>4.94</v>
      </c>
      <c r="E56" s="2">
        <f>IFERROR(__xludf.DUMMYFUNCTION("""COMPUTED_VALUE"""),5.41)</f>
        <v>5.41</v>
      </c>
      <c r="F56" s="2">
        <f>IFERROR(__xludf.DUMMYFUNCTION("""COMPUTED_VALUE"""),8498191.0)</f>
        <v>8498191</v>
      </c>
    </row>
    <row r="57">
      <c r="A57" s="3">
        <f>IFERROR(__xludf.DUMMYFUNCTION("""COMPUTED_VALUE"""),44068.66666666667)</f>
        <v>44068.66667</v>
      </c>
      <c r="B57" s="2">
        <f>IFERROR(__xludf.DUMMYFUNCTION("""COMPUTED_VALUE"""),5.46)</f>
        <v>5.46</v>
      </c>
      <c r="C57" s="2">
        <f>IFERROR(__xludf.DUMMYFUNCTION("""COMPUTED_VALUE"""),5.58)</f>
        <v>5.58</v>
      </c>
      <c r="D57" s="2">
        <f>IFERROR(__xludf.DUMMYFUNCTION("""COMPUTED_VALUE"""),5.21)</f>
        <v>5.21</v>
      </c>
      <c r="E57" s="2">
        <f>IFERROR(__xludf.DUMMYFUNCTION("""COMPUTED_VALUE"""),5.54)</f>
        <v>5.54</v>
      </c>
      <c r="F57" s="2">
        <f>IFERROR(__xludf.DUMMYFUNCTION("""COMPUTED_VALUE"""),5296893.0)</f>
        <v>5296893</v>
      </c>
    </row>
    <row r="58">
      <c r="A58" s="3">
        <f>IFERROR(__xludf.DUMMYFUNCTION("""COMPUTED_VALUE"""),44069.66666666667)</f>
        <v>44069.66667</v>
      </c>
      <c r="B58" s="2">
        <f>IFERROR(__xludf.DUMMYFUNCTION("""COMPUTED_VALUE"""),5.45)</f>
        <v>5.45</v>
      </c>
      <c r="C58" s="2">
        <f>IFERROR(__xludf.DUMMYFUNCTION("""COMPUTED_VALUE"""),5.67)</f>
        <v>5.67</v>
      </c>
      <c r="D58" s="2">
        <f>IFERROR(__xludf.DUMMYFUNCTION("""COMPUTED_VALUE"""),5.33)</f>
        <v>5.33</v>
      </c>
      <c r="E58" s="2">
        <f>IFERROR(__xludf.DUMMYFUNCTION("""COMPUTED_VALUE"""),5.6)</f>
        <v>5.6</v>
      </c>
      <c r="F58" s="2">
        <f>IFERROR(__xludf.DUMMYFUNCTION("""COMPUTED_VALUE"""),4419399.0)</f>
        <v>4419399</v>
      </c>
    </row>
    <row r="59">
      <c r="A59" s="3">
        <f>IFERROR(__xludf.DUMMYFUNCTION("""COMPUTED_VALUE"""),44070.66666666667)</f>
        <v>44070.66667</v>
      </c>
      <c r="B59" s="2">
        <f>IFERROR(__xludf.DUMMYFUNCTION("""COMPUTED_VALUE"""),5.81)</f>
        <v>5.81</v>
      </c>
      <c r="C59" s="2">
        <f>IFERROR(__xludf.DUMMYFUNCTION("""COMPUTED_VALUE"""),7.1)</f>
        <v>7.1</v>
      </c>
      <c r="D59" s="2">
        <f>IFERROR(__xludf.DUMMYFUNCTION("""COMPUTED_VALUE"""),5.7)</f>
        <v>5.7</v>
      </c>
      <c r="E59" s="2">
        <f>IFERROR(__xludf.DUMMYFUNCTION("""COMPUTED_VALUE"""),6.52)</f>
        <v>6.52</v>
      </c>
      <c r="F59" s="2">
        <f>IFERROR(__xludf.DUMMYFUNCTION("""COMPUTED_VALUE"""),3.1921159E7)</f>
        <v>31921159</v>
      </c>
    </row>
    <row r="60">
      <c r="A60" s="3">
        <f>IFERROR(__xludf.DUMMYFUNCTION("""COMPUTED_VALUE"""),44071.66666666667)</f>
        <v>44071.66667</v>
      </c>
      <c r="B60" s="2">
        <f>IFERROR(__xludf.DUMMYFUNCTION("""COMPUTED_VALUE"""),6.49)</f>
        <v>6.49</v>
      </c>
      <c r="C60" s="2">
        <f>IFERROR(__xludf.DUMMYFUNCTION("""COMPUTED_VALUE"""),6.54)</f>
        <v>6.54</v>
      </c>
      <c r="D60" s="2">
        <f>IFERROR(__xludf.DUMMYFUNCTION("""COMPUTED_VALUE"""),6.11)</f>
        <v>6.11</v>
      </c>
      <c r="E60" s="2">
        <f>IFERROR(__xludf.DUMMYFUNCTION("""COMPUTED_VALUE"""),6.3)</f>
        <v>6.3</v>
      </c>
      <c r="F60" s="2">
        <f>IFERROR(__xludf.DUMMYFUNCTION("""COMPUTED_VALUE"""),9903997.0)</f>
        <v>9903997</v>
      </c>
    </row>
    <row r="61">
      <c r="A61" s="3">
        <f>IFERROR(__xludf.DUMMYFUNCTION("""COMPUTED_VALUE"""),44074.66666666667)</f>
        <v>44074.66667</v>
      </c>
      <c r="B61" s="2">
        <f>IFERROR(__xludf.DUMMYFUNCTION("""COMPUTED_VALUE"""),6.33)</f>
        <v>6.33</v>
      </c>
      <c r="C61" s="2">
        <f>IFERROR(__xludf.DUMMYFUNCTION("""COMPUTED_VALUE"""),6.45)</f>
        <v>6.45</v>
      </c>
      <c r="D61" s="2">
        <f>IFERROR(__xludf.DUMMYFUNCTION("""COMPUTED_VALUE"""),5.76)</f>
        <v>5.76</v>
      </c>
      <c r="E61" s="2">
        <f>IFERROR(__xludf.DUMMYFUNCTION("""COMPUTED_VALUE"""),5.88)</f>
        <v>5.88</v>
      </c>
      <c r="F61" s="2">
        <f>IFERROR(__xludf.DUMMYFUNCTION("""COMPUTED_VALUE"""),9820238.0)</f>
        <v>9820238</v>
      </c>
    </row>
    <row r="62">
      <c r="A62" s="3">
        <f>IFERROR(__xludf.DUMMYFUNCTION("""COMPUTED_VALUE"""),44075.66666666667)</f>
        <v>44075.66667</v>
      </c>
      <c r="B62" s="2">
        <f>IFERROR(__xludf.DUMMYFUNCTION("""COMPUTED_VALUE"""),5.79)</f>
        <v>5.79</v>
      </c>
      <c r="C62" s="2">
        <f>IFERROR(__xludf.DUMMYFUNCTION("""COMPUTED_VALUE"""),6.18)</f>
        <v>6.18</v>
      </c>
      <c r="D62" s="2">
        <f>IFERROR(__xludf.DUMMYFUNCTION("""COMPUTED_VALUE"""),5.79)</f>
        <v>5.79</v>
      </c>
      <c r="E62" s="2">
        <f>IFERROR(__xludf.DUMMYFUNCTION("""COMPUTED_VALUE"""),6.07)</f>
        <v>6.07</v>
      </c>
      <c r="F62" s="2">
        <f>IFERROR(__xludf.DUMMYFUNCTION("""COMPUTED_VALUE"""),9709376.0)</f>
        <v>9709376</v>
      </c>
    </row>
    <row r="63">
      <c r="A63" s="3">
        <f>IFERROR(__xludf.DUMMYFUNCTION("""COMPUTED_VALUE"""),44076.66666666667)</f>
        <v>44076.66667</v>
      </c>
      <c r="B63" s="2">
        <f>IFERROR(__xludf.DUMMYFUNCTION("""COMPUTED_VALUE"""),7.01)</f>
        <v>7.01</v>
      </c>
      <c r="C63" s="2">
        <f>IFERROR(__xludf.DUMMYFUNCTION("""COMPUTED_VALUE"""),7.71)</f>
        <v>7.71</v>
      </c>
      <c r="D63" s="2">
        <f>IFERROR(__xludf.DUMMYFUNCTION("""COMPUTED_VALUE"""),6.46)</f>
        <v>6.46</v>
      </c>
      <c r="E63" s="2">
        <f>IFERROR(__xludf.DUMMYFUNCTION("""COMPUTED_VALUE"""),7.04)</f>
        <v>7.04</v>
      </c>
      <c r="F63" s="2">
        <f>IFERROR(__xludf.DUMMYFUNCTION("""COMPUTED_VALUE"""),4.3056236E7)</f>
        <v>43056236</v>
      </c>
    </row>
    <row r="64">
      <c r="A64" s="3">
        <f>IFERROR(__xludf.DUMMYFUNCTION("""COMPUTED_VALUE"""),44077.66666666667)</f>
        <v>44077.66667</v>
      </c>
      <c r="B64" s="2">
        <f>IFERROR(__xludf.DUMMYFUNCTION("""COMPUTED_VALUE"""),6.94)</f>
        <v>6.94</v>
      </c>
      <c r="C64" s="2">
        <f>IFERROR(__xludf.DUMMYFUNCTION("""COMPUTED_VALUE"""),7.14)</f>
        <v>7.14</v>
      </c>
      <c r="D64" s="2">
        <f>IFERROR(__xludf.DUMMYFUNCTION("""COMPUTED_VALUE"""),6.48)</f>
        <v>6.48</v>
      </c>
      <c r="E64" s="2">
        <f>IFERROR(__xludf.DUMMYFUNCTION("""COMPUTED_VALUE"""),6.6)</f>
        <v>6.6</v>
      </c>
      <c r="F64" s="2">
        <f>IFERROR(__xludf.DUMMYFUNCTION("""COMPUTED_VALUE"""),1.0626608E7)</f>
        <v>10626608</v>
      </c>
    </row>
    <row r="65">
      <c r="A65" s="3">
        <f>IFERROR(__xludf.DUMMYFUNCTION("""COMPUTED_VALUE"""),44078.66666666667)</f>
        <v>44078.66667</v>
      </c>
      <c r="B65" s="2">
        <f>IFERROR(__xludf.DUMMYFUNCTION("""COMPUTED_VALUE"""),6.76)</f>
        <v>6.76</v>
      </c>
      <c r="C65" s="2">
        <f>IFERROR(__xludf.DUMMYFUNCTION("""COMPUTED_VALUE"""),7.02)</f>
        <v>7.02</v>
      </c>
      <c r="D65" s="2">
        <f>IFERROR(__xludf.DUMMYFUNCTION("""COMPUTED_VALUE"""),6.23)</f>
        <v>6.23</v>
      </c>
      <c r="E65" s="2">
        <f>IFERROR(__xludf.DUMMYFUNCTION("""COMPUTED_VALUE"""),7.02)</f>
        <v>7.02</v>
      </c>
      <c r="F65" s="2">
        <f>IFERROR(__xludf.DUMMYFUNCTION("""COMPUTED_VALUE"""),9328807.0)</f>
        <v>9328807</v>
      </c>
    </row>
    <row r="66">
      <c r="A66" s="3">
        <f>IFERROR(__xludf.DUMMYFUNCTION("""COMPUTED_VALUE"""),44082.66666666667)</f>
        <v>44082.66667</v>
      </c>
      <c r="B66" s="2">
        <f>IFERROR(__xludf.DUMMYFUNCTION("""COMPUTED_VALUE"""),6.76)</f>
        <v>6.76</v>
      </c>
      <c r="C66" s="2">
        <f>IFERROR(__xludf.DUMMYFUNCTION("""COMPUTED_VALUE"""),6.95)</f>
        <v>6.95</v>
      </c>
      <c r="D66" s="2">
        <f>IFERROR(__xludf.DUMMYFUNCTION("""COMPUTED_VALUE"""),6.37)</f>
        <v>6.37</v>
      </c>
      <c r="E66" s="2">
        <f>IFERROR(__xludf.DUMMYFUNCTION("""COMPUTED_VALUE"""),6.42)</f>
        <v>6.42</v>
      </c>
      <c r="F66" s="2">
        <f>IFERROR(__xludf.DUMMYFUNCTION("""COMPUTED_VALUE"""),6667449.0)</f>
        <v>6667449</v>
      </c>
    </row>
    <row r="67">
      <c r="A67" s="3">
        <f>IFERROR(__xludf.DUMMYFUNCTION("""COMPUTED_VALUE"""),44083.66666666667)</f>
        <v>44083.66667</v>
      </c>
      <c r="B67" s="2">
        <f>IFERROR(__xludf.DUMMYFUNCTION("""COMPUTED_VALUE"""),6.54)</f>
        <v>6.54</v>
      </c>
      <c r="C67" s="2">
        <f>IFERROR(__xludf.DUMMYFUNCTION("""COMPUTED_VALUE"""),6.54)</f>
        <v>6.54</v>
      </c>
      <c r="D67" s="2">
        <f>IFERROR(__xludf.DUMMYFUNCTION("""COMPUTED_VALUE"""),6.11)</f>
        <v>6.11</v>
      </c>
      <c r="E67" s="2">
        <f>IFERROR(__xludf.DUMMYFUNCTION("""COMPUTED_VALUE"""),6.26)</f>
        <v>6.26</v>
      </c>
      <c r="F67" s="2">
        <f>IFERROR(__xludf.DUMMYFUNCTION("""COMPUTED_VALUE"""),5578212.0)</f>
        <v>5578212</v>
      </c>
    </row>
    <row r="68">
      <c r="A68" s="3">
        <f>IFERROR(__xludf.DUMMYFUNCTION("""COMPUTED_VALUE"""),44084.66666666667)</f>
        <v>44084.66667</v>
      </c>
      <c r="B68" s="2">
        <f>IFERROR(__xludf.DUMMYFUNCTION("""COMPUTED_VALUE"""),6.28)</f>
        <v>6.28</v>
      </c>
      <c r="C68" s="2">
        <f>IFERROR(__xludf.DUMMYFUNCTION("""COMPUTED_VALUE"""),6.36)</f>
        <v>6.36</v>
      </c>
      <c r="D68" s="2">
        <f>IFERROR(__xludf.DUMMYFUNCTION("""COMPUTED_VALUE"""),5.88)</f>
        <v>5.88</v>
      </c>
      <c r="E68" s="2">
        <f>IFERROR(__xludf.DUMMYFUNCTION("""COMPUTED_VALUE"""),5.94)</f>
        <v>5.94</v>
      </c>
      <c r="F68" s="2">
        <f>IFERROR(__xludf.DUMMYFUNCTION("""COMPUTED_VALUE"""),5881820.0)</f>
        <v>5881820</v>
      </c>
    </row>
    <row r="69">
      <c r="A69" s="3">
        <f>IFERROR(__xludf.DUMMYFUNCTION("""COMPUTED_VALUE"""),44085.66666666667)</f>
        <v>44085.66667</v>
      </c>
      <c r="B69" s="2">
        <f>IFERROR(__xludf.DUMMYFUNCTION("""COMPUTED_VALUE"""),6.06)</f>
        <v>6.06</v>
      </c>
      <c r="C69" s="2">
        <f>IFERROR(__xludf.DUMMYFUNCTION("""COMPUTED_VALUE"""),6.07)</f>
        <v>6.07</v>
      </c>
      <c r="D69" s="2">
        <f>IFERROR(__xludf.DUMMYFUNCTION("""COMPUTED_VALUE"""),5.6)</f>
        <v>5.6</v>
      </c>
      <c r="E69" s="2">
        <f>IFERROR(__xludf.DUMMYFUNCTION("""COMPUTED_VALUE"""),5.79)</f>
        <v>5.79</v>
      </c>
      <c r="F69" s="2">
        <f>IFERROR(__xludf.DUMMYFUNCTION("""COMPUTED_VALUE"""),4863006.0)</f>
        <v>4863006</v>
      </c>
    </row>
    <row r="70">
      <c r="A70" s="3">
        <f>IFERROR(__xludf.DUMMYFUNCTION("""COMPUTED_VALUE"""),44088.66666666667)</f>
        <v>44088.66667</v>
      </c>
      <c r="B70" s="2">
        <f>IFERROR(__xludf.DUMMYFUNCTION("""COMPUTED_VALUE"""),5.84)</f>
        <v>5.84</v>
      </c>
      <c r="C70" s="2">
        <f>IFERROR(__xludf.DUMMYFUNCTION("""COMPUTED_VALUE"""),5.87)</f>
        <v>5.87</v>
      </c>
      <c r="D70" s="2">
        <f>IFERROR(__xludf.DUMMYFUNCTION("""COMPUTED_VALUE"""),5.51)</f>
        <v>5.51</v>
      </c>
      <c r="E70" s="2">
        <f>IFERROR(__xludf.DUMMYFUNCTION("""COMPUTED_VALUE"""),5.54)</f>
        <v>5.54</v>
      </c>
      <c r="F70" s="2">
        <f>IFERROR(__xludf.DUMMYFUNCTION("""COMPUTED_VALUE"""),4638082.0)</f>
        <v>4638082</v>
      </c>
    </row>
    <row r="71">
      <c r="A71" s="3">
        <f>IFERROR(__xludf.DUMMYFUNCTION("""COMPUTED_VALUE"""),44089.66666666667)</f>
        <v>44089.66667</v>
      </c>
      <c r="B71" s="2">
        <f>IFERROR(__xludf.DUMMYFUNCTION("""COMPUTED_VALUE"""),5.6)</f>
        <v>5.6</v>
      </c>
      <c r="C71" s="2">
        <f>IFERROR(__xludf.DUMMYFUNCTION("""COMPUTED_VALUE"""),5.87)</f>
        <v>5.87</v>
      </c>
      <c r="D71" s="2">
        <f>IFERROR(__xludf.DUMMYFUNCTION("""COMPUTED_VALUE"""),5.52)</f>
        <v>5.52</v>
      </c>
      <c r="E71" s="2">
        <f>IFERROR(__xludf.DUMMYFUNCTION("""COMPUTED_VALUE"""),5.52)</f>
        <v>5.52</v>
      </c>
      <c r="F71" s="2">
        <f>IFERROR(__xludf.DUMMYFUNCTION("""COMPUTED_VALUE"""),5099315.0)</f>
        <v>5099315</v>
      </c>
    </row>
    <row r="72">
      <c r="A72" s="3">
        <f>IFERROR(__xludf.DUMMYFUNCTION("""COMPUTED_VALUE"""),44090.66666666667)</f>
        <v>44090.66667</v>
      </c>
      <c r="B72" s="2">
        <f>IFERROR(__xludf.DUMMYFUNCTION("""COMPUTED_VALUE"""),5.52)</f>
        <v>5.52</v>
      </c>
      <c r="C72" s="2">
        <f>IFERROR(__xludf.DUMMYFUNCTION("""COMPUTED_VALUE"""),5.88)</f>
        <v>5.88</v>
      </c>
      <c r="D72" s="2">
        <f>IFERROR(__xludf.DUMMYFUNCTION("""COMPUTED_VALUE"""),5.42)</f>
        <v>5.42</v>
      </c>
      <c r="E72" s="2">
        <f>IFERROR(__xludf.DUMMYFUNCTION("""COMPUTED_VALUE"""),5.76)</f>
        <v>5.76</v>
      </c>
      <c r="F72" s="2">
        <f>IFERROR(__xludf.DUMMYFUNCTION("""COMPUTED_VALUE"""),4390816.0)</f>
        <v>4390816</v>
      </c>
    </row>
    <row r="73">
      <c r="A73" s="3">
        <f>IFERROR(__xludf.DUMMYFUNCTION("""COMPUTED_VALUE"""),44091.66666666667)</f>
        <v>44091.66667</v>
      </c>
      <c r="B73" s="2">
        <f>IFERROR(__xludf.DUMMYFUNCTION("""COMPUTED_VALUE"""),5.67)</f>
        <v>5.67</v>
      </c>
      <c r="C73" s="2">
        <f>IFERROR(__xludf.DUMMYFUNCTION("""COMPUTED_VALUE"""),5.79)</f>
        <v>5.79</v>
      </c>
      <c r="D73" s="2">
        <f>IFERROR(__xludf.DUMMYFUNCTION("""COMPUTED_VALUE"""),5.58)</f>
        <v>5.58</v>
      </c>
      <c r="E73" s="2">
        <f>IFERROR(__xludf.DUMMYFUNCTION("""COMPUTED_VALUE"""),5.72)</f>
        <v>5.72</v>
      </c>
      <c r="F73" s="2">
        <f>IFERROR(__xludf.DUMMYFUNCTION("""COMPUTED_VALUE"""),2619665.0)</f>
        <v>2619665</v>
      </c>
    </row>
    <row r="74">
      <c r="A74" s="3">
        <f>IFERROR(__xludf.DUMMYFUNCTION("""COMPUTED_VALUE"""),44092.66666666667)</f>
        <v>44092.66667</v>
      </c>
      <c r="B74" s="2">
        <f>IFERROR(__xludf.DUMMYFUNCTION("""COMPUTED_VALUE"""),5.71)</f>
        <v>5.71</v>
      </c>
      <c r="C74" s="2">
        <f>IFERROR(__xludf.DUMMYFUNCTION("""COMPUTED_VALUE"""),5.74)</f>
        <v>5.74</v>
      </c>
      <c r="D74" s="2">
        <f>IFERROR(__xludf.DUMMYFUNCTION("""COMPUTED_VALUE"""),5.57)</f>
        <v>5.57</v>
      </c>
      <c r="E74" s="2">
        <f>IFERROR(__xludf.DUMMYFUNCTION("""COMPUTED_VALUE"""),5.67)</f>
        <v>5.67</v>
      </c>
      <c r="F74" s="2">
        <f>IFERROR(__xludf.DUMMYFUNCTION("""COMPUTED_VALUE"""),2428464.0)</f>
        <v>2428464</v>
      </c>
    </row>
    <row r="75">
      <c r="A75" s="3">
        <f>IFERROR(__xludf.DUMMYFUNCTION("""COMPUTED_VALUE"""),44095.66666666667)</f>
        <v>44095.66667</v>
      </c>
      <c r="B75" s="2">
        <f>IFERROR(__xludf.DUMMYFUNCTION("""COMPUTED_VALUE"""),5.42)</f>
        <v>5.42</v>
      </c>
      <c r="C75" s="2">
        <f>IFERROR(__xludf.DUMMYFUNCTION("""COMPUTED_VALUE"""),5.48)</f>
        <v>5.48</v>
      </c>
      <c r="D75" s="2">
        <f>IFERROR(__xludf.DUMMYFUNCTION("""COMPUTED_VALUE"""),5.01)</f>
        <v>5.01</v>
      </c>
      <c r="E75" s="2">
        <f>IFERROR(__xludf.DUMMYFUNCTION("""COMPUTED_VALUE"""),5.32)</f>
        <v>5.32</v>
      </c>
      <c r="F75" s="2">
        <f>IFERROR(__xludf.DUMMYFUNCTION("""COMPUTED_VALUE"""),4563153.0)</f>
        <v>4563153</v>
      </c>
    </row>
    <row r="76">
      <c r="A76" s="3">
        <f>IFERROR(__xludf.DUMMYFUNCTION("""COMPUTED_VALUE"""),44096.66666666667)</f>
        <v>44096.66667</v>
      </c>
      <c r="B76" s="2">
        <f>IFERROR(__xludf.DUMMYFUNCTION("""COMPUTED_VALUE"""),5.22)</f>
        <v>5.22</v>
      </c>
      <c r="C76" s="2">
        <f>IFERROR(__xludf.DUMMYFUNCTION("""COMPUTED_VALUE"""),5.32)</f>
        <v>5.32</v>
      </c>
      <c r="D76" s="2">
        <f>IFERROR(__xludf.DUMMYFUNCTION("""COMPUTED_VALUE"""),5.14)</f>
        <v>5.14</v>
      </c>
      <c r="E76" s="2">
        <f>IFERROR(__xludf.DUMMYFUNCTION("""COMPUTED_VALUE"""),5.21)</f>
        <v>5.21</v>
      </c>
      <c r="F76" s="2">
        <f>IFERROR(__xludf.DUMMYFUNCTION("""COMPUTED_VALUE"""),2090061.0)</f>
        <v>2090061</v>
      </c>
    </row>
    <row r="77">
      <c r="A77" s="3">
        <f>IFERROR(__xludf.DUMMYFUNCTION("""COMPUTED_VALUE"""),44097.66666666667)</f>
        <v>44097.66667</v>
      </c>
      <c r="B77" s="2">
        <f>IFERROR(__xludf.DUMMYFUNCTION("""COMPUTED_VALUE"""),5.22)</f>
        <v>5.22</v>
      </c>
      <c r="C77" s="2">
        <f>IFERROR(__xludf.DUMMYFUNCTION("""COMPUTED_VALUE"""),5.29)</f>
        <v>5.29</v>
      </c>
      <c r="D77" s="2">
        <f>IFERROR(__xludf.DUMMYFUNCTION("""COMPUTED_VALUE"""),4.74)</f>
        <v>4.74</v>
      </c>
      <c r="E77" s="2">
        <f>IFERROR(__xludf.DUMMYFUNCTION("""COMPUTED_VALUE"""),4.78)</f>
        <v>4.78</v>
      </c>
      <c r="F77" s="2">
        <f>IFERROR(__xludf.DUMMYFUNCTION("""COMPUTED_VALUE"""),4285151.0)</f>
        <v>4285151</v>
      </c>
    </row>
    <row r="78">
      <c r="A78" s="3">
        <f>IFERROR(__xludf.DUMMYFUNCTION("""COMPUTED_VALUE"""),44098.66666666667)</f>
        <v>44098.66667</v>
      </c>
      <c r="B78" s="2">
        <f>IFERROR(__xludf.DUMMYFUNCTION("""COMPUTED_VALUE"""),4.69)</f>
        <v>4.69</v>
      </c>
      <c r="C78" s="2">
        <f>IFERROR(__xludf.DUMMYFUNCTION("""COMPUTED_VALUE"""),4.9)</f>
        <v>4.9</v>
      </c>
      <c r="D78" s="2">
        <f>IFERROR(__xludf.DUMMYFUNCTION("""COMPUTED_VALUE"""),4.36)</f>
        <v>4.36</v>
      </c>
      <c r="E78" s="2">
        <f>IFERROR(__xludf.DUMMYFUNCTION("""COMPUTED_VALUE"""),4.61)</f>
        <v>4.61</v>
      </c>
      <c r="F78" s="2">
        <f>IFERROR(__xludf.DUMMYFUNCTION("""COMPUTED_VALUE"""),4569670.0)</f>
        <v>4569670</v>
      </c>
    </row>
    <row r="79">
      <c r="A79" s="3">
        <f>IFERROR(__xludf.DUMMYFUNCTION("""COMPUTED_VALUE"""),44099.66666666667)</f>
        <v>44099.66667</v>
      </c>
      <c r="B79" s="2">
        <f>IFERROR(__xludf.DUMMYFUNCTION("""COMPUTED_VALUE"""),4.64)</f>
        <v>4.64</v>
      </c>
      <c r="C79" s="2">
        <f>IFERROR(__xludf.DUMMYFUNCTION("""COMPUTED_VALUE"""),4.93)</f>
        <v>4.93</v>
      </c>
      <c r="D79" s="2">
        <f>IFERROR(__xludf.DUMMYFUNCTION("""COMPUTED_VALUE"""),4.5)</f>
        <v>4.5</v>
      </c>
      <c r="E79" s="2">
        <f>IFERROR(__xludf.DUMMYFUNCTION("""COMPUTED_VALUE"""),4.88)</f>
        <v>4.88</v>
      </c>
      <c r="F79" s="2">
        <f>IFERROR(__xludf.DUMMYFUNCTION("""COMPUTED_VALUE"""),2375454.0)</f>
        <v>2375454</v>
      </c>
    </row>
    <row r="80">
      <c r="A80" s="3">
        <f>IFERROR(__xludf.DUMMYFUNCTION("""COMPUTED_VALUE"""),44102.66666666667)</f>
        <v>44102.66667</v>
      </c>
      <c r="B80" s="2">
        <f>IFERROR(__xludf.DUMMYFUNCTION("""COMPUTED_VALUE"""),5.04)</f>
        <v>5.04</v>
      </c>
      <c r="C80" s="2">
        <f>IFERROR(__xludf.DUMMYFUNCTION("""COMPUTED_VALUE"""),5.04)</f>
        <v>5.04</v>
      </c>
      <c r="D80" s="2">
        <f>IFERROR(__xludf.DUMMYFUNCTION("""COMPUTED_VALUE"""),4.61)</f>
        <v>4.61</v>
      </c>
      <c r="E80" s="2">
        <f>IFERROR(__xludf.DUMMYFUNCTION("""COMPUTED_VALUE"""),4.91)</f>
        <v>4.91</v>
      </c>
      <c r="F80" s="2">
        <f>IFERROR(__xludf.DUMMYFUNCTION("""COMPUTED_VALUE"""),4676540.0)</f>
        <v>4676540</v>
      </c>
    </row>
    <row r="81">
      <c r="A81" s="3">
        <f>IFERROR(__xludf.DUMMYFUNCTION("""COMPUTED_VALUE"""),44103.66666666667)</f>
        <v>44103.66667</v>
      </c>
      <c r="B81" s="2">
        <f>IFERROR(__xludf.DUMMYFUNCTION("""COMPUTED_VALUE"""),4.88)</f>
        <v>4.88</v>
      </c>
      <c r="C81" s="2">
        <f>IFERROR(__xludf.DUMMYFUNCTION("""COMPUTED_VALUE"""),4.94)</f>
        <v>4.94</v>
      </c>
      <c r="D81" s="2">
        <f>IFERROR(__xludf.DUMMYFUNCTION("""COMPUTED_VALUE"""),4.75)</f>
        <v>4.75</v>
      </c>
      <c r="E81" s="2">
        <f>IFERROR(__xludf.DUMMYFUNCTION("""COMPUTED_VALUE"""),4.86)</f>
        <v>4.86</v>
      </c>
      <c r="F81" s="2">
        <f>IFERROR(__xludf.DUMMYFUNCTION("""COMPUTED_VALUE"""),2521765.0)</f>
        <v>2521765</v>
      </c>
    </row>
    <row r="82">
      <c r="A82" s="3">
        <f>IFERROR(__xludf.DUMMYFUNCTION("""COMPUTED_VALUE"""),44104.66666666667)</f>
        <v>44104.66667</v>
      </c>
      <c r="B82" s="2">
        <f>IFERROR(__xludf.DUMMYFUNCTION("""COMPUTED_VALUE"""),4.8)</f>
        <v>4.8</v>
      </c>
      <c r="C82" s="2">
        <f>IFERROR(__xludf.DUMMYFUNCTION("""COMPUTED_VALUE"""),4.95)</f>
        <v>4.95</v>
      </c>
      <c r="D82" s="2">
        <f>IFERROR(__xludf.DUMMYFUNCTION("""COMPUTED_VALUE"""),4.7)</f>
        <v>4.7</v>
      </c>
      <c r="E82" s="2">
        <f>IFERROR(__xludf.DUMMYFUNCTION("""COMPUTED_VALUE"""),4.71)</f>
        <v>4.71</v>
      </c>
      <c r="F82" s="2">
        <f>IFERROR(__xludf.DUMMYFUNCTION("""COMPUTED_VALUE"""),2515422.0)</f>
        <v>2515422</v>
      </c>
    </row>
    <row r="83">
      <c r="A83" s="3">
        <f>IFERROR(__xludf.DUMMYFUNCTION("""COMPUTED_VALUE"""),44105.66666666667)</f>
        <v>44105.66667</v>
      </c>
      <c r="B83" s="2">
        <f>IFERROR(__xludf.DUMMYFUNCTION("""COMPUTED_VALUE"""),4.78)</f>
        <v>4.78</v>
      </c>
      <c r="C83" s="2">
        <f>IFERROR(__xludf.DUMMYFUNCTION("""COMPUTED_VALUE"""),4.8)</f>
        <v>4.8</v>
      </c>
      <c r="D83" s="2">
        <f>IFERROR(__xludf.DUMMYFUNCTION("""COMPUTED_VALUE"""),4.63)</f>
        <v>4.63</v>
      </c>
      <c r="E83" s="2">
        <f>IFERROR(__xludf.DUMMYFUNCTION("""COMPUTED_VALUE"""),4.65)</f>
        <v>4.65</v>
      </c>
      <c r="F83" s="2">
        <f>IFERROR(__xludf.DUMMYFUNCTION("""COMPUTED_VALUE"""),3223808.0)</f>
        <v>3223808</v>
      </c>
    </row>
    <row r="84">
      <c r="A84" s="3">
        <f>IFERROR(__xludf.DUMMYFUNCTION("""COMPUTED_VALUE"""),44106.66666666667)</f>
        <v>44106.66667</v>
      </c>
      <c r="B84" s="2">
        <f>IFERROR(__xludf.DUMMYFUNCTION("""COMPUTED_VALUE"""),4.48)</f>
        <v>4.48</v>
      </c>
      <c r="C84" s="2">
        <f>IFERROR(__xludf.DUMMYFUNCTION("""COMPUTED_VALUE"""),4.66)</f>
        <v>4.66</v>
      </c>
      <c r="D84" s="2">
        <f>IFERROR(__xludf.DUMMYFUNCTION("""COMPUTED_VALUE"""),4.42)</f>
        <v>4.42</v>
      </c>
      <c r="E84" s="2">
        <f>IFERROR(__xludf.DUMMYFUNCTION("""COMPUTED_VALUE"""),4.65)</f>
        <v>4.65</v>
      </c>
      <c r="F84" s="2">
        <f>IFERROR(__xludf.DUMMYFUNCTION("""COMPUTED_VALUE"""),3575994.0)</f>
        <v>3575994</v>
      </c>
    </row>
    <row r="85">
      <c r="A85" s="3">
        <f>IFERROR(__xludf.DUMMYFUNCTION("""COMPUTED_VALUE"""),44109.66666666667)</f>
        <v>44109.66667</v>
      </c>
      <c r="B85" s="2">
        <f>IFERROR(__xludf.DUMMYFUNCTION("""COMPUTED_VALUE"""),4.3)</f>
        <v>4.3</v>
      </c>
      <c r="C85" s="2">
        <f>IFERROR(__xludf.DUMMYFUNCTION("""COMPUTED_VALUE"""),4.36)</f>
        <v>4.36</v>
      </c>
      <c r="D85" s="2">
        <f>IFERROR(__xludf.DUMMYFUNCTION("""COMPUTED_VALUE"""),4.05)</f>
        <v>4.05</v>
      </c>
      <c r="E85" s="2">
        <f>IFERROR(__xludf.DUMMYFUNCTION("""COMPUTED_VALUE"""),4.13)</f>
        <v>4.13</v>
      </c>
      <c r="F85" s="2">
        <f>IFERROR(__xludf.DUMMYFUNCTION("""COMPUTED_VALUE"""),9468797.0)</f>
        <v>9468797</v>
      </c>
    </row>
    <row r="86">
      <c r="A86" s="3">
        <f>IFERROR(__xludf.DUMMYFUNCTION("""COMPUTED_VALUE"""),44110.66666666667)</f>
        <v>44110.66667</v>
      </c>
      <c r="B86" s="2">
        <f>IFERROR(__xludf.DUMMYFUNCTION("""COMPUTED_VALUE"""),4.26)</f>
        <v>4.26</v>
      </c>
      <c r="C86" s="2">
        <f>IFERROR(__xludf.DUMMYFUNCTION("""COMPUTED_VALUE"""),4.27)</f>
        <v>4.27</v>
      </c>
      <c r="D86" s="2">
        <f>IFERROR(__xludf.DUMMYFUNCTION("""COMPUTED_VALUE"""),4.05)</f>
        <v>4.05</v>
      </c>
      <c r="E86" s="2">
        <f>IFERROR(__xludf.DUMMYFUNCTION("""COMPUTED_VALUE"""),4.06)</f>
        <v>4.06</v>
      </c>
      <c r="F86" s="2">
        <f>IFERROR(__xludf.DUMMYFUNCTION("""COMPUTED_VALUE"""),8404181.0)</f>
        <v>8404181</v>
      </c>
    </row>
    <row r="87">
      <c r="A87" s="3">
        <f>IFERROR(__xludf.DUMMYFUNCTION("""COMPUTED_VALUE"""),44111.66666666667)</f>
        <v>44111.66667</v>
      </c>
      <c r="B87" s="2">
        <f>IFERROR(__xludf.DUMMYFUNCTION("""COMPUTED_VALUE"""),4.08)</f>
        <v>4.08</v>
      </c>
      <c r="C87" s="2">
        <f>IFERROR(__xludf.DUMMYFUNCTION("""COMPUTED_VALUE"""),4.11)</f>
        <v>4.11</v>
      </c>
      <c r="D87" s="2">
        <f>IFERROR(__xludf.DUMMYFUNCTION("""COMPUTED_VALUE"""),3.94)</f>
        <v>3.94</v>
      </c>
      <c r="E87" s="2">
        <f>IFERROR(__xludf.DUMMYFUNCTION("""COMPUTED_VALUE"""),4.04)</f>
        <v>4.04</v>
      </c>
      <c r="F87" s="2">
        <f>IFERROR(__xludf.DUMMYFUNCTION("""COMPUTED_VALUE"""),6917700.0)</f>
        <v>6917700</v>
      </c>
    </row>
    <row r="88">
      <c r="A88" s="3">
        <f>IFERROR(__xludf.DUMMYFUNCTION("""COMPUTED_VALUE"""),44112.66666666667)</f>
        <v>44112.66667</v>
      </c>
      <c r="B88" s="2">
        <f>IFERROR(__xludf.DUMMYFUNCTION("""COMPUTED_VALUE"""),4.13)</f>
        <v>4.13</v>
      </c>
      <c r="C88" s="2">
        <f>IFERROR(__xludf.DUMMYFUNCTION("""COMPUTED_VALUE"""),4.18)</f>
        <v>4.18</v>
      </c>
      <c r="D88" s="2">
        <f>IFERROR(__xludf.DUMMYFUNCTION("""COMPUTED_VALUE"""),4.02)</f>
        <v>4.02</v>
      </c>
      <c r="E88" s="2">
        <f>IFERROR(__xludf.DUMMYFUNCTION("""COMPUTED_VALUE"""),4.14)</f>
        <v>4.14</v>
      </c>
      <c r="F88" s="2">
        <f>IFERROR(__xludf.DUMMYFUNCTION("""COMPUTED_VALUE"""),7868481.0)</f>
        <v>7868481</v>
      </c>
    </row>
    <row r="89">
      <c r="A89" s="3">
        <f>IFERROR(__xludf.DUMMYFUNCTION("""COMPUTED_VALUE"""),44113.66666666667)</f>
        <v>44113.66667</v>
      </c>
      <c r="B89" s="2">
        <f>IFERROR(__xludf.DUMMYFUNCTION("""COMPUTED_VALUE"""),4.17)</f>
        <v>4.17</v>
      </c>
      <c r="C89" s="2">
        <f>IFERROR(__xludf.DUMMYFUNCTION("""COMPUTED_VALUE"""),4.18)</f>
        <v>4.18</v>
      </c>
      <c r="D89" s="2">
        <f>IFERROR(__xludf.DUMMYFUNCTION("""COMPUTED_VALUE"""),4.04)</f>
        <v>4.04</v>
      </c>
      <c r="E89" s="2">
        <f>IFERROR(__xludf.DUMMYFUNCTION("""COMPUTED_VALUE"""),4.05)</f>
        <v>4.05</v>
      </c>
      <c r="F89" s="2">
        <f>IFERROR(__xludf.DUMMYFUNCTION("""COMPUTED_VALUE"""),5021406.0)</f>
        <v>5021406</v>
      </c>
    </row>
    <row r="90">
      <c r="A90" s="3">
        <f>IFERROR(__xludf.DUMMYFUNCTION("""COMPUTED_VALUE"""),44116.66666666667)</f>
        <v>44116.66667</v>
      </c>
      <c r="B90" s="2">
        <f>IFERROR(__xludf.DUMMYFUNCTION("""COMPUTED_VALUE"""),4.03)</f>
        <v>4.03</v>
      </c>
      <c r="C90" s="2">
        <f>IFERROR(__xludf.DUMMYFUNCTION("""COMPUTED_VALUE"""),4.09)</f>
        <v>4.09</v>
      </c>
      <c r="D90" s="2">
        <f>IFERROR(__xludf.DUMMYFUNCTION("""COMPUTED_VALUE"""),4.0)</f>
        <v>4</v>
      </c>
      <c r="E90" s="2">
        <f>IFERROR(__xludf.DUMMYFUNCTION("""COMPUTED_VALUE"""),4.08)</f>
        <v>4.08</v>
      </c>
      <c r="F90" s="2">
        <f>IFERROR(__xludf.DUMMYFUNCTION("""COMPUTED_VALUE"""),3245671.0)</f>
        <v>3245671</v>
      </c>
    </row>
    <row r="91">
      <c r="A91" s="3">
        <f>IFERROR(__xludf.DUMMYFUNCTION("""COMPUTED_VALUE"""),44117.66666666667)</f>
        <v>44117.66667</v>
      </c>
      <c r="B91" s="2">
        <f>IFERROR(__xludf.DUMMYFUNCTION("""COMPUTED_VALUE"""),3.9)</f>
        <v>3.9</v>
      </c>
      <c r="C91" s="2">
        <f>IFERROR(__xludf.DUMMYFUNCTION("""COMPUTED_VALUE"""),3.91)</f>
        <v>3.91</v>
      </c>
      <c r="D91" s="2">
        <f>IFERROR(__xludf.DUMMYFUNCTION("""COMPUTED_VALUE"""),3.52)</f>
        <v>3.52</v>
      </c>
      <c r="E91" s="2">
        <f>IFERROR(__xludf.DUMMYFUNCTION("""COMPUTED_VALUE"""),3.54)</f>
        <v>3.54</v>
      </c>
      <c r="F91" s="2">
        <f>IFERROR(__xludf.DUMMYFUNCTION("""COMPUTED_VALUE"""),1.0164744E7)</f>
        <v>10164744</v>
      </c>
    </row>
    <row r="92">
      <c r="A92" s="3">
        <f>IFERROR(__xludf.DUMMYFUNCTION("""COMPUTED_VALUE"""),44118.66666666667)</f>
        <v>44118.66667</v>
      </c>
      <c r="B92" s="2">
        <f>IFERROR(__xludf.DUMMYFUNCTION("""COMPUTED_VALUE"""),3.09)</f>
        <v>3.09</v>
      </c>
      <c r="C92" s="2">
        <f>IFERROR(__xludf.DUMMYFUNCTION("""COMPUTED_VALUE"""),3.2)</f>
        <v>3.2</v>
      </c>
      <c r="D92" s="2">
        <f>IFERROR(__xludf.DUMMYFUNCTION("""COMPUTED_VALUE"""),2.66)</f>
        <v>2.66</v>
      </c>
      <c r="E92" s="2">
        <f>IFERROR(__xludf.DUMMYFUNCTION("""COMPUTED_VALUE"""),2.96)</f>
        <v>2.96</v>
      </c>
      <c r="F92" s="2">
        <f>IFERROR(__xludf.DUMMYFUNCTION("""COMPUTED_VALUE"""),3.1761265E7)</f>
        <v>31761265</v>
      </c>
    </row>
    <row r="93">
      <c r="A93" s="3">
        <f>IFERROR(__xludf.DUMMYFUNCTION("""COMPUTED_VALUE"""),44119.66666666667)</f>
        <v>44119.66667</v>
      </c>
      <c r="B93" s="2">
        <f>IFERROR(__xludf.DUMMYFUNCTION("""COMPUTED_VALUE"""),2.84)</f>
        <v>2.84</v>
      </c>
      <c r="C93" s="2">
        <f>IFERROR(__xludf.DUMMYFUNCTION("""COMPUTED_VALUE"""),2.96)</f>
        <v>2.96</v>
      </c>
      <c r="D93" s="2">
        <f>IFERROR(__xludf.DUMMYFUNCTION("""COMPUTED_VALUE"""),2.76)</f>
        <v>2.76</v>
      </c>
      <c r="E93" s="2">
        <f>IFERROR(__xludf.DUMMYFUNCTION("""COMPUTED_VALUE"""),2.78)</f>
        <v>2.78</v>
      </c>
      <c r="F93" s="2">
        <f>IFERROR(__xludf.DUMMYFUNCTION("""COMPUTED_VALUE"""),9808591.0)</f>
        <v>9808591</v>
      </c>
    </row>
    <row r="94">
      <c r="A94" s="3">
        <f>IFERROR(__xludf.DUMMYFUNCTION("""COMPUTED_VALUE"""),44120.66666666667)</f>
        <v>44120.66667</v>
      </c>
      <c r="B94" s="2">
        <f>IFERROR(__xludf.DUMMYFUNCTION("""COMPUTED_VALUE"""),2.87)</f>
        <v>2.87</v>
      </c>
      <c r="C94" s="2">
        <f>IFERROR(__xludf.DUMMYFUNCTION("""COMPUTED_VALUE"""),3.29)</f>
        <v>3.29</v>
      </c>
      <c r="D94" s="2">
        <f>IFERROR(__xludf.DUMMYFUNCTION("""COMPUTED_VALUE"""),2.8)</f>
        <v>2.8</v>
      </c>
      <c r="E94" s="2">
        <f>IFERROR(__xludf.DUMMYFUNCTION("""COMPUTED_VALUE"""),3.04)</f>
        <v>3.04</v>
      </c>
      <c r="F94" s="2">
        <f>IFERROR(__xludf.DUMMYFUNCTION("""COMPUTED_VALUE"""),1.8565805E7)</f>
        <v>18565805</v>
      </c>
    </row>
    <row r="95">
      <c r="A95" s="3">
        <f>IFERROR(__xludf.DUMMYFUNCTION("""COMPUTED_VALUE"""),44123.66666666667)</f>
        <v>44123.66667</v>
      </c>
      <c r="B95" s="2">
        <f>IFERROR(__xludf.DUMMYFUNCTION("""COMPUTED_VALUE"""),3.31)</f>
        <v>3.31</v>
      </c>
      <c r="C95" s="2">
        <f>IFERROR(__xludf.DUMMYFUNCTION("""COMPUTED_VALUE"""),3.88)</f>
        <v>3.88</v>
      </c>
      <c r="D95" s="2">
        <f>IFERROR(__xludf.DUMMYFUNCTION("""COMPUTED_VALUE"""),3.23)</f>
        <v>3.23</v>
      </c>
      <c r="E95" s="2">
        <f>IFERROR(__xludf.DUMMYFUNCTION("""COMPUTED_VALUE"""),3.54)</f>
        <v>3.54</v>
      </c>
      <c r="F95" s="2">
        <f>IFERROR(__xludf.DUMMYFUNCTION("""COMPUTED_VALUE"""),4.0385068E7)</f>
        <v>40385068</v>
      </c>
    </row>
    <row r="96">
      <c r="A96" s="3">
        <f>IFERROR(__xludf.DUMMYFUNCTION("""COMPUTED_VALUE"""),44124.66666666667)</f>
        <v>44124.66667</v>
      </c>
      <c r="B96" s="2">
        <f>IFERROR(__xludf.DUMMYFUNCTION("""COMPUTED_VALUE"""),3.3)</f>
        <v>3.3</v>
      </c>
      <c r="C96" s="2">
        <f>IFERROR(__xludf.DUMMYFUNCTION("""COMPUTED_VALUE"""),3.31)</f>
        <v>3.31</v>
      </c>
      <c r="D96" s="2">
        <f>IFERROR(__xludf.DUMMYFUNCTION("""COMPUTED_VALUE"""),3.05)</f>
        <v>3.05</v>
      </c>
      <c r="E96" s="2">
        <f>IFERROR(__xludf.DUMMYFUNCTION("""COMPUTED_VALUE"""),3.09)</f>
        <v>3.09</v>
      </c>
      <c r="F96" s="2">
        <f>IFERROR(__xludf.DUMMYFUNCTION("""COMPUTED_VALUE"""),1.5978782E7)</f>
        <v>15978782</v>
      </c>
    </row>
    <row r="97">
      <c r="A97" s="3">
        <f>IFERROR(__xludf.DUMMYFUNCTION("""COMPUTED_VALUE"""),44125.66666666667)</f>
        <v>44125.66667</v>
      </c>
      <c r="B97" s="2">
        <f>IFERROR(__xludf.DUMMYFUNCTION("""COMPUTED_VALUE"""),3.1)</f>
        <v>3.1</v>
      </c>
      <c r="C97" s="2">
        <f>IFERROR(__xludf.DUMMYFUNCTION("""COMPUTED_VALUE"""),3.13)</f>
        <v>3.13</v>
      </c>
      <c r="D97" s="2">
        <f>IFERROR(__xludf.DUMMYFUNCTION("""COMPUTED_VALUE"""),2.98)</f>
        <v>2.98</v>
      </c>
      <c r="E97" s="2">
        <f>IFERROR(__xludf.DUMMYFUNCTION("""COMPUTED_VALUE"""),3.0)</f>
        <v>3</v>
      </c>
      <c r="F97" s="2">
        <f>IFERROR(__xludf.DUMMYFUNCTION("""COMPUTED_VALUE"""),7277305.0)</f>
        <v>7277305</v>
      </c>
    </row>
    <row r="98">
      <c r="A98" s="3">
        <f>IFERROR(__xludf.DUMMYFUNCTION("""COMPUTED_VALUE"""),44126.66666666667)</f>
        <v>44126.66667</v>
      </c>
      <c r="B98" s="2">
        <f>IFERROR(__xludf.DUMMYFUNCTION("""COMPUTED_VALUE"""),2.96)</f>
        <v>2.96</v>
      </c>
      <c r="C98" s="2">
        <f>IFERROR(__xludf.DUMMYFUNCTION("""COMPUTED_VALUE"""),3.15)</f>
        <v>3.15</v>
      </c>
      <c r="D98" s="2">
        <f>IFERROR(__xludf.DUMMYFUNCTION("""COMPUTED_VALUE"""),2.84)</f>
        <v>2.84</v>
      </c>
      <c r="E98" s="2">
        <f>IFERROR(__xludf.DUMMYFUNCTION("""COMPUTED_VALUE"""),3.12)</f>
        <v>3.12</v>
      </c>
      <c r="F98" s="2">
        <f>IFERROR(__xludf.DUMMYFUNCTION("""COMPUTED_VALUE"""),1.2339596E7)</f>
        <v>12339596</v>
      </c>
    </row>
    <row r="99">
      <c r="A99" s="3">
        <f>IFERROR(__xludf.DUMMYFUNCTION("""COMPUTED_VALUE"""),44127.66666666667)</f>
        <v>44127.66667</v>
      </c>
      <c r="B99" s="2">
        <f>IFERROR(__xludf.DUMMYFUNCTION("""COMPUTED_VALUE"""),3.13)</f>
        <v>3.13</v>
      </c>
      <c r="C99" s="2">
        <f>IFERROR(__xludf.DUMMYFUNCTION("""COMPUTED_VALUE"""),3.15)</f>
        <v>3.15</v>
      </c>
      <c r="D99" s="2">
        <f>IFERROR(__xludf.DUMMYFUNCTION("""COMPUTED_VALUE"""),2.95)</f>
        <v>2.95</v>
      </c>
      <c r="E99" s="2">
        <f>IFERROR(__xludf.DUMMYFUNCTION("""COMPUTED_VALUE"""),2.97)</f>
        <v>2.97</v>
      </c>
      <c r="F99" s="2">
        <f>IFERROR(__xludf.DUMMYFUNCTION("""COMPUTED_VALUE"""),6634962.0)</f>
        <v>6634962</v>
      </c>
    </row>
    <row r="100">
      <c r="A100" s="3">
        <f>IFERROR(__xludf.DUMMYFUNCTION("""COMPUTED_VALUE"""),44130.66666666667)</f>
        <v>44130.66667</v>
      </c>
      <c r="B100" s="2">
        <f>IFERROR(__xludf.DUMMYFUNCTION("""COMPUTED_VALUE"""),2.92)</f>
        <v>2.92</v>
      </c>
      <c r="C100" s="2">
        <f>IFERROR(__xludf.DUMMYFUNCTION("""COMPUTED_VALUE"""),2.93)</f>
        <v>2.93</v>
      </c>
      <c r="D100" s="2">
        <f>IFERROR(__xludf.DUMMYFUNCTION("""COMPUTED_VALUE"""),2.68)</f>
        <v>2.68</v>
      </c>
      <c r="E100" s="2">
        <f>IFERROR(__xludf.DUMMYFUNCTION("""COMPUTED_VALUE"""),2.75)</f>
        <v>2.75</v>
      </c>
      <c r="F100" s="2">
        <f>IFERROR(__xludf.DUMMYFUNCTION("""COMPUTED_VALUE"""),1.045879E7)</f>
        <v>10458790</v>
      </c>
    </row>
    <row r="101">
      <c r="A101" s="3">
        <f>IFERROR(__xludf.DUMMYFUNCTION("""COMPUTED_VALUE"""),44131.66666666667)</f>
        <v>44131.66667</v>
      </c>
      <c r="B101" s="2">
        <f>IFERROR(__xludf.DUMMYFUNCTION("""COMPUTED_VALUE"""),2.88)</f>
        <v>2.88</v>
      </c>
      <c r="C101" s="2">
        <f>IFERROR(__xludf.DUMMYFUNCTION("""COMPUTED_VALUE"""),2.9)</f>
        <v>2.9</v>
      </c>
      <c r="D101" s="2">
        <f>IFERROR(__xludf.DUMMYFUNCTION("""COMPUTED_VALUE"""),2.61)</f>
        <v>2.61</v>
      </c>
      <c r="E101" s="2">
        <f>IFERROR(__xludf.DUMMYFUNCTION("""COMPUTED_VALUE"""),2.79)</f>
        <v>2.79</v>
      </c>
      <c r="F101" s="2">
        <f>IFERROR(__xludf.DUMMYFUNCTION("""COMPUTED_VALUE"""),1.1251269E7)</f>
        <v>11251269</v>
      </c>
    </row>
    <row r="102">
      <c r="A102" s="3">
        <f>IFERROR(__xludf.DUMMYFUNCTION("""COMPUTED_VALUE"""),44132.66666666667)</f>
        <v>44132.66667</v>
      </c>
      <c r="B102" s="2">
        <f>IFERROR(__xludf.DUMMYFUNCTION("""COMPUTED_VALUE"""),2.69)</f>
        <v>2.69</v>
      </c>
      <c r="C102" s="2">
        <f>IFERROR(__xludf.DUMMYFUNCTION("""COMPUTED_VALUE"""),2.74)</f>
        <v>2.74</v>
      </c>
      <c r="D102" s="2">
        <f>IFERROR(__xludf.DUMMYFUNCTION("""COMPUTED_VALUE"""),2.58)</f>
        <v>2.58</v>
      </c>
      <c r="E102" s="2">
        <f>IFERROR(__xludf.DUMMYFUNCTION("""COMPUTED_VALUE"""),2.61)</f>
        <v>2.61</v>
      </c>
      <c r="F102" s="2">
        <f>IFERROR(__xludf.DUMMYFUNCTION("""COMPUTED_VALUE"""),8141103.0)</f>
        <v>8141103</v>
      </c>
    </row>
    <row r="103">
      <c r="A103" s="3">
        <f>IFERROR(__xludf.DUMMYFUNCTION("""COMPUTED_VALUE"""),44133.66666666667)</f>
        <v>44133.66667</v>
      </c>
      <c r="B103" s="2">
        <f>IFERROR(__xludf.DUMMYFUNCTION("""COMPUTED_VALUE"""),2.65)</f>
        <v>2.65</v>
      </c>
      <c r="C103" s="2">
        <f>IFERROR(__xludf.DUMMYFUNCTION("""COMPUTED_VALUE"""),2.68)</f>
        <v>2.68</v>
      </c>
      <c r="D103" s="2">
        <f>IFERROR(__xludf.DUMMYFUNCTION("""COMPUTED_VALUE"""),2.48)</f>
        <v>2.48</v>
      </c>
      <c r="E103" s="2">
        <f>IFERROR(__xludf.DUMMYFUNCTION("""COMPUTED_VALUE"""),2.52)</f>
        <v>2.52</v>
      </c>
      <c r="F103" s="2">
        <f>IFERROR(__xludf.DUMMYFUNCTION("""COMPUTED_VALUE"""),9019304.0)</f>
        <v>9019304</v>
      </c>
    </row>
    <row r="104">
      <c r="A104" s="3">
        <f>IFERROR(__xludf.DUMMYFUNCTION("""COMPUTED_VALUE"""),44134.66666666667)</f>
        <v>44134.66667</v>
      </c>
      <c r="B104" s="2">
        <f>IFERROR(__xludf.DUMMYFUNCTION("""COMPUTED_VALUE"""),2.48)</f>
        <v>2.48</v>
      </c>
      <c r="C104" s="2">
        <f>IFERROR(__xludf.DUMMYFUNCTION("""COMPUTED_VALUE"""),2.49)</f>
        <v>2.49</v>
      </c>
      <c r="D104" s="2">
        <f>IFERROR(__xludf.DUMMYFUNCTION("""COMPUTED_VALUE"""),2.28)</f>
        <v>2.28</v>
      </c>
      <c r="E104" s="2">
        <f>IFERROR(__xludf.DUMMYFUNCTION("""COMPUTED_VALUE"""),2.36)</f>
        <v>2.36</v>
      </c>
      <c r="F104" s="2">
        <f>IFERROR(__xludf.DUMMYFUNCTION("""COMPUTED_VALUE"""),1.1013232E7)</f>
        <v>11013232</v>
      </c>
    </row>
    <row r="105">
      <c r="A105" s="3">
        <f>IFERROR(__xludf.DUMMYFUNCTION("""COMPUTED_VALUE"""),44137.66666666667)</f>
        <v>44137.66667</v>
      </c>
      <c r="B105" s="2">
        <f>IFERROR(__xludf.DUMMYFUNCTION("""COMPUTED_VALUE"""),2.3)</f>
        <v>2.3</v>
      </c>
      <c r="C105" s="2">
        <f>IFERROR(__xludf.DUMMYFUNCTION("""COMPUTED_VALUE"""),2.32)</f>
        <v>2.32</v>
      </c>
      <c r="D105" s="2">
        <f>IFERROR(__xludf.DUMMYFUNCTION("""COMPUTED_VALUE"""),2.11)</f>
        <v>2.11</v>
      </c>
      <c r="E105" s="2">
        <f>IFERROR(__xludf.DUMMYFUNCTION("""COMPUTED_VALUE"""),2.15)</f>
        <v>2.15</v>
      </c>
      <c r="F105" s="2">
        <f>IFERROR(__xludf.DUMMYFUNCTION("""COMPUTED_VALUE"""),1.1180071E7)</f>
        <v>11180071</v>
      </c>
    </row>
    <row r="106">
      <c r="A106" s="3">
        <f>IFERROR(__xludf.DUMMYFUNCTION("""COMPUTED_VALUE"""),44138.66666666667)</f>
        <v>44138.66667</v>
      </c>
      <c r="B106" s="2">
        <f>IFERROR(__xludf.DUMMYFUNCTION("""COMPUTED_VALUE"""),2.34)</f>
        <v>2.34</v>
      </c>
      <c r="C106" s="2">
        <f>IFERROR(__xludf.DUMMYFUNCTION("""COMPUTED_VALUE"""),2.59)</f>
        <v>2.59</v>
      </c>
      <c r="D106" s="2">
        <f>IFERROR(__xludf.DUMMYFUNCTION("""COMPUTED_VALUE"""),2.3)</f>
        <v>2.3</v>
      </c>
      <c r="E106" s="2">
        <f>IFERROR(__xludf.DUMMYFUNCTION("""COMPUTED_VALUE"""),2.34)</f>
        <v>2.34</v>
      </c>
      <c r="F106" s="2">
        <f>IFERROR(__xludf.DUMMYFUNCTION("""COMPUTED_VALUE"""),1.5441929E7)</f>
        <v>15441929</v>
      </c>
    </row>
    <row r="107">
      <c r="A107" s="3">
        <f>IFERROR(__xludf.DUMMYFUNCTION("""COMPUTED_VALUE"""),44139.66666666667)</f>
        <v>44139.66667</v>
      </c>
      <c r="B107" s="2">
        <f>IFERROR(__xludf.DUMMYFUNCTION("""COMPUTED_VALUE"""),2.4)</f>
        <v>2.4</v>
      </c>
      <c r="C107" s="2">
        <f>IFERROR(__xludf.DUMMYFUNCTION("""COMPUTED_VALUE"""),2.43)</f>
        <v>2.43</v>
      </c>
      <c r="D107" s="2">
        <f>IFERROR(__xludf.DUMMYFUNCTION("""COMPUTED_VALUE"""),2.24)</f>
        <v>2.24</v>
      </c>
      <c r="E107" s="2">
        <f>IFERROR(__xludf.DUMMYFUNCTION("""COMPUTED_VALUE"""),2.31)</f>
        <v>2.31</v>
      </c>
      <c r="F107" s="2">
        <f>IFERROR(__xludf.DUMMYFUNCTION("""COMPUTED_VALUE"""),7609136.0)</f>
        <v>7609136</v>
      </c>
    </row>
    <row r="108">
      <c r="A108" s="3">
        <f>IFERROR(__xludf.DUMMYFUNCTION("""COMPUTED_VALUE"""),44140.66666666667)</f>
        <v>44140.66667</v>
      </c>
      <c r="B108" s="2">
        <f>IFERROR(__xludf.DUMMYFUNCTION("""COMPUTED_VALUE"""),2.35)</f>
        <v>2.35</v>
      </c>
      <c r="C108" s="2">
        <f>IFERROR(__xludf.DUMMYFUNCTION("""COMPUTED_VALUE"""),2.57)</f>
        <v>2.57</v>
      </c>
      <c r="D108" s="2">
        <f>IFERROR(__xludf.DUMMYFUNCTION("""COMPUTED_VALUE"""),2.27)</f>
        <v>2.27</v>
      </c>
      <c r="E108" s="2">
        <f>IFERROR(__xludf.DUMMYFUNCTION("""COMPUTED_VALUE"""),2.46)</f>
        <v>2.46</v>
      </c>
      <c r="F108" s="2">
        <f>IFERROR(__xludf.DUMMYFUNCTION("""COMPUTED_VALUE"""),8056242.0)</f>
        <v>8056242</v>
      </c>
    </row>
    <row r="109">
      <c r="A109" s="3">
        <f>IFERROR(__xludf.DUMMYFUNCTION("""COMPUTED_VALUE"""),44141.66666666667)</f>
        <v>44141.66667</v>
      </c>
      <c r="B109" s="2">
        <f>IFERROR(__xludf.DUMMYFUNCTION("""COMPUTED_VALUE"""),2.43)</f>
        <v>2.43</v>
      </c>
      <c r="C109" s="2">
        <f>IFERROR(__xludf.DUMMYFUNCTION("""COMPUTED_VALUE"""),2.62)</f>
        <v>2.62</v>
      </c>
      <c r="D109" s="2">
        <f>IFERROR(__xludf.DUMMYFUNCTION("""COMPUTED_VALUE"""),2.33)</f>
        <v>2.33</v>
      </c>
      <c r="E109" s="2">
        <f>IFERROR(__xludf.DUMMYFUNCTION("""COMPUTED_VALUE"""),2.49)</f>
        <v>2.49</v>
      </c>
      <c r="F109" s="2">
        <f>IFERROR(__xludf.DUMMYFUNCTION("""COMPUTED_VALUE"""),9049450.0)</f>
        <v>9049450</v>
      </c>
    </row>
    <row r="110">
      <c r="A110" s="3">
        <f>IFERROR(__xludf.DUMMYFUNCTION("""COMPUTED_VALUE"""),44144.66666666667)</f>
        <v>44144.66667</v>
      </c>
      <c r="B110" s="2">
        <f>IFERROR(__xludf.DUMMYFUNCTION("""COMPUTED_VALUE"""),4.27)</f>
        <v>4.27</v>
      </c>
      <c r="C110" s="2">
        <f>IFERROR(__xludf.DUMMYFUNCTION("""COMPUTED_VALUE"""),4.39)</f>
        <v>4.39</v>
      </c>
      <c r="D110" s="2">
        <f>IFERROR(__xludf.DUMMYFUNCTION("""COMPUTED_VALUE"""),3.23)</f>
        <v>3.23</v>
      </c>
      <c r="E110" s="2">
        <f>IFERROR(__xludf.DUMMYFUNCTION("""COMPUTED_VALUE"""),3.77)</f>
        <v>3.77</v>
      </c>
      <c r="F110" s="2">
        <f>IFERROR(__xludf.DUMMYFUNCTION("""COMPUTED_VALUE"""),1.32510953E8)</f>
        <v>132510953</v>
      </c>
    </row>
    <row r="111">
      <c r="A111" s="3">
        <f>IFERROR(__xludf.DUMMYFUNCTION("""COMPUTED_VALUE"""),44145.66666666667)</f>
        <v>44145.66667</v>
      </c>
      <c r="B111" s="2">
        <f>IFERROR(__xludf.DUMMYFUNCTION("""COMPUTED_VALUE"""),3.99)</f>
        <v>3.99</v>
      </c>
      <c r="C111" s="2">
        <f>IFERROR(__xludf.DUMMYFUNCTION("""COMPUTED_VALUE"""),4.03)</f>
        <v>4.03</v>
      </c>
      <c r="D111" s="2">
        <f>IFERROR(__xludf.DUMMYFUNCTION("""COMPUTED_VALUE"""),3.34)</f>
        <v>3.34</v>
      </c>
      <c r="E111" s="2">
        <f>IFERROR(__xludf.DUMMYFUNCTION("""COMPUTED_VALUE"""),3.51)</f>
        <v>3.51</v>
      </c>
      <c r="F111" s="2">
        <f>IFERROR(__xludf.DUMMYFUNCTION("""COMPUTED_VALUE"""),4.2129263E7)</f>
        <v>42129263</v>
      </c>
    </row>
    <row r="112">
      <c r="A112" s="3">
        <f>IFERROR(__xludf.DUMMYFUNCTION("""COMPUTED_VALUE"""),44146.66666666667)</f>
        <v>44146.66667</v>
      </c>
      <c r="B112" s="2">
        <f>IFERROR(__xludf.DUMMYFUNCTION("""COMPUTED_VALUE"""),3.23)</f>
        <v>3.23</v>
      </c>
      <c r="C112" s="2">
        <f>IFERROR(__xludf.DUMMYFUNCTION("""COMPUTED_VALUE"""),3.24)</f>
        <v>3.24</v>
      </c>
      <c r="D112" s="2">
        <f>IFERROR(__xludf.DUMMYFUNCTION("""COMPUTED_VALUE"""),3.0)</f>
        <v>3</v>
      </c>
      <c r="E112" s="2">
        <f>IFERROR(__xludf.DUMMYFUNCTION("""COMPUTED_VALUE"""),3.13)</f>
        <v>3.13</v>
      </c>
      <c r="F112" s="2">
        <f>IFERROR(__xludf.DUMMYFUNCTION("""COMPUTED_VALUE"""),2.4066098E7)</f>
        <v>24066098</v>
      </c>
    </row>
    <row r="113">
      <c r="A113" s="3">
        <f>IFERROR(__xludf.DUMMYFUNCTION("""COMPUTED_VALUE"""),44147.66666666667)</f>
        <v>44147.66667</v>
      </c>
      <c r="B113" s="2">
        <f>IFERROR(__xludf.DUMMYFUNCTION("""COMPUTED_VALUE"""),3.07)</f>
        <v>3.07</v>
      </c>
      <c r="C113" s="2">
        <f>IFERROR(__xludf.DUMMYFUNCTION("""COMPUTED_VALUE"""),3.07)</f>
        <v>3.07</v>
      </c>
      <c r="D113" s="2">
        <f>IFERROR(__xludf.DUMMYFUNCTION("""COMPUTED_VALUE"""),2.92)</f>
        <v>2.92</v>
      </c>
      <c r="E113" s="2">
        <f>IFERROR(__xludf.DUMMYFUNCTION("""COMPUTED_VALUE"""),2.94)</f>
        <v>2.94</v>
      </c>
      <c r="F113" s="2">
        <f>IFERROR(__xludf.DUMMYFUNCTION("""COMPUTED_VALUE"""),1.4836046E7)</f>
        <v>14836046</v>
      </c>
    </row>
    <row r="114">
      <c r="A114" s="3">
        <f>IFERROR(__xludf.DUMMYFUNCTION("""COMPUTED_VALUE"""),44148.66666666667)</f>
        <v>44148.66667</v>
      </c>
      <c r="B114" s="2">
        <f>IFERROR(__xludf.DUMMYFUNCTION("""COMPUTED_VALUE"""),2.98)</f>
        <v>2.98</v>
      </c>
      <c r="C114" s="2">
        <f>IFERROR(__xludf.DUMMYFUNCTION("""COMPUTED_VALUE"""),2.99)</f>
        <v>2.99</v>
      </c>
      <c r="D114" s="2">
        <f>IFERROR(__xludf.DUMMYFUNCTION("""COMPUTED_VALUE"""),2.78)</f>
        <v>2.78</v>
      </c>
      <c r="E114" s="2">
        <f>IFERROR(__xludf.DUMMYFUNCTION("""COMPUTED_VALUE"""),2.97)</f>
        <v>2.97</v>
      </c>
      <c r="F114" s="2">
        <f>IFERROR(__xludf.DUMMYFUNCTION("""COMPUTED_VALUE"""),2.245187E7)</f>
        <v>22451870</v>
      </c>
    </row>
    <row r="115">
      <c r="A115" s="3">
        <f>IFERROR(__xludf.DUMMYFUNCTION("""COMPUTED_VALUE"""),44151.66666666667)</f>
        <v>44151.66667</v>
      </c>
      <c r="B115" s="2">
        <f>IFERROR(__xludf.DUMMYFUNCTION("""COMPUTED_VALUE"""),3.39)</f>
        <v>3.39</v>
      </c>
      <c r="C115" s="2">
        <f>IFERROR(__xludf.DUMMYFUNCTION("""COMPUTED_VALUE"""),3.39)</f>
        <v>3.39</v>
      </c>
      <c r="D115" s="2">
        <f>IFERROR(__xludf.DUMMYFUNCTION("""COMPUTED_VALUE"""),3.05)</f>
        <v>3.05</v>
      </c>
      <c r="E115" s="2">
        <f>IFERROR(__xludf.DUMMYFUNCTION("""COMPUTED_VALUE"""),3.11)</f>
        <v>3.11</v>
      </c>
      <c r="F115" s="2">
        <f>IFERROR(__xludf.DUMMYFUNCTION("""COMPUTED_VALUE"""),4.7604346E7)</f>
        <v>47604346</v>
      </c>
    </row>
    <row r="116">
      <c r="A116" s="3">
        <f>IFERROR(__xludf.DUMMYFUNCTION("""COMPUTED_VALUE"""),44152.66666666667)</f>
        <v>44152.66667</v>
      </c>
      <c r="B116" s="2">
        <f>IFERROR(__xludf.DUMMYFUNCTION("""COMPUTED_VALUE"""),3.01)</f>
        <v>3.01</v>
      </c>
      <c r="C116" s="2">
        <f>IFERROR(__xludf.DUMMYFUNCTION("""COMPUTED_VALUE"""),3.04)</f>
        <v>3.04</v>
      </c>
      <c r="D116" s="2">
        <f>IFERROR(__xludf.DUMMYFUNCTION("""COMPUTED_VALUE"""),2.9)</f>
        <v>2.9</v>
      </c>
      <c r="E116" s="2">
        <f>IFERROR(__xludf.DUMMYFUNCTION("""COMPUTED_VALUE"""),2.98)</f>
        <v>2.98</v>
      </c>
      <c r="F116" s="2">
        <f>IFERROR(__xludf.DUMMYFUNCTION("""COMPUTED_VALUE"""),2.2482959E7)</f>
        <v>22482959</v>
      </c>
    </row>
    <row r="117">
      <c r="A117" s="3">
        <f>IFERROR(__xludf.DUMMYFUNCTION("""COMPUTED_VALUE"""),44153.66666666667)</f>
        <v>44153.66667</v>
      </c>
      <c r="B117" s="2">
        <f>IFERROR(__xludf.DUMMYFUNCTION("""COMPUTED_VALUE"""),3.08)</f>
        <v>3.08</v>
      </c>
      <c r="C117" s="2">
        <f>IFERROR(__xludf.DUMMYFUNCTION("""COMPUTED_VALUE"""),3.37)</f>
        <v>3.37</v>
      </c>
      <c r="D117" s="2">
        <f>IFERROR(__xludf.DUMMYFUNCTION("""COMPUTED_VALUE"""),3.01)</f>
        <v>3.01</v>
      </c>
      <c r="E117" s="2">
        <f>IFERROR(__xludf.DUMMYFUNCTION("""COMPUTED_VALUE"""),3.26)</f>
        <v>3.26</v>
      </c>
      <c r="F117" s="2">
        <f>IFERROR(__xludf.DUMMYFUNCTION("""COMPUTED_VALUE"""),3.1717281E7)</f>
        <v>31717281</v>
      </c>
    </row>
    <row r="118">
      <c r="A118" s="3">
        <f>IFERROR(__xludf.DUMMYFUNCTION("""COMPUTED_VALUE"""),44154.66666666667)</f>
        <v>44154.66667</v>
      </c>
      <c r="B118" s="2">
        <f>IFERROR(__xludf.DUMMYFUNCTION("""COMPUTED_VALUE"""),3.16)</f>
        <v>3.16</v>
      </c>
      <c r="C118" s="2">
        <f>IFERROR(__xludf.DUMMYFUNCTION("""COMPUTED_VALUE"""),3.38)</f>
        <v>3.38</v>
      </c>
      <c r="D118" s="2">
        <f>IFERROR(__xludf.DUMMYFUNCTION("""COMPUTED_VALUE"""),3.15)</f>
        <v>3.15</v>
      </c>
      <c r="E118" s="2">
        <f>IFERROR(__xludf.DUMMYFUNCTION("""COMPUTED_VALUE"""),3.19)</f>
        <v>3.19</v>
      </c>
      <c r="F118" s="2">
        <f>IFERROR(__xludf.DUMMYFUNCTION("""COMPUTED_VALUE"""),1.3986442E7)</f>
        <v>13986442</v>
      </c>
    </row>
    <row r="119">
      <c r="A119" s="3">
        <f>IFERROR(__xludf.DUMMYFUNCTION("""COMPUTED_VALUE"""),44155.66666666667)</f>
        <v>44155.66667</v>
      </c>
      <c r="B119" s="2">
        <f>IFERROR(__xludf.DUMMYFUNCTION("""COMPUTED_VALUE"""),3.25)</f>
        <v>3.25</v>
      </c>
      <c r="C119" s="2">
        <f>IFERROR(__xludf.DUMMYFUNCTION("""COMPUTED_VALUE"""),3.37)</f>
        <v>3.37</v>
      </c>
      <c r="D119" s="2">
        <f>IFERROR(__xludf.DUMMYFUNCTION("""COMPUTED_VALUE"""),3.21)</f>
        <v>3.21</v>
      </c>
      <c r="E119" s="2">
        <f>IFERROR(__xludf.DUMMYFUNCTION("""COMPUTED_VALUE"""),3.35)</f>
        <v>3.35</v>
      </c>
      <c r="F119" s="2">
        <f>IFERROR(__xludf.DUMMYFUNCTION("""COMPUTED_VALUE"""),1.7088783E7)</f>
        <v>17088783</v>
      </c>
    </row>
    <row r="120">
      <c r="A120" s="3">
        <f>IFERROR(__xludf.DUMMYFUNCTION("""COMPUTED_VALUE"""),44158.66666666667)</f>
        <v>44158.66667</v>
      </c>
      <c r="B120" s="2">
        <f>IFERROR(__xludf.DUMMYFUNCTION("""COMPUTED_VALUE"""),3.51)</f>
        <v>3.51</v>
      </c>
      <c r="C120" s="2">
        <f>IFERROR(__xludf.DUMMYFUNCTION("""COMPUTED_VALUE"""),3.85)</f>
        <v>3.85</v>
      </c>
      <c r="D120" s="2">
        <f>IFERROR(__xludf.DUMMYFUNCTION("""COMPUTED_VALUE"""),3.41)</f>
        <v>3.41</v>
      </c>
      <c r="E120" s="2">
        <f>IFERROR(__xludf.DUMMYFUNCTION("""COMPUTED_VALUE"""),3.81)</f>
        <v>3.81</v>
      </c>
      <c r="F120" s="2">
        <f>IFERROR(__xludf.DUMMYFUNCTION("""COMPUTED_VALUE"""),3.1514579E7)</f>
        <v>31514579</v>
      </c>
    </row>
    <row r="121">
      <c r="A121" s="3">
        <f>IFERROR(__xludf.DUMMYFUNCTION("""COMPUTED_VALUE"""),44159.66666666667)</f>
        <v>44159.66667</v>
      </c>
      <c r="B121" s="2">
        <f>IFERROR(__xludf.DUMMYFUNCTION("""COMPUTED_VALUE"""),4.16)</f>
        <v>4.16</v>
      </c>
      <c r="C121" s="2">
        <f>IFERROR(__xludf.DUMMYFUNCTION("""COMPUTED_VALUE"""),5.0)</f>
        <v>5</v>
      </c>
      <c r="D121" s="2">
        <f>IFERROR(__xludf.DUMMYFUNCTION("""COMPUTED_VALUE"""),4.15)</f>
        <v>4.15</v>
      </c>
      <c r="E121" s="2">
        <f>IFERROR(__xludf.DUMMYFUNCTION("""COMPUTED_VALUE"""),4.58)</f>
        <v>4.58</v>
      </c>
      <c r="F121" s="2">
        <f>IFERROR(__xludf.DUMMYFUNCTION("""COMPUTED_VALUE"""),6.2884604E7)</f>
        <v>62884604</v>
      </c>
    </row>
    <row r="122">
      <c r="A122" s="3">
        <f>IFERROR(__xludf.DUMMYFUNCTION("""COMPUTED_VALUE"""),44160.66666666667)</f>
        <v>44160.66667</v>
      </c>
      <c r="B122" s="2">
        <f>IFERROR(__xludf.DUMMYFUNCTION("""COMPUTED_VALUE"""),4.57)</f>
        <v>4.57</v>
      </c>
      <c r="C122" s="2">
        <f>IFERROR(__xludf.DUMMYFUNCTION("""COMPUTED_VALUE"""),4.85)</f>
        <v>4.85</v>
      </c>
      <c r="D122" s="2">
        <f>IFERROR(__xludf.DUMMYFUNCTION("""COMPUTED_VALUE"""),4.2)</f>
        <v>4.2</v>
      </c>
      <c r="E122" s="2">
        <f>IFERROR(__xludf.DUMMYFUNCTION("""COMPUTED_VALUE"""),4.49)</f>
        <v>4.49</v>
      </c>
      <c r="F122" s="2">
        <f>IFERROR(__xludf.DUMMYFUNCTION("""COMPUTED_VALUE"""),2.2647306E7)</f>
        <v>22647306</v>
      </c>
    </row>
    <row r="123">
      <c r="A123" s="3">
        <f>IFERROR(__xludf.DUMMYFUNCTION("""COMPUTED_VALUE"""),44162.54166666667)</f>
        <v>44162.54167</v>
      </c>
      <c r="B123" s="2">
        <f>IFERROR(__xludf.DUMMYFUNCTION("""COMPUTED_VALUE"""),4.54)</f>
        <v>4.54</v>
      </c>
      <c r="C123" s="2">
        <f>IFERROR(__xludf.DUMMYFUNCTION("""COMPUTED_VALUE"""),4.62)</f>
        <v>4.62</v>
      </c>
      <c r="D123" s="2">
        <f>IFERROR(__xludf.DUMMYFUNCTION("""COMPUTED_VALUE"""),4.36)</f>
        <v>4.36</v>
      </c>
      <c r="E123" s="2">
        <f>IFERROR(__xludf.DUMMYFUNCTION("""COMPUTED_VALUE"""),4.45)</f>
        <v>4.45</v>
      </c>
      <c r="F123" s="2">
        <f>IFERROR(__xludf.DUMMYFUNCTION("""COMPUTED_VALUE"""),1.0097374E7)</f>
        <v>10097374</v>
      </c>
    </row>
    <row r="124">
      <c r="A124" s="3">
        <f>IFERROR(__xludf.DUMMYFUNCTION("""COMPUTED_VALUE"""),44165.66666666667)</f>
        <v>44165.66667</v>
      </c>
      <c r="B124" s="2">
        <f>IFERROR(__xludf.DUMMYFUNCTION("""COMPUTED_VALUE"""),4.41)</f>
        <v>4.41</v>
      </c>
      <c r="C124" s="2">
        <f>IFERROR(__xludf.DUMMYFUNCTION("""COMPUTED_VALUE"""),4.45)</f>
        <v>4.45</v>
      </c>
      <c r="D124" s="2">
        <f>IFERROR(__xludf.DUMMYFUNCTION("""COMPUTED_VALUE"""),3.99)</f>
        <v>3.99</v>
      </c>
      <c r="E124" s="2">
        <f>IFERROR(__xludf.DUMMYFUNCTION("""COMPUTED_VALUE"""),4.27)</f>
        <v>4.27</v>
      </c>
      <c r="F124" s="2">
        <f>IFERROR(__xludf.DUMMYFUNCTION("""COMPUTED_VALUE"""),1.6554987E7)</f>
        <v>16554987</v>
      </c>
    </row>
    <row r="125">
      <c r="A125" s="3">
        <f>IFERROR(__xludf.DUMMYFUNCTION("""COMPUTED_VALUE"""),44166.66666666667)</f>
        <v>44166.66667</v>
      </c>
      <c r="B125" s="2">
        <f>IFERROR(__xludf.DUMMYFUNCTION("""COMPUTED_VALUE"""),4.43)</f>
        <v>4.43</v>
      </c>
      <c r="C125" s="2">
        <f>IFERROR(__xludf.DUMMYFUNCTION("""COMPUTED_VALUE"""),4.43)</f>
        <v>4.43</v>
      </c>
      <c r="D125" s="2">
        <f>IFERROR(__xludf.DUMMYFUNCTION("""COMPUTED_VALUE"""),4.09)</f>
        <v>4.09</v>
      </c>
      <c r="E125" s="2">
        <f>IFERROR(__xludf.DUMMYFUNCTION("""COMPUTED_VALUE"""),4.15)</f>
        <v>4.15</v>
      </c>
      <c r="F125" s="2">
        <f>IFERROR(__xludf.DUMMYFUNCTION("""COMPUTED_VALUE"""),1.2293499E7)</f>
        <v>12293499</v>
      </c>
    </row>
    <row r="126">
      <c r="A126" s="3">
        <f>IFERROR(__xludf.DUMMYFUNCTION("""COMPUTED_VALUE"""),44167.66666666667)</f>
        <v>44167.66667</v>
      </c>
      <c r="B126" s="2">
        <f>IFERROR(__xludf.DUMMYFUNCTION("""COMPUTED_VALUE"""),4.08)</f>
        <v>4.08</v>
      </c>
      <c r="C126" s="2">
        <f>IFERROR(__xludf.DUMMYFUNCTION("""COMPUTED_VALUE"""),4.34)</f>
        <v>4.34</v>
      </c>
      <c r="D126" s="2">
        <f>IFERROR(__xludf.DUMMYFUNCTION("""COMPUTED_VALUE"""),3.95)</f>
        <v>3.95</v>
      </c>
      <c r="E126" s="2">
        <f>IFERROR(__xludf.DUMMYFUNCTION("""COMPUTED_VALUE"""),4.32)</f>
        <v>4.32</v>
      </c>
      <c r="F126" s="2">
        <f>IFERROR(__xludf.DUMMYFUNCTION("""COMPUTED_VALUE"""),1.1847629E7)</f>
        <v>11847629</v>
      </c>
    </row>
    <row r="127">
      <c r="A127" s="3">
        <f>IFERROR(__xludf.DUMMYFUNCTION("""COMPUTED_VALUE"""),44168.66666666667)</f>
        <v>44168.66667</v>
      </c>
      <c r="B127" s="2">
        <f>IFERROR(__xludf.DUMMYFUNCTION("""COMPUTED_VALUE"""),4.01)</f>
        <v>4.01</v>
      </c>
      <c r="C127" s="2">
        <f>IFERROR(__xludf.DUMMYFUNCTION("""COMPUTED_VALUE"""),4.22)</f>
        <v>4.22</v>
      </c>
      <c r="D127" s="2">
        <f>IFERROR(__xludf.DUMMYFUNCTION("""COMPUTED_VALUE"""),3.5)</f>
        <v>3.5</v>
      </c>
      <c r="E127" s="2">
        <f>IFERROR(__xludf.DUMMYFUNCTION("""COMPUTED_VALUE"""),3.63)</f>
        <v>3.63</v>
      </c>
      <c r="F127" s="2">
        <f>IFERROR(__xludf.DUMMYFUNCTION("""COMPUTED_VALUE"""),6.6080891E7)</f>
        <v>66080891</v>
      </c>
    </row>
    <row r="128">
      <c r="A128" s="3">
        <f>IFERROR(__xludf.DUMMYFUNCTION("""COMPUTED_VALUE"""),44169.66666666667)</f>
        <v>44169.66667</v>
      </c>
      <c r="B128" s="2">
        <f>IFERROR(__xludf.DUMMYFUNCTION("""COMPUTED_VALUE"""),3.75)</f>
        <v>3.75</v>
      </c>
      <c r="C128" s="2">
        <f>IFERROR(__xludf.DUMMYFUNCTION("""COMPUTED_VALUE"""),3.76)</f>
        <v>3.76</v>
      </c>
      <c r="D128" s="2">
        <f>IFERROR(__xludf.DUMMYFUNCTION("""COMPUTED_VALUE"""),3.3)</f>
        <v>3.3</v>
      </c>
      <c r="E128" s="2">
        <f>IFERROR(__xludf.DUMMYFUNCTION("""COMPUTED_VALUE"""),3.51)</f>
        <v>3.51</v>
      </c>
      <c r="F128" s="2">
        <f>IFERROR(__xludf.DUMMYFUNCTION("""COMPUTED_VALUE"""),3.3157263E7)</f>
        <v>33157263</v>
      </c>
    </row>
    <row r="129">
      <c r="A129" s="3">
        <f>IFERROR(__xludf.DUMMYFUNCTION("""COMPUTED_VALUE"""),44172.66666666667)</f>
        <v>44172.66667</v>
      </c>
      <c r="B129" s="2">
        <f>IFERROR(__xludf.DUMMYFUNCTION("""COMPUTED_VALUE"""),3.45)</f>
        <v>3.45</v>
      </c>
      <c r="C129" s="2">
        <f>IFERROR(__xludf.DUMMYFUNCTION("""COMPUTED_VALUE"""),3.74)</f>
        <v>3.74</v>
      </c>
      <c r="D129" s="2">
        <f>IFERROR(__xludf.DUMMYFUNCTION("""COMPUTED_VALUE"""),3.33)</f>
        <v>3.33</v>
      </c>
      <c r="E129" s="2">
        <f>IFERROR(__xludf.DUMMYFUNCTION("""COMPUTED_VALUE"""),3.56)</f>
        <v>3.56</v>
      </c>
      <c r="F129" s="2">
        <f>IFERROR(__xludf.DUMMYFUNCTION("""COMPUTED_VALUE"""),2.0503852E7)</f>
        <v>20503852</v>
      </c>
    </row>
    <row r="130">
      <c r="A130" s="3">
        <f>IFERROR(__xludf.DUMMYFUNCTION("""COMPUTED_VALUE"""),44173.66666666667)</f>
        <v>44173.66667</v>
      </c>
      <c r="B130" s="2">
        <f>IFERROR(__xludf.DUMMYFUNCTION("""COMPUTED_VALUE"""),3.61)</f>
        <v>3.61</v>
      </c>
      <c r="C130" s="2">
        <f>IFERROR(__xludf.DUMMYFUNCTION("""COMPUTED_VALUE"""),4.02)</f>
        <v>4.02</v>
      </c>
      <c r="D130" s="2">
        <f>IFERROR(__xludf.DUMMYFUNCTION("""COMPUTED_VALUE"""),3.61)</f>
        <v>3.61</v>
      </c>
      <c r="E130" s="2">
        <f>IFERROR(__xludf.DUMMYFUNCTION("""COMPUTED_VALUE"""),3.98)</f>
        <v>3.98</v>
      </c>
      <c r="F130" s="2">
        <f>IFERROR(__xludf.DUMMYFUNCTION("""COMPUTED_VALUE"""),2.9530632E7)</f>
        <v>29530632</v>
      </c>
    </row>
    <row r="131">
      <c r="A131" s="3">
        <f>IFERROR(__xludf.DUMMYFUNCTION("""COMPUTED_VALUE"""),44174.66666666667)</f>
        <v>44174.66667</v>
      </c>
      <c r="B131" s="2">
        <f>IFERROR(__xludf.DUMMYFUNCTION("""COMPUTED_VALUE"""),4.22)</f>
        <v>4.22</v>
      </c>
      <c r="C131" s="2">
        <f>IFERROR(__xludf.DUMMYFUNCTION("""COMPUTED_VALUE"""),4.33)</f>
        <v>4.33</v>
      </c>
      <c r="D131" s="2">
        <f>IFERROR(__xludf.DUMMYFUNCTION("""COMPUTED_VALUE"""),3.75)</f>
        <v>3.75</v>
      </c>
      <c r="E131" s="2">
        <f>IFERROR(__xludf.DUMMYFUNCTION("""COMPUTED_VALUE"""),3.86)</f>
        <v>3.86</v>
      </c>
      <c r="F131" s="2">
        <f>IFERROR(__xludf.DUMMYFUNCTION("""COMPUTED_VALUE"""),2.0991197E7)</f>
        <v>20991197</v>
      </c>
    </row>
    <row r="132">
      <c r="A132" s="3">
        <f>IFERROR(__xludf.DUMMYFUNCTION("""COMPUTED_VALUE"""),44175.66666666667)</f>
        <v>44175.66667</v>
      </c>
      <c r="B132" s="2">
        <f>IFERROR(__xludf.DUMMYFUNCTION("""COMPUTED_VALUE"""),3.79)</f>
        <v>3.79</v>
      </c>
      <c r="C132" s="2">
        <f>IFERROR(__xludf.DUMMYFUNCTION("""COMPUTED_VALUE"""),4.1)</f>
        <v>4.1</v>
      </c>
      <c r="D132" s="2">
        <f>IFERROR(__xludf.DUMMYFUNCTION("""COMPUTED_VALUE"""),3.77)</f>
        <v>3.77</v>
      </c>
      <c r="E132" s="2">
        <f>IFERROR(__xludf.DUMMYFUNCTION("""COMPUTED_VALUE"""),4.09)</f>
        <v>4.09</v>
      </c>
      <c r="F132" s="2">
        <f>IFERROR(__xludf.DUMMYFUNCTION("""COMPUTED_VALUE"""),1.9872845E7)</f>
        <v>19872845</v>
      </c>
    </row>
    <row r="133">
      <c r="A133" s="3">
        <f>IFERROR(__xludf.DUMMYFUNCTION("""COMPUTED_VALUE"""),44176.66666666667)</f>
        <v>44176.66667</v>
      </c>
      <c r="B133" s="2">
        <f>IFERROR(__xludf.DUMMYFUNCTION("""COMPUTED_VALUE"""),4.04)</f>
        <v>4.04</v>
      </c>
      <c r="C133" s="2">
        <f>IFERROR(__xludf.DUMMYFUNCTION("""COMPUTED_VALUE"""),4.25)</f>
        <v>4.25</v>
      </c>
      <c r="D133" s="2">
        <f>IFERROR(__xludf.DUMMYFUNCTION("""COMPUTED_VALUE"""),3.87)</f>
        <v>3.87</v>
      </c>
      <c r="E133" s="2">
        <f>IFERROR(__xludf.DUMMYFUNCTION("""COMPUTED_VALUE"""),3.92)</f>
        <v>3.92</v>
      </c>
      <c r="F133" s="2">
        <f>IFERROR(__xludf.DUMMYFUNCTION("""COMPUTED_VALUE"""),2.2310377E7)</f>
        <v>22310377</v>
      </c>
    </row>
    <row r="134">
      <c r="A134" s="3">
        <f>IFERROR(__xludf.DUMMYFUNCTION("""COMPUTED_VALUE"""),44179.66666666667)</f>
        <v>44179.66667</v>
      </c>
      <c r="B134" s="2">
        <f>IFERROR(__xludf.DUMMYFUNCTION("""COMPUTED_VALUE"""),4.01)</f>
        <v>4.01</v>
      </c>
      <c r="C134" s="2">
        <f>IFERROR(__xludf.DUMMYFUNCTION("""COMPUTED_VALUE"""),4.01)</f>
        <v>4.01</v>
      </c>
      <c r="D134" s="2">
        <f>IFERROR(__xludf.DUMMYFUNCTION("""COMPUTED_VALUE"""),3.0)</f>
        <v>3</v>
      </c>
      <c r="E134" s="2">
        <f>IFERROR(__xludf.DUMMYFUNCTION("""COMPUTED_VALUE"""),3.19)</f>
        <v>3.19</v>
      </c>
      <c r="F134" s="2">
        <f>IFERROR(__xludf.DUMMYFUNCTION("""COMPUTED_VALUE"""),6.7158976E7)</f>
        <v>67158976</v>
      </c>
    </row>
    <row r="135">
      <c r="A135" s="3">
        <f>IFERROR(__xludf.DUMMYFUNCTION("""COMPUTED_VALUE"""),44180.66666666667)</f>
        <v>44180.66667</v>
      </c>
      <c r="B135" s="2">
        <f>IFERROR(__xludf.DUMMYFUNCTION("""COMPUTED_VALUE"""),3.24)</f>
        <v>3.24</v>
      </c>
      <c r="C135" s="2">
        <f>IFERROR(__xludf.DUMMYFUNCTION("""COMPUTED_VALUE"""),3.24)</f>
        <v>3.24</v>
      </c>
      <c r="D135" s="2">
        <f>IFERROR(__xludf.DUMMYFUNCTION("""COMPUTED_VALUE"""),2.76)</f>
        <v>2.76</v>
      </c>
      <c r="E135" s="2">
        <f>IFERROR(__xludf.DUMMYFUNCTION("""COMPUTED_VALUE"""),2.86)</f>
        <v>2.86</v>
      </c>
      <c r="F135" s="2">
        <f>IFERROR(__xludf.DUMMYFUNCTION("""COMPUTED_VALUE"""),5.4432125E7)</f>
        <v>54432125</v>
      </c>
    </row>
    <row r="136">
      <c r="A136" s="3">
        <f>IFERROR(__xludf.DUMMYFUNCTION("""COMPUTED_VALUE"""),44181.66666666667)</f>
        <v>44181.66667</v>
      </c>
      <c r="B136" s="2">
        <f>IFERROR(__xludf.DUMMYFUNCTION("""COMPUTED_VALUE"""),2.87)</f>
        <v>2.87</v>
      </c>
      <c r="C136" s="2">
        <f>IFERROR(__xludf.DUMMYFUNCTION("""COMPUTED_VALUE"""),2.89)</f>
        <v>2.89</v>
      </c>
      <c r="D136" s="2">
        <f>IFERROR(__xludf.DUMMYFUNCTION("""COMPUTED_VALUE"""),2.72)</f>
        <v>2.72</v>
      </c>
      <c r="E136" s="2">
        <f>IFERROR(__xludf.DUMMYFUNCTION("""COMPUTED_VALUE"""),2.78)</f>
        <v>2.78</v>
      </c>
      <c r="F136" s="2">
        <f>IFERROR(__xludf.DUMMYFUNCTION("""COMPUTED_VALUE"""),2.5423239E7)</f>
        <v>25423239</v>
      </c>
    </row>
    <row r="137">
      <c r="A137" s="3">
        <f>IFERROR(__xludf.DUMMYFUNCTION("""COMPUTED_VALUE"""),44182.66666666667)</f>
        <v>44182.66667</v>
      </c>
      <c r="B137" s="2">
        <f>IFERROR(__xludf.DUMMYFUNCTION("""COMPUTED_VALUE"""),2.8)</f>
        <v>2.8</v>
      </c>
      <c r="C137" s="2">
        <f>IFERROR(__xludf.DUMMYFUNCTION("""COMPUTED_VALUE"""),2.95)</f>
        <v>2.95</v>
      </c>
      <c r="D137" s="2">
        <f>IFERROR(__xludf.DUMMYFUNCTION("""COMPUTED_VALUE"""),2.74)</f>
        <v>2.74</v>
      </c>
      <c r="E137" s="2">
        <f>IFERROR(__xludf.DUMMYFUNCTION("""COMPUTED_VALUE"""),2.85)</f>
        <v>2.85</v>
      </c>
      <c r="F137" s="2">
        <f>IFERROR(__xludf.DUMMYFUNCTION("""COMPUTED_VALUE"""),2.3799298E7)</f>
        <v>23799298</v>
      </c>
    </row>
    <row r="138">
      <c r="A138" s="3">
        <f>IFERROR(__xludf.DUMMYFUNCTION("""COMPUTED_VALUE"""),44183.66666666667)</f>
        <v>44183.66667</v>
      </c>
      <c r="B138" s="2">
        <f>IFERROR(__xludf.DUMMYFUNCTION("""COMPUTED_VALUE"""),2.85)</f>
        <v>2.85</v>
      </c>
      <c r="C138" s="2">
        <f>IFERROR(__xludf.DUMMYFUNCTION("""COMPUTED_VALUE"""),2.85)</f>
        <v>2.85</v>
      </c>
      <c r="D138" s="2">
        <f>IFERROR(__xludf.DUMMYFUNCTION("""COMPUTED_VALUE"""),2.76)</f>
        <v>2.76</v>
      </c>
      <c r="E138" s="2">
        <f>IFERROR(__xludf.DUMMYFUNCTION("""COMPUTED_VALUE"""),2.8)</f>
        <v>2.8</v>
      </c>
      <c r="F138" s="2">
        <f>IFERROR(__xludf.DUMMYFUNCTION("""COMPUTED_VALUE"""),2.1941652E7)</f>
        <v>21941652</v>
      </c>
    </row>
    <row r="139">
      <c r="A139" s="3">
        <f>IFERROR(__xludf.DUMMYFUNCTION("""COMPUTED_VALUE"""),44186.66666666667)</f>
        <v>44186.66667</v>
      </c>
      <c r="B139" s="2">
        <f>IFERROR(__xludf.DUMMYFUNCTION("""COMPUTED_VALUE"""),2.61)</f>
        <v>2.61</v>
      </c>
      <c r="C139" s="2">
        <f>IFERROR(__xludf.DUMMYFUNCTION("""COMPUTED_VALUE"""),2.74)</f>
        <v>2.74</v>
      </c>
      <c r="D139" s="2">
        <f>IFERROR(__xludf.DUMMYFUNCTION("""COMPUTED_VALUE"""),2.58)</f>
        <v>2.58</v>
      </c>
      <c r="E139" s="2">
        <f>IFERROR(__xludf.DUMMYFUNCTION("""COMPUTED_VALUE"""),2.68)</f>
        <v>2.68</v>
      </c>
      <c r="F139" s="2">
        <f>IFERROR(__xludf.DUMMYFUNCTION("""COMPUTED_VALUE"""),2.2699798E7)</f>
        <v>22699798</v>
      </c>
    </row>
    <row r="140">
      <c r="A140" s="3">
        <f>IFERROR(__xludf.DUMMYFUNCTION("""COMPUTED_VALUE"""),44187.66666666667)</f>
        <v>44187.66667</v>
      </c>
      <c r="B140" s="2">
        <f>IFERROR(__xludf.DUMMYFUNCTION("""COMPUTED_VALUE"""),2.73)</f>
        <v>2.73</v>
      </c>
      <c r="C140" s="2">
        <f>IFERROR(__xludf.DUMMYFUNCTION("""COMPUTED_VALUE"""),2.75)</f>
        <v>2.75</v>
      </c>
      <c r="D140" s="2">
        <f>IFERROR(__xludf.DUMMYFUNCTION("""COMPUTED_VALUE"""),2.52)</f>
        <v>2.52</v>
      </c>
      <c r="E140" s="2">
        <f>IFERROR(__xludf.DUMMYFUNCTION("""COMPUTED_VALUE"""),2.59)</f>
        <v>2.59</v>
      </c>
      <c r="F140" s="2">
        <f>IFERROR(__xludf.DUMMYFUNCTION("""COMPUTED_VALUE"""),2.1686612E7)</f>
        <v>21686612</v>
      </c>
    </row>
    <row r="141">
      <c r="A141" s="3">
        <f>IFERROR(__xludf.DUMMYFUNCTION("""COMPUTED_VALUE"""),44188.66666666667)</f>
        <v>44188.66667</v>
      </c>
      <c r="B141" s="2">
        <f>IFERROR(__xludf.DUMMYFUNCTION("""COMPUTED_VALUE"""),2.58)</f>
        <v>2.58</v>
      </c>
      <c r="C141" s="2">
        <f>IFERROR(__xludf.DUMMYFUNCTION("""COMPUTED_VALUE"""),2.65)</f>
        <v>2.65</v>
      </c>
      <c r="D141" s="2">
        <f>IFERROR(__xludf.DUMMYFUNCTION("""COMPUTED_VALUE"""),2.54)</f>
        <v>2.54</v>
      </c>
      <c r="E141" s="2">
        <f>IFERROR(__xludf.DUMMYFUNCTION("""COMPUTED_VALUE"""),2.56)</f>
        <v>2.56</v>
      </c>
      <c r="F141" s="2">
        <f>IFERROR(__xludf.DUMMYFUNCTION("""COMPUTED_VALUE"""),1.5724765E7)</f>
        <v>15724765</v>
      </c>
    </row>
    <row r="142">
      <c r="A142" s="3">
        <f>IFERROR(__xludf.DUMMYFUNCTION("""COMPUTED_VALUE"""),44189.54166666667)</f>
        <v>44189.54167</v>
      </c>
      <c r="B142" s="2">
        <f>IFERROR(__xludf.DUMMYFUNCTION("""COMPUTED_VALUE"""),2.59)</f>
        <v>2.59</v>
      </c>
      <c r="C142" s="2">
        <f>IFERROR(__xludf.DUMMYFUNCTION("""COMPUTED_VALUE"""),2.6)</f>
        <v>2.6</v>
      </c>
      <c r="D142" s="2">
        <f>IFERROR(__xludf.DUMMYFUNCTION("""COMPUTED_VALUE"""),2.48)</f>
        <v>2.48</v>
      </c>
      <c r="E142" s="2">
        <f>IFERROR(__xludf.DUMMYFUNCTION("""COMPUTED_VALUE"""),2.51)</f>
        <v>2.51</v>
      </c>
      <c r="F142" s="2">
        <f>IFERROR(__xludf.DUMMYFUNCTION("""COMPUTED_VALUE"""),1.1094189E7)</f>
        <v>11094189</v>
      </c>
    </row>
    <row r="143">
      <c r="A143" s="3">
        <f>IFERROR(__xludf.DUMMYFUNCTION("""COMPUTED_VALUE"""),44193.66666666667)</f>
        <v>44193.66667</v>
      </c>
      <c r="B143" s="2">
        <f>IFERROR(__xludf.DUMMYFUNCTION("""COMPUTED_VALUE"""),2.63)</f>
        <v>2.63</v>
      </c>
      <c r="C143" s="2">
        <f>IFERROR(__xludf.DUMMYFUNCTION("""COMPUTED_VALUE"""),2.63)</f>
        <v>2.63</v>
      </c>
      <c r="D143" s="2">
        <f>IFERROR(__xludf.DUMMYFUNCTION("""COMPUTED_VALUE"""),2.36)</f>
        <v>2.36</v>
      </c>
      <c r="E143" s="2">
        <f>IFERROR(__xludf.DUMMYFUNCTION("""COMPUTED_VALUE"""),2.39)</f>
        <v>2.39</v>
      </c>
      <c r="F143" s="2">
        <f>IFERROR(__xludf.DUMMYFUNCTION("""COMPUTED_VALUE"""),2.3942699E7)</f>
        <v>23942699</v>
      </c>
    </row>
    <row r="144">
      <c r="A144" s="3">
        <f>IFERROR(__xludf.DUMMYFUNCTION("""COMPUTED_VALUE"""),44194.66666666667)</f>
        <v>44194.66667</v>
      </c>
      <c r="B144" s="2">
        <f>IFERROR(__xludf.DUMMYFUNCTION("""COMPUTED_VALUE"""),2.44)</f>
        <v>2.44</v>
      </c>
      <c r="C144" s="2">
        <f>IFERROR(__xludf.DUMMYFUNCTION("""COMPUTED_VALUE"""),2.46)</f>
        <v>2.46</v>
      </c>
      <c r="D144" s="2">
        <f>IFERROR(__xludf.DUMMYFUNCTION("""COMPUTED_VALUE"""),2.28)</f>
        <v>2.28</v>
      </c>
      <c r="E144" s="2">
        <f>IFERROR(__xludf.DUMMYFUNCTION("""COMPUTED_VALUE"""),2.29)</f>
        <v>2.29</v>
      </c>
      <c r="F144" s="2">
        <f>IFERROR(__xludf.DUMMYFUNCTION("""COMPUTED_VALUE"""),2.1086148E7)</f>
        <v>21086148</v>
      </c>
    </row>
    <row r="145">
      <c r="A145" s="3">
        <f>IFERROR(__xludf.DUMMYFUNCTION("""COMPUTED_VALUE"""),44195.66666666667)</f>
        <v>44195.66667</v>
      </c>
      <c r="B145" s="2">
        <f>IFERROR(__xludf.DUMMYFUNCTION("""COMPUTED_VALUE"""),2.3)</f>
        <v>2.3</v>
      </c>
      <c r="C145" s="2">
        <f>IFERROR(__xludf.DUMMYFUNCTION("""COMPUTED_VALUE"""),2.3)</f>
        <v>2.3</v>
      </c>
      <c r="D145" s="2">
        <f>IFERROR(__xludf.DUMMYFUNCTION("""COMPUTED_VALUE"""),2.13)</f>
        <v>2.13</v>
      </c>
      <c r="E145" s="2">
        <f>IFERROR(__xludf.DUMMYFUNCTION("""COMPUTED_VALUE"""),2.16)</f>
        <v>2.16</v>
      </c>
      <c r="F145" s="2">
        <f>IFERROR(__xludf.DUMMYFUNCTION("""COMPUTED_VALUE"""),4.0278438E7)</f>
        <v>40278438</v>
      </c>
    </row>
    <row r="146">
      <c r="A146" s="3">
        <f>IFERROR(__xludf.DUMMYFUNCTION("""COMPUTED_VALUE"""),44196.66666666667)</f>
        <v>44196.66667</v>
      </c>
      <c r="B146" s="2">
        <f>IFERROR(__xludf.DUMMYFUNCTION("""COMPUTED_VALUE"""),2.17)</f>
        <v>2.17</v>
      </c>
      <c r="C146" s="2">
        <f>IFERROR(__xludf.DUMMYFUNCTION("""COMPUTED_VALUE"""),2.22)</f>
        <v>2.22</v>
      </c>
      <c r="D146" s="2">
        <f>IFERROR(__xludf.DUMMYFUNCTION("""COMPUTED_VALUE"""),2.08)</f>
        <v>2.08</v>
      </c>
      <c r="E146" s="2">
        <f>IFERROR(__xludf.DUMMYFUNCTION("""COMPUTED_VALUE"""),2.12)</f>
        <v>2.12</v>
      </c>
      <c r="F146" s="2">
        <f>IFERROR(__xludf.DUMMYFUNCTION("""COMPUTED_VALUE"""),2.8234251E7)</f>
        <v>28234251</v>
      </c>
    </row>
    <row r="147">
      <c r="A147" s="3">
        <f>IFERROR(__xludf.DUMMYFUNCTION("""COMPUTED_VALUE"""),44200.66666666667)</f>
        <v>44200.66667</v>
      </c>
      <c r="B147" s="2">
        <f>IFERROR(__xludf.DUMMYFUNCTION("""COMPUTED_VALUE"""),2.2)</f>
        <v>2.2</v>
      </c>
      <c r="C147" s="2">
        <f>IFERROR(__xludf.DUMMYFUNCTION("""COMPUTED_VALUE"""),2.2)</f>
        <v>2.2</v>
      </c>
      <c r="D147" s="2">
        <f>IFERROR(__xludf.DUMMYFUNCTION("""COMPUTED_VALUE"""),2.0)</f>
        <v>2</v>
      </c>
      <c r="E147" s="2">
        <f>IFERROR(__xludf.DUMMYFUNCTION("""COMPUTED_VALUE"""),2.01)</f>
        <v>2.01</v>
      </c>
      <c r="F147" s="2">
        <f>IFERROR(__xludf.DUMMYFUNCTION("""COMPUTED_VALUE"""),2.9873796E7)</f>
        <v>29873796</v>
      </c>
    </row>
    <row r="148">
      <c r="A148" s="3">
        <f>IFERROR(__xludf.DUMMYFUNCTION("""COMPUTED_VALUE"""),44201.66666666667)</f>
        <v>44201.66667</v>
      </c>
      <c r="B148" s="2">
        <f>IFERROR(__xludf.DUMMYFUNCTION("""COMPUTED_VALUE"""),1.99)</f>
        <v>1.99</v>
      </c>
      <c r="C148" s="2">
        <f>IFERROR(__xludf.DUMMYFUNCTION("""COMPUTED_VALUE"""),2.03)</f>
        <v>2.03</v>
      </c>
      <c r="D148" s="2">
        <f>IFERROR(__xludf.DUMMYFUNCTION("""COMPUTED_VALUE"""),1.91)</f>
        <v>1.91</v>
      </c>
      <c r="E148" s="2">
        <f>IFERROR(__xludf.DUMMYFUNCTION("""COMPUTED_VALUE"""),1.98)</f>
        <v>1.98</v>
      </c>
      <c r="F148" s="2">
        <f>IFERROR(__xludf.DUMMYFUNCTION("""COMPUTED_VALUE"""),2.8148314E7)</f>
        <v>28148314</v>
      </c>
    </row>
    <row r="149">
      <c r="A149" s="3">
        <f>IFERROR(__xludf.DUMMYFUNCTION("""COMPUTED_VALUE"""),44202.66666666667)</f>
        <v>44202.66667</v>
      </c>
      <c r="B149" s="2">
        <f>IFERROR(__xludf.DUMMYFUNCTION("""COMPUTED_VALUE"""),2.03)</f>
        <v>2.03</v>
      </c>
      <c r="C149" s="2">
        <f>IFERROR(__xludf.DUMMYFUNCTION("""COMPUTED_VALUE"""),2.23)</f>
        <v>2.23</v>
      </c>
      <c r="D149" s="2">
        <f>IFERROR(__xludf.DUMMYFUNCTION("""COMPUTED_VALUE"""),1.97)</f>
        <v>1.97</v>
      </c>
      <c r="E149" s="2">
        <f>IFERROR(__xludf.DUMMYFUNCTION("""COMPUTED_VALUE"""),2.01)</f>
        <v>2.01</v>
      </c>
      <c r="F149" s="2">
        <f>IFERROR(__xludf.DUMMYFUNCTION("""COMPUTED_VALUE"""),6.7363337E7)</f>
        <v>67363337</v>
      </c>
    </row>
    <row r="150">
      <c r="A150" s="3">
        <f>IFERROR(__xludf.DUMMYFUNCTION("""COMPUTED_VALUE"""),44203.66666666667)</f>
        <v>44203.66667</v>
      </c>
      <c r="B150" s="2">
        <f>IFERROR(__xludf.DUMMYFUNCTION("""COMPUTED_VALUE"""),2.08)</f>
        <v>2.08</v>
      </c>
      <c r="C150" s="2">
        <f>IFERROR(__xludf.DUMMYFUNCTION("""COMPUTED_VALUE"""),2.11)</f>
        <v>2.11</v>
      </c>
      <c r="D150" s="2">
        <f>IFERROR(__xludf.DUMMYFUNCTION("""COMPUTED_VALUE"""),2.02)</f>
        <v>2.02</v>
      </c>
      <c r="E150" s="2">
        <f>IFERROR(__xludf.DUMMYFUNCTION("""COMPUTED_VALUE"""),2.05)</f>
        <v>2.05</v>
      </c>
      <c r="F150" s="2">
        <f>IFERROR(__xludf.DUMMYFUNCTION("""COMPUTED_VALUE"""),2.6150489E7)</f>
        <v>26150489</v>
      </c>
    </row>
    <row r="151">
      <c r="A151" s="3">
        <f>IFERROR(__xludf.DUMMYFUNCTION("""COMPUTED_VALUE"""),44204.66666666667)</f>
        <v>44204.66667</v>
      </c>
      <c r="B151" s="2">
        <f>IFERROR(__xludf.DUMMYFUNCTION("""COMPUTED_VALUE"""),2.09)</f>
        <v>2.09</v>
      </c>
      <c r="C151" s="2">
        <f>IFERROR(__xludf.DUMMYFUNCTION("""COMPUTED_VALUE"""),2.21)</f>
        <v>2.21</v>
      </c>
      <c r="D151" s="2">
        <f>IFERROR(__xludf.DUMMYFUNCTION("""COMPUTED_VALUE"""),2.07)</f>
        <v>2.07</v>
      </c>
      <c r="E151" s="2">
        <f>IFERROR(__xludf.DUMMYFUNCTION("""COMPUTED_VALUE"""),2.14)</f>
        <v>2.14</v>
      </c>
      <c r="F151" s="2">
        <f>IFERROR(__xludf.DUMMYFUNCTION("""COMPUTED_VALUE"""),3.9553343E7)</f>
        <v>39553343</v>
      </c>
    </row>
    <row r="152">
      <c r="A152" s="3">
        <f>IFERROR(__xludf.DUMMYFUNCTION("""COMPUTED_VALUE"""),44207.66666666667)</f>
        <v>44207.66667</v>
      </c>
      <c r="B152" s="2">
        <f>IFERROR(__xludf.DUMMYFUNCTION("""COMPUTED_VALUE"""),2.16)</f>
        <v>2.16</v>
      </c>
      <c r="C152" s="2">
        <f>IFERROR(__xludf.DUMMYFUNCTION("""COMPUTED_VALUE"""),2.27)</f>
        <v>2.27</v>
      </c>
      <c r="D152" s="2">
        <f>IFERROR(__xludf.DUMMYFUNCTION("""COMPUTED_VALUE"""),2.15)</f>
        <v>2.15</v>
      </c>
      <c r="E152" s="2">
        <f>IFERROR(__xludf.DUMMYFUNCTION("""COMPUTED_VALUE"""),2.2)</f>
        <v>2.2</v>
      </c>
      <c r="F152" s="2">
        <f>IFERROR(__xludf.DUMMYFUNCTION("""COMPUTED_VALUE"""),4.1695836E7)</f>
        <v>41695836</v>
      </c>
    </row>
    <row r="153">
      <c r="A153" s="3">
        <f>IFERROR(__xludf.DUMMYFUNCTION("""COMPUTED_VALUE"""),44208.66666666667)</f>
        <v>44208.66667</v>
      </c>
      <c r="B153" s="2">
        <f>IFERROR(__xludf.DUMMYFUNCTION("""COMPUTED_VALUE"""),2.24)</f>
        <v>2.24</v>
      </c>
      <c r="C153" s="2">
        <f>IFERROR(__xludf.DUMMYFUNCTION("""COMPUTED_VALUE"""),2.39)</f>
        <v>2.39</v>
      </c>
      <c r="D153" s="2">
        <f>IFERROR(__xludf.DUMMYFUNCTION("""COMPUTED_VALUE"""),2.24)</f>
        <v>2.24</v>
      </c>
      <c r="E153" s="2">
        <f>IFERROR(__xludf.DUMMYFUNCTION("""COMPUTED_VALUE"""),2.29)</f>
        <v>2.29</v>
      </c>
      <c r="F153" s="2">
        <f>IFERROR(__xludf.DUMMYFUNCTION("""COMPUTED_VALUE"""),4.1784333E7)</f>
        <v>41784333</v>
      </c>
    </row>
    <row r="154">
      <c r="A154" s="3">
        <f>IFERROR(__xludf.DUMMYFUNCTION("""COMPUTED_VALUE"""),44209.66666666667)</f>
        <v>44209.66667</v>
      </c>
      <c r="B154" s="2">
        <f>IFERROR(__xludf.DUMMYFUNCTION("""COMPUTED_VALUE"""),2.33)</f>
        <v>2.33</v>
      </c>
      <c r="C154" s="2">
        <f>IFERROR(__xludf.DUMMYFUNCTION("""COMPUTED_VALUE"""),2.38)</f>
        <v>2.38</v>
      </c>
      <c r="D154" s="2">
        <f>IFERROR(__xludf.DUMMYFUNCTION("""COMPUTED_VALUE"""),2.13)</f>
        <v>2.13</v>
      </c>
      <c r="E154" s="2">
        <f>IFERROR(__xludf.DUMMYFUNCTION("""COMPUTED_VALUE"""),2.18)</f>
        <v>2.18</v>
      </c>
      <c r="F154" s="2">
        <f>IFERROR(__xludf.DUMMYFUNCTION("""COMPUTED_VALUE"""),4.5847659E7)</f>
        <v>45847659</v>
      </c>
    </row>
    <row r="155">
      <c r="A155" s="3">
        <f>IFERROR(__xludf.DUMMYFUNCTION("""COMPUTED_VALUE"""),44210.66666666667)</f>
        <v>44210.66667</v>
      </c>
      <c r="B155" s="2">
        <f>IFERROR(__xludf.DUMMYFUNCTION("""COMPUTED_VALUE"""),2.22)</f>
        <v>2.22</v>
      </c>
      <c r="C155" s="2">
        <f>IFERROR(__xludf.DUMMYFUNCTION("""COMPUTED_VALUE"""),2.32)</f>
        <v>2.32</v>
      </c>
      <c r="D155" s="2">
        <f>IFERROR(__xludf.DUMMYFUNCTION("""COMPUTED_VALUE"""),2.13)</f>
        <v>2.13</v>
      </c>
      <c r="E155" s="2">
        <f>IFERROR(__xludf.DUMMYFUNCTION("""COMPUTED_VALUE"""),2.18)</f>
        <v>2.18</v>
      </c>
      <c r="F155" s="2">
        <f>IFERROR(__xludf.DUMMYFUNCTION("""COMPUTED_VALUE"""),4.9638794E7)</f>
        <v>49638794</v>
      </c>
    </row>
    <row r="156">
      <c r="A156" s="3">
        <f>IFERROR(__xludf.DUMMYFUNCTION("""COMPUTED_VALUE"""),44211.66666666667)</f>
        <v>44211.66667</v>
      </c>
      <c r="B156" s="2">
        <f>IFERROR(__xludf.DUMMYFUNCTION("""COMPUTED_VALUE"""),2.2)</f>
        <v>2.2</v>
      </c>
      <c r="C156" s="2">
        <f>IFERROR(__xludf.DUMMYFUNCTION("""COMPUTED_VALUE"""),2.55)</f>
        <v>2.55</v>
      </c>
      <c r="D156" s="2">
        <f>IFERROR(__xludf.DUMMYFUNCTION("""COMPUTED_VALUE"""),2.18)</f>
        <v>2.18</v>
      </c>
      <c r="E156" s="2">
        <f>IFERROR(__xludf.DUMMYFUNCTION("""COMPUTED_VALUE"""),2.33)</f>
        <v>2.33</v>
      </c>
      <c r="F156" s="2">
        <f>IFERROR(__xludf.DUMMYFUNCTION("""COMPUTED_VALUE"""),1.62356375E8)</f>
        <v>162356375</v>
      </c>
    </row>
    <row r="157">
      <c r="A157" s="3">
        <f>IFERROR(__xludf.DUMMYFUNCTION("""COMPUTED_VALUE"""),44215.66666666667)</f>
        <v>44215.66667</v>
      </c>
      <c r="B157" s="2">
        <f>IFERROR(__xludf.DUMMYFUNCTION("""COMPUTED_VALUE"""),2.8)</f>
        <v>2.8</v>
      </c>
      <c r="C157" s="2">
        <f>IFERROR(__xludf.DUMMYFUNCTION("""COMPUTED_VALUE"""),3.2)</f>
        <v>3.2</v>
      </c>
      <c r="D157" s="2">
        <f>IFERROR(__xludf.DUMMYFUNCTION("""COMPUTED_VALUE"""),2.57)</f>
        <v>2.57</v>
      </c>
      <c r="E157" s="2">
        <f>IFERROR(__xludf.DUMMYFUNCTION("""COMPUTED_VALUE"""),3.06)</f>
        <v>3.06</v>
      </c>
      <c r="F157" s="2">
        <f>IFERROR(__xludf.DUMMYFUNCTION("""COMPUTED_VALUE"""),2.5627601E8)</f>
        <v>256276010</v>
      </c>
    </row>
    <row r="158">
      <c r="A158" s="3">
        <f>IFERROR(__xludf.DUMMYFUNCTION("""COMPUTED_VALUE"""),44216.66666666667)</f>
        <v>44216.66667</v>
      </c>
      <c r="B158" s="2">
        <f>IFERROR(__xludf.DUMMYFUNCTION("""COMPUTED_VALUE"""),3.29)</f>
        <v>3.29</v>
      </c>
      <c r="C158" s="2">
        <f>IFERROR(__xludf.DUMMYFUNCTION("""COMPUTED_VALUE"""),3.34)</f>
        <v>3.34</v>
      </c>
      <c r="D158" s="2">
        <f>IFERROR(__xludf.DUMMYFUNCTION("""COMPUTED_VALUE"""),2.75)</f>
        <v>2.75</v>
      </c>
      <c r="E158" s="2">
        <f>IFERROR(__xludf.DUMMYFUNCTION("""COMPUTED_VALUE"""),2.97)</f>
        <v>2.97</v>
      </c>
      <c r="F158" s="2">
        <f>IFERROR(__xludf.DUMMYFUNCTION("""COMPUTED_VALUE"""),1.8186221E8)</f>
        <v>181862210</v>
      </c>
    </row>
    <row r="159">
      <c r="A159" s="3">
        <f>IFERROR(__xludf.DUMMYFUNCTION("""COMPUTED_VALUE"""),44217.66666666667)</f>
        <v>44217.66667</v>
      </c>
      <c r="B159" s="2">
        <f>IFERROR(__xludf.DUMMYFUNCTION("""COMPUTED_VALUE"""),3.0)</f>
        <v>3</v>
      </c>
      <c r="C159" s="2">
        <f>IFERROR(__xludf.DUMMYFUNCTION("""COMPUTED_VALUE"""),3.06)</f>
        <v>3.06</v>
      </c>
      <c r="D159" s="2">
        <f>IFERROR(__xludf.DUMMYFUNCTION("""COMPUTED_VALUE"""),2.85)</f>
        <v>2.85</v>
      </c>
      <c r="E159" s="2">
        <f>IFERROR(__xludf.DUMMYFUNCTION("""COMPUTED_VALUE"""),2.98)</f>
        <v>2.98</v>
      </c>
      <c r="F159" s="2">
        <f>IFERROR(__xludf.DUMMYFUNCTION("""COMPUTED_VALUE"""),6.4823844E7)</f>
        <v>64823844</v>
      </c>
    </row>
    <row r="160">
      <c r="A160" s="3">
        <f>IFERROR(__xludf.DUMMYFUNCTION("""COMPUTED_VALUE"""),44218.66666666667)</f>
        <v>44218.66667</v>
      </c>
      <c r="B160" s="2">
        <f>IFERROR(__xludf.DUMMYFUNCTION("""COMPUTED_VALUE"""),2.91)</f>
        <v>2.91</v>
      </c>
      <c r="C160" s="2">
        <f>IFERROR(__xludf.DUMMYFUNCTION("""COMPUTED_VALUE"""),3.74)</f>
        <v>3.74</v>
      </c>
      <c r="D160" s="2">
        <f>IFERROR(__xludf.DUMMYFUNCTION("""COMPUTED_VALUE"""),2.81)</f>
        <v>2.81</v>
      </c>
      <c r="E160" s="2">
        <f>IFERROR(__xludf.DUMMYFUNCTION("""COMPUTED_VALUE"""),3.51)</f>
        <v>3.51</v>
      </c>
      <c r="F160" s="2">
        <f>IFERROR(__xludf.DUMMYFUNCTION("""COMPUTED_VALUE"""),2.68273367E8)</f>
        <v>268273367</v>
      </c>
    </row>
    <row r="161">
      <c r="A161" s="3">
        <f>IFERROR(__xludf.DUMMYFUNCTION("""COMPUTED_VALUE"""),44221.66666666667)</f>
        <v>44221.66667</v>
      </c>
      <c r="B161" s="2">
        <f>IFERROR(__xludf.DUMMYFUNCTION("""COMPUTED_VALUE"""),4.71)</f>
        <v>4.71</v>
      </c>
      <c r="C161" s="2">
        <f>IFERROR(__xludf.DUMMYFUNCTION("""COMPUTED_VALUE"""),4.88)</f>
        <v>4.88</v>
      </c>
      <c r="D161" s="2">
        <f>IFERROR(__xludf.DUMMYFUNCTION("""COMPUTED_VALUE"""),3.85)</f>
        <v>3.85</v>
      </c>
      <c r="E161" s="2">
        <f>IFERROR(__xludf.DUMMYFUNCTION("""COMPUTED_VALUE"""),4.42)</f>
        <v>4.42</v>
      </c>
      <c r="F161" s="2">
        <f>IFERROR(__xludf.DUMMYFUNCTION("""COMPUTED_VALUE"""),4.43238115E8)</f>
        <v>443238115</v>
      </c>
    </row>
    <row r="162">
      <c r="A162" s="3">
        <f>IFERROR(__xludf.DUMMYFUNCTION("""COMPUTED_VALUE"""),44222.66666666667)</f>
        <v>44222.66667</v>
      </c>
      <c r="B162" s="2">
        <f>IFERROR(__xludf.DUMMYFUNCTION("""COMPUTED_VALUE"""),5.09)</f>
        <v>5.09</v>
      </c>
      <c r="C162" s="2">
        <f>IFERROR(__xludf.DUMMYFUNCTION("""COMPUTED_VALUE"""),5.19)</f>
        <v>5.19</v>
      </c>
      <c r="D162" s="2">
        <f>IFERROR(__xludf.DUMMYFUNCTION("""COMPUTED_VALUE"""),4.37)</f>
        <v>4.37</v>
      </c>
      <c r="E162" s="2">
        <f>IFERROR(__xludf.DUMMYFUNCTION("""COMPUTED_VALUE"""),4.96)</f>
        <v>4.96</v>
      </c>
      <c r="F162" s="2">
        <f>IFERROR(__xludf.DUMMYFUNCTION("""COMPUTED_VALUE"""),4.56850232E8)</f>
        <v>456850232</v>
      </c>
    </row>
    <row r="163">
      <c r="A163" s="3">
        <f>IFERROR(__xludf.DUMMYFUNCTION("""COMPUTED_VALUE"""),44223.66666666667)</f>
        <v>44223.66667</v>
      </c>
      <c r="B163" s="2">
        <f>IFERROR(__xludf.DUMMYFUNCTION("""COMPUTED_VALUE"""),20.34)</f>
        <v>20.34</v>
      </c>
      <c r="C163" s="2">
        <f>IFERROR(__xludf.DUMMYFUNCTION("""COMPUTED_VALUE"""),20.36)</f>
        <v>20.36</v>
      </c>
      <c r="D163" s="2">
        <f>IFERROR(__xludf.DUMMYFUNCTION("""COMPUTED_VALUE"""),11.01)</f>
        <v>11.01</v>
      </c>
      <c r="E163" s="2">
        <f>IFERROR(__xludf.DUMMYFUNCTION("""COMPUTED_VALUE"""),19.9)</f>
        <v>19.9</v>
      </c>
      <c r="F163" s="2">
        <f>IFERROR(__xludf.DUMMYFUNCTION("""COMPUTED_VALUE"""),1.79511728E8)</f>
        <v>179511728</v>
      </c>
    </row>
    <row r="164">
      <c r="A164" s="3">
        <f>IFERROR(__xludf.DUMMYFUNCTION("""COMPUTED_VALUE"""),44224.66666666667)</f>
        <v>44224.66667</v>
      </c>
      <c r="B164" s="2">
        <f>IFERROR(__xludf.DUMMYFUNCTION("""COMPUTED_VALUE"""),11.98)</f>
        <v>11.98</v>
      </c>
      <c r="C164" s="2">
        <f>IFERROR(__xludf.DUMMYFUNCTION("""COMPUTED_VALUE"""),16.5)</f>
        <v>16.5</v>
      </c>
      <c r="D164" s="2">
        <f>IFERROR(__xludf.DUMMYFUNCTION("""COMPUTED_VALUE"""),6.51)</f>
        <v>6.51</v>
      </c>
      <c r="E164" s="2">
        <f>IFERROR(__xludf.DUMMYFUNCTION("""COMPUTED_VALUE"""),8.63)</f>
        <v>8.63</v>
      </c>
      <c r="F164" s="2">
        <f>IFERROR(__xludf.DUMMYFUNCTION("""COMPUTED_VALUE"""),5.91223928E8)</f>
        <v>591223928</v>
      </c>
    </row>
    <row r="165">
      <c r="A165" s="3">
        <f>IFERROR(__xludf.DUMMYFUNCTION("""COMPUTED_VALUE"""),44225.66666666667)</f>
        <v>44225.66667</v>
      </c>
      <c r="B165" s="2">
        <f>IFERROR(__xludf.DUMMYFUNCTION("""COMPUTED_VALUE"""),14.31)</f>
        <v>14.31</v>
      </c>
      <c r="C165" s="2">
        <f>IFERROR(__xludf.DUMMYFUNCTION("""COMPUTED_VALUE"""),16.0)</f>
        <v>16</v>
      </c>
      <c r="D165" s="2">
        <f>IFERROR(__xludf.DUMMYFUNCTION("""COMPUTED_VALUE"""),11.6)</f>
        <v>11.6</v>
      </c>
      <c r="E165" s="2">
        <f>IFERROR(__xludf.DUMMYFUNCTION("""COMPUTED_VALUE"""),13.26)</f>
        <v>13.26</v>
      </c>
      <c r="F165" s="2">
        <f>IFERROR(__xludf.DUMMYFUNCTION("""COMPUTED_VALUE"""),6.0219332E8)</f>
        <v>602193320</v>
      </c>
    </row>
    <row r="166">
      <c r="A166" s="3">
        <f>IFERROR(__xludf.DUMMYFUNCTION("""COMPUTED_VALUE"""),44228.66666666667)</f>
        <v>44228.66667</v>
      </c>
      <c r="B166" s="2">
        <f>IFERROR(__xludf.DUMMYFUNCTION("""COMPUTED_VALUE"""),17.0)</f>
        <v>17</v>
      </c>
      <c r="C166" s="2">
        <f>IFERROR(__xludf.DUMMYFUNCTION("""COMPUTED_VALUE"""),17.25)</f>
        <v>17.25</v>
      </c>
      <c r="D166" s="2">
        <f>IFERROR(__xludf.DUMMYFUNCTION("""COMPUTED_VALUE"""),12.91)</f>
        <v>12.91</v>
      </c>
      <c r="E166" s="2">
        <f>IFERROR(__xludf.DUMMYFUNCTION("""COMPUTED_VALUE"""),13.3)</f>
        <v>13.3</v>
      </c>
      <c r="F166" s="2">
        <f>IFERROR(__xludf.DUMMYFUNCTION("""COMPUTED_VALUE"""),4.34607989E8)</f>
        <v>434607989</v>
      </c>
    </row>
    <row r="167">
      <c r="A167" s="3">
        <f>IFERROR(__xludf.DUMMYFUNCTION("""COMPUTED_VALUE"""),44229.66666666667)</f>
        <v>44229.66667</v>
      </c>
      <c r="B167" s="2">
        <f>IFERROR(__xludf.DUMMYFUNCTION("""COMPUTED_VALUE"""),9.48)</f>
        <v>9.48</v>
      </c>
      <c r="C167" s="2">
        <f>IFERROR(__xludf.DUMMYFUNCTION("""COMPUTED_VALUE"""),10.1)</f>
        <v>10.1</v>
      </c>
      <c r="D167" s="2">
        <f>IFERROR(__xludf.DUMMYFUNCTION("""COMPUTED_VALUE"""),6.0)</f>
        <v>6</v>
      </c>
      <c r="E167" s="2">
        <f>IFERROR(__xludf.DUMMYFUNCTION("""COMPUTED_VALUE"""),7.82)</f>
        <v>7.82</v>
      </c>
      <c r="F167" s="2">
        <f>IFERROR(__xludf.DUMMYFUNCTION("""COMPUTED_VALUE"""),4.62775907E8)</f>
        <v>462775907</v>
      </c>
    </row>
    <row r="168">
      <c r="A168" s="3">
        <f>IFERROR(__xludf.DUMMYFUNCTION("""COMPUTED_VALUE"""),44230.66666666667)</f>
        <v>44230.66667</v>
      </c>
      <c r="B168" s="2">
        <f>IFERROR(__xludf.DUMMYFUNCTION("""COMPUTED_VALUE"""),8.85)</f>
        <v>8.85</v>
      </c>
      <c r="C168" s="2">
        <f>IFERROR(__xludf.DUMMYFUNCTION("""COMPUTED_VALUE"""),9.77)</f>
        <v>9.77</v>
      </c>
      <c r="D168" s="2">
        <f>IFERROR(__xludf.DUMMYFUNCTION("""COMPUTED_VALUE"""),7.89)</f>
        <v>7.89</v>
      </c>
      <c r="E168" s="2">
        <f>IFERROR(__xludf.DUMMYFUNCTION("""COMPUTED_VALUE"""),8.97)</f>
        <v>8.97</v>
      </c>
      <c r="F168" s="2">
        <f>IFERROR(__xludf.DUMMYFUNCTION("""COMPUTED_VALUE"""),2.21405052E8)</f>
        <v>221405052</v>
      </c>
    </row>
    <row r="169">
      <c r="A169" s="3">
        <f>IFERROR(__xludf.DUMMYFUNCTION("""COMPUTED_VALUE"""),44231.66666666667)</f>
        <v>44231.66667</v>
      </c>
      <c r="B169" s="2">
        <f>IFERROR(__xludf.DUMMYFUNCTION("""COMPUTED_VALUE"""),8.7)</f>
        <v>8.7</v>
      </c>
      <c r="C169" s="2">
        <f>IFERROR(__xludf.DUMMYFUNCTION("""COMPUTED_VALUE"""),8.74)</f>
        <v>8.74</v>
      </c>
      <c r="D169" s="2">
        <f>IFERROR(__xludf.DUMMYFUNCTION("""COMPUTED_VALUE"""),7.0)</f>
        <v>7</v>
      </c>
      <c r="E169" s="2">
        <f>IFERROR(__xludf.DUMMYFUNCTION("""COMPUTED_VALUE"""),7.09)</f>
        <v>7.09</v>
      </c>
      <c r="F169" s="2">
        <f>IFERROR(__xludf.DUMMYFUNCTION("""COMPUTED_VALUE"""),1.62985781E8)</f>
        <v>162985781</v>
      </c>
    </row>
    <row r="170">
      <c r="A170" s="3">
        <f>IFERROR(__xludf.DUMMYFUNCTION("""COMPUTED_VALUE"""),44232.66666666667)</f>
        <v>44232.66667</v>
      </c>
      <c r="B170" s="2">
        <f>IFERROR(__xludf.DUMMYFUNCTION("""COMPUTED_VALUE"""),7.17)</f>
        <v>7.17</v>
      </c>
      <c r="C170" s="2">
        <f>IFERROR(__xludf.DUMMYFUNCTION("""COMPUTED_VALUE"""),8.27)</f>
        <v>8.27</v>
      </c>
      <c r="D170" s="2">
        <f>IFERROR(__xludf.DUMMYFUNCTION("""COMPUTED_VALUE"""),6.52)</f>
        <v>6.52</v>
      </c>
      <c r="E170" s="2">
        <f>IFERROR(__xludf.DUMMYFUNCTION("""COMPUTED_VALUE"""),6.83)</f>
        <v>6.83</v>
      </c>
      <c r="F170" s="2">
        <f>IFERROR(__xludf.DUMMYFUNCTION("""COMPUTED_VALUE"""),1.97097568E8)</f>
        <v>197097568</v>
      </c>
    </row>
    <row r="171">
      <c r="A171" s="3">
        <f>IFERROR(__xludf.DUMMYFUNCTION("""COMPUTED_VALUE"""),44235.66666666667)</f>
        <v>44235.66667</v>
      </c>
      <c r="B171" s="2">
        <f>IFERROR(__xludf.DUMMYFUNCTION("""COMPUTED_VALUE"""),6.88)</f>
        <v>6.88</v>
      </c>
      <c r="C171" s="2">
        <f>IFERROR(__xludf.DUMMYFUNCTION("""COMPUTED_VALUE"""),6.89)</f>
        <v>6.89</v>
      </c>
      <c r="D171" s="2">
        <f>IFERROR(__xludf.DUMMYFUNCTION("""COMPUTED_VALUE"""),5.75)</f>
        <v>5.75</v>
      </c>
      <c r="E171" s="2">
        <f>IFERROR(__xludf.DUMMYFUNCTION("""COMPUTED_VALUE"""),6.18)</f>
        <v>6.18</v>
      </c>
      <c r="F171" s="2">
        <f>IFERROR(__xludf.DUMMYFUNCTION("""COMPUTED_VALUE"""),1.28755955E8)</f>
        <v>128755955</v>
      </c>
    </row>
    <row r="172">
      <c r="A172" s="3">
        <f>IFERROR(__xludf.DUMMYFUNCTION("""COMPUTED_VALUE"""),44236.66666666667)</f>
        <v>44236.66667</v>
      </c>
      <c r="B172" s="2">
        <f>IFERROR(__xludf.DUMMYFUNCTION("""COMPUTED_VALUE"""),5.81)</f>
        <v>5.81</v>
      </c>
      <c r="C172" s="2">
        <f>IFERROR(__xludf.DUMMYFUNCTION("""COMPUTED_VALUE"""),5.81)</f>
        <v>5.81</v>
      </c>
      <c r="D172" s="2">
        <f>IFERROR(__xludf.DUMMYFUNCTION("""COMPUTED_VALUE"""),5.26)</f>
        <v>5.26</v>
      </c>
      <c r="E172" s="2">
        <f>IFERROR(__xludf.DUMMYFUNCTION("""COMPUTED_VALUE"""),5.5)</f>
        <v>5.5</v>
      </c>
      <c r="F172" s="2">
        <f>IFERROR(__xludf.DUMMYFUNCTION("""COMPUTED_VALUE"""),1.02588098E8)</f>
        <v>102588098</v>
      </c>
    </row>
    <row r="173">
      <c r="A173" s="3">
        <f>IFERROR(__xludf.DUMMYFUNCTION("""COMPUTED_VALUE"""),44237.66666666667)</f>
        <v>44237.66667</v>
      </c>
      <c r="B173" s="2">
        <f>IFERROR(__xludf.DUMMYFUNCTION("""COMPUTED_VALUE"""),5.71)</f>
        <v>5.71</v>
      </c>
      <c r="C173" s="2">
        <f>IFERROR(__xludf.DUMMYFUNCTION("""COMPUTED_VALUE"""),6.59)</f>
        <v>6.59</v>
      </c>
      <c r="D173" s="2">
        <f>IFERROR(__xludf.DUMMYFUNCTION("""COMPUTED_VALUE"""),5.45)</f>
        <v>5.45</v>
      </c>
      <c r="E173" s="2">
        <f>IFERROR(__xludf.DUMMYFUNCTION("""COMPUTED_VALUE"""),5.8)</f>
        <v>5.8</v>
      </c>
      <c r="F173" s="2">
        <f>IFERROR(__xludf.DUMMYFUNCTION("""COMPUTED_VALUE"""),1.52810804E8)</f>
        <v>152810804</v>
      </c>
    </row>
    <row r="174">
      <c r="A174" s="3">
        <f>IFERROR(__xludf.DUMMYFUNCTION("""COMPUTED_VALUE"""),44238.66666666667)</f>
        <v>44238.66667</v>
      </c>
      <c r="B174" s="2">
        <f>IFERROR(__xludf.DUMMYFUNCTION("""COMPUTED_VALUE"""),5.62)</f>
        <v>5.62</v>
      </c>
      <c r="C174" s="2">
        <f>IFERROR(__xludf.DUMMYFUNCTION("""COMPUTED_VALUE"""),5.85)</f>
        <v>5.85</v>
      </c>
      <c r="D174" s="2">
        <f>IFERROR(__xludf.DUMMYFUNCTION("""COMPUTED_VALUE"""),5.47)</f>
        <v>5.47</v>
      </c>
      <c r="E174" s="2">
        <f>IFERROR(__xludf.DUMMYFUNCTION("""COMPUTED_VALUE"""),5.61)</f>
        <v>5.61</v>
      </c>
      <c r="F174" s="2">
        <f>IFERROR(__xludf.DUMMYFUNCTION("""COMPUTED_VALUE"""),5.5920386E7)</f>
        <v>55920386</v>
      </c>
    </row>
    <row r="175">
      <c r="A175" s="3">
        <f>IFERROR(__xludf.DUMMYFUNCTION("""COMPUTED_VALUE"""),44239.66666666667)</f>
        <v>44239.66667</v>
      </c>
      <c r="B175" s="2">
        <f>IFERROR(__xludf.DUMMYFUNCTION("""COMPUTED_VALUE"""),5.72)</f>
        <v>5.72</v>
      </c>
      <c r="C175" s="2">
        <f>IFERROR(__xludf.DUMMYFUNCTION("""COMPUTED_VALUE"""),5.97)</f>
        <v>5.97</v>
      </c>
      <c r="D175" s="2">
        <f>IFERROR(__xludf.DUMMYFUNCTION("""COMPUTED_VALUE"""),5.52)</f>
        <v>5.52</v>
      </c>
      <c r="E175" s="2">
        <f>IFERROR(__xludf.DUMMYFUNCTION("""COMPUTED_VALUE"""),5.59)</f>
        <v>5.59</v>
      </c>
      <c r="F175" s="2">
        <f>IFERROR(__xludf.DUMMYFUNCTION("""COMPUTED_VALUE"""),4.6773031E7)</f>
        <v>46773031</v>
      </c>
    </row>
    <row r="176">
      <c r="A176" s="3">
        <f>IFERROR(__xludf.DUMMYFUNCTION("""COMPUTED_VALUE"""),44243.66666666667)</f>
        <v>44243.66667</v>
      </c>
      <c r="B176" s="2">
        <f>IFERROR(__xludf.DUMMYFUNCTION("""COMPUTED_VALUE"""),6.03)</f>
        <v>6.03</v>
      </c>
      <c r="C176" s="2">
        <f>IFERROR(__xludf.DUMMYFUNCTION("""COMPUTED_VALUE"""),6.05)</f>
        <v>6.05</v>
      </c>
      <c r="D176" s="2">
        <f>IFERROR(__xludf.DUMMYFUNCTION("""COMPUTED_VALUE"""),5.49)</f>
        <v>5.49</v>
      </c>
      <c r="E176" s="2">
        <f>IFERROR(__xludf.DUMMYFUNCTION("""COMPUTED_VALUE"""),5.65)</f>
        <v>5.65</v>
      </c>
      <c r="F176" s="2">
        <f>IFERROR(__xludf.DUMMYFUNCTION("""COMPUTED_VALUE"""),6.116571E7)</f>
        <v>61165710</v>
      </c>
    </row>
    <row r="177">
      <c r="A177" s="3">
        <f>IFERROR(__xludf.DUMMYFUNCTION("""COMPUTED_VALUE"""),44244.66666666667)</f>
        <v>44244.66667</v>
      </c>
      <c r="B177" s="2">
        <f>IFERROR(__xludf.DUMMYFUNCTION("""COMPUTED_VALUE"""),5.58)</f>
        <v>5.58</v>
      </c>
      <c r="C177" s="2">
        <f>IFERROR(__xludf.DUMMYFUNCTION("""COMPUTED_VALUE"""),5.62)</f>
        <v>5.62</v>
      </c>
      <c r="D177" s="2">
        <f>IFERROR(__xludf.DUMMYFUNCTION("""COMPUTED_VALUE"""),5.32)</f>
        <v>5.32</v>
      </c>
      <c r="E177" s="2">
        <f>IFERROR(__xludf.DUMMYFUNCTION("""COMPUTED_VALUE"""),5.55)</f>
        <v>5.55</v>
      </c>
      <c r="F177" s="2">
        <f>IFERROR(__xludf.DUMMYFUNCTION("""COMPUTED_VALUE"""),3.8849049E7)</f>
        <v>38849049</v>
      </c>
    </row>
    <row r="178">
      <c r="A178" s="3">
        <f>IFERROR(__xludf.DUMMYFUNCTION("""COMPUTED_VALUE"""),44245.66666666667)</f>
        <v>44245.66667</v>
      </c>
      <c r="B178" s="2">
        <f>IFERROR(__xludf.DUMMYFUNCTION("""COMPUTED_VALUE"""),5.84)</f>
        <v>5.84</v>
      </c>
      <c r="C178" s="2">
        <f>IFERROR(__xludf.DUMMYFUNCTION("""COMPUTED_VALUE"""),6.25)</f>
        <v>6.25</v>
      </c>
      <c r="D178" s="2">
        <f>IFERROR(__xludf.DUMMYFUNCTION("""COMPUTED_VALUE"""),5.46)</f>
        <v>5.46</v>
      </c>
      <c r="E178" s="2">
        <f>IFERROR(__xludf.DUMMYFUNCTION("""COMPUTED_VALUE"""),5.51)</f>
        <v>5.51</v>
      </c>
      <c r="F178" s="2">
        <f>IFERROR(__xludf.DUMMYFUNCTION("""COMPUTED_VALUE"""),1.30540827E8)</f>
        <v>130540827</v>
      </c>
    </row>
    <row r="179">
      <c r="A179" s="3">
        <f>IFERROR(__xludf.DUMMYFUNCTION("""COMPUTED_VALUE"""),44246.66666666667)</f>
        <v>44246.66667</v>
      </c>
      <c r="B179" s="2">
        <f>IFERROR(__xludf.DUMMYFUNCTION("""COMPUTED_VALUE"""),5.54)</f>
        <v>5.54</v>
      </c>
      <c r="C179" s="2">
        <f>IFERROR(__xludf.DUMMYFUNCTION("""COMPUTED_VALUE"""),5.77)</f>
        <v>5.77</v>
      </c>
      <c r="D179" s="2">
        <f>IFERROR(__xludf.DUMMYFUNCTION("""COMPUTED_VALUE"""),5.51)</f>
        <v>5.51</v>
      </c>
      <c r="E179" s="2">
        <f>IFERROR(__xludf.DUMMYFUNCTION("""COMPUTED_VALUE"""),5.7)</f>
        <v>5.7</v>
      </c>
      <c r="F179" s="2">
        <f>IFERROR(__xludf.DUMMYFUNCTION("""COMPUTED_VALUE"""),4.0249109E7)</f>
        <v>40249109</v>
      </c>
    </row>
    <row r="180">
      <c r="A180" s="3">
        <f>IFERROR(__xludf.DUMMYFUNCTION("""COMPUTED_VALUE"""),44249.66666666667)</f>
        <v>44249.66667</v>
      </c>
      <c r="B180" s="2">
        <f>IFERROR(__xludf.DUMMYFUNCTION("""COMPUTED_VALUE"""),5.93)</f>
        <v>5.93</v>
      </c>
      <c r="C180" s="2">
        <f>IFERROR(__xludf.DUMMYFUNCTION("""COMPUTED_VALUE"""),6.68)</f>
        <v>6.68</v>
      </c>
      <c r="D180" s="2">
        <f>IFERROR(__xludf.DUMMYFUNCTION("""COMPUTED_VALUE"""),5.75)</f>
        <v>5.75</v>
      </c>
      <c r="E180" s="2">
        <f>IFERROR(__xludf.DUMMYFUNCTION("""COMPUTED_VALUE"""),6.55)</f>
        <v>6.55</v>
      </c>
      <c r="F180" s="2">
        <f>IFERROR(__xludf.DUMMYFUNCTION("""COMPUTED_VALUE"""),1.73408967E8)</f>
        <v>173408967</v>
      </c>
    </row>
    <row r="181">
      <c r="A181" s="3">
        <f>IFERROR(__xludf.DUMMYFUNCTION("""COMPUTED_VALUE"""),44250.66666666667)</f>
        <v>44250.66667</v>
      </c>
      <c r="B181" s="2">
        <f>IFERROR(__xludf.DUMMYFUNCTION("""COMPUTED_VALUE"""),6.97)</f>
        <v>6.97</v>
      </c>
      <c r="C181" s="2">
        <f>IFERROR(__xludf.DUMMYFUNCTION("""COMPUTED_VALUE"""),7.86)</f>
        <v>7.86</v>
      </c>
      <c r="D181" s="2">
        <f>IFERROR(__xludf.DUMMYFUNCTION("""COMPUTED_VALUE"""),6.01)</f>
        <v>6.01</v>
      </c>
      <c r="E181" s="2">
        <f>IFERROR(__xludf.DUMMYFUNCTION("""COMPUTED_VALUE"""),7.7)</f>
        <v>7.7</v>
      </c>
      <c r="F181" s="2">
        <f>IFERROR(__xludf.DUMMYFUNCTION("""COMPUTED_VALUE"""),2.64876391E8)</f>
        <v>264876391</v>
      </c>
    </row>
    <row r="182">
      <c r="A182" s="3">
        <f>IFERROR(__xludf.DUMMYFUNCTION("""COMPUTED_VALUE"""),44251.66666666667)</f>
        <v>44251.66667</v>
      </c>
      <c r="B182" s="2">
        <f>IFERROR(__xludf.DUMMYFUNCTION("""COMPUTED_VALUE"""),7.23)</f>
        <v>7.23</v>
      </c>
      <c r="C182" s="2">
        <f>IFERROR(__xludf.DUMMYFUNCTION("""COMPUTED_VALUE"""),9.83)</f>
        <v>9.83</v>
      </c>
      <c r="D182" s="2">
        <f>IFERROR(__xludf.DUMMYFUNCTION("""COMPUTED_VALUE"""),6.99)</f>
        <v>6.99</v>
      </c>
      <c r="E182" s="2">
        <f>IFERROR(__xludf.DUMMYFUNCTION("""COMPUTED_VALUE"""),9.09)</f>
        <v>9.09</v>
      </c>
      <c r="F182" s="2">
        <f>IFERROR(__xludf.DUMMYFUNCTION("""COMPUTED_VALUE"""),3.76881755E8)</f>
        <v>376881755</v>
      </c>
    </row>
    <row r="183">
      <c r="A183" s="3">
        <f>IFERROR(__xludf.DUMMYFUNCTION("""COMPUTED_VALUE"""),44252.66666666667)</f>
        <v>44252.66667</v>
      </c>
      <c r="B183" s="2">
        <f>IFERROR(__xludf.DUMMYFUNCTION("""COMPUTED_VALUE"""),10.89)</f>
        <v>10.89</v>
      </c>
      <c r="C183" s="2">
        <f>IFERROR(__xludf.DUMMYFUNCTION("""COMPUTED_VALUE"""),11.0)</f>
        <v>11</v>
      </c>
      <c r="D183" s="2">
        <f>IFERROR(__xludf.DUMMYFUNCTION("""COMPUTED_VALUE"""),7.85)</f>
        <v>7.85</v>
      </c>
      <c r="E183" s="2">
        <f>IFERROR(__xludf.DUMMYFUNCTION("""COMPUTED_VALUE"""),8.29)</f>
        <v>8.29</v>
      </c>
      <c r="F183" s="2">
        <f>IFERROR(__xludf.DUMMYFUNCTION("""COMPUTED_VALUE"""),4.45717431E8)</f>
        <v>445717431</v>
      </c>
    </row>
    <row r="184">
      <c r="A184" s="3">
        <f>IFERROR(__xludf.DUMMYFUNCTION("""COMPUTED_VALUE"""),44253.66666666667)</f>
        <v>44253.66667</v>
      </c>
      <c r="B184" s="2">
        <f>IFERROR(__xludf.DUMMYFUNCTION("""COMPUTED_VALUE"""),8.19)</f>
        <v>8.19</v>
      </c>
      <c r="C184" s="2">
        <f>IFERROR(__xludf.DUMMYFUNCTION("""COMPUTED_VALUE"""),9.01)</f>
        <v>9.01</v>
      </c>
      <c r="D184" s="2">
        <f>IFERROR(__xludf.DUMMYFUNCTION("""COMPUTED_VALUE"""),7.63)</f>
        <v>7.63</v>
      </c>
      <c r="E184" s="2">
        <f>IFERROR(__xludf.DUMMYFUNCTION("""COMPUTED_VALUE"""),8.01)</f>
        <v>8.01</v>
      </c>
      <c r="F184" s="2">
        <f>IFERROR(__xludf.DUMMYFUNCTION("""COMPUTED_VALUE"""),1.37028038E8)</f>
        <v>137028038</v>
      </c>
    </row>
    <row r="185">
      <c r="A185" s="3">
        <f>IFERROR(__xludf.DUMMYFUNCTION("""COMPUTED_VALUE"""),44256.66666666667)</f>
        <v>44256.66667</v>
      </c>
      <c r="B185" s="2">
        <f>IFERROR(__xludf.DUMMYFUNCTION("""COMPUTED_VALUE"""),8.86)</f>
        <v>8.86</v>
      </c>
      <c r="C185" s="2">
        <f>IFERROR(__xludf.DUMMYFUNCTION("""COMPUTED_VALUE"""),9.45)</f>
        <v>9.45</v>
      </c>
      <c r="D185" s="2">
        <f>IFERROR(__xludf.DUMMYFUNCTION("""COMPUTED_VALUE"""),8.42)</f>
        <v>8.42</v>
      </c>
      <c r="E185" s="2">
        <f>IFERROR(__xludf.DUMMYFUNCTION("""COMPUTED_VALUE"""),9.18)</f>
        <v>9.18</v>
      </c>
      <c r="F185" s="2">
        <f>IFERROR(__xludf.DUMMYFUNCTION("""COMPUTED_VALUE"""),1.43586483E8)</f>
        <v>143586483</v>
      </c>
    </row>
    <row r="186">
      <c r="A186" s="3">
        <f>IFERROR(__xludf.DUMMYFUNCTION("""COMPUTED_VALUE"""),44257.66666666667)</f>
        <v>44257.66667</v>
      </c>
      <c r="B186" s="2">
        <f>IFERROR(__xludf.DUMMYFUNCTION("""COMPUTED_VALUE"""),9.14)</f>
        <v>9.14</v>
      </c>
      <c r="C186" s="2">
        <f>IFERROR(__xludf.DUMMYFUNCTION("""COMPUTED_VALUE"""),9.4)</f>
        <v>9.4</v>
      </c>
      <c r="D186" s="2">
        <f>IFERROR(__xludf.DUMMYFUNCTION("""COMPUTED_VALUE"""),8.51)</f>
        <v>8.51</v>
      </c>
      <c r="E186" s="2">
        <f>IFERROR(__xludf.DUMMYFUNCTION("""COMPUTED_VALUE"""),8.93)</f>
        <v>8.93</v>
      </c>
      <c r="F186" s="2">
        <f>IFERROR(__xludf.DUMMYFUNCTION("""COMPUTED_VALUE"""),7.8135441E7)</f>
        <v>78135441</v>
      </c>
    </row>
    <row r="187">
      <c r="A187" s="3">
        <f>IFERROR(__xludf.DUMMYFUNCTION("""COMPUTED_VALUE"""),44258.66666666667)</f>
        <v>44258.66667</v>
      </c>
      <c r="B187" s="2">
        <f>IFERROR(__xludf.DUMMYFUNCTION("""COMPUTED_VALUE"""),8.95)</f>
        <v>8.95</v>
      </c>
      <c r="C187" s="2">
        <f>IFERROR(__xludf.DUMMYFUNCTION("""COMPUTED_VALUE"""),9.14)</f>
        <v>9.14</v>
      </c>
      <c r="D187" s="2">
        <f>IFERROR(__xludf.DUMMYFUNCTION("""COMPUTED_VALUE"""),8.5)</f>
        <v>8.5</v>
      </c>
      <c r="E187" s="2">
        <f>IFERROR(__xludf.DUMMYFUNCTION("""COMPUTED_VALUE"""),8.58)</f>
        <v>8.58</v>
      </c>
      <c r="F187" s="2">
        <f>IFERROR(__xludf.DUMMYFUNCTION("""COMPUTED_VALUE"""),5.5651874E7)</f>
        <v>55651874</v>
      </c>
    </row>
    <row r="188">
      <c r="A188" s="3">
        <f>IFERROR(__xludf.DUMMYFUNCTION("""COMPUTED_VALUE"""),44259.66666666667)</f>
        <v>44259.66667</v>
      </c>
      <c r="B188" s="2">
        <f>IFERROR(__xludf.DUMMYFUNCTION("""COMPUTED_VALUE"""),8.25)</f>
        <v>8.25</v>
      </c>
      <c r="C188" s="2">
        <f>IFERROR(__xludf.DUMMYFUNCTION("""COMPUTED_VALUE"""),8.59)</f>
        <v>8.59</v>
      </c>
      <c r="D188" s="2">
        <f>IFERROR(__xludf.DUMMYFUNCTION("""COMPUTED_VALUE"""),7.5)</f>
        <v>7.5</v>
      </c>
      <c r="E188" s="2">
        <f>IFERROR(__xludf.DUMMYFUNCTION("""COMPUTED_VALUE"""),8.03)</f>
        <v>8.03</v>
      </c>
      <c r="F188" s="2">
        <f>IFERROR(__xludf.DUMMYFUNCTION("""COMPUTED_VALUE"""),7.7822639E7)</f>
        <v>77822639</v>
      </c>
    </row>
    <row r="189">
      <c r="A189" s="3">
        <f>IFERROR(__xludf.DUMMYFUNCTION("""COMPUTED_VALUE"""),44260.66666666667)</f>
        <v>44260.66667</v>
      </c>
      <c r="B189" s="2">
        <f>IFERROR(__xludf.DUMMYFUNCTION("""COMPUTED_VALUE"""),8.08)</f>
        <v>8.08</v>
      </c>
      <c r="C189" s="2">
        <f>IFERROR(__xludf.DUMMYFUNCTION("""COMPUTED_VALUE"""),8.27)</f>
        <v>8.27</v>
      </c>
      <c r="D189" s="2">
        <f>IFERROR(__xludf.DUMMYFUNCTION("""COMPUTED_VALUE"""),7.63)</f>
        <v>7.63</v>
      </c>
      <c r="E189" s="2">
        <f>IFERROR(__xludf.DUMMYFUNCTION("""COMPUTED_VALUE"""),8.05)</f>
        <v>8.05</v>
      </c>
      <c r="F189" s="2">
        <f>IFERROR(__xludf.DUMMYFUNCTION("""COMPUTED_VALUE"""),5.9734128E7)</f>
        <v>59734128</v>
      </c>
    </row>
    <row r="190">
      <c r="A190" s="3">
        <f>IFERROR(__xludf.DUMMYFUNCTION("""COMPUTED_VALUE"""),44263.66666666667)</f>
        <v>44263.66667</v>
      </c>
      <c r="B190" s="2">
        <f>IFERROR(__xludf.DUMMYFUNCTION("""COMPUTED_VALUE"""),8.53)</f>
        <v>8.53</v>
      </c>
      <c r="C190" s="2">
        <f>IFERROR(__xludf.DUMMYFUNCTION("""COMPUTED_VALUE"""),9.48)</f>
        <v>9.48</v>
      </c>
      <c r="D190" s="2">
        <f>IFERROR(__xludf.DUMMYFUNCTION("""COMPUTED_VALUE"""),8.31)</f>
        <v>8.31</v>
      </c>
      <c r="E190" s="2">
        <f>IFERROR(__xludf.DUMMYFUNCTION("""COMPUTED_VALUE"""),9.29)</f>
        <v>9.29</v>
      </c>
      <c r="F190" s="2">
        <f>IFERROR(__xludf.DUMMYFUNCTION("""COMPUTED_VALUE"""),1.14343829E8)</f>
        <v>114343829</v>
      </c>
    </row>
    <row r="191">
      <c r="A191" s="3">
        <f>IFERROR(__xludf.DUMMYFUNCTION("""COMPUTED_VALUE"""),44264.66666666667)</f>
        <v>44264.66667</v>
      </c>
      <c r="B191" s="2">
        <f>IFERROR(__xludf.DUMMYFUNCTION("""COMPUTED_VALUE"""),9.38)</f>
        <v>9.38</v>
      </c>
      <c r="C191" s="2">
        <f>IFERROR(__xludf.DUMMYFUNCTION("""COMPUTED_VALUE"""),10.77)</f>
        <v>10.77</v>
      </c>
      <c r="D191" s="2">
        <f>IFERROR(__xludf.DUMMYFUNCTION("""COMPUTED_VALUE"""),9.22)</f>
        <v>9.22</v>
      </c>
      <c r="E191" s="2">
        <f>IFERROR(__xludf.DUMMYFUNCTION("""COMPUTED_VALUE"""),10.5)</f>
        <v>10.5</v>
      </c>
      <c r="F191" s="2">
        <f>IFERROR(__xludf.DUMMYFUNCTION("""COMPUTED_VALUE"""),1.50415641E8)</f>
        <v>150415641</v>
      </c>
    </row>
    <row r="192">
      <c r="A192" s="3">
        <f>IFERROR(__xludf.DUMMYFUNCTION("""COMPUTED_VALUE"""),44265.66666666667)</f>
        <v>44265.66667</v>
      </c>
      <c r="B192" s="2">
        <f>IFERROR(__xludf.DUMMYFUNCTION("""COMPUTED_VALUE"""),11.02)</f>
        <v>11.02</v>
      </c>
      <c r="C192" s="2">
        <f>IFERROR(__xludf.DUMMYFUNCTION("""COMPUTED_VALUE"""),12.47)</f>
        <v>12.47</v>
      </c>
      <c r="D192" s="2">
        <f>IFERROR(__xludf.DUMMYFUNCTION("""COMPUTED_VALUE"""),9.51)</f>
        <v>9.51</v>
      </c>
      <c r="E192" s="2">
        <f>IFERROR(__xludf.DUMMYFUNCTION("""COMPUTED_VALUE"""),9.85)</f>
        <v>9.85</v>
      </c>
      <c r="F192" s="2">
        <f>IFERROR(__xludf.DUMMYFUNCTION("""COMPUTED_VALUE"""),2.61918591E8)</f>
        <v>261918591</v>
      </c>
    </row>
    <row r="193">
      <c r="A193" s="3">
        <f>IFERROR(__xludf.DUMMYFUNCTION("""COMPUTED_VALUE"""),44266.66666666667)</f>
        <v>44266.66667</v>
      </c>
      <c r="B193" s="2">
        <f>IFERROR(__xludf.DUMMYFUNCTION("""COMPUTED_VALUE"""),10.65)</f>
        <v>10.65</v>
      </c>
      <c r="C193" s="2">
        <f>IFERROR(__xludf.DUMMYFUNCTION("""COMPUTED_VALUE"""),10.87)</f>
        <v>10.87</v>
      </c>
      <c r="D193" s="2">
        <f>IFERROR(__xludf.DUMMYFUNCTION("""COMPUTED_VALUE"""),9.9)</f>
        <v>9.9</v>
      </c>
      <c r="E193" s="2">
        <f>IFERROR(__xludf.DUMMYFUNCTION("""COMPUTED_VALUE"""),10.28)</f>
        <v>10.28</v>
      </c>
      <c r="F193" s="2">
        <f>IFERROR(__xludf.DUMMYFUNCTION("""COMPUTED_VALUE"""),8.3933589E7)</f>
        <v>83933589</v>
      </c>
    </row>
    <row r="194">
      <c r="A194" s="3">
        <f>IFERROR(__xludf.DUMMYFUNCTION("""COMPUTED_VALUE"""),44267.66666666667)</f>
        <v>44267.66667</v>
      </c>
      <c r="B194" s="2">
        <f>IFERROR(__xludf.DUMMYFUNCTION("""COMPUTED_VALUE"""),10.16)</f>
        <v>10.16</v>
      </c>
      <c r="C194" s="2">
        <f>IFERROR(__xludf.DUMMYFUNCTION("""COMPUTED_VALUE"""),11.4)</f>
        <v>11.4</v>
      </c>
      <c r="D194" s="2">
        <f>IFERROR(__xludf.DUMMYFUNCTION("""COMPUTED_VALUE"""),9.94)</f>
        <v>9.94</v>
      </c>
      <c r="E194" s="2">
        <f>IFERROR(__xludf.DUMMYFUNCTION("""COMPUTED_VALUE"""),11.16)</f>
        <v>11.16</v>
      </c>
      <c r="F194" s="2">
        <f>IFERROR(__xludf.DUMMYFUNCTION("""COMPUTED_VALUE"""),1.11146694E8)</f>
        <v>111146694</v>
      </c>
    </row>
    <row r="195">
      <c r="A195" s="3">
        <f>IFERROR(__xludf.DUMMYFUNCTION("""COMPUTED_VALUE"""),44270.66666666667)</f>
        <v>44270.66667</v>
      </c>
      <c r="B195" s="2">
        <f>IFERROR(__xludf.DUMMYFUNCTION("""COMPUTED_VALUE"""),12.18)</f>
        <v>12.18</v>
      </c>
      <c r="C195" s="2">
        <f>IFERROR(__xludf.DUMMYFUNCTION("""COMPUTED_VALUE"""),14.49)</f>
        <v>14.49</v>
      </c>
      <c r="D195" s="2">
        <f>IFERROR(__xludf.DUMMYFUNCTION("""COMPUTED_VALUE"""),11.85)</f>
        <v>11.85</v>
      </c>
      <c r="E195" s="2">
        <f>IFERROR(__xludf.DUMMYFUNCTION("""COMPUTED_VALUE"""),14.04)</f>
        <v>14.04</v>
      </c>
      <c r="F195" s="2">
        <f>IFERROR(__xludf.DUMMYFUNCTION("""COMPUTED_VALUE"""),2.78969151E8)</f>
        <v>278969151</v>
      </c>
    </row>
    <row r="196">
      <c r="A196" s="3">
        <f>IFERROR(__xludf.DUMMYFUNCTION("""COMPUTED_VALUE"""),44271.66666666667)</f>
        <v>44271.66667</v>
      </c>
      <c r="B196" s="2">
        <f>IFERROR(__xludf.DUMMYFUNCTION("""COMPUTED_VALUE"""),13.62)</f>
        <v>13.62</v>
      </c>
      <c r="C196" s="2">
        <f>IFERROR(__xludf.DUMMYFUNCTION("""COMPUTED_VALUE"""),13.62)</f>
        <v>13.62</v>
      </c>
      <c r="D196" s="2">
        <f>IFERROR(__xludf.DUMMYFUNCTION("""COMPUTED_VALUE"""),12.34)</f>
        <v>12.34</v>
      </c>
      <c r="E196" s="2">
        <f>IFERROR(__xludf.DUMMYFUNCTION("""COMPUTED_VALUE"""),13.02)</f>
        <v>13.02</v>
      </c>
      <c r="F196" s="2">
        <f>IFERROR(__xludf.DUMMYFUNCTION("""COMPUTED_VALUE"""),1.25967622E8)</f>
        <v>125967622</v>
      </c>
    </row>
    <row r="197">
      <c r="A197" s="3">
        <f>IFERROR(__xludf.DUMMYFUNCTION("""COMPUTED_VALUE"""),44272.66666666667)</f>
        <v>44272.66667</v>
      </c>
      <c r="B197" s="2">
        <f>IFERROR(__xludf.DUMMYFUNCTION("""COMPUTED_VALUE"""),13.24)</f>
        <v>13.24</v>
      </c>
      <c r="C197" s="2">
        <f>IFERROR(__xludf.DUMMYFUNCTION("""COMPUTED_VALUE"""),13.66)</f>
        <v>13.66</v>
      </c>
      <c r="D197" s="2">
        <f>IFERROR(__xludf.DUMMYFUNCTION("""COMPUTED_VALUE"""),13.0)</f>
        <v>13</v>
      </c>
      <c r="E197" s="2">
        <f>IFERROR(__xludf.DUMMYFUNCTION("""COMPUTED_VALUE"""),13.56)</f>
        <v>13.56</v>
      </c>
      <c r="F197" s="2">
        <f>IFERROR(__xludf.DUMMYFUNCTION("""COMPUTED_VALUE"""),7.805364E7)</f>
        <v>78053640</v>
      </c>
    </row>
    <row r="198">
      <c r="A198" s="3">
        <f>IFERROR(__xludf.DUMMYFUNCTION("""COMPUTED_VALUE"""),44273.66666666667)</f>
        <v>44273.66667</v>
      </c>
      <c r="B198" s="2">
        <f>IFERROR(__xludf.DUMMYFUNCTION("""COMPUTED_VALUE"""),14.34)</f>
        <v>14.34</v>
      </c>
      <c r="C198" s="2">
        <f>IFERROR(__xludf.DUMMYFUNCTION("""COMPUTED_VALUE"""),14.54)</f>
        <v>14.54</v>
      </c>
      <c r="D198" s="2">
        <f>IFERROR(__xludf.DUMMYFUNCTION("""COMPUTED_VALUE"""),13.57)</f>
        <v>13.57</v>
      </c>
      <c r="E198" s="2">
        <f>IFERROR(__xludf.DUMMYFUNCTION("""COMPUTED_VALUE"""),14.0)</f>
        <v>14</v>
      </c>
      <c r="F198" s="2">
        <f>IFERROR(__xludf.DUMMYFUNCTION("""COMPUTED_VALUE"""),1.22212275E8)</f>
        <v>122212275</v>
      </c>
    </row>
    <row r="199">
      <c r="A199" s="3">
        <f>IFERROR(__xludf.DUMMYFUNCTION("""COMPUTED_VALUE"""),44274.66666666667)</f>
        <v>44274.66667</v>
      </c>
      <c r="B199" s="2">
        <f>IFERROR(__xludf.DUMMYFUNCTION("""COMPUTED_VALUE"""),14.14)</f>
        <v>14.14</v>
      </c>
      <c r="C199" s="2">
        <f>IFERROR(__xludf.DUMMYFUNCTION("""COMPUTED_VALUE"""),14.18)</f>
        <v>14.18</v>
      </c>
      <c r="D199" s="2">
        <f>IFERROR(__xludf.DUMMYFUNCTION("""COMPUTED_VALUE"""),13.28)</f>
        <v>13.28</v>
      </c>
      <c r="E199" s="2">
        <f>IFERROR(__xludf.DUMMYFUNCTION("""COMPUTED_VALUE"""),13.93)</f>
        <v>13.93</v>
      </c>
      <c r="F199" s="2">
        <f>IFERROR(__xludf.DUMMYFUNCTION("""COMPUTED_VALUE"""),1.53205985E8)</f>
        <v>153205985</v>
      </c>
    </row>
    <row r="200">
      <c r="A200" s="3">
        <f>IFERROR(__xludf.DUMMYFUNCTION("""COMPUTED_VALUE"""),44277.66666666667)</f>
        <v>44277.66667</v>
      </c>
      <c r="B200" s="2">
        <f>IFERROR(__xludf.DUMMYFUNCTION("""COMPUTED_VALUE"""),13.15)</f>
        <v>13.15</v>
      </c>
      <c r="C200" s="2">
        <f>IFERROR(__xludf.DUMMYFUNCTION("""COMPUTED_VALUE"""),13.19)</f>
        <v>13.19</v>
      </c>
      <c r="D200" s="2">
        <f>IFERROR(__xludf.DUMMYFUNCTION("""COMPUTED_VALUE"""),11.76)</f>
        <v>11.76</v>
      </c>
      <c r="E200" s="2">
        <f>IFERROR(__xludf.DUMMYFUNCTION("""COMPUTED_VALUE"""),12.49)</f>
        <v>12.49</v>
      </c>
      <c r="F200" s="2">
        <f>IFERROR(__xludf.DUMMYFUNCTION("""COMPUTED_VALUE"""),8.8760137E7)</f>
        <v>88760137</v>
      </c>
    </row>
    <row r="201">
      <c r="A201" s="3">
        <f>IFERROR(__xludf.DUMMYFUNCTION("""COMPUTED_VALUE"""),44278.66666666667)</f>
        <v>44278.66667</v>
      </c>
      <c r="B201" s="2">
        <f>IFERROR(__xludf.DUMMYFUNCTION("""COMPUTED_VALUE"""),11.46)</f>
        <v>11.46</v>
      </c>
      <c r="C201" s="2">
        <f>IFERROR(__xludf.DUMMYFUNCTION("""COMPUTED_VALUE"""),11.93)</f>
        <v>11.93</v>
      </c>
      <c r="D201" s="2">
        <f>IFERROR(__xludf.DUMMYFUNCTION("""COMPUTED_VALUE"""),10.37)</f>
        <v>10.37</v>
      </c>
      <c r="E201" s="2">
        <f>IFERROR(__xludf.DUMMYFUNCTION("""COMPUTED_VALUE"""),10.66)</f>
        <v>10.66</v>
      </c>
      <c r="F201" s="2">
        <f>IFERROR(__xludf.DUMMYFUNCTION("""COMPUTED_VALUE"""),8.7923236E7)</f>
        <v>87923236</v>
      </c>
    </row>
    <row r="202">
      <c r="A202" s="3">
        <f>IFERROR(__xludf.DUMMYFUNCTION("""COMPUTED_VALUE"""),44279.66666666667)</f>
        <v>44279.66667</v>
      </c>
      <c r="B202" s="2">
        <f>IFERROR(__xludf.DUMMYFUNCTION("""COMPUTED_VALUE"""),10.82)</f>
        <v>10.82</v>
      </c>
      <c r="C202" s="2">
        <f>IFERROR(__xludf.DUMMYFUNCTION("""COMPUTED_VALUE"""),11.21)</f>
        <v>11.21</v>
      </c>
      <c r="D202" s="2">
        <f>IFERROR(__xludf.DUMMYFUNCTION("""COMPUTED_VALUE"""),8.93)</f>
        <v>8.93</v>
      </c>
      <c r="E202" s="2">
        <f>IFERROR(__xludf.DUMMYFUNCTION("""COMPUTED_VALUE"""),9.02)</f>
        <v>9.02</v>
      </c>
      <c r="F202" s="2">
        <f>IFERROR(__xludf.DUMMYFUNCTION("""COMPUTED_VALUE"""),8.1850717E7)</f>
        <v>81850717</v>
      </c>
    </row>
    <row r="203">
      <c r="A203" s="3">
        <f>IFERROR(__xludf.DUMMYFUNCTION("""COMPUTED_VALUE"""),44280.66666666667)</f>
        <v>44280.66667</v>
      </c>
      <c r="B203" s="2">
        <f>IFERROR(__xludf.DUMMYFUNCTION("""COMPUTED_VALUE"""),8.96)</f>
        <v>8.96</v>
      </c>
      <c r="C203" s="2">
        <f>IFERROR(__xludf.DUMMYFUNCTION("""COMPUTED_VALUE"""),11.32)</f>
        <v>11.32</v>
      </c>
      <c r="D203" s="2">
        <f>IFERROR(__xludf.DUMMYFUNCTION("""COMPUTED_VALUE"""),8.95)</f>
        <v>8.95</v>
      </c>
      <c r="E203" s="2">
        <f>IFERROR(__xludf.DUMMYFUNCTION("""COMPUTED_VALUE"""),10.94)</f>
        <v>10.94</v>
      </c>
      <c r="F203" s="2">
        <f>IFERROR(__xludf.DUMMYFUNCTION("""COMPUTED_VALUE"""),1.3119283E8)</f>
        <v>131192830</v>
      </c>
    </row>
    <row r="204">
      <c r="A204" s="3">
        <f>IFERROR(__xludf.DUMMYFUNCTION("""COMPUTED_VALUE"""),44281.66666666667)</f>
        <v>44281.66667</v>
      </c>
      <c r="B204" s="2">
        <f>IFERROR(__xludf.DUMMYFUNCTION("""COMPUTED_VALUE"""),11.27)</f>
        <v>11.27</v>
      </c>
      <c r="C204" s="2">
        <f>IFERROR(__xludf.DUMMYFUNCTION("""COMPUTED_VALUE"""),11.53)</f>
        <v>11.53</v>
      </c>
      <c r="D204" s="2">
        <f>IFERROR(__xludf.DUMMYFUNCTION("""COMPUTED_VALUE"""),10.01)</f>
        <v>10.01</v>
      </c>
      <c r="E204" s="2">
        <f>IFERROR(__xludf.DUMMYFUNCTION("""COMPUTED_VALUE"""),10.24)</f>
        <v>10.24</v>
      </c>
      <c r="F204" s="2">
        <f>IFERROR(__xludf.DUMMYFUNCTION("""COMPUTED_VALUE"""),8.4633073E7)</f>
        <v>84633073</v>
      </c>
    </row>
    <row r="205">
      <c r="A205" s="3">
        <f>IFERROR(__xludf.DUMMYFUNCTION("""COMPUTED_VALUE"""),44284.66666666667)</f>
        <v>44284.66667</v>
      </c>
      <c r="B205" s="2">
        <f>IFERROR(__xludf.DUMMYFUNCTION("""COMPUTED_VALUE"""),10.32)</f>
        <v>10.32</v>
      </c>
      <c r="C205" s="2">
        <f>IFERROR(__xludf.DUMMYFUNCTION("""COMPUTED_VALUE"""),10.76)</f>
        <v>10.76</v>
      </c>
      <c r="D205" s="2">
        <f>IFERROR(__xludf.DUMMYFUNCTION("""COMPUTED_VALUE"""),10.09)</f>
        <v>10.09</v>
      </c>
      <c r="E205" s="2">
        <f>IFERROR(__xludf.DUMMYFUNCTION("""COMPUTED_VALUE"""),10.35)</f>
        <v>10.35</v>
      </c>
      <c r="F205" s="2">
        <f>IFERROR(__xludf.DUMMYFUNCTION("""COMPUTED_VALUE"""),3.7330706E7)</f>
        <v>37330706</v>
      </c>
    </row>
    <row r="206">
      <c r="A206" s="3">
        <f>IFERROR(__xludf.DUMMYFUNCTION("""COMPUTED_VALUE"""),44285.66666666667)</f>
        <v>44285.66667</v>
      </c>
      <c r="B206" s="2">
        <f>IFERROR(__xludf.DUMMYFUNCTION("""COMPUTED_VALUE"""),10.31)</f>
        <v>10.31</v>
      </c>
      <c r="C206" s="2">
        <f>IFERROR(__xludf.DUMMYFUNCTION("""COMPUTED_VALUE"""),10.52)</f>
        <v>10.52</v>
      </c>
      <c r="D206" s="2">
        <f>IFERROR(__xludf.DUMMYFUNCTION("""COMPUTED_VALUE"""),9.76)</f>
        <v>9.76</v>
      </c>
      <c r="E206" s="2">
        <f>IFERROR(__xludf.DUMMYFUNCTION("""COMPUTED_VALUE"""),10.35)</f>
        <v>10.35</v>
      </c>
      <c r="F206" s="2">
        <f>IFERROR(__xludf.DUMMYFUNCTION("""COMPUTED_VALUE"""),3.9020493E7)</f>
        <v>39020493</v>
      </c>
    </row>
    <row r="207">
      <c r="A207" s="3">
        <f>IFERROR(__xludf.DUMMYFUNCTION("""COMPUTED_VALUE"""),44286.66666666667)</f>
        <v>44286.66667</v>
      </c>
      <c r="B207" s="2">
        <f>IFERROR(__xludf.DUMMYFUNCTION("""COMPUTED_VALUE"""),10.4)</f>
        <v>10.4</v>
      </c>
      <c r="C207" s="2">
        <f>IFERROR(__xludf.DUMMYFUNCTION("""COMPUTED_VALUE"""),10.47)</f>
        <v>10.47</v>
      </c>
      <c r="D207" s="2">
        <f>IFERROR(__xludf.DUMMYFUNCTION("""COMPUTED_VALUE"""),10.05)</f>
        <v>10.05</v>
      </c>
      <c r="E207" s="2">
        <f>IFERROR(__xludf.DUMMYFUNCTION("""COMPUTED_VALUE"""),10.21)</f>
        <v>10.21</v>
      </c>
      <c r="F207" s="2">
        <f>IFERROR(__xludf.DUMMYFUNCTION("""COMPUTED_VALUE"""),2.9832327E7)</f>
        <v>29832327</v>
      </c>
    </row>
    <row r="208">
      <c r="A208" s="3">
        <f>IFERROR(__xludf.DUMMYFUNCTION("""COMPUTED_VALUE"""),44287.66666666667)</f>
        <v>44287.66667</v>
      </c>
      <c r="B208" s="2">
        <f>IFERROR(__xludf.DUMMYFUNCTION("""COMPUTED_VALUE"""),10.23)</f>
        <v>10.23</v>
      </c>
      <c r="C208" s="2">
        <f>IFERROR(__xludf.DUMMYFUNCTION("""COMPUTED_VALUE"""),10.26)</f>
        <v>10.26</v>
      </c>
      <c r="D208" s="2">
        <f>IFERROR(__xludf.DUMMYFUNCTION("""COMPUTED_VALUE"""),9.15)</f>
        <v>9.15</v>
      </c>
      <c r="E208" s="2">
        <f>IFERROR(__xludf.DUMMYFUNCTION("""COMPUTED_VALUE"""),9.36)</f>
        <v>9.36</v>
      </c>
      <c r="F208" s="2">
        <f>IFERROR(__xludf.DUMMYFUNCTION("""COMPUTED_VALUE"""),7.7473914E7)</f>
        <v>77473914</v>
      </c>
    </row>
    <row r="209">
      <c r="A209" s="3">
        <f>IFERROR(__xludf.DUMMYFUNCTION("""COMPUTED_VALUE"""),44291.66666666667)</f>
        <v>44291.66667</v>
      </c>
      <c r="B209" s="2">
        <f>IFERROR(__xludf.DUMMYFUNCTION("""COMPUTED_VALUE"""),10.1)</f>
        <v>10.1</v>
      </c>
      <c r="C209" s="2">
        <f>IFERROR(__xludf.DUMMYFUNCTION("""COMPUTED_VALUE"""),11.25)</f>
        <v>11.25</v>
      </c>
      <c r="D209" s="2">
        <f>IFERROR(__xludf.DUMMYFUNCTION("""COMPUTED_VALUE"""),9.72)</f>
        <v>9.72</v>
      </c>
      <c r="E209" s="2">
        <f>IFERROR(__xludf.DUMMYFUNCTION("""COMPUTED_VALUE"""),10.61)</f>
        <v>10.61</v>
      </c>
      <c r="F209" s="2">
        <f>IFERROR(__xludf.DUMMYFUNCTION("""COMPUTED_VALUE"""),9.6082319E7)</f>
        <v>96082319</v>
      </c>
    </row>
    <row r="210">
      <c r="A210" s="3">
        <f>IFERROR(__xludf.DUMMYFUNCTION("""COMPUTED_VALUE"""),44292.66666666667)</f>
        <v>44292.66667</v>
      </c>
      <c r="B210" s="2">
        <f>IFERROR(__xludf.DUMMYFUNCTION("""COMPUTED_VALUE"""),10.4)</f>
        <v>10.4</v>
      </c>
      <c r="C210" s="2">
        <f>IFERROR(__xludf.DUMMYFUNCTION("""COMPUTED_VALUE"""),10.5)</f>
        <v>10.5</v>
      </c>
      <c r="D210" s="2">
        <f>IFERROR(__xludf.DUMMYFUNCTION("""COMPUTED_VALUE"""),10.0)</f>
        <v>10</v>
      </c>
      <c r="E210" s="2">
        <f>IFERROR(__xludf.DUMMYFUNCTION("""COMPUTED_VALUE"""),10.2)</f>
        <v>10.2</v>
      </c>
      <c r="F210" s="2">
        <f>IFERROR(__xludf.DUMMYFUNCTION("""COMPUTED_VALUE"""),4.4066953E7)</f>
        <v>44066953</v>
      </c>
    </row>
    <row r="211">
      <c r="A211" s="3">
        <f>IFERROR(__xludf.DUMMYFUNCTION("""COMPUTED_VALUE"""),44293.66666666667)</f>
        <v>44293.66667</v>
      </c>
      <c r="B211" s="2">
        <f>IFERROR(__xludf.DUMMYFUNCTION("""COMPUTED_VALUE"""),10.07)</f>
        <v>10.07</v>
      </c>
      <c r="C211" s="2">
        <f>IFERROR(__xludf.DUMMYFUNCTION("""COMPUTED_VALUE"""),10.18)</f>
        <v>10.18</v>
      </c>
      <c r="D211" s="2">
        <f>IFERROR(__xludf.DUMMYFUNCTION("""COMPUTED_VALUE"""),9.85)</f>
        <v>9.85</v>
      </c>
      <c r="E211" s="2">
        <f>IFERROR(__xludf.DUMMYFUNCTION("""COMPUTED_VALUE"""),9.85)</f>
        <v>9.85</v>
      </c>
      <c r="F211" s="2">
        <f>IFERROR(__xludf.DUMMYFUNCTION("""COMPUTED_VALUE"""),2.8804325E7)</f>
        <v>28804325</v>
      </c>
    </row>
    <row r="212">
      <c r="A212" s="3">
        <f>IFERROR(__xludf.DUMMYFUNCTION("""COMPUTED_VALUE"""),44294.66666666667)</f>
        <v>44294.66667</v>
      </c>
      <c r="B212" s="2">
        <f>IFERROR(__xludf.DUMMYFUNCTION("""COMPUTED_VALUE"""),10.01)</f>
        <v>10.01</v>
      </c>
      <c r="C212" s="2">
        <f>IFERROR(__xludf.DUMMYFUNCTION("""COMPUTED_VALUE"""),10.01)</f>
        <v>10.01</v>
      </c>
      <c r="D212" s="2">
        <f>IFERROR(__xludf.DUMMYFUNCTION("""COMPUTED_VALUE"""),9.5)</f>
        <v>9.5</v>
      </c>
      <c r="E212" s="2">
        <f>IFERROR(__xludf.DUMMYFUNCTION("""COMPUTED_VALUE"""),9.79)</f>
        <v>9.79</v>
      </c>
      <c r="F212" s="2">
        <f>IFERROR(__xludf.DUMMYFUNCTION("""COMPUTED_VALUE"""),3.3408675E7)</f>
        <v>33408675</v>
      </c>
    </row>
    <row r="213">
      <c r="A213" s="3">
        <f>IFERROR(__xludf.DUMMYFUNCTION("""COMPUTED_VALUE"""),44295.66666666667)</f>
        <v>44295.66667</v>
      </c>
      <c r="B213" s="2">
        <f>IFERROR(__xludf.DUMMYFUNCTION("""COMPUTED_VALUE"""),9.6)</f>
        <v>9.6</v>
      </c>
      <c r="C213" s="2">
        <f>IFERROR(__xludf.DUMMYFUNCTION("""COMPUTED_VALUE"""),9.74)</f>
        <v>9.74</v>
      </c>
      <c r="D213" s="2">
        <f>IFERROR(__xludf.DUMMYFUNCTION("""COMPUTED_VALUE"""),9.24)</f>
        <v>9.24</v>
      </c>
      <c r="E213" s="2">
        <f>IFERROR(__xludf.DUMMYFUNCTION("""COMPUTED_VALUE"""),9.42)</f>
        <v>9.42</v>
      </c>
      <c r="F213" s="2">
        <f>IFERROR(__xludf.DUMMYFUNCTION("""COMPUTED_VALUE"""),2.9254601E7)</f>
        <v>29254601</v>
      </c>
    </row>
    <row r="214">
      <c r="A214" s="3">
        <f>IFERROR(__xludf.DUMMYFUNCTION("""COMPUTED_VALUE"""),44298.66666666667)</f>
        <v>44298.66667</v>
      </c>
      <c r="B214" s="2">
        <f>IFERROR(__xludf.DUMMYFUNCTION("""COMPUTED_VALUE"""),9.44)</f>
        <v>9.44</v>
      </c>
      <c r="C214" s="2">
        <f>IFERROR(__xludf.DUMMYFUNCTION("""COMPUTED_VALUE"""),9.49)</f>
        <v>9.49</v>
      </c>
      <c r="D214" s="2">
        <f>IFERROR(__xludf.DUMMYFUNCTION("""COMPUTED_VALUE"""),8.51)</f>
        <v>8.51</v>
      </c>
      <c r="E214" s="2">
        <f>IFERROR(__xludf.DUMMYFUNCTION("""COMPUTED_VALUE"""),8.62)</f>
        <v>8.62</v>
      </c>
      <c r="F214" s="2">
        <f>IFERROR(__xludf.DUMMYFUNCTION("""COMPUTED_VALUE"""),5.1269804E7)</f>
        <v>51269804</v>
      </c>
    </row>
    <row r="215">
      <c r="A215" s="3">
        <f>IFERROR(__xludf.DUMMYFUNCTION("""COMPUTED_VALUE"""),44299.66666666667)</f>
        <v>44299.66667</v>
      </c>
      <c r="B215" s="2">
        <f>IFERROR(__xludf.DUMMYFUNCTION("""COMPUTED_VALUE"""),8.66)</f>
        <v>8.66</v>
      </c>
      <c r="C215" s="2">
        <f>IFERROR(__xludf.DUMMYFUNCTION("""COMPUTED_VALUE"""),9.12)</f>
        <v>9.12</v>
      </c>
      <c r="D215" s="2">
        <f>IFERROR(__xludf.DUMMYFUNCTION("""COMPUTED_VALUE"""),8.31)</f>
        <v>8.31</v>
      </c>
      <c r="E215" s="2">
        <f>IFERROR(__xludf.DUMMYFUNCTION("""COMPUTED_VALUE"""),8.84)</f>
        <v>8.84</v>
      </c>
      <c r="F215" s="2">
        <f>IFERROR(__xludf.DUMMYFUNCTION("""COMPUTED_VALUE"""),4.4049133E7)</f>
        <v>44049133</v>
      </c>
    </row>
    <row r="216">
      <c r="A216" s="3">
        <f>IFERROR(__xludf.DUMMYFUNCTION("""COMPUTED_VALUE"""),44300.66666666667)</f>
        <v>44300.66667</v>
      </c>
      <c r="B216" s="2">
        <f>IFERROR(__xludf.DUMMYFUNCTION("""COMPUTED_VALUE"""),9.0)</f>
        <v>9</v>
      </c>
      <c r="C216" s="2">
        <f>IFERROR(__xludf.DUMMYFUNCTION("""COMPUTED_VALUE"""),9.81)</f>
        <v>9.81</v>
      </c>
      <c r="D216" s="2">
        <f>IFERROR(__xludf.DUMMYFUNCTION("""COMPUTED_VALUE"""),8.9)</f>
        <v>8.9</v>
      </c>
      <c r="E216" s="2">
        <f>IFERROR(__xludf.DUMMYFUNCTION("""COMPUTED_VALUE"""),9.35)</f>
        <v>9.35</v>
      </c>
      <c r="F216" s="2">
        <f>IFERROR(__xludf.DUMMYFUNCTION("""COMPUTED_VALUE"""),5.1166341E7)</f>
        <v>51166341</v>
      </c>
    </row>
    <row r="217">
      <c r="A217" s="3">
        <f>IFERROR(__xludf.DUMMYFUNCTION("""COMPUTED_VALUE"""),44301.66666666667)</f>
        <v>44301.66667</v>
      </c>
      <c r="B217" s="2">
        <f>IFERROR(__xludf.DUMMYFUNCTION("""COMPUTED_VALUE"""),9.88)</f>
        <v>9.88</v>
      </c>
      <c r="C217" s="2">
        <f>IFERROR(__xludf.DUMMYFUNCTION("""COMPUTED_VALUE"""),10.23)</f>
        <v>10.23</v>
      </c>
      <c r="D217" s="2">
        <f>IFERROR(__xludf.DUMMYFUNCTION("""COMPUTED_VALUE"""),9.58)</f>
        <v>9.58</v>
      </c>
      <c r="E217" s="2">
        <f>IFERROR(__xludf.DUMMYFUNCTION("""COMPUTED_VALUE"""),9.9)</f>
        <v>9.9</v>
      </c>
      <c r="F217" s="2">
        <f>IFERROR(__xludf.DUMMYFUNCTION("""COMPUTED_VALUE"""),4.5198895E7)</f>
        <v>45198895</v>
      </c>
    </row>
    <row r="218">
      <c r="A218" s="3">
        <f>IFERROR(__xludf.DUMMYFUNCTION("""COMPUTED_VALUE"""),44302.66666666667)</f>
        <v>44302.66667</v>
      </c>
      <c r="B218" s="2">
        <f>IFERROR(__xludf.DUMMYFUNCTION("""COMPUTED_VALUE"""),10.0)</f>
        <v>10</v>
      </c>
      <c r="C218" s="2">
        <f>IFERROR(__xludf.DUMMYFUNCTION("""COMPUTED_VALUE"""),10.03)</f>
        <v>10.03</v>
      </c>
      <c r="D218" s="2">
        <f>IFERROR(__xludf.DUMMYFUNCTION("""COMPUTED_VALUE"""),9.09)</f>
        <v>9.09</v>
      </c>
      <c r="E218" s="2">
        <f>IFERROR(__xludf.DUMMYFUNCTION("""COMPUTED_VALUE"""),9.33)</f>
        <v>9.33</v>
      </c>
      <c r="F218" s="2">
        <f>IFERROR(__xludf.DUMMYFUNCTION("""COMPUTED_VALUE"""),4.069668E7)</f>
        <v>40696680</v>
      </c>
    </row>
    <row r="219">
      <c r="A219" s="3">
        <f>IFERROR(__xludf.DUMMYFUNCTION("""COMPUTED_VALUE"""),44305.66666666667)</f>
        <v>44305.66667</v>
      </c>
      <c r="B219" s="2">
        <f>IFERROR(__xludf.DUMMYFUNCTION("""COMPUTED_VALUE"""),9.48)</f>
        <v>9.48</v>
      </c>
      <c r="C219" s="2">
        <f>IFERROR(__xludf.DUMMYFUNCTION("""COMPUTED_VALUE"""),9.81)</f>
        <v>9.81</v>
      </c>
      <c r="D219" s="2">
        <f>IFERROR(__xludf.DUMMYFUNCTION("""COMPUTED_VALUE"""),9.38)</f>
        <v>9.38</v>
      </c>
      <c r="E219" s="2">
        <f>IFERROR(__xludf.DUMMYFUNCTION("""COMPUTED_VALUE"""),9.66)</f>
        <v>9.66</v>
      </c>
      <c r="F219" s="2">
        <f>IFERROR(__xludf.DUMMYFUNCTION("""COMPUTED_VALUE"""),3.2814326E7)</f>
        <v>32814326</v>
      </c>
    </row>
    <row r="220">
      <c r="A220" s="3">
        <f>IFERROR(__xludf.DUMMYFUNCTION("""COMPUTED_VALUE"""),44306.66666666667)</f>
        <v>44306.66667</v>
      </c>
      <c r="B220" s="2">
        <f>IFERROR(__xludf.DUMMYFUNCTION("""COMPUTED_VALUE"""),9.7)</f>
        <v>9.7</v>
      </c>
      <c r="C220" s="2">
        <f>IFERROR(__xludf.DUMMYFUNCTION("""COMPUTED_VALUE"""),9.71)</f>
        <v>9.71</v>
      </c>
      <c r="D220" s="2">
        <f>IFERROR(__xludf.DUMMYFUNCTION("""COMPUTED_VALUE"""),9.01)</f>
        <v>9.01</v>
      </c>
      <c r="E220" s="2">
        <f>IFERROR(__xludf.DUMMYFUNCTION("""COMPUTED_VALUE"""),9.28)</f>
        <v>9.28</v>
      </c>
      <c r="F220" s="2">
        <f>IFERROR(__xludf.DUMMYFUNCTION("""COMPUTED_VALUE"""),2.7008908E7)</f>
        <v>27008908</v>
      </c>
    </row>
    <row r="221">
      <c r="A221" s="3">
        <f>IFERROR(__xludf.DUMMYFUNCTION("""COMPUTED_VALUE"""),44307.66666666667)</f>
        <v>44307.66667</v>
      </c>
      <c r="B221" s="2">
        <f>IFERROR(__xludf.DUMMYFUNCTION("""COMPUTED_VALUE"""),9.25)</f>
        <v>9.25</v>
      </c>
      <c r="C221" s="2">
        <f>IFERROR(__xludf.DUMMYFUNCTION("""COMPUTED_VALUE"""),9.81)</f>
        <v>9.81</v>
      </c>
      <c r="D221" s="2">
        <f>IFERROR(__xludf.DUMMYFUNCTION("""COMPUTED_VALUE"""),9.14)</f>
        <v>9.14</v>
      </c>
      <c r="E221" s="2">
        <f>IFERROR(__xludf.DUMMYFUNCTION("""COMPUTED_VALUE"""),9.78)</f>
        <v>9.78</v>
      </c>
      <c r="F221" s="2">
        <f>IFERROR(__xludf.DUMMYFUNCTION("""COMPUTED_VALUE"""),2.3598228E7)</f>
        <v>23598228</v>
      </c>
    </row>
    <row r="222">
      <c r="A222" s="3">
        <f>IFERROR(__xludf.DUMMYFUNCTION("""COMPUTED_VALUE"""),44308.66666666667)</f>
        <v>44308.66667</v>
      </c>
      <c r="B222" s="2">
        <f>IFERROR(__xludf.DUMMYFUNCTION("""COMPUTED_VALUE"""),9.95)</f>
        <v>9.95</v>
      </c>
      <c r="C222" s="2">
        <f>IFERROR(__xludf.DUMMYFUNCTION("""COMPUTED_VALUE"""),10.65)</f>
        <v>10.65</v>
      </c>
      <c r="D222" s="2">
        <f>IFERROR(__xludf.DUMMYFUNCTION("""COMPUTED_VALUE"""),9.79)</f>
        <v>9.79</v>
      </c>
      <c r="E222" s="2">
        <f>IFERROR(__xludf.DUMMYFUNCTION("""COMPUTED_VALUE"""),9.99)</f>
        <v>9.99</v>
      </c>
      <c r="F222" s="2">
        <f>IFERROR(__xludf.DUMMYFUNCTION("""COMPUTED_VALUE"""),4.9923513E7)</f>
        <v>49923513</v>
      </c>
    </row>
    <row r="223">
      <c r="A223" s="3">
        <f>IFERROR(__xludf.DUMMYFUNCTION("""COMPUTED_VALUE"""),44309.66666666667)</f>
        <v>44309.66667</v>
      </c>
      <c r="B223" s="2">
        <f>IFERROR(__xludf.DUMMYFUNCTION("""COMPUTED_VALUE"""),10.09)</f>
        <v>10.09</v>
      </c>
      <c r="C223" s="2">
        <f>IFERROR(__xludf.DUMMYFUNCTION("""COMPUTED_VALUE"""),10.38)</f>
        <v>10.38</v>
      </c>
      <c r="D223" s="2">
        <f>IFERROR(__xludf.DUMMYFUNCTION("""COMPUTED_VALUE"""),9.96)</f>
        <v>9.96</v>
      </c>
      <c r="E223" s="2">
        <f>IFERROR(__xludf.DUMMYFUNCTION("""COMPUTED_VALUE"""),10.16)</f>
        <v>10.16</v>
      </c>
      <c r="F223" s="2">
        <f>IFERROR(__xludf.DUMMYFUNCTION("""COMPUTED_VALUE"""),2.7595209E7)</f>
        <v>27595209</v>
      </c>
    </row>
    <row r="224">
      <c r="A224" s="3">
        <f>IFERROR(__xludf.DUMMYFUNCTION("""COMPUTED_VALUE"""),44312.66666666667)</f>
        <v>44312.66667</v>
      </c>
      <c r="B224" s="2">
        <f>IFERROR(__xludf.DUMMYFUNCTION("""COMPUTED_VALUE"""),10.69)</f>
        <v>10.69</v>
      </c>
      <c r="C224" s="2">
        <f>IFERROR(__xludf.DUMMYFUNCTION("""COMPUTED_VALUE"""),11.96)</f>
        <v>11.96</v>
      </c>
      <c r="D224" s="2">
        <f>IFERROR(__xludf.DUMMYFUNCTION("""COMPUTED_VALUE"""),10.57)</f>
        <v>10.57</v>
      </c>
      <c r="E224" s="2">
        <f>IFERROR(__xludf.DUMMYFUNCTION("""COMPUTED_VALUE"""),11.5)</f>
        <v>11.5</v>
      </c>
      <c r="F224" s="2">
        <f>IFERROR(__xludf.DUMMYFUNCTION("""COMPUTED_VALUE"""),7.8592888E7)</f>
        <v>78592888</v>
      </c>
    </row>
    <row r="225">
      <c r="A225" s="3">
        <f>IFERROR(__xludf.DUMMYFUNCTION("""COMPUTED_VALUE"""),44313.66666666667)</f>
        <v>44313.66667</v>
      </c>
      <c r="B225" s="2">
        <f>IFERROR(__xludf.DUMMYFUNCTION("""COMPUTED_VALUE"""),11.68)</f>
        <v>11.68</v>
      </c>
      <c r="C225" s="2">
        <f>IFERROR(__xludf.DUMMYFUNCTION("""COMPUTED_VALUE"""),12.22)</f>
        <v>12.22</v>
      </c>
      <c r="D225" s="2">
        <f>IFERROR(__xludf.DUMMYFUNCTION("""COMPUTED_VALUE"""),11.22)</f>
        <v>11.22</v>
      </c>
      <c r="E225" s="2">
        <f>IFERROR(__xludf.DUMMYFUNCTION("""COMPUTED_VALUE"""),11.46)</f>
        <v>11.46</v>
      </c>
      <c r="F225" s="2">
        <f>IFERROR(__xludf.DUMMYFUNCTION("""COMPUTED_VALUE"""),5.1629819E7)</f>
        <v>51629819</v>
      </c>
    </row>
    <row r="226">
      <c r="A226" s="3">
        <f>IFERROR(__xludf.DUMMYFUNCTION("""COMPUTED_VALUE"""),44314.66666666667)</f>
        <v>44314.66667</v>
      </c>
      <c r="B226" s="2">
        <f>IFERROR(__xludf.DUMMYFUNCTION("""COMPUTED_VALUE"""),10.85)</f>
        <v>10.85</v>
      </c>
      <c r="C226" s="2">
        <f>IFERROR(__xludf.DUMMYFUNCTION("""COMPUTED_VALUE"""),11.39)</f>
        <v>11.39</v>
      </c>
      <c r="D226" s="2">
        <f>IFERROR(__xludf.DUMMYFUNCTION("""COMPUTED_VALUE"""),10.65)</f>
        <v>10.65</v>
      </c>
      <c r="E226" s="2">
        <f>IFERROR(__xludf.DUMMYFUNCTION("""COMPUTED_VALUE"""),10.85)</f>
        <v>10.85</v>
      </c>
      <c r="F226" s="2">
        <f>IFERROR(__xludf.DUMMYFUNCTION("""COMPUTED_VALUE"""),3.9720474E7)</f>
        <v>39720474</v>
      </c>
    </row>
    <row r="227">
      <c r="A227" s="3">
        <f>IFERROR(__xludf.DUMMYFUNCTION("""COMPUTED_VALUE"""),44315.66666666667)</f>
        <v>44315.66667</v>
      </c>
      <c r="B227" s="2">
        <f>IFERROR(__xludf.DUMMYFUNCTION("""COMPUTED_VALUE"""),10.95)</f>
        <v>10.95</v>
      </c>
      <c r="C227" s="2">
        <f>IFERROR(__xludf.DUMMYFUNCTION("""COMPUTED_VALUE"""),11.04)</f>
        <v>11.04</v>
      </c>
      <c r="D227" s="2">
        <f>IFERROR(__xludf.DUMMYFUNCTION("""COMPUTED_VALUE"""),10.09)</f>
        <v>10.09</v>
      </c>
      <c r="E227" s="2">
        <f>IFERROR(__xludf.DUMMYFUNCTION("""COMPUTED_VALUE"""),10.2)</f>
        <v>10.2</v>
      </c>
      <c r="F227" s="2">
        <f>IFERROR(__xludf.DUMMYFUNCTION("""COMPUTED_VALUE"""),3.7782915E7)</f>
        <v>37782915</v>
      </c>
    </row>
    <row r="228">
      <c r="A228" s="3">
        <f>IFERROR(__xludf.DUMMYFUNCTION("""COMPUTED_VALUE"""),44316.66666666667)</f>
        <v>44316.66667</v>
      </c>
      <c r="B228" s="2">
        <f>IFERROR(__xludf.DUMMYFUNCTION("""COMPUTED_VALUE"""),10.07)</f>
        <v>10.07</v>
      </c>
      <c r="C228" s="2">
        <f>IFERROR(__xludf.DUMMYFUNCTION("""COMPUTED_VALUE"""),10.18)</f>
        <v>10.18</v>
      </c>
      <c r="D228" s="2">
        <f>IFERROR(__xludf.DUMMYFUNCTION("""COMPUTED_VALUE"""),9.88)</f>
        <v>9.88</v>
      </c>
      <c r="E228" s="2">
        <f>IFERROR(__xludf.DUMMYFUNCTION("""COMPUTED_VALUE"""),10.03)</f>
        <v>10.03</v>
      </c>
      <c r="F228" s="2">
        <f>IFERROR(__xludf.DUMMYFUNCTION("""COMPUTED_VALUE"""),2.7741036E7)</f>
        <v>27741036</v>
      </c>
    </row>
    <row r="229">
      <c r="A229" s="3">
        <f>IFERROR(__xludf.DUMMYFUNCTION("""COMPUTED_VALUE"""),44319.66666666667)</f>
        <v>44319.66667</v>
      </c>
      <c r="B229" s="2">
        <f>IFERROR(__xludf.DUMMYFUNCTION("""COMPUTED_VALUE"""),10.11)</f>
        <v>10.11</v>
      </c>
      <c r="C229" s="2">
        <f>IFERROR(__xludf.DUMMYFUNCTION("""COMPUTED_VALUE"""),10.12)</f>
        <v>10.12</v>
      </c>
      <c r="D229" s="2">
        <f>IFERROR(__xludf.DUMMYFUNCTION("""COMPUTED_VALUE"""),9.61)</f>
        <v>9.61</v>
      </c>
      <c r="E229" s="2">
        <f>IFERROR(__xludf.DUMMYFUNCTION("""COMPUTED_VALUE"""),9.71)</f>
        <v>9.71</v>
      </c>
      <c r="F229" s="2">
        <f>IFERROR(__xludf.DUMMYFUNCTION("""COMPUTED_VALUE"""),3.1251228E7)</f>
        <v>31251228</v>
      </c>
    </row>
    <row r="230">
      <c r="A230" s="3">
        <f>IFERROR(__xludf.DUMMYFUNCTION("""COMPUTED_VALUE"""),44320.66666666667)</f>
        <v>44320.66667</v>
      </c>
      <c r="B230" s="2">
        <f>IFERROR(__xludf.DUMMYFUNCTION("""COMPUTED_VALUE"""),9.63)</f>
        <v>9.63</v>
      </c>
      <c r="C230" s="2">
        <f>IFERROR(__xludf.DUMMYFUNCTION("""COMPUTED_VALUE"""),9.75)</f>
        <v>9.75</v>
      </c>
      <c r="D230" s="2">
        <f>IFERROR(__xludf.DUMMYFUNCTION("""COMPUTED_VALUE"""),9.05)</f>
        <v>9.05</v>
      </c>
      <c r="E230" s="2">
        <f>IFERROR(__xludf.DUMMYFUNCTION("""COMPUTED_VALUE"""),9.39)</f>
        <v>9.39</v>
      </c>
      <c r="F230" s="2">
        <f>IFERROR(__xludf.DUMMYFUNCTION("""COMPUTED_VALUE"""),3.5222375E7)</f>
        <v>35222375</v>
      </c>
    </row>
    <row r="231">
      <c r="A231" s="3">
        <f>IFERROR(__xludf.DUMMYFUNCTION("""COMPUTED_VALUE"""),44321.66666666667)</f>
        <v>44321.66667</v>
      </c>
      <c r="B231" s="2">
        <f>IFERROR(__xludf.DUMMYFUNCTION("""COMPUTED_VALUE"""),9.41)</f>
        <v>9.41</v>
      </c>
      <c r="C231" s="2">
        <f>IFERROR(__xludf.DUMMYFUNCTION("""COMPUTED_VALUE"""),9.57)</f>
        <v>9.57</v>
      </c>
      <c r="D231" s="2">
        <f>IFERROR(__xludf.DUMMYFUNCTION("""COMPUTED_VALUE"""),9.08)</f>
        <v>9.08</v>
      </c>
      <c r="E231" s="2">
        <f>IFERROR(__xludf.DUMMYFUNCTION("""COMPUTED_VALUE"""),9.17)</f>
        <v>9.17</v>
      </c>
      <c r="F231" s="2">
        <f>IFERROR(__xludf.DUMMYFUNCTION("""COMPUTED_VALUE"""),1.5834152E7)</f>
        <v>15834152</v>
      </c>
    </row>
    <row r="232">
      <c r="A232" s="3">
        <f>IFERROR(__xludf.DUMMYFUNCTION("""COMPUTED_VALUE"""),44322.66666666667)</f>
        <v>44322.66667</v>
      </c>
      <c r="B232" s="2">
        <f>IFERROR(__xludf.DUMMYFUNCTION("""COMPUTED_VALUE"""),9.33)</f>
        <v>9.33</v>
      </c>
      <c r="C232" s="2">
        <f>IFERROR(__xludf.DUMMYFUNCTION("""COMPUTED_VALUE"""),9.4)</f>
        <v>9.4</v>
      </c>
      <c r="D232" s="2">
        <f>IFERROR(__xludf.DUMMYFUNCTION("""COMPUTED_VALUE"""),8.93)</f>
        <v>8.93</v>
      </c>
      <c r="E232" s="2">
        <f>IFERROR(__xludf.DUMMYFUNCTION("""COMPUTED_VALUE"""),9.0)</f>
        <v>9</v>
      </c>
      <c r="F232" s="2">
        <f>IFERROR(__xludf.DUMMYFUNCTION("""COMPUTED_VALUE"""),3.958627E7)</f>
        <v>39586270</v>
      </c>
    </row>
    <row r="233">
      <c r="A233" s="3">
        <f>IFERROR(__xludf.DUMMYFUNCTION("""COMPUTED_VALUE"""),44323.66666666667)</f>
        <v>44323.66667</v>
      </c>
      <c r="B233" s="2">
        <f>IFERROR(__xludf.DUMMYFUNCTION("""COMPUTED_VALUE"""),9.32)</f>
        <v>9.32</v>
      </c>
      <c r="C233" s="2">
        <f>IFERROR(__xludf.DUMMYFUNCTION("""COMPUTED_VALUE"""),9.79)</f>
        <v>9.79</v>
      </c>
      <c r="D233" s="2">
        <f>IFERROR(__xludf.DUMMYFUNCTION("""COMPUTED_VALUE"""),9.14)</f>
        <v>9.14</v>
      </c>
      <c r="E233" s="2">
        <f>IFERROR(__xludf.DUMMYFUNCTION("""COMPUTED_VALUE"""),9.51)</f>
        <v>9.51</v>
      </c>
      <c r="F233" s="2">
        <f>IFERROR(__xludf.DUMMYFUNCTION("""COMPUTED_VALUE"""),3.8244968E7)</f>
        <v>38244968</v>
      </c>
    </row>
    <row r="234">
      <c r="A234" s="3">
        <f>IFERROR(__xludf.DUMMYFUNCTION("""COMPUTED_VALUE"""),44326.66666666667)</f>
        <v>44326.66667</v>
      </c>
      <c r="B234" s="2">
        <f>IFERROR(__xludf.DUMMYFUNCTION("""COMPUTED_VALUE"""),9.9)</f>
        <v>9.9</v>
      </c>
      <c r="C234" s="2">
        <f>IFERROR(__xludf.DUMMYFUNCTION("""COMPUTED_VALUE"""),10.15)</f>
        <v>10.15</v>
      </c>
      <c r="D234" s="2">
        <f>IFERROR(__xludf.DUMMYFUNCTION("""COMPUTED_VALUE"""),9.56)</f>
        <v>9.56</v>
      </c>
      <c r="E234" s="2">
        <f>IFERROR(__xludf.DUMMYFUNCTION("""COMPUTED_VALUE"""),9.74)</f>
        <v>9.74</v>
      </c>
      <c r="F234" s="2">
        <f>IFERROR(__xludf.DUMMYFUNCTION("""COMPUTED_VALUE"""),4.1015268E7)</f>
        <v>41015268</v>
      </c>
    </row>
    <row r="235">
      <c r="A235" s="3">
        <f>IFERROR(__xludf.DUMMYFUNCTION("""COMPUTED_VALUE"""),44327.66666666667)</f>
        <v>44327.66667</v>
      </c>
      <c r="B235" s="2">
        <f>IFERROR(__xludf.DUMMYFUNCTION("""COMPUTED_VALUE"""),9.93)</f>
        <v>9.93</v>
      </c>
      <c r="C235" s="2">
        <f>IFERROR(__xludf.DUMMYFUNCTION("""COMPUTED_VALUE"""),10.48)</f>
        <v>10.48</v>
      </c>
      <c r="D235" s="2">
        <f>IFERROR(__xludf.DUMMYFUNCTION("""COMPUTED_VALUE"""),9.6)</f>
        <v>9.6</v>
      </c>
      <c r="E235" s="2">
        <f>IFERROR(__xludf.DUMMYFUNCTION("""COMPUTED_VALUE"""),10.05)</f>
        <v>10.05</v>
      </c>
      <c r="F235" s="2">
        <f>IFERROR(__xludf.DUMMYFUNCTION("""COMPUTED_VALUE"""),4.9600979E7)</f>
        <v>49600979</v>
      </c>
    </row>
    <row r="236">
      <c r="A236" s="3">
        <f>IFERROR(__xludf.DUMMYFUNCTION("""COMPUTED_VALUE"""),44328.66666666667)</f>
        <v>44328.66667</v>
      </c>
      <c r="B236" s="2">
        <f>IFERROR(__xludf.DUMMYFUNCTION("""COMPUTED_VALUE"""),10.03)</f>
        <v>10.03</v>
      </c>
      <c r="C236" s="2">
        <f>IFERROR(__xludf.DUMMYFUNCTION("""COMPUTED_VALUE"""),10.63)</f>
        <v>10.63</v>
      </c>
      <c r="D236" s="2">
        <f>IFERROR(__xludf.DUMMYFUNCTION("""COMPUTED_VALUE"""),10.02)</f>
        <v>10.02</v>
      </c>
      <c r="E236" s="2">
        <f>IFERROR(__xludf.DUMMYFUNCTION("""COMPUTED_VALUE"""),10.32)</f>
        <v>10.32</v>
      </c>
      <c r="F236" s="2">
        <f>IFERROR(__xludf.DUMMYFUNCTION("""COMPUTED_VALUE"""),5.4423476E7)</f>
        <v>54423476</v>
      </c>
    </row>
    <row r="237">
      <c r="A237" s="3">
        <f>IFERROR(__xludf.DUMMYFUNCTION("""COMPUTED_VALUE"""),44329.66666666667)</f>
        <v>44329.66667</v>
      </c>
      <c r="B237" s="2">
        <f>IFERROR(__xludf.DUMMYFUNCTION("""COMPUTED_VALUE"""),10.88)</f>
        <v>10.88</v>
      </c>
      <c r="C237" s="2">
        <f>IFERROR(__xludf.DUMMYFUNCTION("""COMPUTED_VALUE"""),14.2)</f>
        <v>14.2</v>
      </c>
      <c r="D237" s="2">
        <f>IFERROR(__xludf.DUMMYFUNCTION("""COMPUTED_VALUE"""),10.64)</f>
        <v>10.64</v>
      </c>
      <c r="E237" s="2">
        <f>IFERROR(__xludf.DUMMYFUNCTION("""COMPUTED_VALUE"""),12.77)</f>
        <v>12.77</v>
      </c>
      <c r="F237" s="2">
        <f>IFERROR(__xludf.DUMMYFUNCTION("""COMPUTED_VALUE"""),2.96524953E8)</f>
        <v>296524953</v>
      </c>
    </row>
    <row r="238">
      <c r="A238" s="3">
        <f>IFERROR(__xludf.DUMMYFUNCTION("""COMPUTED_VALUE"""),44330.66666666667)</f>
        <v>44330.66667</v>
      </c>
      <c r="B238" s="2">
        <f>IFERROR(__xludf.DUMMYFUNCTION("""COMPUTED_VALUE"""),13.31)</f>
        <v>13.31</v>
      </c>
      <c r="C238" s="2">
        <f>IFERROR(__xludf.DUMMYFUNCTION("""COMPUTED_VALUE"""),14.34)</f>
        <v>14.34</v>
      </c>
      <c r="D238" s="2">
        <f>IFERROR(__xludf.DUMMYFUNCTION("""COMPUTED_VALUE"""),12.57)</f>
        <v>12.57</v>
      </c>
      <c r="E238" s="2">
        <f>IFERROR(__xludf.DUMMYFUNCTION("""COMPUTED_VALUE"""),12.98)</f>
        <v>12.98</v>
      </c>
      <c r="F238" s="2">
        <f>IFERROR(__xludf.DUMMYFUNCTION("""COMPUTED_VALUE"""),2.07589934E8)</f>
        <v>207589934</v>
      </c>
    </row>
    <row r="239">
      <c r="A239" s="3">
        <f>IFERROR(__xludf.DUMMYFUNCTION("""COMPUTED_VALUE"""),44333.66666666667)</f>
        <v>44333.66667</v>
      </c>
      <c r="B239" s="2">
        <f>IFERROR(__xludf.DUMMYFUNCTION("""COMPUTED_VALUE"""),13.67)</f>
        <v>13.67</v>
      </c>
      <c r="C239" s="2">
        <f>IFERROR(__xludf.DUMMYFUNCTION("""COMPUTED_VALUE"""),14.38)</f>
        <v>14.38</v>
      </c>
      <c r="D239" s="2">
        <f>IFERROR(__xludf.DUMMYFUNCTION("""COMPUTED_VALUE"""),13.39)</f>
        <v>13.39</v>
      </c>
      <c r="E239" s="2">
        <f>IFERROR(__xludf.DUMMYFUNCTION("""COMPUTED_VALUE"""),13.95)</f>
        <v>13.95</v>
      </c>
      <c r="F239" s="2">
        <f>IFERROR(__xludf.DUMMYFUNCTION("""COMPUTED_VALUE"""),1.58933111E8)</f>
        <v>158933111</v>
      </c>
    </row>
    <row r="240">
      <c r="A240" s="3">
        <f>IFERROR(__xludf.DUMMYFUNCTION("""COMPUTED_VALUE"""),44334.66666666667)</f>
        <v>44334.66667</v>
      </c>
      <c r="B240" s="2">
        <f>IFERROR(__xludf.DUMMYFUNCTION("""COMPUTED_VALUE"""),14.25)</f>
        <v>14.25</v>
      </c>
      <c r="C240" s="2">
        <f>IFERROR(__xludf.DUMMYFUNCTION("""COMPUTED_VALUE"""),14.67)</f>
        <v>14.67</v>
      </c>
      <c r="D240" s="2">
        <f>IFERROR(__xludf.DUMMYFUNCTION("""COMPUTED_VALUE"""),13.57)</f>
        <v>13.57</v>
      </c>
      <c r="E240" s="2">
        <f>IFERROR(__xludf.DUMMYFUNCTION("""COMPUTED_VALUE"""),14.03)</f>
        <v>14.03</v>
      </c>
      <c r="F240" s="2">
        <f>IFERROR(__xludf.DUMMYFUNCTION("""COMPUTED_VALUE"""),1.72488394E8)</f>
        <v>172488394</v>
      </c>
    </row>
    <row r="241">
      <c r="A241" s="3">
        <f>IFERROR(__xludf.DUMMYFUNCTION("""COMPUTED_VALUE"""),44335.66666666667)</f>
        <v>44335.66667</v>
      </c>
      <c r="B241" s="2">
        <f>IFERROR(__xludf.DUMMYFUNCTION("""COMPUTED_VALUE"""),12.95)</f>
        <v>12.95</v>
      </c>
      <c r="C241" s="2">
        <f>IFERROR(__xludf.DUMMYFUNCTION("""COMPUTED_VALUE"""),13.31)</f>
        <v>13.31</v>
      </c>
      <c r="D241" s="2">
        <f>IFERROR(__xludf.DUMMYFUNCTION("""COMPUTED_VALUE"""),12.14)</f>
        <v>12.14</v>
      </c>
      <c r="E241" s="2">
        <f>IFERROR(__xludf.DUMMYFUNCTION("""COMPUTED_VALUE"""),12.64)</f>
        <v>12.64</v>
      </c>
      <c r="F241" s="2">
        <f>IFERROR(__xludf.DUMMYFUNCTION("""COMPUTED_VALUE"""),8.9024109E7)</f>
        <v>89024109</v>
      </c>
    </row>
    <row r="242">
      <c r="A242" s="3">
        <f>IFERROR(__xludf.DUMMYFUNCTION("""COMPUTED_VALUE"""),44336.66666666667)</f>
        <v>44336.66667</v>
      </c>
      <c r="B242" s="2">
        <f>IFERROR(__xludf.DUMMYFUNCTION("""COMPUTED_VALUE"""),12.59)</f>
        <v>12.59</v>
      </c>
      <c r="C242" s="2">
        <f>IFERROR(__xludf.DUMMYFUNCTION("""COMPUTED_VALUE"""),12.99)</f>
        <v>12.99</v>
      </c>
      <c r="D242" s="2">
        <f>IFERROR(__xludf.DUMMYFUNCTION("""COMPUTED_VALUE"""),12.03)</f>
        <v>12.03</v>
      </c>
      <c r="E242" s="2">
        <f>IFERROR(__xludf.DUMMYFUNCTION("""COMPUTED_VALUE"""),12.55)</f>
        <v>12.55</v>
      </c>
      <c r="F242" s="2">
        <f>IFERROR(__xludf.DUMMYFUNCTION("""COMPUTED_VALUE"""),6.1419726E7)</f>
        <v>61419726</v>
      </c>
    </row>
    <row r="243">
      <c r="A243" s="3">
        <f>IFERROR(__xludf.DUMMYFUNCTION("""COMPUTED_VALUE"""),44337.66666666667)</f>
        <v>44337.66667</v>
      </c>
      <c r="B243" s="2">
        <f>IFERROR(__xludf.DUMMYFUNCTION("""COMPUTED_VALUE"""),12.61)</f>
        <v>12.61</v>
      </c>
      <c r="C243" s="2">
        <f>IFERROR(__xludf.DUMMYFUNCTION("""COMPUTED_VALUE"""),12.84)</f>
        <v>12.84</v>
      </c>
      <c r="D243" s="2">
        <f>IFERROR(__xludf.DUMMYFUNCTION("""COMPUTED_VALUE"""),12.05)</f>
        <v>12.05</v>
      </c>
      <c r="E243" s="2">
        <f>IFERROR(__xludf.DUMMYFUNCTION("""COMPUTED_VALUE"""),12.08)</f>
        <v>12.08</v>
      </c>
      <c r="F243" s="2">
        <f>IFERROR(__xludf.DUMMYFUNCTION("""COMPUTED_VALUE"""),5.393771E7)</f>
        <v>53937710</v>
      </c>
    </row>
    <row r="244">
      <c r="A244" s="3">
        <f>IFERROR(__xludf.DUMMYFUNCTION("""COMPUTED_VALUE"""),44340.66666666667)</f>
        <v>44340.66667</v>
      </c>
      <c r="B244" s="2">
        <f>IFERROR(__xludf.DUMMYFUNCTION("""COMPUTED_VALUE"""),12.38)</f>
        <v>12.38</v>
      </c>
      <c r="C244" s="2">
        <f>IFERROR(__xludf.DUMMYFUNCTION("""COMPUTED_VALUE"""),13.96)</f>
        <v>13.96</v>
      </c>
      <c r="D244" s="2">
        <f>IFERROR(__xludf.DUMMYFUNCTION("""COMPUTED_VALUE"""),12.17)</f>
        <v>12.17</v>
      </c>
      <c r="E244" s="2">
        <f>IFERROR(__xludf.DUMMYFUNCTION("""COMPUTED_VALUE"""),13.68)</f>
        <v>13.68</v>
      </c>
      <c r="F244" s="2">
        <f>IFERROR(__xludf.DUMMYFUNCTION("""COMPUTED_VALUE"""),1.13319183E8)</f>
        <v>113319183</v>
      </c>
    </row>
    <row r="245">
      <c r="A245" s="3">
        <f>IFERROR(__xludf.DUMMYFUNCTION("""COMPUTED_VALUE"""),44341.66666666667)</f>
        <v>44341.66667</v>
      </c>
      <c r="B245" s="2">
        <f>IFERROR(__xludf.DUMMYFUNCTION("""COMPUTED_VALUE"""),13.61)</f>
        <v>13.61</v>
      </c>
      <c r="C245" s="2">
        <f>IFERROR(__xludf.DUMMYFUNCTION("""COMPUTED_VALUE"""),16.67)</f>
        <v>16.67</v>
      </c>
      <c r="D245" s="2">
        <f>IFERROR(__xludf.DUMMYFUNCTION("""COMPUTED_VALUE"""),13.55)</f>
        <v>13.55</v>
      </c>
      <c r="E245" s="2">
        <f>IFERROR(__xludf.DUMMYFUNCTION("""COMPUTED_VALUE"""),16.41)</f>
        <v>16.41</v>
      </c>
      <c r="F245" s="2">
        <f>IFERROR(__xludf.DUMMYFUNCTION("""COMPUTED_VALUE"""),2.13644127E8)</f>
        <v>213644127</v>
      </c>
    </row>
    <row r="246">
      <c r="A246" s="3">
        <f>IFERROR(__xludf.DUMMYFUNCTION("""COMPUTED_VALUE"""),44342.66666666667)</f>
        <v>44342.66667</v>
      </c>
      <c r="B246" s="2">
        <f>IFERROR(__xludf.DUMMYFUNCTION("""COMPUTED_VALUE"""),17.76)</f>
        <v>17.76</v>
      </c>
      <c r="C246" s="2">
        <f>IFERROR(__xludf.DUMMYFUNCTION("""COMPUTED_VALUE"""),19.95)</f>
        <v>19.95</v>
      </c>
      <c r="D246" s="2">
        <f>IFERROR(__xludf.DUMMYFUNCTION("""COMPUTED_VALUE"""),17.26)</f>
        <v>17.26</v>
      </c>
      <c r="E246" s="2">
        <f>IFERROR(__xludf.DUMMYFUNCTION("""COMPUTED_VALUE"""),19.56)</f>
        <v>19.56</v>
      </c>
      <c r="F246" s="2">
        <f>IFERROR(__xludf.DUMMYFUNCTION("""COMPUTED_VALUE"""),3.79064073E8)</f>
        <v>379064073</v>
      </c>
    </row>
    <row r="247">
      <c r="A247" s="3">
        <f>IFERROR(__xludf.DUMMYFUNCTION("""COMPUTED_VALUE"""),44343.66666666667)</f>
        <v>44343.66667</v>
      </c>
      <c r="B247" s="2">
        <f>IFERROR(__xludf.DUMMYFUNCTION("""COMPUTED_VALUE"""),18.61)</f>
        <v>18.61</v>
      </c>
      <c r="C247" s="2">
        <f>IFERROR(__xludf.DUMMYFUNCTION("""COMPUTED_VALUE"""),29.76)</f>
        <v>29.76</v>
      </c>
      <c r="D247" s="2">
        <f>IFERROR(__xludf.DUMMYFUNCTION("""COMPUTED_VALUE"""),18.31)</f>
        <v>18.31</v>
      </c>
      <c r="E247" s="2">
        <f>IFERROR(__xludf.DUMMYFUNCTION("""COMPUTED_VALUE"""),26.52)</f>
        <v>26.52</v>
      </c>
      <c r="F247" s="2">
        <f>IFERROR(__xludf.DUMMYFUNCTION("""COMPUTED_VALUE"""),7.0554568E8)</f>
        <v>705545680</v>
      </c>
    </row>
    <row r="248">
      <c r="A248" s="3">
        <f>IFERROR(__xludf.DUMMYFUNCTION("""COMPUTED_VALUE"""),44344.66666666667)</f>
        <v>44344.66667</v>
      </c>
      <c r="B248" s="2">
        <f>IFERROR(__xludf.DUMMYFUNCTION("""COMPUTED_VALUE"""),31.81)</f>
        <v>31.81</v>
      </c>
      <c r="C248" s="2">
        <f>IFERROR(__xludf.DUMMYFUNCTION("""COMPUTED_VALUE"""),36.72)</f>
        <v>36.72</v>
      </c>
      <c r="D248" s="2">
        <f>IFERROR(__xludf.DUMMYFUNCTION("""COMPUTED_VALUE"""),24.17)</f>
        <v>24.17</v>
      </c>
      <c r="E248" s="2">
        <f>IFERROR(__xludf.DUMMYFUNCTION("""COMPUTED_VALUE"""),26.12)</f>
        <v>26.12</v>
      </c>
      <c r="F248" s="2">
        <f>IFERROR(__xludf.DUMMYFUNCTION("""COMPUTED_VALUE"""),6.60623634E8)</f>
        <v>660623634</v>
      </c>
    </row>
    <row r="249">
      <c r="A249" s="3">
        <f>IFERROR(__xludf.DUMMYFUNCTION("""COMPUTED_VALUE"""),44348.66666666667)</f>
        <v>44348.66667</v>
      </c>
      <c r="B249" s="2">
        <f>IFERROR(__xludf.DUMMYFUNCTION("""COMPUTED_VALUE"""),31.89)</f>
        <v>31.89</v>
      </c>
      <c r="C249" s="2">
        <f>IFERROR(__xludf.DUMMYFUNCTION("""COMPUTED_VALUE"""),33.53)</f>
        <v>33.53</v>
      </c>
      <c r="D249" s="2">
        <f>IFERROR(__xludf.DUMMYFUNCTION("""COMPUTED_VALUE"""),28.53)</f>
        <v>28.53</v>
      </c>
      <c r="E249" s="2">
        <f>IFERROR(__xludf.DUMMYFUNCTION("""COMPUTED_VALUE"""),32.04)</f>
        <v>32.04</v>
      </c>
      <c r="F249" s="2">
        <f>IFERROR(__xludf.DUMMYFUNCTION("""COMPUTED_VALUE"""),5.08694618E8)</f>
        <v>508694618</v>
      </c>
    </row>
    <row r="250">
      <c r="A250" s="3">
        <f>IFERROR(__xludf.DUMMYFUNCTION("""COMPUTED_VALUE"""),44349.66666666667)</f>
        <v>44349.66667</v>
      </c>
      <c r="B250" s="2">
        <f>IFERROR(__xludf.DUMMYFUNCTION("""COMPUTED_VALUE"""),37.52)</f>
        <v>37.52</v>
      </c>
      <c r="C250" s="2">
        <f>IFERROR(__xludf.DUMMYFUNCTION("""COMPUTED_VALUE"""),72.62)</f>
        <v>72.62</v>
      </c>
      <c r="D250" s="2">
        <f>IFERROR(__xludf.DUMMYFUNCTION("""COMPUTED_VALUE"""),35.59)</f>
        <v>35.59</v>
      </c>
      <c r="E250" s="2">
        <f>IFERROR(__xludf.DUMMYFUNCTION("""COMPUTED_VALUE"""),62.55)</f>
        <v>62.55</v>
      </c>
      <c r="F250" s="2">
        <f>IFERROR(__xludf.DUMMYFUNCTION("""COMPUTED_VALUE"""),7.66462465E8)</f>
        <v>766462465</v>
      </c>
    </row>
    <row r="251">
      <c r="A251" s="3">
        <f>IFERROR(__xludf.DUMMYFUNCTION("""COMPUTED_VALUE"""),44350.66666666667)</f>
        <v>44350.66667</v>
      </c>
      <c r="B251" s="2">
        <f>IFERROR(__xludf.DUMMYFUNCTION("""COMPUTED_VALUE"""),58.1)</f>
        <v>58.1</v>
      </c>
      <c r="C251" s="2">
        <f>IFERROR(__xludf.DUMMYFUNCTION("""COMPUTED_VALUE"""),68.8)</f>
        <v>68.8</v>
      </c>
      <c r="D251" s="2">
        <f>IFERROR(__xludf.DUMMYFUNCTION("""COMPUTED_VALUE"""),37.66)</f>
        <v>37.66</v>
      </c>
      <c r="E251" s="2">
        <f>IFERROR(__xludf.DUMMYFUNCTION("""COMPUTED_VALUE"""),51.34)</f>
        <v>51.34</v>
      </c>
      <c r="F251" s="2">
        <f>IFERROR(__xludf.DUMMYFUNCTION("""COMPUTED_VALUE"""),5.98142246E8)</f>
        <v>598142246</v>
      </c>
    </row>
    <row r="252">
      <c r="A252" s="3">
        <f>IFERROR(__xludf.DUMMYFUNCTION("""COMPUTED_VALUE"""),44351.66666666667)</f>
        <v>44351.66667</v>
      </c>
      <c r="B252" s="2">
        <f>IFERROR(__xludf.DUMMYFUNCTION("""COMPUTED_VALUE"""),48.79)</f>
        <v>48.79</v>
      </c>
      <c r="C252" s="2">
        <f>IFERROR(__xludf.DUMMYFUNCTION("""COMPUTED_VALUE"""),57.48)</f>
        <v>57.48</v>
      </c>
      <c r="D252" s="2">
        <f>IFERROR(__xludf.DUMMYFUNCTION("""COMPUTED_VALUE"""),46.04)</f>
        <v>46.04</v>
      </c>
      <c r="E252" s="2">
        <f>IFERROR(__xludf.DUMMYFUNCTION("""COMPUTED_VALUE"""),47.91)</f>
        <v>47.91</v>
      </c>
      <c r="F252" s="2">
        <f>IFERROR(__xludf.DUMMYFUNCTION("""COMPUTED_VALUE"""),3.37710091E8)</f>
        <v>337710091</v>
      </c>
    </row>
  </sheetData>
  <drawing r:id="rId1"/>
</worksheet>
</file>