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7515" yWindow="1695" windowWidth="32025" windowHeight="15990"/>
  </bookViews>
  <sheets>
    <sheet name="Sheet1" sheetId="1" r:id="rId1"/>
    <sheet name="Sheet2" sheetId="2" r:id="rId2"/>
    <sheet name="Sheet3" sheetId="3" r:id="rId3"/>
  </sheets>
  <definedNames>
    <definedName name="Datum">Sheet1!$C$7</definedName>
    <definedName name="dx">Sheet1!$C$3</definedName>
    <definedName name="Ir">Sheet1!#REF!</definedName>
    <definedName name="K">Sheet1!$C$5</definedName>
    <definedName name="Length">Sheet1!$C$1</definedName>
    <definedName name="ncol">Sheet1!$C$2</definedName>
    <definedName name="Rech">Sheet1!$C$6</definedName>
    <definedName name="width">Sheet1!$C$4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" i="1" l="1"/>
  <c r="C3" i="1"/>
  <c r="L118" i="1"/>
  <c r="N118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H118" i="1"/>
  <c r="J118" i="1"/>
  <c r="G119" i="1"/>
  <c r="H119" i="1"/>
  <c r="J119" i="1"/>
  <c r="M118" i="1"/>
  <c r="O118" i="1"/>
  <c r="P118" i="1"/>
  <c r="L117" i="1"/>
  <c r="N117" i="1"/>
  <c r="H117" i="1"/>
  <c r="J117" i="1"/>
  <c r="M117" i="1"/>
  <c r="O117" i="1"/>
  <c r="P117" i="1"/>
  <c r="L116" i="1"/>
  <c r="N116" i="1"/>
  <c r="H116" i="1"/>
  <c r="J116" i="1"/>
  <c r="M116" i="1"/>
  <c r="O116" i="1"/>
  <c r="P116" i="1"/>
  <c r="L115" i="1"/>
  <c r="N115" i="1"/>
  <c r="H115" i="1"/>
  <c r="J115" i="1"/>
  <c r="M115" i="1"/>
  <c r="O115" i="1"/>
  <c r="P115" i="1"/>
  <c r="L114" i="1"/>
  <c r="N114" i="1"/>
  <c r="H114" i="1"/>
  <c r="J114" i="1"/>
  <c r="M114" i="1"/>
  <c r="O114" i="1"/>
  <c r="P114" i="1"/>
  <c r="L113" i="1"/>
  <c r="N113" i="1"/>
  <c r="H113" i="1"/>
  <c r="J113" i="1"/>
  <c r="M113" i="1"/>
  <c r="O113" i="1"/>
  <c r="P113" i="1"/>
  <c r="L112" i="1"/>
  <c r="N112" i="1"/>
  <c r="H112" i="1"/>
  <c r="J112" i="1"/>
  <c r="M112" i="1"/>
  <c r="O112" i="1"/>
  <c r="P112" i="1"/>
  <c r="L111" i="1"/>
  <c r="N111" i="1"/>
  <c r="H111" i="1"/>
  <c r="J111" i="1"/>
  <c r="M111" i="1"/>
  <c r="O111" i="1"/>
  <c r="P111" i="1"/>
  <c r="L110" i="1"/>
  <c r="N110" i="1"/>
  <c r="H110" i="1"/>
  <c r="J110" i="1"/>
  <c r="M110" i="1"/>
  <c r="O110" i="1"/>
  <c r="P110" i="1"/>
  <c r="L109" i="1"/>
  <c r="N109" i="1"/>
  <c r="H109" i="1"/>
  <c r="J109" i="1"/>
  <c r="M109" i="1"/>
  <c r="O109" i="1"/>
  <c r="P109" i="1"/>
  <c r="L108" i="1"/>
  <c r="N108" i="1"/>
  <c r="H108" i="1"/>
  <c r="J108" i="1"/>
  <c r="M108" i="1"/>
  <c r="O108" i="1"/>
  <c r="P108" i="1"/>
  <c r="L107" i="1"/>
  <c r="N107" i="1"/>
  <c r="H107" i="1"/>
  <c r="J107" i="1"/>
  <c r="M107" i="1"/>
  <c r="O107" i="1"/>
  <c r="P107" i="1"/>
  <c r="L106" i="1"/>
  <c r="N106" i="1"/>
  <c r="H106" i="1"/>
  <c r="J106" i="1"/>
  <c r="M106" i="1"/>
  <c r="O106" i="1"/>
  <c r="P106" i="1"/>
  <c r="L105" i="1"/>
  <c r="N105" i="1"/>
  <c r="H105" i="1"/>
  <c r="J105" i="1"/>
  <c r="M105" i="1"/>
  <c r="O105" i="1"/>
  <c r="P105" i="1"/>
  <c r="L104" i="1"/>
  <c r="N104" i="1"/>
  <c r="H104" i="1"/>
  <c r="J104" i="1"/>
  <c r="M104" i="1"/>
  <c r="O104" i="1"/>
  <c r="P104" i="1"/>
  <c r="L103" i="1"/>
  <c r="N103" i="1"/>
  <c r="H103" i="1"/>
  <c r="J103" i="1"/>
  <c r="M103" i="1"/>
  <c r="O103" i="1"/>
  <c r="P103" i="1"/>
  <c r="L102" i="1"/>
  <c r="N102" i="1"/>
  <c r="H102" i="1"/>
  <c r="J102" i="1"/>
  <c r="M102" i="1"/>
  <c r="O102" i="1"/>
  <c r="P102" i="1"/>
  <c r="L101" i="1"/>
  <c r="N101" i="1"/>
  <c r="H101" i="1"/>
  <c r="J101" i="1"/>
  <c r="M101" i="1"/>
  <c r="O101" i="1"/>
  <c r="P101" i="1"/>
  <c r="L100" i="1"/>
  <c r="N100" i="1"/>
  <c r="H100" i="1"/>
  <c r="J100" i="1"/>
  <c r="M100" i="1"/>
  <c r="O100" i="1"/>
  <c r="P100" i="1"/>
  <c r="L99" i="1"/>
  <c r="N99" i="1"/>
  <c r="H99" i="1"/>
  <c r="J99" i="1"/>
  <c r="M99" i="1"/>
  <c r="O99" i="1"/>
  <c r="P99" i="1"/>
  <c r="L98" i="1"/>
  <c r="N98" i="1"/>
  <c r="H98" i="1"/>
  <c r="J98" i="1"/>
  <c r="M98" i="1"/>
  <c r="O98" i="1"/>
  <c r="P98" i="1"/>
  <c r="L97" i="1"/>
  <c r="N97" i="1"/>
  <c r="H97" i="1"/>
  <c r="J97" i="1"/>
  <c r="M97" i="1"/>
  <c r="O97" i="1"/>
  <c r="P97" i="1"/>
  <c r="L96" i="1"/>
  <c r="N96" i="1"/>
  <c r="H96" i="1"/>
  <c r="J96" i="1"/>
  <c r="M96" i="1"/>
  <c r="O96" i="1"/>
  <c r="P96" i="1"/>
  <c r="L95" i="1"/>
  <c r="N95" i="1"/>
  <c r="H95" i="1"/>
  <c r="J95" i="1"/>
  <c r="M95" i="1"/>
  <c r="O95" i="1"/>
  <c r="P95" i="1"/>
  <c r="L94" i="1"/>
  <c r="N94" i="1"/>
  <c r="H94" i="1"/>
  <c r="J94" i="1"/>
  <c r="M94" i="1"/>
  <c r="O94" i="1"/>
  <c r="P94" i="1"/>
  <c r="L93" i="1"/>
  <c r="N93" i="1"/>
  <c r="H93" i="1"/>
  <c r="J93" i="1"/>
  <c r="M93" i="1"/>
  <c r="O93" i="1"/>
  <c r="P93" i="1"/>
  <c r="L92" i="1"/>
  <c r="N92" i="1"/>
  <c r="H92" i="1"/>
  <c r="J92" i="1"/>
  <c r="M92" i="1"/>
  <c r="O92" i="1"/>
  <c r="P92" i="1"/>
  <c r="L91" i="1"/>
  <c r="N91" i="1"/>
  <c r="H91" i="1"/>
  <c r="J91" i="1"/>
  <c r="M91" i="1"/>
  <c r="O91" i="1"/>
  <c r="P91" i="1"/>
  <c r="L90" i="1"/>
  <c r="N90" i="1"/>
  <c r="H90" i="1"/>
  <c r="J90" i="1"/>
  <c r="M90" i="1"/>
  <c r="O90" i="1"/>
  <c r="P90" i="1"/>
  <c r="L89" i="1"/>
  <c r="N89" i="1"/>
  <c r="H89" i="1"/>
  <c r="J89" i="1"/>
  <c r="M89" i="1"/>
  <c r="O89" i="1"/>
  <c r="P89" i="1"/>
  <c r="L88" i="1"/>
  <c r="N88" i="1"/>
  <c r="H88" i="1"/>
  <c r="J88" i="1"/>
  <c r="M88" i="1"/>
  <c r="O88" i="1"/>
  <c r="P88" i="1"/>
  <c r="L87" i="1"/>
  <c r="N87" i="1"/>
  <c r="H87" i="1"/>
  <c r="J87" i="1"/>
  <c r="M87" i="1"/>
  <c r="O87" i="1"/>
  <c r="P87" i="1"/>
  <c r="L86" i="1"/>
  <c r="N86" i="1"/>
  <c r="H86" i="1"/>
  <c r="J86" i="1"/>
  <c r="M86" i="1"/>
  <c r="O86" i="1"/>
  <c r="P86" i="1"/>
  <c r="L85" i="1"/>
  <c r="N85" i="1"/>
  <c r="H85" i="1"/>
  <c r="J85" i="1"/>
  <c r="M85" i="1"/>
  <c r="O85" i="1"/>
  <c r="P85" i="1"/>
  <c r="L84" i="1"/>
  <c r="N84" i="1"/>
  <c r="H84" i="1"/>
  <c r="J84" i="1"/>
  <c r="M84" i="1"/>
  <c r="O84" i="1"/>
  <c r="P84" i="1"/>
  <c r="L83" i="1"/>
  <c r="N83" i="1"/>
  <c r="H83" i="1"/>
  <c r="J83" i="1"/>
  <c r="M83" i="1"/>
  <c r="O83" i="1"/>
  <c r="P83" i="1"/>
  <c r="L82" i="1"/>
  <c r="N82" i="1"/>
  <c r="H82" i="1"/>
  <c r="J82" i="1"/>
  <c r="M82" i="1"/>
  <c r="O82" i="1"/>
  <c r="P82" i="1"/>
  <c r="L81" i="1"/>
  <c r="N81" i="1"/>
  <c r="H81" i="1"/>
  <c r="J81" i="1"/>
  <c r="M81" i="1"/>
  <c r="O81" i="1"/>
  <c r="P81" i="1"/>
  <c r="L80" i="1"/>
  <c r="N80" i="1"/>
  <c r="H80" i="1"/>
  <c r="J80" i="1"/>
  <c r="M80" i="1"/>
  <c r="O80" i="1"/>
  <c r="P80" i="1"/>
  <c r="L79" i="1"/>
  <c r="N79" i="1"/>
  <c r="H79" i="1"/>
  <c r="J79" i="1"/>
  <c r="M79" i="1"/>
  <c r="O79" i="1"/>
  <c r="P79" i="1"/>
  <c r="L78" i="1"/>
  <c r="N78" i="1"/>
  <c r="H78" i="1"/>
  <c r="J78" i="1"/>
  <c r="M78" i="1"/>
  <c r="O78" i="1"/>
  <c r="P78" i="1"/>
  <c r="L77" i="1"/>
  <c r="N77" i="1"/>
  <c r="H77" i="1"/>
  <c r="J77" i="1"/>
  <c r="M77" i="1"/>
  <c r="O77" i="1"/>
  <c r="P77" i="1"/>
  <c r="L76" i="1"/>
  <c r="N76" i="1"/>
  <c r="H76" i="1"/>
  <c r="J76" i="1"/>
  <c r="M76" i="1"/>
  <c r="O76" i="1"/>
  <c r="P76" i="1"/>
  <c r="L75" i="1"/>
  <c r="N75" i="1"/>
  <c r="H75" i="1"/>
  <c r="J75" i="1"/>
  <c r="M75" i="1"/>
  <c r="O75" i="1"/>
  <c r="P75" i="1"/>
  <c r="L74" i="1"/>
  <c r="N74" i="1"/>
  <c r="H74" i="1"/>
  <c r="J74" i="1"/>
  <c r="M74" i="1"/>
  <c r="O74" i="1"/>
  <c r="P74" i="1"/>
  <c r="L73" i="1"/>
  <c r="N73" i="1"/>
  <c r="H73" i="1"/>
  <c r="J73" i="1"/>
  <c r="M73" i="1"/>
  <c r="O73" i="1"/>
  <c r="P73" i="1"/>
  <c r="L72" i="1"/>
  <c r="N72" i="1"/>
  <c r="H72" i="1"/>
  <c r="J72" i="1"/>
  <c r="M72" i="1"/>
  <c r="O72" i="1"/>
  <c r="P72" i="1"/>
  <c r="L71" i="1"/>
  <c r="N71" i="1"/>
  <c r="H71" i="1"/>
  <c r="J71" i="1"/>
  <c r="M71" i="1"/>
  <c r="O71" i="1"/>
  <c r="P71" i="1"/>
  <c r="L70" i="1"/>
  <c r="N70" i="1"/>
  <c r="H70" i="1"/>
  <c r="J70" i="1"/>
  <c r="M70" i="1"/>
  <c r="O70" i="1"/>
  <c r="P70" i="1"/>
  <c r="L69" i="1"/>
  <c r="N69" i="1"/>
  <c r="H69" i="1"/>
  <c r="J69" i="1"/>
  <c r="M69" i="1"/>
  <c r="O69" i="1"/>
  <c r="P69" i="1"/>
  <c r="L68" i="1"/>
  <c r="N68" i="1"/>
  <c r="H68" i="1"/>
  <c r="J68" i="1"/>
  <c r="M68" i="1"/>
  <c r="O68" i="1"/>
  <c r="P68" i="1"/>
  <c r="L67" i="1"/>
  <c r="N67" i="1"/>
  <c r="H67" i="1"/>
  <c r="J67" i="1"/>
  <c r="M67" i="1"/>
  <c r="O67" i="1"/>
  <c r="P67" i="1"/>
  <c r="L66" i="1"/>
  <c r="N66" i="1"/>
  <c r="H66" i="1"/>
  <c r="J66" i="1"/>
  <c r="M66" i="1"/>
  <c r="O66" i="1"/>
  <c r="P66" i="1"/>
  <c r="L65" i="1"/>
  <c r="N65" i="1"/>
  <c r="H65" i="1"/>
  <c r="J65" i="1"/>
  <c r="M65" i="1"/>
  <c r="O65" i="1"/>
  <c r="P65" i="1"/>
  <c r="L64" i="1"/>
  <c r="N64" i="1"/>
  <c r="H64" i="1"/>
  <c r="J64" i="1"/>
  <c r="M64" i="1"/>
  <c r="O64" i="1"/>
  <c r="P64" i="1"/>
  <c r="L63" i="1"/>
  <c r="N63" i="1"/>
  <c r="H63" i="1"/>
  <c r="J63" i="1"/>
  <c r="M63" i="1"/>
  <c r="O63" i="1"/>
  <c r="P63" i="1"/>
  <c r="L62" i="1"/>
  <c r="N62" i="1"/>
  <c r="H62" i="1"/>
  <c r="J62" i="1"/>
  <c r="M62" i="1"/>
  <c r="O62" i="1"/>
  <c r="P62" i="1"/>
  <c r="L61" i="1"/>
  <c r="N61" i="1"/>
  <c r="H61" i="1"/>
  <c r="J61" i="1"/>
  <c r="M61" i="1"/>
  <c r="O61" i="1"/>
  <c r="P61" i="1"/>
  <c r="L60" i="1"/>
  <c r="N60" i="1"/>
  <c r="H60" i="1"/>
  <c r="J60" i="1"/>
  <c r="M60" i="1"/>
  <c r="O60" i="1"/>
  <c r="P60" i="1"/>
  <c r="L59" i="1"/>
  <c r="N59" i="1"/>
  <c r="H59" i="1"/>
  <c r="J59" i="1"/>
  <c r="M59" i="1"/>
  <c r="O59" i="1"/>
  <c r="P59" i="1"/>
  <c r="L58" i="1"/>
  <c r="N58" i="1"/>
  <c r="H58" i="1"/>
  <c r="J58" i="1"/>
  <c r="M58" i="1"/>
  <c r="O58" i="1"/>
  <c r="P58" i="1"/>
  <c r="L57" i="1"/>
  <c r="N57" i="1"/>
  <c r="H57" i="1"/>
  <c r="J57" i="1"/>
  <c r="M57" i="1"/>
  <c r="O57" i="1"/>
  <c r="P57" i="1"/>
  <c r="L56" i="1"/>
  <c r="N56" i="1"/>
  <c r="H56" i="1"/>
  <c r="J56" i="1"/>
  <c r="M56" i="1"/>
  <c r="O56" i="1"/>
  <c r="P56" i="1"/>
  <c r="L55" i="1"/>
  <c r="N55" i="1"/>
  <c r="H55" i="1"/>
  <c r="J55" i="1"/>
  <c r="M55" i="1"/>
  <c r="O55" i="1"/>
  <c r="P55" i="1"/>
  <c r="L54" i="1"/>
  <c r="N54" i="1"/>
  <c r="H54" i="1"/>
  <c r="J54" i="1"/>
  <c r="M54" i="1"/>
  <c r="O54" i="1"/>
  <c r="P54" i="1"/>
  <c r="L53" i="1"/>
  <c r="N53" i="1"/>
  <c r="H53" i="1"/>
  <c r="J53" i="1"/>
  <c r="M53" i="1"/>
  <c r="O53" i="1"/>
  <c r="P53" i="1"/>
  <c r="L52" i="1"/>
  <c r="N52" i="1"/>
  <c r="H52" i="1"/>
  <c r="J52" i="1"/>
  <c r="M52" i="1"/>
  <c r="O52" i="1"/>
  <c r="P52" i="1"/>
  <c r="L51" i="1"/>
  <c r="N51" i="1"/>
  <c r="H51" i="1"/>
  <c r="J51" i="1"/>
  <c r="M51" i="1"/>
  <c r="O51" i="1"/>
  <c r="P51" i="1"/>
  <c r="L50" i="1"/>
  <c r="N50" i="1"/>
  <c r="H50" i="1"/>
  <c r="J50" i="1"/>
  <c r="M50" i="1"/>
  <c r="O50" i="1"/>
  <c r="P50" i="1"/>
  <c r="L49" i="1"/>
  <c r="N49" i="1"/>
  <c r="H49" i="1"/>
  <c r="J49" i="1"/>
  <c r="M49" i="1"/>
  <c r="O49" i="1"/>
  <c r="P49" i="1"/>
  <c r="L48" i="1"/>
  <c r="N48" i="1"/>
  <c r="H48" i="1"/>
  <c r="J48" i="1"/>
  <c r="M48" i="1"/>
  <c r="O48" i="1"/>
  <c r="P48" i="1"/>
  <c r="L47" i="1"/>
  <c r="N47" i="1"/>
  <c r="H47" i="1"/>
  <c r="J47" i="1"/>
  <c r="M47" i="1"/>
  <c r="O47" i="1"/>
  <c r="P47" i="1"/>
  <c r="L46" i="1"/>
  <c r="N46" i="1"/>
  <c r="H46" i="1"/>
  <c r="J46" i="1"/>
  <c r="M46" i="1"/>
  <c r="O46" i="1"/>
  <c r="P46" i="1"/>
  <c r="L45" i="1"/>
  <c r="N45" i="1"/>
  <c r="H45" i="1"/>
  <c r="J45" i="1"/>
  <c r="M45" i="1"/>
  <c r="O45" i="1"/>
  <c r="P45" i="1"/>
  <c r="L44" i="1"/>
  <c r="N44" i="1"/>
  <c r="H44" i="1"/>
  <c r="J44" i="1"/>
  <c r="M44" i="1"/>
  <c r="O44" i="1"/>
  <c r="P44" i="1"/>
  <c r="L43" i="1"/>
  <c r="N43" i="1"/>
  <c r="H43" i="1"/>
  <c r="J43" i="1"/>
  <c r="M43" i="1"/>
  <c r="O43" i="1"/>
  <c r="P43" i="1"/>
  <c r="L42" i="1"/>
  <c r="N42" i="1"/>
  <c r="H42" i="1"/>
  <c r="J42" i="1"/>
  <c r="M42" i="1"/>
  <c r="O42" i="1"/>
  <c r="P42" i="1"/>
  <c r="L41" i="1"/>
  <c r="N41" i="1"/>
  <c r="H41" i="1"/>
  <c r="J41" i="1"/>
  <c r="M41" i="1"/>
  <c r="O41" i="1"/>
  <c r="P41" i="1"/>
  <c r="L40" i="1"/>
  <c r="N40" i="1"/>
  <c r="H40" i="1"/>
  <c r="J40" i="1"/>
  <c r="M40" i="1"/>
  <c r="O40" i="1"/>
  <c r="P40" i="1"/>
  <c r="L39" i="1"/>
  <c r="N39" i="1"/>
  <c r="H39" i="1"/>
  <c r="J39" i="1"/>
  <c r="M39" i="1"/>
  <c r="O39" i="1"/>
  <c r="P39" i="1"/>
  <c r="L38" i="1"/>
  <c r="N38" i="1"/>
  <c r="H38" i="1"/>
  <c r="J38" i="1"/>
  <c r="M38" i="1"/>
  <c r="O38" i="1"/>
  <c r="P38" i="1"/>
  <c r="L37" i="1"/>
  <c r="N37" i="1"/>
  <c r="H37" i="1"/>
  <c r="J37" i="1"/>
  <c r="M37" i="1"/>
  <c r="O37" i="1"/>
  <c r="P37" i="1"/>
  <c r="L36" i="1"/>
  <c r="N36" i="1"/>
  <c r="H36" i="1"/>
  <c r="J36" i="1"/>
  <c r="M36" i="1"/>
  <c r="O36" i="1"/>
  <c r="P36" i="1"/>
  <c r="L35" i="1"/>
  <c r="N35" i="1"/>
  <c r="H35" i="1"/>
  <c r="J35" i="1"/>
  <c r="M35" i="1"/>
  <c r="O35" i="1"/>
  <c r="P35" i="1"/>
  <c r="L34" i="1"/>
  <c r="N34" i="1"/>
  <c r="H34" i="1"/>
  <c r="J34" i="1"/>
  <c r="M34" i="1"/>
  <c r="O34" i="1"/>
  <c r="P34" i="1"/>
  <c r="L33" i="1"/>
  <c r="N33" i="1"/>
  <c r="H33" i="1"/>
  <c r="J33" i="1"/>
  <c r="M33" i="1"/>
  <c r="O33" i="1"/>
  <c r="P33" i="1"/>
  <c r="L32" i="1"/>
  <c r="N32" i="1"/>
  <c r="H32" i="1"/>
  <c r="J32" i="1"/>
  <c r="M32" i="1"/>
  <c r="O32" i="1"/>
  <c r="P32" i="1"/>
  <c r="L31" i="1"/>
  <c r="N31" i="1"/>
  <c r="H31" i="1"/>
  <c r="J31" i="1"/>
  <c r="M31" i="1"/>
  <c r="O31" i="1"/>
  <c r="P31" i="1"/>
  <c r="L30" i="1"/>
  <c r="N30" i="1"/>
  <c r="H30" i="1"/>
  <c r="J30" i="1"/>
  <c r="M30" i="1"/>
  <c r="O30" i="1"/>
  <c r="P30" i="1"/>
  <c r="L29" i="1"/>
  <c r="N29" i="1"/>
  <c r="H29" i="1"/>
  <c r="J29" i="1"/>
  <c r="M29" i="1"/>
  <c r="O29" i="1"/>
  <c r="P29" i="1"/>
  <c r="L28" i="1"/>
  <c r="N28" i="1"/>
  <c r="H28" i="1"/>
  <c r="J28" i="1"/>
  <c r="M28" i="1"/>
  <c r="O28" i="1"/>
  <c r="P28" i="1"/>
  <c r="L27" i="1"/>
  <c r="N27" i="1"/>
  <c r="H27" i="1"/>
  <c r="J27" i="1"/>
  <c r="M27" i="1"/>
  <c r="O27" i="1"/>
  <c r="P27" i="1"/>
  <c r="L26" i="1"/>
  <c r="N26" i="1"/>
  <c r="H26" i="1"/>
  <c r="J26" i="1"/>
  <c r="M26" i="1"/>
  <c r="O26" i="1"/>
  <c r="P26" i="1"/>
  <c r="L25" i="1"/>
  <c r="N25" i="1"/>
  <c r="H25" i="1"/>
  <c r="J25" i="1"/>
  <c r="M25" i="1"/>
  <c r="O25" i="1"/>
  <c r="P25" i="1"/>
  <c r="L24" i="1"/>
  <c r="N24" i="1"/>
  <c r="H24" i="1"/>
  <c r="J24" i="1"/>
  <c r="M24" i="1"/>
  <c r="O24" i="1"/>
  <c r="P24" i="1"/>
  <c r="L23" i="1"/>
  <c r="N23" i="1"/>
  <c r="H23" i="1"/>
  <c r="J23" i="1"/>
  <c r="M23" i="1"/>
  <c r="O23" i="1"/>
  <c r="P23" i="1"/>
  <c r="L22" i="1"/>
  <c r="N22" i="1"/>
  <c r="H22" i="1"/>
  <c r="J22" i="1"/>
  <c r="M22" i="1"/>
  <c r="O22" i="1"/>
  <c r="P22" i="1"/>
  <c r="L21" i="1"/>
  <c r="N21" i="1"/>
  <c r="H21" i="1"/>
  <c r="J21" i="1"/>
  <c r="M21" i="1"/>
  <c r="O21" i="1"/>
  <c r="P21" i="1"/>
  <c r="L20" i="1"/>
  <c r="N20" i="1"/>
  <c r="H20" i="1"/>
  <c r="J20" i="1"/>
  <c r="M20" i="1"/>
  <c r="O20" i="1"/>
  <c r="P20" i="1"/>
  <c r="R20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D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B44" i="1"/>
  <c r="C44" i="1"/>
  <c r="D45" i="1"/>
  <c r="E44" i="1"/>
  <c r="B43" i="1"/>
  <c r="C43" i="1"/>
  <c r="E43" i="1"/>
  <c r="B42" i="1"/>
  <c r="C42" i="1"/>
  <c r="E42" i="1"/>
  <c r="B41" i="1"/>
  <c r="C41" i="1"/>
  <c r="E41" i="1"/>
  <c r="B40" i="1"/>
  <c r="C40" i="1"/>
  <c r="E40" i="1"/>
  <c r="B39" i="1"/>
  <c r="C39" i="1"/>
  <c r="E39" i="1"/>
  <c r="B38" i="1"/>
  <c r="C38" i="1"/>
  <c r="E38" i="1"/>
  <c r="B37" i="1"/>
  <c r="C37" i="1"/>
  <c r="E37" i="1"/>
  <c r="B36" i="1"/>
  <c r="C36" i="1"/>
  <c r="E36" i="1"/>
  <c r="B35" i="1"/>
  <c r="C35" i="1"/>
  <c r="E35" i="1"/>
  <c r="B34" i="1"/>
  <c r="C34" i="1"/>
  <c r="E34" i="1"/>
  <c r="B33" i="1"/>
  <c r="C33" i="1"/>
  <c r="E33" i="1"/>
  <c r="B32" i="1"/>
  <c r="C32" i="1"/>
  <c r="E32" i="1"/>
  <c r="B31" i="1"/>
  <c r="C31" i="1"/>
  <c r="E31" i="1"/>
  <c r="B30" i="1"/>
  <c r="C30" i="1"/>
  <c r="E30" i="1"/>
  <c r="B29" i="1"/>
  <c r="C29" i="1"/>
  <c r="E29" i="1"/>
  <c r="B28" i="1"/>
  <c r="C28" i="1"/>
  <c r="E28" i="1"/>
  <c r="B27" i="1"/>
  <c r="C27" i="1"/>
  <c r="E27" i="1"/>
  <c r="B26" i="1"/>
  <c r="C26" i="1"/>
  <c r="E26" i="1"/>
  <c r="B25" i="1"/>
  <c r="C25" i="1"/>
  <c r="E25" i="1"/>
  <c r="B24" i="1"/>
  <c r="C24" i="1"/>
  <c r="E24" i="1"/>
  <c r="B23" i="1"/>
  <c r="C23" i="1"/>
  <c r="E23" i="1"/>
  <c r="B22" i="1"/>
  <c r="C22" i="1"/>
  <c r="E22" i="1"/>
  <c r="B21" i="1"/>
  <c r="C21" i="1"/>
  <c r="E21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B45" i="1"/>
  <c r="C45" i="1"/>
  <c r="B20" i="1"/>
  <c r="C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</calcChain>
</file>

<file path=xl/sharedStrings.xml><?xml version="1.0" encoding="utf-8"?>
<sst xmlns="http://schemas.openxmlformats.org/spreadsheetml/2006/main" count="22" uniqueCount="20">
  <si>
    <t>anal</t>
  </si>
  <si>
    <t>x/L</t>
  </si>
  <si>
    <t>error</t>
  </si>
  <si>
    <t>homo 1D</t>
  </si>
  <si>
    <t>ba</t>
  </si>
  <si>
    <t>bm</t>
  </si>
  <si>
    <t>Datum</t>
  </si>
  <si>
    <t>Rech</t>
  </si>
  <si>
    <t>K</t>
  </si>
  <si>
    <t>No.</t>
  </si>
  <si>
    <t>Length</t>
  </si>
  <si>
    <t>x</t>
  </si>
  <si>
    <t>ncol</t>
  </si>
  <si>
    <t>dx</t>
  </si>
  <si>
    <t>width</t>
  </si>
  <si>
    <t>Qm</t>
  </si>
  <si>
    <t>Qa</t>
  </si>
  <si>
    <t>b</t>
  </si>
  <si>
    <t>Qa_alt</t>
  </si>
  <si>
    <t>(Qm-Qa)/Qa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</si>
</sst>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scheme val="minor"/>
    </font>
    <font>
      <b/>
      <i/>
      <sz val="11"/>
      <color theme="1"/>
      <name val="Calibri"/>
      <scheme val="minor"/>
    </font>
    <font>
      <b/>
      <i/>
      <sz val="11"/>
      <color rgb="FF000000"/>
      <name val="Calibri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12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9" fontId="6" fillId="0" borderId="0" applyFont="0" applyFill="0" applyBorder="0" applyAlignment="0" applyProtection="0"/>
  </cellStyleXfs>
  <cellXfs count="6">
    <xf numFmtId="0" fontId="0" fillId="0" borderId="0" xfId="0"/>
    <xf numFmtId="164" fontId="0" fillId="0" borderId="0" xfId="0" applyNumberFormat="1"/>
    <xf numFmtId="0" fontId="4" fillId="0" borderId="0" xfId="0" applyFont="1"/>
    <xf numFmtId="0" fontId="5" fillId="0" borderId="0" xfId="0" applyFont="1"/>
    <xf numFmtId="164" fontId="3" fillId="0" borderId="0" xfId="0" applyNumberFormat="1" applyFont="1"/>
    <xf numFmtId="10" fontId="0" fillId="0" borderId="0" xfId="211" applyNumberFormat="1" applyFont="1"/>
  </cellXfs>
  <cellStyles count="212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Normal" xfId="0" builtinId="0"/>
    <cellStyle name="Percent" xfId="21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2224487894720104E-2"/>
          <c:y val="4.2141294838145202E-2"/>
          <c:w val="0.91149522613519007"/>
          <c:h val="0.83261956838728501"/>
        </c:manualLayout>
      </c:layout>
      <c:scatterChart>
        <c:scatterStyle val="lineMarker"/>
        <c:varyColors val="0"/>
        <c:ser>
          <c:idx val="2"/>
          <c:order val="0"/>
          <c:tx>
            <c:strRef>
              <c:f>Sheet1!$E$19</c:f>
              <c:strCache>
                <c:ptCount val="1"/>
                <c:pt idx="0">
                  <c:v>anal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</c:spPr>
          </c:marker>
          <c:xVal>
            <c:numRef>
              <c:f>Sheet1!$C$20:$C$45</c:f>
              <c:numCache>
                <c:formatCode>General</c:formatCode>
                <c:ptCount val="26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0.4</c:v>
                </c:pt>
                <c:pt idx="11">
                  <c:v>0.44</c:v>
                </c:pt>
                <c:pt idx="12">
                  <c:v>0.48</c:v>
                </c:pt>
                <c:pt idx="13">
                  <c:v>0.52</c:v>
                </c:pt>
                <c:pt idx="14">
                  <c:v>0.56000000000000005</c:v>
                </c:pt>
                <c:pt idx="15">
                  <c:v>0.6</c:v>
                </c:pt>
                <c:pt idx="16">
                  <c:v>0.64</c:v>
                </c:pt>
                <c:pt idx="17">
                  <c:v>0.68</c:v>
                </c:pt>
                <c:pt idx="18">
                  <c:v>0.72</c:v>
                </c:pt>
                <c:pt idx="19">
                  <c:v>0.76</c:v>
                </c:pt>
                <c:pt idx="20">
                  <c:v>0.8</c:v>
                </c:pt>
                <c:pt idx="21">
                  <c:v>0.84</c:v>
                </c:pt>
                <c:pt idx="22">
                  <c:v>0.88</c:v>
                </c:pt>
                <c:pt idx="23">
                  <c:v>0.92</c:v>
                </c:pt>
                <c:pt idx="24">
                  <c:v>0.96</c:v>
                </c:pt>
                <c:pt idx="25">
                  <c:v>1</c:v>
                </c:pt>
              </c:numCache>
            </c:numRef>
          </c:xVal>
          <c:yVal>
            <c:numRef>
              <c:f>Sheet1!$E$20:$E$45</c:f>
              <c:numCache>
                <c:formatCode>General</c:formatCode>
                <c:ptCount val="26"/>
                <c:pt idx="0">
                  <c:v>10</c:v>
                </c:pt>
                <c:pt idx="1">
                  <c:v>10.19054035928707</c:v>
                </c:pt>
                <c:pt idx="2">
                  <c:v>10.340788578617104</c:v>
                </c:pt>
                <c:pt idx="3">
                  <c:v>10.451632697660106</c:v>
                </c:pt>
                <c:pt idx="4">
                  <c:v>10.523711165381371</c:v>
                </c:pt>
                <c:pt idx="5">
                  <c:v>10.557431746207989</c:v>
                </c:pt>
                <c:pt idx="6">
                  <c:v>10.552983238449837</c:v>
                </c:pt>
                <c:pt idx="7">
                  <c:v>10.510340806529765</c:v>
                </c:pt>
                <c:pt idx="8">
                  <c:v>10.42926528292195</c:v>
                </c:pt>
                <c:pt idx="9">
                  <c:v>10.309296393523827</c:v>
                </c:pt>
                <c:pt idx="10">
                  <c:v>10.149739452409801</c:v>
                </c:pt>
                <c:pt idx="11">
                  <c:v>9.9496446083633288</c:v>
                </c:pt>
                <c:pt idx="12">
                  <c:v>9.7077771450765091</c:v>
                </c:pt>
                <c:pt idx="13">
                  <c:v>9.4225765541032196</c:v>
                </c:pt>
                <c:pt idx="14">
                  <c:v>9.0921009844385665</c:v>
                </c:pt>
                <c:pt idx="15">
                  <c:v>8.7139520144730511</c:v>
                </c:pt>
                <c:pt idx="16">
                  <c:v>8.285172134820062</c:v>
                </c:pt>
                <c:pt idx="17">
                  <c:v>7.8021032465267979</c:v>
                </c:pt>
                <c:pt idx="18">
                  <c:v>7.2601877162445732</c:v>
                </c:pt>
                <c:pt idx="19">
                  <c:v>6.6536818751890436</c:v>
                </c:pt>
                <c:pt idx="20">
                  <c:v>5.9752308277533182</c:v>
                </c:pt>
                <c:pt idx="21">
                  <c:v>5.2152134391864511</c:v>
                </c:pt>
                <c:pt idx="22">
                  <c:v>4.3606852204203683</c:v>
                </c:pt>
                <c:pt idx="23">
                  <c:v>3.393568605864532</c:v>
                </c:pt>
                <c:pt idx="24">
                  <c:v>2.287307272140632</c:v>
                </c:pt>
                <c:pt idx="25">
                  <c:v>1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Sheet1!$I$19</c:f>
              <c:strCache>
                <c:ptCount val="1"/>
                <c:pt idx="0">
                  <c:v>homo 1D</c:v>
                </c:pt>
              </c:strCache>
            </c:strRef>
          </c:tx>
          <c:marker>
            <c:symbol val="none"/>
          </c:marker>
          <c:xVal>
            <c:numRef>
              <c:f>Sheet1!$H$20:$H$119</c:f>
              <c:numCache>
                <c:formatCode>General</c:formatCode>
                <c:ptCount val="100"/>
                <c:pt idx="0">
                  <c:v>0</c:v>
                </c:pt>
                <c:pt idx="1">
                  <c:v>1.0101010101010102E-2</c:v>
                </c:pt>
                <c:pt idx="2">
                  <c:v>2.0202020202020204E-2</c:v>
                </c:pt>
                <c:pt idx="3">
                  <c:v>3.0303030303030304E-2</c:v>
                </c:pt>
                <c:pt idx="4">
                  <c:v>4.0404040404040407E-2</c:v>
                </c:pt>
                <c:pt idx="5">
                  <c:v>5.0505050505050504E-2</c:v>
                </c:pt>
                <c:pt idx="6">
                  <c:v>6.0606060606060608E-2</c:v>
                </c:pt>
                <c:pt idx="7">
                  <c:v>7.0707070707070704E-2</c:v>
                </c:pt>
                <c:pt idx="8">
                  <c:v>8.0808080808080815E-2</c:v>
                </c:pt>
                <c:pt idx="9">
                  <c:v>9.0909090909090912E-2</c:v>
                </c:pt>
                <c:pt idx="10">
                  <c:v>0.10101010101010101</c:v>
                </c:pt>
                <c:pt idx="11">
                  <c:v>0.1111111111111111</c:v>
                </c:pt>
                <c:pt idx="12">
                  <c:v>0.12121212121212122</c:v>
                </c:pt>
                <c:pt idx="13">
                  <c:v>0.13131313131313133</c:v>
                </c:pt>
                <c:pt idx="14">
                  <c:v>0.14141414141414141</c:v>
                </c:pt>
                <c:pt idx="15">
                  <c:v>0.15151515151515152</c:v>
                </c:pt>
                <c:pt idx="16">
                  <c:v>0.16161616161616163</c:v>
                </c:pt>
                <c:pt idx="17">
                  <c:v>0.17171717171717171</c:v>
                </c:pt>
                <c:pt idx="18">
                  <c:v>0.18181818181818182</c:v>
                </c:pt>
                <c:pt idx="19">
                  <c:v>0.19191919191919191</c:v>
                </c:pt>
                <c:pt idx="20">
                  <c:v>0.20202020202020202</c:v>
                </c:pt>
                <c:pt idx="21">
                  <c:v>0.21212121212121213</c:v>
                </c:pt>
                <c:pt idx="22">
                  <c:v>0.22222222222222221</c:v>
                </c:pt>
                <c:pt idx="23">
                  <c:v>0.23232323232323232</c:v>
                </c:pt>
                <c:pt idx="24">
                  <c:v>0.24242424242424243</c:v>
                </c:pt>
                <c:pt idx="25">
                  <c:v>0.25252525252525254</c:v>
                </c:pt>
                <c:pt idx="26">
                  <c:v>0.26262626262626265</c:v>
                </c:pt>
                <c:pt idx="27">
                  <c:v>0.27272727272727271</c:v>
                </c:pt>
                <c:pt idx="28">
                  <c:v>0.28282828282828282</c:v>
                </c:pt>
                <c:pt idx="29">
                  <c:v>0.29292929292929293</c:v>
                </c:pt>
                <c:pt idx="30">
                  <c:v>0.30303030303030304</c:v>
                </c:pt>
                <c:pt idx="31">
                  <c:v>0.31313131313131315</c:v>
                </c:pt>
                <c:pt idx="32">
                  <c:v>0.32323232323232326</c:v>
                </c:pt>
                <c:pt idx="33">
                  <c:v>0.33333333333333331</c:v>
                </c:pt>
                <c:pt idx="34">
                  <c:v>0.34343434343434343</c:v>
                </c:pt>
                <c:pt idx="35">
                  <c:v>0.35353535353535354</c:v>
                </c:pt>
                <c:pt idx="36">
                  <c:v>0.36363636363636365</c:v>
                </c:pt>
                <c:pt idx="37">
                  <c:v>0.37373737373737376</c:v>
                </c:pt>
                <c:pt idx="38">
                  <c:v>0.38383838383838381</c:v>
                </c:pt>
                <c:pt idx="39">
                  <c:v>0.39393939393939392</c:v>
                </c:pt>
                <c:pt idx="40">
                  <c:v>0.40404040404040403</c:v>
                </c:pt>
                <c:pt idx="41">
                  <c:v>0.41414141414141414</c:v>
                </c:pt>
                <c:pt idx="42">
                  <c:v>0.42424242424242425</c:v>
                </c:pt>
                <c:pt idx="43">
                  <c:v>0.43434343434343436</c:v>
                </c:pt>
                <c:pt idx="44">
                  <c:v>0.44444444444444442</c:v>
                </c:pt>
                <c:pt idx="45">
                  <c:v>0.45454545454545453</c:v>
                </c:pt>
                <c:pt idx="46">
                  <c:v>0.46464646464646464</c:v>
                </c:pt>
                <c:pt idx="47">
                  <c:v>0.47474747474747475</c:v>
                </c:pt>
                <c:pt idx="48">
                  <c:v>0.48484848484848486</c:v>
                </c:pt>
                <c:pt idx="49">
                  <c:v>0.49494949494949497</c:v>
                </c:pt>
                <c:pt idx="50">
                  <c:v>0.50505050505050508</c:v>
                </c:pt>
                <c:pt idx="51">
                  <c:v>0.51515151515151514</c:v>
                </c:pt>
                <c:pt idx="52">
                  <c:v>0.5252525252525253</c:v>
                </c:pt>
                <c:pt idx="53">
                  <c:v>0.53535353535353536</c:v>
                </c:pt>
                <c:pt idx="54">
                  <c:v>0.54545454545454541</c:v>
                </c:pt>
                <c:pt idx="55">
                  <c:v>0.55555555555555558</c:v>
                </c:pt>
                <c:pt idx="56">
                  <c:v>0.56565656565656564</c:v>
                </c:pt>
                <c:pt idx="57">
                  <c:v>0.5757575757575758</c:v>
                </c:pt>
                <c:pt idx="58">
                  <c:v>0.58585858585858586</c:v>
                </c:pt>
                <c:pt idx="59">
                  <c:v>0.59595959595959591</c:v>
                </c:pt>
                <c:pt idx="60">
                  <c:v>0.60606060606060608</c:v>
                </c:pt>
                <c:pt idx="61">
                  <c:v>0.61616161616161613</c:v>
                </c:pt>
                <c:pt idx="62">
                  <c:v>0.6262626262626263</c:v>
                </c:pt>
                <c:pt idx="63">
                  <c:v>0.63636363636363635</c:v>
                </c:pt>
                <c:pt idx="64">
                  <c:v>0.64646464646464652</c:v>
                </c:pt>
                <c:pt idx="65">
                  <c:v>0.65656565656565657</c:v>
                </c:pt>
                <c:pt idx="66">
                  <c:v>0.66666666666666663</c:v>
                </c:pt>
                <c:pt idx="67">
                  <c:v>0.6767676767676768</c:v>
                </c:pt>
                <c:pt idx="68">
                  <c:v>0.68686868686868685</c:v>
                </c:pt>
                <c:pt idx="69">
                  <c:v>0.69696969696969702</c:v>
                </c:pt>
                <c:pt idx="70">
                  <c:v>0.70707070707070707</c:v>
                </c:pt>
                <c:pt idx="71">
                  <c:v>0.71717171717171713</c:v>
                </c:pt>
                <c:pt idx="72">
                  <c:v>0.72727272727272729</c:v>
                </c:pt>
                <c:pt idx="73">
                  <c:v>0.73737373737373735</c:v>
                </c:pt>
                <c:pt idx="74">
                  <c:v>0.74747474747474751</c:v>
                </c:pt>
                <c:pt idx="75">
                  <c:v>0.75757575757575757</c:v>
                </c:pt>
                <c:pt idx="76">
                  <c:v>0.76767676767676762</c:v>
                </c:pt>
                <c:pt idx="77">
                  <c:v>0.77777777777777779</c:v>
                </c:pt>
                <c:pt idx="78">
                  <c:v>0.78787878787878785</c:v>
                </c:pt>
                <c:pt idx="79">
                  <c:v>0.79797979797979801</c:v>
                </c:pt>
                <c:pt idx="80">
                  <c:v>0.80808080808080807</c:v>
                </c:pt>
                <c:pt idx="81">
                  <c:v>0.81818181818181823</c:v>
                </c:pt>
                <c:pt idx="82">
                  <c:v>0.82828282828282829</c:v>
                </c:pt>
                <c:pt idx="83">
                  <c:v>0.83838383838383834</c:v>
                </c:pt>
                <c:pt idx="84">
                  <c:v>0.84848484848484851</c:v>
                </c:pt>
                <c:pt idx="85">
                  <c:v>0.85858585858585856</c:v>
                </c:pt>
                <c:pt idx="86">
                  <c:v>0.86868686868686873</c:v>
                </c:pt>
                <c:pt idx="87">
                  <c:v>0.87878787878787878</c:v>
                </c:pt>
                <c:pt idx="88">
                  <c:v>0.88888888888888884</c:v>
                </c:pt>
                <c:pt idx="89">
                  <c:v>0.89898989898989901</c:v>
                </c:pt>
                <c:pt idx="90">
                  <c:v>0.90909090909090906</c:v>
                </c:pt>
                <c:pt idx="91">
                  <c:v>0.91919191919191923</c:v>
                </c:pt>
                <c:pt idx="92">
                  <c:v>0.92929292929292928</c:v>
                </c:pt>
                <c:pt idx="93">
                  <c:v>0.93939393939393945</c:v>
                </c:pt>
                <c:pt idx="94">
                  <c:v>0.9494949494949495</c:v>
                </c:pt>
                <c:pt idx="95">
                  <c:v>0.95959595959595956</c:v>
                </c:pt>
                <c:pt idx="96">
                  <c:v>0.96969696969696972</c:v>
                </c:pt>
                <c:pt idx="97">
                  <c:v>0.97979797979797978</c:v>
                </c:pt>
                <c:pt idx="98">
                  <c:v>0.98989898989898994</c:v>
                </c:pt>
                <c:pt idx="99">
                  <c:v>1</c:v>
                </c:pt>
              </c:numCache>
            </c:numRef>
          </c:xVal>
          <c:yVal>
            <c:numRef>
              <c:f>Sheet1!$I$20:$I$119</c:f>
              <c:numCache>
                <c:formatCode>General</c:formatCode>
                <c:ptCount val="100"/>
                <c:pt idx="0">
                  <c:v>10</c:v>
                </c:pt>
                <c:pt idx="1">
                  <c:v>10.051521018900001</c:v>
                </c:pt>
                <c:pt idx="2">
                  <c:v>10.100422836</c:v>
                </c:pt>
                <c:pt idx="3">
                  <c:v>10.146725162599999</c:v>
                </c:pt>
                <c:pt idx="4">
                  <c:v>10.190446314400001</c:v>
                </c:pt>
                <c:pt idx="5">
                  <c:v>10.231603440400001</c:v>
                </c:pt>
                <c:pt idx="6">
                  <c:v>10.270212558700001</c:v>
                </c:pt>
                <c:pt idx="7">
                  <c:v>10.306288588499999</c:v>
                </c:pt>
                <c:pt idx="8">
                  <c:v>10.3398453802</c:v>
                </c:pt>
                <c:pt idx="9">
                  <c:v>10.3708957426</c:v>
                </c:pt>
                <c:pt idx="10">
                  <c:v>10.399451468200001</c:v>
                </c:pt>
                <c:pt idx="11">
                  <c:v>10.425523355699999</c:v>
                </c:pt>
                <c:pt idx="12">
                  <c:v>10.449121230999999</c:v>
                </c:pt>
                <c:pt idx="13">
                  <c:v>10.4702539657</c:v>
                </c:pt>
                <c:pt idx="14">
                  <c:v>10.488929493900001</c:v>
                </c:pt>
                <c:pt idx="15">
                  <c:v>10.505154827</c:v>
                </c:pt>
                <c:pt idx="16">
                  <c:v>10.518936067</c:v>
                </c:pt>
                <c:pt idx="17">
                  <c:v>10.5302784174</c:v>
                </c:pt>
                <c:pt idx="18">
                  <c:v>10.539186193600001</c:v>
                </c:pt>
                <c:pt idx="19">
                  <c:v>10.545662830099999</c:v>
                </c:pt>
                <c:pt idx="20">
                  <c:v>10.5497108874</c:v>
                </c:pt>
                <c:pt idx="21">
                  <c:v>10.5513320566</c:v>
                </c:pt>
                <c:pt idx="22">
                  <c:v>10.5505271625</c:v>
                </c:pt>
                <c:pt idx="23">
                  <c:v>10.547296165600001</c:v>
                </c:pt>
                <c:pt idx="24">
                  <c:v>10.541638162</c:v>
                </c:pt>
                <c:pt idx="25">
                  <c:v>10.533551382100001</c:v>
                </c:pt>
                <c:pt idx="26">
                  <c:v>10.523033187299999</c:v>
                </c:pt>
                <c:pt idx="27">
                  <c:v>10.5100800658</c:v>
                </c:pt>
                <c:pt idx="28">
                  <c:v>10.494687626599999</c:v>
                </c:pt>
                <c:pt idx="29">
                  <c:v>10.4768505911</c:v>
                </c:pt>
                <c:pt idx="30">
                  <c:v>10.456562784400001</c:v>
                </c:pt>
                <c:pt idx="31">
                  <c:v>10.433817124100001</c:v>
                </c:pt>
                <c:pt idx="32">
                  <c:v>10.408605607</c:v>
                </c:pt>
                <c:pt idx="33">
                  <c:v>10.3809192954</c:v>
                </c:pt>
                <c:pt idx="34">
                  <c:v>10.350748299799999</c:v>
                </c:pt>
                <c:pt idx="35">
                  <c:v>10.3180817611</c:v>
                </c:pt>
                <c:pt idx="36">
                  <c:v>10.282907830199999</c:v>
                </c:pt>
                <c:pt idx="37">
                  <c:v>10.2452136455</c:v>
                </c:pt>
                <c:pt idx="38">
                  <c:v>10.204985308099999</c:v>
                </c:pt>
                <c:pt idx="39">
                  <c:v>10.1622078552</c:v>
                </c:pt>
                <c:pt idx="40">
                  <c:v>10.1168652303</c:v>
                </c:pt>
                <c:pt idx="41">
                  <c:v>10.068940251900001</c:v>
                </c:pt>
                <c:pt idx="42">
                  <c:v>10.0184145781</c:v>
                </c:pt>
                <c:pt idx="43">
                  <c:v>9.9652686696200004</c:v>
                </c:pt>
                <c:pt idx="44">
                  <c:v>9.9094817486399993</c:v>
                </c:pt>
                <c:pt idx="45">
                  <c:v>9.8510317552100002</c:v>
                </c:pt>
                <c:pt idx="46">
                  <c:v>9.7898952995700004</c:v>
                </c:pt>
                <c:pt idx="47">
                  <c:v>9.7260476108800002</c:v>
                </c:pt>
                <c:pt idx="48">
                  <c:v>9.6594624819000003</c:v>
                </c:pt>
                <c:pt idx="49">
                  <c:v>9.59011220917</c:v>
                </c:pt>
                <c:pt idx="50">
                  <c:v>9.5179675286199998</c:v>
                </c:pt>
                <c:pt idx="51">
                  <c:v>9.44299754593</c:v>
                </c:pt>
                <c:pt idx="52">
                  <c:v>9.3651696614599995</c:v>
                </c:pt>
                <c:pt idx="53">
                  <c:v>9.2844494891</c:v>
                </c:pt>
                <c:pt idx="54">
                  <c:v>9.2008007686400006</c:v>
                </c:pt>
                <c:pt idx="55">
                  <c:v>9.1141852710499993</c:v>
                </c:pt>
                <c:pt idx="56">
                  <c:v>9.0245626959600003</c:v>
                </c:pt>
                <c:pt idx="57">
                  <c:v>8.9318905606999994</c:v>
                </c:pt>
                <c:pt idx="58">
                  <c:v>8.8361240800900003</c:v>
                </c:pt>
                <c:pt idx="59">
                  <c:v>8.7372160360300004</c:v>
                </c:pt>
                <c:pt idx="60">
                  <c:v>8.6351166358999993</c:v>
                </c:pt>
                <c:pt idx="61">
                  <c:v>8.52977335868</c:v>
                </c:pt>
                <c:pt idx="62">
                  <c:v>8.4211307874500001</c:v>
                </c:pt>
                <c:pt idx="63">
                  <c:v>8.3091304268700004</c:v>
                </c:pt>
                <c:pt idx="64">
                  <c:v>8.1937105040699993</c:v>
                </c:pt>
                <c:pt idx="65">
                  <c:v>8.0748057509399995</c:v>
                </c:pt>
                <c:pt idx="66">
                  <c:v>7.95234716595</c:v>
                </c:pt>
                <c:pt idx="67">
                  <c:v>7.8262617529899998</c:v>
                </c:pt>
                <c:pt idx="68">
                  <c:v>7.6964722344899998</c:v>
                </c:pt>
                <c:pt idx="69">
                  <c:v>7.5628967358599999</c:v>
                </c:pt>
                <c:pt idx="70">
                  <c:v>7.4254484375400001</c:v>
                </c:pt>
                <c:pt idx="71">
                  <c:v>7.28403519067</c:v>
                </c:pt>
                <c:pt idx="72">
                  <c:v>7.1385590915900003</c:v>
                </c:pt>
                <c:pt idx="73">
                  <c:v>6.9889160096799996</c:v>
                </c:pt>
                <c:pt idx="74">
                  <c:v>6.83499506228</c:v>
                </c:pt>
                <c:pt idx="75">
                  <c:v>6.6766780290899996</c:v>
                </c:pt>
                <c:pt idx="76">
                  <c:v>6.5138386975499998</c:v>
                </c:pt>
                <c:pt idx="77">
                  <c:v>6.3463421287899999</c:v>
                </c:pt>
                <c:pt idx="78">
                  <c:v>6.1740438322299998</c:v>
                </c:pt>
                <c:pt idx="79">
                  <c:v>5.9967888344900002</c:v>
                </c:pt>
                <c:pt idx="80">
                  <c:v>5.8144106255599999</c:v>
                </c:pt>
                <c:pt idx="81">
                  <c:v>5.6267299618299997</c:v>
                </c:pt>
                <c:pt idx="82">
                  <c:v>5.4335535015099996</c:v>
                </c:pt>
                <c:pt idx="83">
                  <c:v>5.2346722427400003</c:v>
                </c:pt>
                <c:pt idx="84">
                  <c:v>5.0298597283599999</c:v>
                </c:pt>
                <c:pt idx="85">
                  <c:v>4.818869973</c:v>
                </c:pt>
                <c:pt idx="86">
                  <c:v>4.6014350582499999</c:v>
                </c:pt>
                <c:pt idx="87">
                  <c:v>4.3772623281399996</c:v>
                </c:pt>
                <c:pt idx="88">
                  <c:v>4.1460311005500001</c:v>
                </c:pt>
                <c:pt idx="89">
                  <c:v>3.90738878796</c:v>
                </c:pt>
                <c:pt idx="90">
                  <c:v>3.6609462921199998</c:v>
                </c:pt>
                <c:pt idx="91">
                  <c:v>3.4062724987099999</c:v>
                </c:pt>
                <c:pt idx="92">
                  <c:v>3.1428876466400002</c:v>
                </c:pt>
                <c:pt idx="93">
                  <c:v>2.87025527639</c:v>
                </c:pt>
                <c:pt idx="94">
                  <c:v>2.5877723653100002</c:v>
                </c:pt>
                <c:pt idx="95">
                  <c:v>2.2947571227400001</c:v>
                </c:pt>
                <c:pt idx="96">
                  <c:v>1.99043372637</c:v>
                </c:pt>
                <c:pt idx="97">
                  <c:v>1.6739130038200001</c:v>
                </c:pt>
                <c:pt idx="98">
                  <c:v>1.3441676554499999</c:v>
                </c:pt>
                <c:pt idx="99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945536"/>
        <c:axId val="148951424"/>
      </c:scatterChart>
      <c:valAx>
        <c:axId val="148945536"/>
        <c:scaling>
          <c:orientation val="minMax"/>
          <c:max val="1"/>
        </c:scaling>
        <c:delete val="0"/>
        <c:axPos val="b"/>
        <c:numFmt formatCode="General" sourceLinked="1"/>
        <c:majorTickMark val="out"/>
        <c:minorTickMark val="none"/>
        <c:tickLblPos val="nextTo"/>
        <c:crossAx val="148951424"/>
        <c:crosses val="autoZero"/>
        <c:crossBetween val="midCat"/>
      </c:valAx>
      <c:valAx>
        <c:axId val="148951424"/>
        <c:scaling>
          <c:orientation val="minMax"/>
          <c:max val="11"/>
          <c:min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8945536"/>
        <c:crosses val="autoZero"/>
        <c:crossBetween val="midCat"/>
      </c:valAx>
      <c:spPr>
        <a:ln w="12700"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78743034868044592"/>
          <c:y val="6.0412071184329515E-2"/>
          <c:w val="0.15951344625405295"/>
          <c:h val="0.13148530919829027"/>
        </c:manualLayout>
      </c:layout>
      <c:overlay val="0"/>
      <c:spPr>
        <a:solidFill>
          <a:srgbClr val="CCFFCC"/>
        </a:solidFill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436456</xdr:colOff>
      <xdr:row>0</xdr:row>
      <xdr:rowOff>74083</xdr:rowOff>
    </xdr:from>
    <xdr:to>
      <xdr:col>15</xdr:col>
      <xdr:colOff>175260</xdr:colOff>
      <xdr:row>17</xdr:row>
      <xdr:rowOff>148166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9"/>
  <sheetViews>
    <sheetView tabSelected="1" zoomScale="90" zoomScaleNormal="90" zoomScalePageLayoutView="125" workbookViewId="0">
      <selection activeCell="I20" sqref="I20"/>
    </sheetView>
  </sheetViews>
  <sheetFormatPr defaultColWidth="8.85546875" defaultRowHeight="15" x14ac:dyDescent="0.25"/>
  <cols>
    <col min="3" max="3" width="12.140625" bestFit="1" customWidth="1"/>
    <col min="4" max="4" width="12.140625" customWidth="1"/>
    <col min="16" max="16" width="12.85546875" bestFit="1" customWidth="1"/>
  </cols>
  <sheetData>
    <row r="1" spans="2:3" x14ac:dyDescent="0.25">
      <c r="B1" t="s">
        <v>10</v>
      </c>
      <c r="C1">
        <f>99*50</f>
        <v>4950</v>
      </c>
    </row>
    <row r="2" spans="2:3" x14ac:dyDescent="0.25">
      <c r="B2" t="s">
        <v>12</v>
      </c>
      <c r="C2">
        <v>100</v>
      </c>
    </row>
    <row r="3" spans="2:3" x14ac:dyDescent="0.25">
      <c r="B3" t="s">
        <v>13</v>
      </c>
      <c r="C3">
        <f>Length/(ncol-1)</f>
        <v>50</v>
      </c>
    </row>
    <row r="4" spans="2:3" x14ac:dyDescent="0.25">
      <c r="B4" t="s">
        <v>14</v>
      </c>
      <c r="C4">
        <v>1</v>
      </c>
    </row>
    <row r="5" spans="2:3" x14ac:dyDescent="0.25">
      <c r="B5" t="s">
        <v>8</v>
      </c>
      <c r="C5">
        <v>10</v>
      </c>
    </row>
    <row r="6" spans="2:3" x14ac:dyDescent="0.25">
      <c r="B6" t="s">
        <v>7</v>
      </c>
      <c r="C6">
        <v>2.0000000000000001E-4</v>
      </c>
    </row>
    <row r="7" spans="2:3" x14ac:dyDescent="0.25">
      <c r="B7" t="s">
        <v>6</v>
      </c>
      <c r="C7">
        <v>-10</v>
      </c>
    </row>
    <row r="19" spans="1:18" x14ac:dyDescent="0.25">
      <c r="A19" t="s">
        <v>9</v>
      </c>
      <c r="B19" t="s">
        <v>11</v>
      </c>
      <c r="C19" t="s">
        <v>1</v>
      </c>
      <c r="D19" t="s">
        <v>17</v>
      </c>
      <c r="E19" t="s">
        <v>0</v>
      </c>
      <c r="H19" t="s">
        <v>1</v>
      </c>
      <c r="I19" t="s">
        <v>3</v>
      </c>
      <c r="J19" t="s">
        <v>0</v>
      </c>
      <c r="K19" t="s">
        <v>2</v>
      </c>
      <c r="L19" t="s">
        <v>5</v>
      </c>
      <c r="M19" t="s">
        <v>4</v>
      </c>
      <c r="N19" t="s">
        <v>15</v>
      </c>
      <c r="O19" t="s">
        <v>16</v>
      </c>
      <c r="P19" t="s">
        <v>19</v>
      </c>
      <c r="R19" t="s">
        <v>18</v>
      </c>
    </row>
    <row r="20" spans="1:18" x14ac:dyDescent="0.25">
      <c r="A20">
        <v>1</v>
      </c>
      <c r="B20">
        <f t="shared" ref="B20:B45" si="0">(A20-1)*Length/(A$45-1)</f>
        <v>0</v>
      </c>
      <c r="C20">
        <f t="shared" ref="C20:C45" si="1">B20/Length</f>
        <v>0</v>
      </c>
      <c r="D20" s="4">
        <f t="shared" ref="D20:D45" si="2">E20-Datum</f>
        <v>20</v>
      </c>
      <c r="E20" s="2">
        <v>10</v>
      </c>
      <c r="G20">
        <v>0</v>
      </c>
      <c r="H20">
        <f t="shared" ref="H20:H51" si="3">G20/Length</f>
        <v>0</v>
      </c>
      <c r="I20">
        <v>10</v>
      </c>
      <c r="J20">
        <f t="shared" ref="J20:J51" si="4">SQRT(((I$20-Datum)^2)-$H20*((I$20-Datum)^2-(I$119-Datum)^2)+(Rech*G20/K)*(Length-G20))+Datum</f>
        <v>10</v>
      </c>
      <c r="K20">
        <f>(I20-J20)/J20</f>
        <v>0</v>
      </c>
      <c r="L20">
        <f t="shared" ref="L20:L51" si="5">0.5*(I20+I21)-Datum</f>
        <v>20.025760509450002</v>
      </c>
      <c r="M20">
        <f t="shared" ref="M20:M51" si="6">0.5*(J20+J21)-Datum</f>
        <v>20.025988955981077</v>
      </c>
      <c r="N20">
        <f t="shared" ref="N20:N51" si="7">-K*((I20-I21)/dx)*width*L20</f>
        <v>0.20634951713885274</v>
      </c>
      <c r="O20">
        <f t="shared" ref="O20:O51" si="8">-K*((J20-J21)/dx)*width*M20</f>
        <v>0.20818181818181306</v>
      </c>
      <c r="P20" s="5">
        <f>(N20-O20)/O20</f>
        <v>-8.8014460578881709E-3</v>
      </c>
      <c r="R20">
        <f t="shared" ref="R20:R51" si="9">-1*((K/(2*Length))*((J$20-Datum)^2-(J$119-Datum)^2)+Rech*(((G20+G21)/2)-(Length/2)))</f>
        <v>0.20818181818181825</v>
      </c>
    </row>
    <row r="21" spans="1:18" x14ac:dyDescent="0.25">
      <c r="A21">
        <f>A20+1</f>
        <v>2</v>
      </c>
      <c r="B21">
        <f t="shared" si="0"/>
        <v>198</v>
      </c>
      <c r="C21">
        <f t="shared" si="1"/>
        <v>0.04</v>
      </c>
      <c r="D21" s="1">
        <f t="shared" si="2"/>
        <v>20.19054035928707</v>
      </c>
      <c r="E21">
        <f t="shared" ref="E21:E44" si="10">SQRT(D$20^2-C21*(D$20^2-D$45^2)+(Rech*B21/K)*(Length-B21))+Datum</f>
        <v>10.19054035928707</v>
      </c>
      <c r="G21">
        <f t="shared" ref="G21:G52" si="11">G20+dx</f>
        <v>50</v>
      </c>
      <c r="H21">
        <f t="shared" si="3"/>
        <v>1.0101010101010102E-2</v>
      </c>
      <c r="I21">
        <v>10.051521018900001</v>
      </c>
      <c r="J21">
        <f t="shared" si="4"/>
        <v>10.051977911962155</v>
      </c>
      <c r="K21">
        <f t="shared" ref="K21:K84" si="12">(I21-J21)/J21</f>
        <v>-4.5453050748358634E-5</v>
      </c>
      <c r="L21">
        <f t="shared" si="5"/>
        <v>20.075971927449999</v>
      </c>
      <c r="M21">
        <f t="shared" si="6"/>
        <v>20.07665605279157</v>
      </c>
      <c r="N21">
        <f t="shared" si="7"/>
        <v>0.19635030146017518</v>
      </c>
      <c r="O21">
        <f t="shared" si="8"/>
        <v>0.19818181818182479</v>
      </c>
      <c r="P21" s="5">
        <f t="shared" ref="P21:P84" si="13">(N21-O21)/O21</f>
        <v>-9.2415981367637619E-3</v>
      </c>
      <c r="R21">
        <f t="shared" si="9"/>
        <v>0.19818181818181824</v>
      </c>
    </row>
    <row r="22" spans="1:18" x14ac:dyDescent="0.25">
      <c r="A22">
        <f t="shared" ref="A22:A44" si="14">A21+1</f>
        <v>3</v>
      </c>
      <c r="B22">
        <f t="shared" si="0"/>
        <v>396</v>
      </c>
      <c r="C22">
        <f t="shared" si="1"/>
        <v>0.08</v>
      </c>
      <c r="D22" s="1">
        <f t="shared" si="2"/>
        <v>20.340788578617104</v>
      </c>
      <c r="E22">
        <f t="shared" si="10"/>
        <v>10.340788578617104</v>
      </c>
      <c r="G22">
        <f t="shared" si="11"/>
        <v>100</v>
      </c>
      <c r="H22">
        <f t="shared" si="3"/>
        <v>2.0202020202020204E-2</v>
      </c>
      <c r="I22">
        <v>10.100422836</v>
      </c>
      <c r="J22">
        <f t="shared" si="4"/>
        <v>10.101334193620989</v>
      </c>
      <c r="K22">
        <f t="shared" si="12"/>
        <v>-9.0221509705586659E-5</v>
      </c>
      <c r="L22">
        <f t="shared" si="5"/>
        <v>20.1235739993</v>
      </c>
      <c r="M22">
        <f t="shared" si="6"/>
        <v>20.124711152519385</v>
      </c>
      <c r="N22">
        <f t="shared" si="7"/>
        <v>0.18635365913496865</v>
      </c>
      <c r="O22">
        <f t="shared" si="8"/>
        <v>0.18818181818181556</v>
      </c>
      <c r="P22" s="5">
        <f t="shared" si="13"/>
        <v>-9.7148548383170549E-3</v>
      </c>
      <c r="R22">
        <f t="shared" si="9"/>
        <v>0.18818181818181823</v>
      </c>
    </row>
    <row r="23" spans="1:18" x14ac:dyDescent="0.25">
      <c r="A23">
        <f t="shared" si="14"/>
        <v>4</v>
      </c>
      <c r="B23">
        <f t="shared" si="0"/>
        <v>594</v>
      </c>
      <c r="C23">
        <f t="shared" si="1"/>
        <v>0.12</v>
      </c>
      <c r="D23" s="1">
        <f t="shared" si="2"/>
        <v>20.451632697660106</v>
      </c>
      <c r="E23">
        <f t="shared" si="10"/>
        <v>10.451632697660106</v>
      </c>
      <c r="G23">
        <f t="shared" si="11"/>
        <v>150</v>
      </c>
      <c r="H23">
        <f t="shared" si="3"/>
        <v>3.0303030303030304E-2</v>
      </c>
      <c r="I23">
        <v>10.146725162599999</v>
      </c>
      <c r="J23">
        <f t="shared" si="4"/>
        <v>10.148088111417781</v>
      </c>
      <c r="K23">
        <f t="shared" si="12"/>
        <v>-1.3430597003276978E-4</v>
      </c>
      <c r="L23">
        <f t="shared" si="5"/>
        <v>20.168585738499999</v>
      </c>
      <c r="M23">
        <f t="shared" si="6"/>
        <v>20.17017292680687</v>
      </c>
      <c r="N23">
        <f t="shared" si="7"/>
        <v>0.17635875973286108</v>
      </c>
      <c r="O23">
        <f t="shared" si="8"/>
        <v>0.17818181818182768</v>
      </c>
      <c r="P23" s="5">
        <f t="shared" si="13"/>
        <v>-1.0231450478893652E-2</v>
      </c>
      <c r="R23">
        <f t="shared" si="9"/>
        <v>0.17818181818181822</v>
      </c>
    </row>
    <row r="24" spans="1:18" x14ac:dyDescent="0.25">
      <c r="A24">
        <f t="shared" si="14"/>
        <v>5</v>
      </c>
      <c r="B24">
        <f t="shared" si="0"/>
        <v>792</v>
      </c>
      <c r="C24">
        <f t="shared" si="1"/>
        <v>0.16</v>
      </c>
      <c r="D24" s="1">
        <f t="shared" si="2"/>
        <v>20.523711165381371</v>
      </c>
      <c r="E24">
        <f t="shared" si="10"/>
        <v>10.523711165381371</v>
      </c>
      <c r="G24">
        <f t="shared" si="11"/>
        <v>200</v>
      </c>
      <c r="H24">
        <f t="shared" si="3"/>
        <v>4.0404040404040407E-2</v>
      </c>
      <c r="I24">
        <v>10.190446314400001</v>
      </c>
      <c r="J24">
        <f t="shared" si="4"/>
        <v>10.192257742195963</v>
      </c>
      <c r="K24">
        <f t="shared" si="12"/>
        <v>-1.777258622947596E-4</v>
      </c>
      <c r="L24">
        <f t="shared" si="5"/>
        <v>20.2110248774</v>
      </c>
      <c r="M24">
        <f t="shared" si="6"/>
        <v>20.213058876157458</v>
      </c>
      <c r="N24">
        <f t="shared" si="7"/>
        <v>0.16636553949365676</v>
      </c>
      <c r="O24">
        <f t="shared" si="8"/>
        <v>0.16818181818181355</v>
      </c>
      <c r="P24" s="5">
        <f t="shared" si="13"/>
        <v>-1.0799494902554161E-2</v>
      </c>
      <c r="R24">
        <f t="shared" si="9"/>
        <v>0.16818181818181821</v>
      </c>
    </row>
    <row r="25" spans="1:18" x14ac:dyDescent="0.25">
      <c r="A25">
        <f t="shared" si="14"/>
        <v>6</v>
      </c>
      <c r="B25">
        <f t="shared" si="0"/>
        <v>990</v>
      </c>
      <c r="C25">
        <f t="shared" si="1"/>
        <v>0.2</v>
      </c>
      <c r="D25" s="1">
        <f t="shared" si="2"/>
        <v>20.557431746207989</v>
      </c>
      <c r="E25">
        <f t="shared" si="10"/>
        <v>10.557431746207989</v>
      </c>
      <c r="G25">
        <f t="shared" si="11"/>
        <v>250</v>
      </c>
      <c r="H25">
        <f t="shared" si="3"/>
        <v>5.0505050505050504E-2</v>
      </c>
      <c r="I25">
        <v>10.231603440400001</v>
      </c>
      <c r="J25">
        <f t="shared" si="4"/>
        <v>10.233860010118953</v>
      </c>
      <c r="K25">
        <f t="shared" si="12"/>
        <v>-2.2050035047585349E-4</v>
      </c>
      <c r="L25">
        <f t="shared" si="5"/>
        <v>20.250907999550002</v>
      </c>
      <c r="M25">
        <f t="shared" si="6"/>
        <v>20.253385365427185</v>
      </c>
      <c r="N25">
        <f t="shared" si="7"/>
        <v>0.15637394052740902</v>
      </c>
      <c r="O25">
        <f t="shared" si="8"/>
        <v>0.15818181818180807</v>
      </c>
      <c r="P25" s="5">
        <f t="shared" si="13"/>
        <v>-1.1429111608270575E-2</v>
      </c>
      <c r="R25">
        <f t="shared" si="9"/>
        <v>0.1581818181818182</v>
      </c>
    </row>
    <row r="26" spans="1:18" x14ac:dyDescent="0.25">
      <c r="A26">
        <f t="shared" si="14"/>
        <v>7</v>
      </c>
      <c r="B26">
        <f t="shared" si="0"/>
        <v>1188</v>
      </c>
      <c r="C26">
        <f t="shared" si="1"/>
        <v>0.24</v>
      </c>
      <c r="D26" s="1">
        <f t="shared" si="2"/>
        <v>20.552983238449837</v>
      </c>
      <c r="E26">
        <f t="shared" si="10"/>
        <v>10.552983238449837</v>
      </c>
      <c r="G26">
        <f t="shared" si="11"/>
        <v>300</v>
      </c>
      <c r="H26">
        <f t="shared" si="3"/>
        <v>6.0606060606060608E-2</v>
      </c>
      <c r="I26">
        <v>10.270212558700001</v>
      </c>
      <c r="J26">
        <f t="shared" si="4"/>
        <v>10.272910720735418</v>
      </c>
      <c r="K26">
        <f t="shared" si="12"/>
        <v>-2.6264825118849794E-4</v>
      </c>
      <c r="L26">
        <f t="shared" si="5"/>
        <v>20.288250573599999</v>
      </c>
      <c r="M26">
        <f t="shared" si="6"/>
        <v>20.291167656547341</v>
      </c>
      <c r="N26">
        <f t="shared" si="7"/>
        <v>0.1463839064566059</v>
      </c>
      <c r="O26">
        <f t="shared" si="8"/>
        <v>0.14818181818182208</v>
      </c>
      <c r="P26" s="5">
        <f t="shared" si="13"/>
        <v>-1.2133146611888E-2</v>
      </c>
      <c r="R26">
        <f t="shared" si="9"/>
        <v>0.14818181818181819</v>
      </c>
    </row>
    <row r="27" spans="1:18" x14ac:dyDescent="0.25">
      <c r="A27">
        <f t="shared" si="14"/>
        <v>8</v>
      </c>
      <c r="B27">
        <f t="shared" si="0"/>
        <v>1386</v>
      </c>
      <c r="C27">
        <f t="shared" si="1"/>
        <v>0.28000000000000003</v>
      </c>
      <c r="D27" s="1">
        <f t="shared" si="2"/>
        <v>20.510340806529765</v>
      </c>
      <c r="E27">
        <f t="shared" si="10"/>
        <v>10.510340806529765</v>
      </c>
      <c r="G27">
        <f t="shared" si="11"/>
        <v>350</v>
      </c>
      <c r="H27">
        <f t="shared" si="3"/>
        <v>7.0707070707070704E-2</v>
      </c>
      <c r="I27">
        <v>10.306288588499999</v>
      </c>
      <c r="J27">
        <f t="shared" si="4"/>
        <v>10.309424592359264</v>
      </c>
      <c r="K27">
        <f t="shared" si="12"/>
        <v>-3.0418805930145822E-4</v>
      </c>
      <c r="L27">
        <f t="shared" si="5"/>
        <v>20.32306698435</v>
      </c>
      <c r="M27">
        <f t="shared" si="6"/>
        <v>20.326419938637528</v>
      </c>
      <c r="N27">
        <f t="shared" si="7"/>
        <v>0.1363953850997984</v>
      </c>
      <c r="O27">
        <f t="shared" si="8"/>
        <v>0.13818181818181044</v>
      </c>
      <c r="P27" s="5">
        <f t="shared" si="13"/>
        <v>-1.2928134146140488E-2</v>
      </c>
      <c r="R27">
        <f t="shared" si="9"/>
        <v>0.13818181818181824</v>
      </c>
    </row>
    <row r="28" spans="1:18" x14ac:dyDescent="0.25">
      <c r="A28">
        <f t="shared" si="14"/>
        <v>9</v>
      </c>
      <c r="B28">
        <f t="shared" si="0"/>
        <v>1584</v>
      </c>
      <c r="C28">
        <f t="shared" si="1"/>
        <v>0.32</v>
      </c>
      <c r="D28" s="1">
        <f t="shared" si="2"/>
        <v>20.42926528292195</v>
      </c>
      <c r="E28">
        <f t="shared" si="10"/>
        <v>10.42926528292195</v>
      </c>
      <c r="G28">
        <f t="shared" si="11"/>
        <v>400</v>
      </c>
      <c r="H28">
        <f t="shared" si="3"/>
        <v>8.0808080808080815E-2</v>
      </c>
      <c r="I28">
        <v>10.3398453802</v>
      </c>
      <c r="J28">
        <f t="shared" si="4"/>
        <v>10.343415284915789</v>
      </c>
      <c r="K28">
        <f t="shared" si="12"/>
        <v>-3.451379082685813E-4</v>
      </c>
      <c r="L28">
        <f t="shared" si="5"/>
        <v>20.355370561400001</v>
      </c>
      <c r="M28">
        <f t="shared" si="6"/>
        <v>20.359155355653328</v>
      </c>
      <c r="N28">
        <f t="shared" si="7"/>
        <v>0.12640832654355333</v>
      </c>
      <c r="O28">
        <f t="shared" si="8"/>
        <v>0.12818181818183003</v>
      </c>
      <c r="P28" s="5">
        <f t="shared" si="13"/>
        <v>-1.383575036953324E-2</v>
      </c>
      <c r="R28">
        <f t="shared" si="9"/>
        <v>0.12818181818181823</v>
      </c>
    </row>
    <row r="29" spans="1:18" x14ac:dyDescent="0.25">
      <c r="A29">
        <f t="shared" si="14"/>
        <v>10</v>
      </c>
      <c r="B29">
        <f t="shared" si="0"/>
        <v>1782</v>
      </c>
      <c r="C29">
        <f t="shared" si="1"/>
        <v>0.36</v>
      </c>
      <c r="D29" s="1">
        <f t="shared" si="2"/>
        <v>20.309296393523827</v>
      </c>
      <c r="E29">
        <f t="shared" si="10"/>
        <v>10.309296393523827</v>
      </c>
      <c r="G29">
        <f t="shared" si="11"/>
        <v>450</v>
      </c>
      <c r="H29">
        <f t="shared" si="3"/>
        <v>9.0909090909090912E-2</v>
      </c>
      <c r="I29">
        <v>10.3708957426</v>
      </c>
      <c r="J29">
        <f t="shared" si="4"/>
        <v>10.374895426390871</v>
      </c>
      <c r="K29">
        <f t="shared" si="12"/>
        <v>-3.8551557644593239E-4</v>
      </c>
      <c r="L29">
        <f t="shared" si="5"/>
        <v>20.385173605399999</v>
      </c>
      <c r="M29">
        <f t="shared" si="6"/>
        <v>20.389386031698713</v>
      </c>
      <c r="N29">
        <f t="shared" si="7"/>
        <v>0.11642268475683472</v>
      </c>
      <c r="O29">
        <f t="shared" si="8"/>
        <v>0.11818181818181075</v>
      </c>
      <c r="P29" s="5">
        <f t="shared" si="13"/>
        <v>-1.4884975134413551E-2</v>
      </c>
      <c r="R29">
        <f t="shared" si="9"/>
        <v>0.11818181818181822</v>
      </c>
    </row>
    <row r="30" spans="1:18" x14ac:dyDescent="0.25">
      <c r="A30">
        <f t="shared" si="14"/>
        <v>11</v>
      </c>
      <c r="B30">
        <f t="shared" si="0"/>
        <v>1980</v>
      </c>
      <c r="C30">
        <f t="shared" si="1"/>
        <v>0.4</v>
      </c>
      <c r="D30" s="1">
        <f t="shared" si="2"/>
        <v>20.149739452409801</v>
      </c>
      <c r="E30">
        <f t="shared" si="10"/>
        <v>10.149739452409801</v>
      </c>
      <c r="G30">
        <f t="shared" si="11"/>
        <v>500</v>
      </c>
      <c r="H30">
        <f t="shared" si="3"/>
        <v>0.10101010101010101</v>
      </c>
      <c r="I30">
        <v>10.399451468200001</v>
      </c>
      <c r="J30">
        <f t="shared" si="4"/>
        <v>10.403876637006551</v>
      </c>
      <c r="K30">
        <f t="shared" si="12"/>
        <v>-4.2533845420755063E-4</v>
      </c>
      <c r="L30">
        <f t="shared" si="5"/>
        <v>20.41248741195</v>
      </c>
      <c r="M30">
        <f t="shared" si="6"/>
        <v>20.417123094120406</v>
      </c>
      <c r="N30">
        <f t="shared" si="7"/>
        <v>0.10643841507990033</v>
      </c>
      <c r="O30">
        <f t="shared" si="8"/>
        <v>0.10818181818182462</v>
      </c>
      <c r="P30" s="5">
        <f t="shared" si="13"/>
        <v>-1.6115490858122757E-2</v>
      </c>
      <c r="R30">
        <f t="shared" si="9"/>
        <v>0.10818181818181821</v>
      </c>
    </row>
    <row r="31" spans="1:18" x14ac:dyDescent="0.25">
      <c r="A31">
        <f t="shared" si="14"/>
        <v>12</v>
      </c>
      <c r="B31">
        <f t="shared" si="0"/>
        <v>2178</v>
      </c>
      <c r="C31">
        <f t="shared" si="1"/>
        <v>0.44</v>
      </c>
      <c r="D31" s="1">
        <f t="shared" si="2"/>
        <v>19.949644608363329</v>
      </c>
      <c r="E31">
        <f t="shared" si="10"/>
        <v>9.9496446083633288</v>
      </c>
      <c r="G31">
        <f t="shared" si="11"/>
        <v>550</v>
      </c>
      <c r="H31">
        <f t="shared" si="3"/>
        <v>0.1111111111111111</v>
      </c>
      <c r="I31">
        <v>10.425523355699999</v>
      </c>
      <c r="J31">
        <f t="shared" si="4"/>
        <v>10.430369551234261</v>
      </c>
      <c r="K31">
        <f t="shared" si="12"/>
        <v>-4.646235697073541E-4</v>
      </c>
      <c r="L31">
        <f t="shared" si="5"/>
        <v>20.43732229335</v>
      </c>
      <c r="M31">
        <f t="shared" si="6"/>
        <v>20.442376694489806</v>
      </c>
      <c r="N31">
        <f t="shared" si="7"/>
        <v>9.6455476588877181E-2</v>
      </c>
      <c r="O31">
        <f t="shared" si="8"/>
        <v>9.8181818181820285E-2</v>
      </c>
      <c r="P31" s="5">
        <f t="shared" si="13"/>
        <v>-1.7583108817012714E-2</v>
      </c>
      <c r="R31">
        <f t="shared" si="9"/>
        <v>9.8181818181818203E-2</v>
      </c>
    </row>
    <row r="32" spans="1:18" x14ac:dyDescent="0.25">
      <c r="A32">
        <f t="shared" si="14"/>
        <v>13</v>
      </c>
      <c r="B32">
        <f t="shared" si="0"/>
        <v>2376</v>
      </c>
      <c r="C32">
        <f t="shared" si="1"/>
        <v>0.48</v>
      </c>
      <c r="D32" s="1">
        <f t="shared" si="2"/>
        <v>19.707777145076509</v>
      </c>
      <c r="E32">
        <f t="shared" si="10"/>
        <v>9.7077771450765091</v>
      </c>
      <c r="G32">
        <f t="shared" si="11"/>
        <v>600</v>
      </c>
      <c r="H32">
        <f t="shared" si="3"/>
        <v>0.12121212121212122</v>
      </c>
      <c r="I32">
        <v>10.449121230999999</v>
      </c>
      <c r="J32">
        <f t="shared" si="4"/>
        <v>10.45438383774535</v>
      </c>
      <c r="K32">
        <f t="shared" si="12"/>
        <v>-5.0338755750964598E-4</v>
      </c>
      <c r="L32">
        <f t="shared" si="5"/>
        <v>20.459687598350001</v>
      </c>
      <c r="M32">
        <f t="shared" si="6"/>
        <v>20.465156027566799</v>
      </c>
      <c r="N32">
        <f t="shared" si="7"/>
        <v>8.647383001216255E-2</v>
      </c>
      <c r="O32">
        <f t="shared" si="8"/>
        <v>8.8181818181819249E-2</v>
      </c>
      <c r="P32" s="5">
        <f t="shared" si="13"/>
        <v>-1.9368938006415939E-2</v>
      </c>
      <c r="R32">
        <f t="shared" si="9"/>
        <v>8.8181818181818195E-2</v>
      </c>
    </row>
    <row r="33" spans="1:18" x14ac:dyDescent="0.25">
      <c r="A33">
        <f t="shared" si="14"/>
        <v>14</v>
      </c>
      <c r="B33">
        <f t="shared" si="0"/>
        <v>2574</v>
      </c>
      <c r="C33">
        <f t="shared" si="1"/>
        <v>0.52</v>
      </c>
      <c r="D33" s="1">
        <f t="shared" si="2"/>
        <v>19.42257655410322</v>
      </c>
      <c r="E33">
        <f t="shared" si="10"/>
        <v>9.4225765541032196</v>
      </c>
      <c r="G33">
        <f t="shared" si="11"/>
        <v>650</v>
      </c>
      <c r="H33">
        <f t="shared" si="3"/>
        <v>0.13131313131313133</v>
      </c>
      <c r="I33">
        <v>10.4702539657</v>
      </c>
      <c r="J33">
        <f t="shared" si="4"/>
        <v>10.475928217388251</v>
      </c>
      <c r="K33">
        <f t="shared" si="12"/>
        <v>-5.4164667516843441E-4</v>
      </c>
      <c r="L33">
        <f t="shared" si="5"/>
        <v>20.479591729799999</v>
      </c>
      <c r="M33">
        <f t="shared" si="6"/>
        <v>20.48546934832995</v>
      </c>
      <c r="N33">
        <f t="shared" si="7"/>
        <v>7.6493438574877698E-2</v>
      </c>
      <c r="O33">
        <f t="shared" si="8"/>
        <v>7.8181818181815063E-2</v>
      </c>
      <c r="P33" s="5">
        <f t="shared" si="13"/>
        <v>-2.1595553111990417E-2</v>
      </c>
      <c r="R33">
        <f t="shared" si="9"/>
        <v>7.8181818181818241E-2</v>
      </c>
    </row>
    <row r="34" spans="1:18" x14ac:dyDescent="0.25">
      <c r="A34">
        <f t="shared" si="14"/>
        <v>15</v>
      </c>
      <c r="B34">
        <f t="shared" si="0"/>
        <v>2772</v>
      </c>
      <c r="C34">
        <f t="shared" si="1"/>
        <v>0.56000000000000005</v>
      </c>
      <c r="D34" s="1">
        <f t="shared" si="2"/>
        <v>19.092100984438567</v>
      </c>
      <c r="E34">
        <f t="shared" si="10"/>
        <v>9.0921009844385665</v>
      </c>
      <c r="G34">
        <f t="shared" si="11"/>
        <v>700</v>
      </c>
      <c r="H34">
        <f t="shared" si="3"/>
        <v>0.14141414141414141</v>
      </c>
      <c r="I34">
        <v>10.488929493900001</v>
      </c>
      <c r="J34">
        <f t="shared" si="4"/>
        <v>10.495010479271645</v>
      </c>
      <c r="K34">
        <f t="shared" si="12"/>
        <v>-5.7941679845436493E-4</v>
      </c>
      <c r="L34">
        <f t="shared" si="5"/>
        <v>20.49704216045</v>
      </c>
      <c r="M34">
        <f t="shared" si="6"/>
        <v>20.503323987147802</v>
      </c>
      <c r="N34">
        <f t="shared" si="7"/>
        <v>6.6514267323607004E-2</v>
      </c>
      <c r="O34">
        <f t="shared" si="8"/>
        <v>6.8181818181816525E-2</v>
      </c>
      <c r="P34" s="5">
        <f t="shared" si="13"/>
        <v>-2.4457412587073572E-2</v>
      </c>
      <c r="R34">
        <f t="shared" si="9"/>
        <v>6.8181818181818232E-2</v>
      </c>
    </row>
    <row r="35" spans="1:18" x14ac:dyDescent="0.25">
      <c r="A35">
        <f t="shared" si="14"/>
        <v>16</v>
      </c>
      <c r="B35">
        <f t="shared" si="0"/>
        <v>2970</v>
      </c>
      <c r="C35">
        <f t="shared" si="1"/>
        <v>0.6</v>
      </c>
      <c r="D35" s="1">
        <f t="shared" si="2"/>
        <v>18.713952014473051</v>
      </c>
      <c r="E35">
        <f t="shared" si="10"/>
        <v>8.7139520144730511</v>
      </c>
      <c r="G35">
        <f t="shared" si="11"/>
        <v>750</v>
      </c>
      <c r="H35">
        <f t="shared" si="3"/>
        <v>0.15151515151515152</v>
      </c>
      <c r="I35">
        <v>10.505154827</v>
      </c>
      <c r="J35">
        <f t="shared" si="4"/>
        <v>10.511637495023958</v>
      </c>
      <c r="K35">
        <f t="shared" si="12"/>
        <v>-6.1671343090235174E-4</v>
      </c>
      <c r="L35">
        <f t="shared" si="5"/>
        <v>20.512045446999998</v>
      </c>
      <c r="M35">
        <f t="shared" si="6"/>
        <v>20.518726363157398</v>
      </c>
      <c r="N35">
        <f t="shared" si="7"/>
        <v>5.6536284239203427E-2</v>
      </c>
      <c r="O35">
        <f t="shared" si="8"/>
        <v>5.8181818181811985E-2</v>
      </c>
      <c r="P35" s="5">
        <f t="shared" si="13"/>
        <v>-2.8282614638587607E-2</v>
      </c>
      <c r="R35">
        <f t="shared" si="9"/>
        <v>5.8181818181818223E-2</v>
      </c>
    </row>
    <row r="36" spans="1:18" x14ac:dyDescent="0.25">
      <c r="A36">
        <f t="shared" si="14"/>
        <v>17</v>
      </c>
      <c r="B36">
        <f t="shared" si="0"/>
        <v>3168</v>
      </c>
      <c r="C36">
        <f t="shared" si="1"/>
        <v>0.64</v>
      </c>
      <c r="D36" s="1">
        <f t="shared" si="2"/>
        <v>18.285172134820062</v>
      </c>
      <c r="E36">
        <f t="shared" si="10"/>
        <v>8.285172134820062</v>
      </c>
      <c r="G36">
        <f t="shared" si="11"/>
        <v>800</v>
      </c>
      <c r="H36">
        <f t="shared" si="3"/>
        <v>0.16161616161616163</v>
      </c>
      <c r="I36">
        <v>10.518936067</v>
      </c>
      <c r="J36">
        <f t="shared" si="4"/>
        <v>10.525815231290835</v>
      </c>
      <c r="K36">
        <f t="shared" si="12"/>
        <v>-6.5355168599051747E-4</v>
      </c>
      <c r="L36">
        <f t="shared" si="5"/>
        <v>20.524607242199998</v>
      </c>
      <c r="M36">
        <f t="shared" si="6"/>
        <v>20.531681995907519</v>
      </c>
      <c r="N36">
        <f t="shared" si="7"/>
        <v>4.6559457432680557E-2</v>
      </c>
      <c r="O36">
        <f t="shared" si="8"/>
        <v>4.8181818181823814E-2</v>
      </c>
      <c r="P36" s="5">
        <f t="shared" si="13"/>
        <v>-3.3671638189761786E-2</v>
      </c>
      <c r="R36">
        <f t="shared" si="9"/>
        <v>4.8181818181818215E-2</v>
      </c>
    </row>
    <row r="37" spans="1:18" x14ac:dyDescent="0.25">
      <c r="A37">
        <f t="shared" si="14"/>
        <v>18</v>
      </c>
      <c r="B37">
        <f t="shared" si="0"/>
        <v>3366</v>
      </c>
      <c r="C37">
        <f t="shared" si="1"/>
        <v>0.68</v>
      </c>
      <c r="D37" s="1">
        <f t="shared" si="2"/>
        <v>17.802103246526798</v>
      </c>
      <c r="E37">
        <f t="shared" si="10"/>
        <v>7.8021032465267979</v>
      </c>
      <c r="G37">
        <f t="shared" si="11"/>
        <v>850</v>
      </c>
      <c r="H37">
        <f t="shared" si="3"/>
        <v>0.17171717171717171</v>
      </c>
      <c r="I37">
        <v>10.5302784174</v>
      </c>
      <c r="J37">
        <f t="shared" si="4"/>
        <v>10.537548760524199</v>
      </c>
      <c r="K37">
        <f t="shared" si="12"/>
        <v>-6.899463328165626E-4</v>
      </c>
      <c r="L37">
        <f t="shared" si="5"/>
        <v>20.5347323055</v>
      </c>
      <c r="M37">
        <f t="shared" si="6"/>
        <v>20.542195515316472</v>
      </c>
      <c r="N37">
        <f t="shared" si="7"/>
        <v>3.6583759940864657E-2</v>
      </c>
      <c r="O37">
        <f t="shared" si="8"/>
        <v>3.8181818181822681E-2</v>
      </c>
      <c r="P37" s="5">
        <f t="shared" si="13"/>
        <v>-4.1853906310800451E-2</v>
      </c>
      <c r="R37">
        <f t="shared" si="9"/>
        <v>3.8181818181818206E-2</v>
      </c>
    </row>
    <row r="38" spans="1:18" x14ac:dyDescent="0.25">
      <c r="A38">
        <f t="shared" si="14"/>
        <v>19</v>
      </c>
      <c r="B38">
        <f t="shared" si="0"/>
        <v>3564</v>
      </c>
      <c r="C38">
        <f t="shared" si="1"/>
        <v>0.72</v>
      </c>
      <c r="D38" s="1">
        <f t="shared" si="2"/>
        <v>17.260187716244573</v>
      </c>
      <c r="E38">
        <f t="shared" si="10"/>
        <v>7.2601877162445732</v>
      </c>
      <c r="G38">
        <f t="shared" si="11"/>
        <v>900</v>
      </c>
      <c r="H38">
        <f t="shared" si="3"/>
        <v>0.18181818181818182</v>
      </c>
      <c r="I38">
        <v>10.539186193600001</v>
      </c>
      <c r="J38">
        <f t="shared" si="4"/>
        <v>10.546842270108741</v>
      </c>
      <c r="K38">
        <f t="shared" si="12"/>
        <v>-7.2591172909052492E-4</v>
      </c>
      <c r="L38">
        <f t="shared" si="5"/>
        <v>20.542424511850001</v>
      </c>
      <c r="M38">
        <f t="shared" si="6"/>
        <v>20.550270669986581</v>
      </c>
      <c r="N38">
        <f t="shared" si="7"/>
        <v>2.660916327838287E-2</v>
      </c>
      <c r="O38">
        <f t="shared" si="8"/>
        <v>2.8181818181814738E-2</v>
      </c>
      <c r="P38" s="5">
        <f t="shared" si="13"/>
        <v>-5.5803883670169849E-2</v>
      </c>
      <c r="R38">
        <f t="shared" si="9"/>
        <v>2.8181818181818197E-2</v>
      </c>
    </row>
    <row r="39" spans="1:18" x14ac:dyDescent="0.25">
      <c r="A39">
        <f t="shared" si="14"/>
        <v>20</v>
      </c>
      <c r="B39">
        <f t="shared" si="0"/>
        <v>3762</v>
      </c>
      <c r="C39">
        <f t="shared" si="1"/>
        <v>0.76</v>
      </c>
      <c r="D39" s="1">
        <f t="shared" si="2"/>
        <v>16.653681875189044</v>
      </c>
      <c r="E39">
        <f t="shared" si="10"/>
        <v>6.6536818751890436</v>
      </c>
      <c r="G39">
        <f t="shared" si="11"/>
        <v>950</v>
      </c>
      <c r="H39">
        <f t="shared" si="3"/>
        <v>0.19191919191919191</v>
      </c>
      <c r="I39">
        <v>10.545662830099999</v>
      </c>
      <c r="J39">
        <f t="shared" si="4"/>
        <v>10.553699069864418</v>
      </c>
      <c r="K39">
        <f t="shared" si="12"/>
        <v>-7.6146190176729534E-4</v>
      </c>
      <c r="L39">
        <f t="shared" si="5"/>
        <v>20.547686858749998</v>
      </c>
      <c r="M39">
        <f t="shared" si="6"/>
        <v>20.555910333910436</v>
      </c>
      <c r="N39">
        <f t="shared" si="7"/>
        <v>1.6635642757336845E-2</v>
      </c>
      <c r="O39">
        <f t="shared" si="8"/>
        <v>1.8181818181817602E-2</v>
      </c>
      <c r="P39" s="5">
        <f t="shared" si="13"/>
        <v>-8.5039648346444313E-2</v>
      </c>
      <c r="R39">
        <f t="shared" si="9"/>
        <v>1.8181818181818188E-2</v>
      </c>
    </row>
    <row r="40" spans="1:18" x14ac:dyDescent="0.25">
      <c r="A40">
        <f t="shared" si="14"/>
        <v>21</v>
      </c>
      <c r="B40">
        <f t="shared" si="0"/>
        <v>3960</v>
      </c>
      <c r="C40">
        <f t="shared" si="1"/>
        <v>0.8</v>
      </c>
      <c r="D40" s="1">
        <f t="shared" si="2"/>
        <v>15.975230827753318</v>
      </c>
      <c r="E40">
        <f t="shared" si="10"/>
        <v>5.9752308277533182</v>
      </c>
      <c r="G40">
        <f t="shared" si="11"/>
        <v>1000</v>
      </c>
      <c r="H40">
        <f t="shared" si="3"/>
        <v>0.20202020202020202</v>
      </c>
      <c r="I40">
        <v>10.5497108874</v>
      </c>
      <c r="J40">
        <f t="shared" si="4"/>
        <v>10.558121597956454</v>
      </c>
      <c r="K40">
        <f t="shared" si="12"/>
        <v>-7.9661050295935776E-4</v>
      </c>
      <c r="L40">
        <f t="shared" si="5"/>
        <v>20.550521472</v>
      </c>
      <c r="M40">
        <f t="shared" si="6"/>
        <v>20.559116511596979</v>
      </c>
      <c r="N40">
        <f t="shared" si="7"/>
        <v>6.6631744908685333E-3</v>
      </c>
      <c r="O40">
        <f t="shared" si="8"/>
        <v>8.1818181818154971E-3</v>
      </c>
      <c r="P40" s="5">
        <f t="shared" si="13"/>
        <v>-0.18561200667135647</v>
      </c>
      <c r="R40">
        <f t="shared" si="9"/>
        <v>8.1818181818182345E-3</v>
      </c>
    </row>
    <row r="41" spans="1:18" x14ac:dyDescent="0.25">
      <c r="A41">
        <f t="shared" si="14"/>
        <v>22</v>
      </c>
      <c r="B41">
        <f t="shared" si="0"/>
        <v>4158</v>
      </c>
      <c r="C41">
        <f t="shared" si="1"/>
        <v>0.84</v>
      </c>
      <c r="D41" s="1">
        <f t="shared" si="2"/>
        <v>15.215213439186451</v>
      </c>
      <c r="E41">
        <f t="shared" si="10"/>
        <v>5.2152134391864511</v>
      </c>
      <c r="G41">
        <f t="shared" si="11"/>
        <v>1050</v>
      </c>
      <c r="H41">
        <f t="shared" si="3"/>
        <v>0.21212121212121213</v>
      </c>
      <c r="I41">
        <v>10.5513320566</v>
      </c>
      <c r="J41">
        <f t="shared" si="4"/>
        <v>10.560111425237505</v>
      </c>
      <c r="K41">
        <f t="shared" si="12"/>
        <v>-8.3137083350496969E-4</v>
      </c>
      <c r="L41">
        <f t="shared" si="5"/>
        <v>20.55092960955</v>
      </c>
      <c r="M41">
        <f t="shared" si="6"/>
        <v>20.559890341638813</v>
      </c>
      <c r="N41">
        <f t="shared" si="7"/>
        <v>-3.3082643984477713E-3</v>
      </c>
      <c r="O41">
        <f t="shared" si="8"/>
        <v>-1.8181818181787512E-3</v>
      </c>
      <c r="P41" s="5">
        <f t="shared" si="13"/>
        <v>0.81954541914934353</v>
      </c>
      <c r="R41">
        <f t="shared" si="9"/>
        <v>-1.8181818181817744E-3</v>
      </c>
    </row>
    <row r="42" spans="1:18" x14ac:dyDescent="0.25">
      <c r="A42">
        <f t="shared" si="14"/>
        <v>23</v>
      </c>
      <c r="B42">
        <f t="shared" si="0"/>
        <v>4356</v>
      </c>
      <c r="C42">
        <f t="shared" si="1"/>
        <v>0.88</v>
      </c>
      <c r="D42" s="1">
        <f t="shared" si="2"/>
        <v>14.360685220420368</v>
      </c>
      <c r="E42">
        <f t="shared" si="10"/>
        <v>4.3606852204203683</v>
      </c>
      <c r="G42">
        <f t="shared" si="11"/>
        <v>1100</v>
      </c>
      <c r="H42">
        <f t="shared" si="3"/>
        <v>0.22222222222222221</v>
      </c>
      <c r="I42">
        <v>10.5505271625</v>
      </c>
      <c r="J42">
        <f t="shared" si="4"/>
        <v>10.55966925804012</v>
      </c>
      <c r="K42">
        <f t="shared" si="12"/>
        <v>-8.6575586002939282E-4</v>
      </c>
      <c r="L42">
        <f t="shared" si="5"/>
        <v>20.548911664049999</v>
      </c>
      <c r="M42">
        <f t="shared" si="6"/>
        <v>20.558232098735587</v>
      </c>
      <c r="N42">
        <f t="shared" si="7"/>
        <v>-1.3278693976980931E-2</v>
      </c>
      <c r="O42">
        <f t="shared" si="8"/>
        <v>-1.1818181818180815E-2</v>
      </c>
      <c r="P42" s="5">
        <f t="shared" si="13"/>
        <v>0.123581798052328</v>
      </c>
      <c r="R42">
        <f t="shared" si="9"/>
        <v>-1.1818181818181783E-2</v>
      </c>
    </row>
    <row r="43" spans="1:18" x14ac:dyDescent="0.25">
      <c r="A43">
        <f t="shared" si="14"/>
        <v>24</v>
      </c>
      <c r="B43">
        <f t="shared" si="0"/>
        <v>4554</v>
      </c>
      <c r="C43">
        <f t="shared" si="1"/>
        <v>0.92</v>
      </c>
      <c r="D43" s="1">
        <f t="shared" si="2"/>
        <v>13.393568605864532</v>
      </c>
      <c r="E43">
        <f t="shared" si="10"/>
        <v>3.393568605864532</v>
      </c>
      <c r="G43">
        <f t="shared" si="11"/>
        <v>1150</v>
      </c>
      <c r="H43">
        <f t="shared" si="3"/>
        <v>0.23232323232323232</v>
      </c>
      <c r="I43">
        <v>10.547296165600001</v>
      </c>
      <c r="J43">
        <f t="shared" si="4"/>
        <v>10.556794939431054</v>
      </c>
      <c r="K43">
        <f t="shared" si="12"/>
        <v>-8.997781888870494E-4</v>
      </c>
      <c r="L43">
        <f t="shared" si="5"/>
        <v>20.5444671638</v>
      </c>
      <c r="M43">
        <f t="shared" si="6"/>
        <v>20.554141194181852</v>
      </c>
      <c r="N43">
        <f t="shared" si="7"/>
        <v>-2.3248133834575243E-2</v>
      </c>
      <c r="O43">
        <f t="shared" si="8"/>
        <v>-2.1818181818175991E-2</v>
      </c>
      <c r="P43" s="5">
        <f t="shared" si="13"/>
        <v>6.5539467418316538E-2</v>
      </c>
      <c r="R43">
        <f t="shared" si="9"/>
        <v>-2.1818181818181792E-2</v>
      </c>
    </row>
    <row r="44" spans="1:18" x14ac:dyDescent="0.25">
      <c r="A44">
        <f t="shared" si="14"/>
        <v>25</v>
      </c>
      <c r="B44">
        <f t="shared" si="0"/>
        <v>4752</v>
      </c>
      <c r="C44">
        <f t="shared" si="1"/>
        <v>0.96</v>
      </c>
      <c r="D44" s="1">
        <f t="shared" si="2"/>
        <v>12.287307272140632</v>
      </c>
      <c r="E44">
        <f t="shared" si="10"/>
        <v>2.287307272140632</v>
      </c>
      <c r="G44">
        <f t="shared" si="11"/>
        <v>1200</v>
      </c>
      <c r="H44">
        <f t="shared" si="3"/>
        <v>0.24242424242424243</v>
      </c>
      <c r="I44">
        <v>10.541638162</v>
      </c>
      <c r="J44">
        <f t="shared" si="4"/>
        <v>10.551487448932654</v>
      </c>
      <c r="K44">
        <f t="shared" si="12"/>
        <v>-9.3345009225697707E-4</v>
      </c>
      <c r="L44">
        <f t="shared" si="5"/>
        <v>20.537594772049999</v>
      </c>
      <c r="M44">
        <f t="shared" si="6"/>
        <v>20.547616174821407</v>
      </c>
      <c r="N44">
        <f t="shared" si="7"/>
        <v>-3.3216601719388873E-2</v>
      </c>
      <c r="O44">
        <f t="shared" si="8"/>
        <v>-3.1818181818190495E-2</v>
      </c>
      <c r="P44" s="5">
        <f t="shared" si="13"/>
        <v>4.3950339751937031E-2</v>
      </c>
      <c r="R44">
        <f t="shared" si="9"/>
        <v>-3.1818181818181801E-2</v>
      </c>
    </row>
    <row r="45" spans="1:18" x14ac:dyDescent="0.25">
      <c r="A45">
        <f>A44+1</f>
        <v>26</v>
      </c>
      <c r="B45">
        <f t="shared" si="0"/>
        <v>4950</v>
      </c>
      <c r="C45">
        <f t="shared" si="1"/>
        <v>1</v>
      </c>
      <c r="D45" s="4">
        <f t="shared" si="2"/>
        <v>11</v>
      </c>
      <c r="E45" s="3">
        <v>1</v>
      </c>
      <c r="G45">
        <f t="shared" si="11"/>
        <v>1250</v>
      </c>
      <c r="H45">
        <f t="shared" si="3"/>
        <v>0.25252525252525254</v>
      </c>
      <c r="I45">
        <v>10.533551382100001</v>
      </c>
      <c r="J45">
        <f t="shared" si="4"/>
        <v>10.543744900710156</v>
      </c>
      <c r="K45">
        <f t="shared" si="12"/>
        <v>-9.6678350113235125E-4</v>
      </c>
      <c r="L45">
        <f t="shared" si="5"/>
        <v>20.528292284700001</v>
      </c>
      <c r="M45">
        <f t="shared" si="6"/>
        <v>20.538654720463768</v>
      </c>
      <c r="N45">
        <f t="shared" si="7"/>
        <v>-4.3184115432367547E-2</v>
      </c>
      <c r="O45">
        <f t="shared" si="8"/>
        <v>-4.1818181818177716E-2</v>
      </c>
      <c r="P45" s="5">
        <f t="shared" si="13"/>
        <v>3.2663629904542635E-2</v>
      </c>
      <c r="R45">
        <f t="shared" si="9"/>
        <v>-4.1818181818181782E-2</v>
      </c>
    </row>
    <row r="46" spans="1:18" x14ac:dyDescent="0.25">
      <c r="G46">
        <f t="shared" si="11"/>
        <v>1300</v>
      </c>
      <c r="H46">
        <f t="shared" si="3"/>
        <v>0.26262626262626265</v>
      </c>
      <c r="I46">
        <v>10.523033187299999</v>
      </c>
      <c r="J46">
        <f t="shared" si="4"/>
        <v>10.533564540217384</v>
      </c>
      <c r="K46">
        <f t="shared" si="12"/>
        <v>-9.9979004041562155E-4</v>
      </c>
      <c r="L46">
        <f t="shared" si="5"/>
        <v>20.516556626549999</v>
      </c>
      <c r="M46">
        <f t="shared" si="6"/>
        <v>20.527253639752132</v>
      </c>
      <c r="N46">
        <f t="shared" si="7"/>
        <v>-5.3150690149062117E-2</v>
      </c>
      <c r="O46">
        <f t="shared" si="8"/>
        <v>-5.1818181818180833E-2</v>
      </c>
      <c r="P46" s="5">
        <f t="shared" si="13"/>
        <v>2.5715073052095441E-2</v>
      </c>
      <c r="R46">
        <f t="shared" si="9"/>
        <v>-5.1818181818181791E-2</v>
      </c>
    </row>
    <row r="47" spans="1:18" x14ac:dyDescent="0.25">
      <c r="G47">
        <f t="shared" si="11"/>
        <v>1350</v>
      </c>
      <c r="H47">
        <f t="shared" si="3"/>
        <v>0.27272727272727271</v>
      </c>
      <c r="I47">
        <v>10.5100800658</v>
      </c>
      <c r="J47">
        <f t="shared" si="4"/>
        <v>10.52094273928688</v>
      </c>
      <c r="K47">
        <f t="shared" si="12"/>
        <v>-1.032481000615754E-3</v>
      </c>
      <c r="L47">
        <f t="shared" si="5"/>
        <v>20.502383846200001</v>
      </c>
      <c r="M47">
        <f t="shared" si="6"/>
        <v>20.513408864465461</v>
      </c>
      <c r="N47">
        <f t="shared" si="7"/>
        <v>-6.3116339361543664E-2</v>
      </c>
      <c r="O47">
        <f t="shared" si="8"/>
        <v>-6.1818181818175888E-2</v>
      </c>
      <c r="P47" s="5">
        <f t="shared" si="13"/>
        <v>2.0999607319186618E-2</v>
      </c>
      <c r="R47">
        <f t="shared" si="9"/>
        <v>-6.18181818181818E-2</v>
      </c>
    </row>
    <row r="48" spans="1:18" x14ac:dyDescent="0.25">
      <c r="G48">
        <f t="shared" si="11"/>
        <v>1400</v>
      </c>
      <c r="H48">
        <f t="shared" si="3"/>
        <v>0.28282828282828282</v>
      </c>
      <c r="I48">
        <v>10.494687626599999</v>
      </c>
      <c r="J48">
        <f t="shared" si="4"/>
        <v>10.505874989644045</v>
      </c>
      <c r="K48">
        <f t="shared" si="12"/>
        <v>-1.0648673294774316E-3</v>
      </c>
      <c r="L48">
        <f t="shared" si="5"/>
        <v>20.48576910885</v>
      </c>
      <c r="M48">
        <f t="shared" si="6"/>
        <v>20.49711544223107</v>
      </c>
      <c r="N48">
        <f t="shared" si="7"/>
        <v>-7.3081078167870073E-2</v>
      </c>
      <c r="O48">
        <f t="shared" si="8"/>
        <v>-7.1818181818191856E-2</v>
      </c>
      <c r="P48" s="5">
        <f t="shared" si="13"/>
        <v>1.7584632717035999E-2</v>
      </c>
      <c r="R48">
        <f t="shared" si="9"/>
        <v>-7.1818181818181781E-2</v>
      </c>
    </row>
    <row r="49" spans="7:18" x14ac:dyDescent="0.25">
      <c r="G49">
        <f t="shared" si="11"/>
        <v>1450</v>
      </c>
      <c r="H49">
        <f t="shared" si="3"/>
        <v>0.29292929292929293</v>
      </c>
      <c r="I49">
        <v>10.4768505911</v>
      </c>
      <c r="J49">
        <f t="shared" si="4"/>
        <v>10.488355894818092</v>
      </c>
      <c r="K49">
        <f t="shared" si="12"/>
        <v>-1.0969596983047127E-3</v>
      </c>
      <c r="L49">
        <f t="shared" si="5"/>
        <v>20.466706687750001</v>
      </c>
      <c r="M49">
        <f t="shared" si="6"/>
        <v>20.478367527616967</v>
      </c>
      <c r="N49">
        <f t="shared" si="7"/>
        <v>-8.3044917813329622E-2</v>
      </c>
      <c r="O49">
        <f t="shared" si="8"/>
        <v>-8.1818181818183525E-2</v>
      </c>
      <c r="P49" s="5">
        <f t="shared" si="13"/>
        <v>1.4993439940674208E-2</v>
      </c>
      <c r="R49">
        <f t="shared" si="9"/>
        <v>-8.181818181818179E-2</v>
      </c>
    </row>
    <row r="50" spans="7:18" x14ac:dyDescent="0.25">
      <c r="G50">
        <f t="shared" si="11"/>
        <v>1500</v>
      </c>
      <c r="H50">
        <f t="shared" si="3"/>
        <v>0.30303030303030304</v>
      </c>
      <c r="I50">
        <v>10.456562784400001</v>
      </c>
      <c r="J50">
        <f t="shared" si="4"/>
        <v>10.468379160415839</v>
      </c>
      <c r="K50">
        <f t="shared" si="12"/>
        <v>-1.1287684401535497E-3</v>
      </c>
      <c r="L50">
        <f t="shared" si="5"/>
        <v>20.445189954250001</v>
      </c>
      <c r="M50">
        <f t="shared" si="6"/>
        <v>20.457158371566472</v>
      </c>
      <c r="N50">
        <f t="shared" si="7"/>
        <v>-9.3007869093668719E-2</v>
      </c>
      <c r="O50">
        <f t="shared" si="8"/>
        <v>-9.1818181818184519E-2</v>
      </c>
      <c r="P50" s="5">
        <f t="shared" si="13"/>
        <v>1.2956990129035457E-2</v>
      </c>
      <c r="R50">
        <f t="shared" si="9"/>
        <v>-9.1818181818181799E-2</v>
      </c>
    </row>
    <row r="51" spans="7:18" x14ac:dyDescent="0.25">
      <c r="G51">
        <f t="shared" si="11"/>
        <v>1550</v>
      </c>
      <c r="H51">
        <f t="shared" si="3"/>
        <v>0.31313131313131315</v>
      </c>
      <c r="I51">
        <v>10.433817124100001</v>
      </c>
      <c r="J51">
        <f t="shared" si="4"/>
        <v>10.4459375827171</v>
      </c>
      <c r="K51">
        <f t="shared" si="12"/>
        <v>-1.1603035650100692E-3</v>
      </c>
      <c r="L51">
        <f t="shared" si="5"/>
        <v>20.42121136555</v>
      </c>
      <c r="M51">
        <f t="shared" si="6"/>
        <v>20.433480309130097</v>
      </c>
      <c r="N51">
        <f t="shared" si="7"/>
        <v>-0.10296994390905846</v>
      </c>
      <c r="O51">
        <f t="shared" si="8"/>
        <v>-0.10181818181817612</v>
      </c>
      <c r="P51" s="5">
        <f t="shared" si="13"/>
        <v>1.1311949106880798E-2</v>
      </c>
      <c r="R51">
        <f t="shared" si="9"/>
        <v>-0.10181818181818178</v>
      </c>
    </row>
    <row r="52" spans="7:18" x14ac:dyDescent="0.25">
      <c r="G52">
        <f t="shared" si="11"/>
        <v>1600</v>
      </c>
      <c r="H52">
        <f t="shared" ref="H52:H83" si="15">G52/Length</f>
        <v>0.32323232323232326</v>
      </c>
      <c r="I52">
        <v>10.408605607</v>
      </c>
      <c r="J52">
        <f t="shared" ref="J52:J83" si="16">SQRT(((I$20-Datum)^2)-$H52*((I$20-Datum)^2-(I$119-Datum)^2)+(Rech*G52/K)*(Length-G52))+Datum</f>
        <v>10.421023035543097</v>
      </c>
      <c r="K52">
        <f t="shared" si="12"/>
        <v>-1.1915748099533866E-3</v>
      </c>
      <c r="L52">
        <f t="shared" ref="L52:L83" si="17">0.5*(I52+I53)-Datum</f>
        <v>20.394762451200002</v>
      </c>
      <c r="M52">
        <f t="shared" ref="M52:M83" si="18">0.5*(J52+J53)-Datum</f>
        <v>20.407324745442239</v>
      </c>
      <c r="N52">
        <f t="shared" ref="N52:N83" si="19">-K*((I52-I53)/dx)*width*L52</f>
        <v>-0.11293114964638112</v>
      </c>
      <c r="O52">
        <f t="shared" ref="O52:O83" si="20">-K*((J52-J53)/dx)*width*M52</f>
        <v>-0.11181818181818522</v>
      </c>
      <c r="P52" s="5">
        <f t="shared" si="13"/>
        <v>9.9533708212639072E-3</v>
      </c>
      <c r="R52">
        <f t="shared" ref="R52:R83" si="21">-1*((K/(2*Length))*((J$20-Datum)^2-(J$119-Datum)^2)+Rech*(((G52+G53)/2)-(Length/2)))</f>
        <v>-0.11181818181818179</v>
      </c>
    </row>
    <row r="53" spans="7:18" x14ac:dyDescent="0.25">
      <c r="G53">
        <f t="shared" ref="G53:G84" si="22">G52+dx</f>
        <v>1650</v>
      </c>
      <c r="H53">
        <f t="shared" si="15"/>
        <v>0.33333333333333331</v>
      </c>
      <c r="I53">
        <v>10.3809192954</v>
      </c>
      <c r="J53">
        <f t="shared" si="16"/>
        <v>10.393626455341384</v>
      </c>
      <c r="K53">
        <f t="shared" si="12"/>
        <v>-1.2225915560832152E-3</v>
      </c>
      <c r="L53">
        <f t="shared" si="17"/>
        <v>20.365833797600001</v>
      </c>
      <c r="M53">
        <f t="shared" si="18"/>
        <v>20.378682139881974</v>
      </c>
      <c r="N53">
        <f t="shared" si="19"/>
        <v>-0.12289149637954701</v>
      </c>
      <c r="O53">
        <f t="shared" si="20"/>
        <v>-0.12181818181817261</v>
      </c>
      <c r="P53" s="5">
        <f t="shared" si="13"/>
        <v>8.8107911754621345E-3</v>
      </c>
      <c r="R53">
        <f t="shared" si="21"/>
        <v>-0.1218181818181818</v>
      </c>
    </row>
    <row r="54" spans="7:18" x14ac:dyDescent="0.25">
      <c r="G54">
        <f t="shared" si="22"/>
        <v>1700</v>
      </c>
      <c r="H54">
        <f t="shared" si="15"/>
        <v>0.34343434343434343</v>
      </c>
      <c r="I54">
        <v>10.350748299799999</v>
      </c>
      <c r="J54">
        <f t="shared" si="16"/>
        <v>10.363737824422564</v>
      </c>
      <c r="K54">
        <f t="shared" si="12"/>
        <v>-1.2533629123610932E-3</v>
      </c>
      <c r="L54">
        <f t="shared" si="17"/>
        <v>20.33441503045</v>
      </c>
      <c r="M54">
        <f t="shared" si="18"/>
        <v>20.347541988348894</v>
      </c>
      <c r="N54">
        <f t="shared" si="19"/>
        <v>-0.13285099110680781</v>
      </c>
      <c r="O54">
        <f t="shared" si="20"/>
        <v>-0.13181818181818475</v>
      </c>
      <c r="P54" s="5">
        <f t="shared" si="13"/>
        <v>7.835104948174805E-3</v>
      </c>
      <c r="R54">
        <f t="shared" si="21"/>
        <v>-0.13181818181818181</v>
      </c>
    </row>
    <row r="55" spans="7:18" x14ac:dyDescent="0.25">
      <c r="G55">
        <f t="shared" si="22"/>
        <v>1750</v>
      </c>
      <c r="H55">
        <f t="shared" si="15"/>
        <v>0.35353535353535354</v>
      </c>
      <c r="I55">
        <v>10.3180817611</v>
      </c>
      <c r="J55">
        <f t="shared" si="16"/>
        <v>10.33134615227522</v>
      </c>
      <c r="K55">
        <f t="shared" si="12"/>
        <v>-1.2838976624840476E-3</v>
      </c>
      <c r="L55">
        <f t="shared" si="17"/>
        <v>20.30049479565</v>
      </c>
      <c r="M55">
        <f t="shared" si="18"/>
        <v>20.313892803575701</v>
      </c>
      <c r="N55">
        <f t="shared" si="19"/>
        <v>-0.14280964023560452</v>
      </c>
      <c r="O55">
        <f t="shared" si="20"/>
        <v>-0.14181818181818054</v>
      </c>
      <c r="P55" s="5">
        <f t="shared" si="13"/>
        <v>6.9910529433743155E-3</v>
      </c>
      <c r="R55">
        <f t="shared" si="21"/>
        <v>-0.14181818181818179</v>
      </c>
    </row>
    <row r="56" spans="7:18" x14ac:dyDescent="0.25">
      <c r="G56">
        <f t="shared" si="22"/>
        <v>1800</v>
      </c>
      <c r="H56">
        <f t="shared" si="15"/>
        <v>0.36363636363636365</v>
      </c>
      <c r="I56">
        <v>10.282907830199999</v>
      </c>
      <c r="J56">
        <f t="shared" si="16"/>
        <v>10.296439454876182</v>
      </c>
      <c r="K56">
        <f t="shared" si="12"/>
        <v>-1.3142042679399125E-3</v>
      </c>
      <c r="L56">
        <f t="shared" si="17"/>
        <v>20.264060737849999</v>
      </c>
      <c r="M56">
        <f t="shared" si="18"/>
        <v>20.277722093389649</v>
      </c>
      <c r="N56">
        <f t="shared" si="19"/>
        <v>-0.15276744964490482</v>
      </c>
      <c r="O56">
        <f t="shared" si="20"/>
        <v>-0.15181818181817788</v>
      </c>
      <c r="P56" s="5">
        <f t="shared" si="13"/>
        <v>6.252662331734501E-3</v>
      </c>
      <c r="R56">
        <f t="shared" si="21"/>
        <v>-0.1518181818181818</v>
      </c>
    </row>
    <row r="57" spans="7:18" x14ac:dyDescent="0.25">
      <c r="G57">
        <f t="shared" si="22"/>
        <v>1850</v>
      </c>
      <c r="H57">
        <f t="shared" si="15"/>
        <v>0.37373737373737376</v>
      </c>
      <c r="I57">
        <v>10.2452136455</v>
      </c>
      <c r="J57">
        <f t="shared" si="16"/>
        <v>10.259004731903115</v>
      </c>
      <c r="K57">
        <f t="shared" si="12"/>
        <v>-1.3442908706561125E-3</v>
      </c>
      <c r="L57">
        <f t="shared" si="17"/>
        <v>20.225099476800001</v>
      </c>
      <c r="M57">
        <f t="shared" si="18"/>
        <v>20.239016336824378</v>
      </c>
      <c r="N57">
        <f t="shared" si="19"/>
        <v>-0.16272442514025606</v>
      </c>
      <c r="O57">
        <f t="shared" si="20"/>
        <v>-0.16181818181818647</v>
      </c>
      <c r="P57" s="5">
        <f t="shared" si="13"/>
        <v>5.6003800802051969E-3</v>
      </c>
      <c r="R57">
        <f t="shared" si="21"/>
        <v>-0.16181818181818181</v>
      </c>
    </row>
    <row r="58" spans="7:18" x14ac:dyDescent="0.25">
      <c r="G58">
        <f t="shared" si="22"/>
        <v>1900</v>
      </c>
      <c r="H58">
        <f t="shared" si="15"/>
        <v>0.38383838383838381</v>
      </c>
      <c r="I58">
        <v>10.204985308099999</v>
      </c>
      <c r="J58">
        <f t="shared" si="16"/>
        <v>10.21902794174564</v>
      </c>
      <c r="K58">
        <f t="shared" si="12"/>
        <v>-1.3741653047326862E-3</v>
      </c>
      <c r="L58">
        <f t="shared" si="17"/>
        <v>20.183596581650001</v>
      </c>
      <c r="M58">
        <f t="shared" si="18"/>
        <v>20.197760957972577</v>
      </c>
      <c r="N58">
        <f t="shared" si="19"/>
        <v>-0.17268057042482415</v>
      </c>
      <c r="O58">
        <f t="shared" si="20"/>
        <v>-0.17181818181818315</v>
      </c>
      <c r="P58" s="5">
        <f t="shared" si="13"/>
        <v>5.0191929487042345E-3</v>
      </c>
      <c r="R58">
        <f t="shared" si="21"/>
        <v>-0.17181818181818181</v>
      </c>
    </row>
    <row r="59" spans="7:18" x14ac:dyDescent="0.25">
      <c r="G59">
        <f t="shared" si="22"/>
        <v>1950</v>
      </c>
      <c r="H59">
        <f t="shared" si="15"/>
        <v>0.39393939393939392</v>
      </c>
      <c r="I59">
        <v>10.1622078552</v>
      </c>
      <c r="J59">
        <f t="shared" si="16"/>
        <v>10.176493974199509</v>
      </c>
      <c r="K59">
        <f t="shared" si="12"/>
        <v>-1.403835057115819E-3</v>
      </c>
      <c r="L59">
        <f t="shared" si="17"/>
        <v>20.139536542750001</v>
      </c>
      <c r="M59">
        <f t="shared" si="18"/>
        <v>20.153940297457559</v>
      </c>
      <c r="N59">
        <f t="shared" si="19"/>
        <v>-0.18263589022355106</v>
      </c>
      <c r="O59">
        <f t="shared" si="20"/>
        <v>-0.18181818181818016</v>
      </c>
      <c r="P59" s="5">
        <f t="shared" si="13"/>
        <v>4.4973962295400119E-3</v>
      </c>
      <c r="R59">
        <f t="shared" si="21"/>
        <v>-0.1818181818181818</v>
      </c>
    </row>
    <row r="60" spans="7:18" x14ac:dyDescent="0.25">
      <c r="G60">
        <f t="shared" si="22"/>
        <v>2000</v>
      </c>
      <c r="H60">
        <f t="shared" si="15"/>
        <v>0.40404040404040403</v>
      </c>
      <c r="I60">
        <v>10.1168652303</v>
      </c>
      <c r="J60">
        <f t="shared" si="16"/>
        <v>10.131386620715606</v>
      </c>
      <c r="K60">
        <f t="shared" si="12"/>
        <v>-1.43330730128431E-3</v>
      </c>
      <c r="L60">
        <f t="shared" si="17"/>
        <v>20.092902741100001</v>
      </c>
      <c r="M60">
        <f t="shared" si="18"/>
        <v>20.107537581388716</v>
      </c>
      <c r="N60">
        <f t="shared" si="19"/>
        <v>-0.19259038597210096</v>
      </c>
      <c r="O60">
        <f t="shared" si="20"/>
        <v>-0.19181818181818663</v>
      </c>
      <c r="P60" s="5">
        <f t="shared" si="13"/>
        <v>4.0257088592688881E-3</v>
      </c>
      <c r="R60">
        <f t="shared" si="21"/>
        <v>-0.19181818181818178</v>
      </c>
    </row>
    <row r="61" spans="7:18" x14ac:dyDescent="0.25">
      <c r="G61">
        <f t="shared" si="22"/>
        <v>2050</v>
      </c>
      <c r="H61">
        <f t="shared" si="15"/>
        <v>0.41414141414141414</v>
      </c>
      <c r="I61">
        <v>10.068940251900001</v>
      </c>
      <c r="J61">
        <f t="shared" si="16"/>
        <v>10.083688542061825</v>
      </c>
      <c r="K61">
        <f t="shared" si="12"/>
        <v>-1.4625888235545131E-3</v>
      </c>
      <c r="L61">
        <f t="shared" si="17"/>
        <v>20.043677415000001</v>
      </c>
      <c r="M61">
        <f t="shared" si="18"/>
        <v>20.058534887651298</v>
      </c>
      <c r="N61">
        <f t="shared" si="19"/>
        <v>-0.20254406136454767</v>
      </c>
      <c r="O61">
        <f t="shared" si="20"/>
        <v>-0.20181818181817834</v>
      </c>
      <c r="P61" s="5">
        <f t="shared" si="13"/>
        <v>3.5967004549831965E-3</v>
      </c>
      <c r="R61">
        <f t="shared" si="21"/>
        <v>-0.20181818181818179</v>
      </c>
    </row>
    <row r="62" spans="7:18" x14ac:dyDescent="0.25">
      <c r="G62">
        <f t="shared" si="22"/>
        <v>2100</v>
      </c>
      <c r="H62">
        <f t="shared" si="15"/>
        <v>0.42424242424242425</v>
      </c>
      <c r="I62">
        <v>10.0184145781</v>
      </c>
      <c r="J62">
        <f t="shared" si="16"/>
        <v>10.033381233240775</v>
      </c>
      <c r="K62">
        <f t="shared" si="12"/>
        <v>-1.4916860819750349E-3</v>
      </c>
      <c r="L62">
        <f t="shared" si="17"/>
        <v>19.991841623860001</v>
      </c>
      <c r="M62">
        <f t="shared" si="18"/>
        <v>20.006913109365254</v>
      </c>
      <c r="N62">
        <f t="shared" si="19"/>
        <v>-0.21249691705766144</v>
      </c>
      <c r="O62">
        <f t="shared" si="20"/>
        <v>-0.2118181818181849</v>
      </c>
      <c r="P62" s="5">
        <f t="shared" si="13"/>
        <v>3.20432945675613E-3</v>
      </c>
      <c r="R62">
        <f t="shared" si="21"/>
        <v>-0.21181818181818179</v>
      </c>
    </row>
    <row r="63" spans="7:18" x14ac:dyDescent="0.25">
      <c r="G63">
        <f t="shared" si="22"/>
        <v>2150</v>
      </c>
      <c r="H63">
        <f t="shared" si="15"/>
        <v>0.43434343434343436</v>
      </c>
      <c r="I63">
        <v>9.9652686696200004</v>
      </c>
      <c r="J63">
        <f t="shared" si="16"/>
        <v>9.9804449854897328</v>
      </c>
      <c r="K63">
        <f t="shared" si="12"/>
        <v>-1.5206051325163193E-3</v>
      </c>
      <c r="L63">
        <f t="shared" si="17"/>
        <v>19.93737520913</v>
      </c>
      <c r="M63">
        <f t="shared" si="18"/>
        <v>19.952651915330506</v>
      </c>
      <c r="N63">
        <f t="shared" si="19"/>
        <v>-0.22244895506807341</v>
      </c>
      <c r="O63">
        <f t="shared" si="20"/>
        <v>-0.22181818181817911</v>
      </c>
      <c r="P63" s="5">
        <f t="shared" si="13"/>
        <v>2.8436498970645058E-3</v>
      </c>
      <c r="R63">
        <f t="shared" si="21"/>
        <v>-0.2218181818181818</v>
      </c>
    </row>
    <row r="64" spans="7:18" x14ac:dyDescent="0.25">
      <c r="G64">
        <f t="shared" si="22"/>
        <v>2200</v>
      </c>
      <c r="H64">
        <f t="shared" si="15"/>
        <v>0.44444444444444442</v>
      </c>
      <c r="I64">
        <v>9.9094817486399993</v>
      </c>
      <c r="J64">
        <f t="shared" si="16"/>
        <v>9.9248588451712756</v>
      </c>
      <c r="K64">
        <f t="shared" si="12"/>
        <v>-1.5493516604276616E-3</v>
      </c>
      <c r="L64">
        <f t="shared" si="17"/>
        <v>19.880256751925</v>
      </c>
      <c r="M64">
        <f t="shared" si="18"/>
        <v>19.895729707257118</v>
      </c>
      <c r="N64">
        <f t="shared" si="19"/>
        <v>-0.23240017530734239</v>
      </c>
      <c r="O64">
        <f t="shared" si="20"/>
        <v>-0.23181818181818395</v>
      </c>
      <c r="P64" s="5">
        <f t="shared" si="13"/>
        <v>2.5105601493108894E-3</v>
      </c>
      <c r="R64">
        <f t="shared" si="21"/>
        <v>-0.23181818181818181</v>
      </c>
    </row>
    <row r="65" spans="7:18" x14ac:dyDescent="0.25">
      <c r="G65">
        <f t="shared" si="22"/>
        <v>2250</v>
      </c>
      <c r="H65">
        <f t="shared" si="15"/>
        <v>0.45454545454545453</v>
      </c>
      <c r="I65">
        <v>9.8510317552100002</v>
      </c>
      <c r="J65">
        <f t="shared" si="16"/>
        <v>9.8666005693429639</v>
      </c>
      <c r="K65">
        <f t="shared" si="12"/>
        <v>-1.5779309219568919E-3</v>
      </c>
      <c r="L65">
        <f t="shared" si="17"/>
        <v>19.82046352739</v>
      </c>
      <c r="M65">
        <f t="shared" si="18"/>
        <v>19.836123573557792</v>
      </c>
      <c r="N65">
        <f t="shared" si="19"/>
        <v>-0.24235057784130259</v>
      </c>
      <c r="O65">
        <f t="shared" si="20"/>
        <v>-0.24181818181818729</v>
      </c>
      <c r="P65" s="5">
        <f t="shared" si="13"/>
        <v>2.2016376895745227E-3</v>
      </c>
      <c r="R65">
        <f t="shared" si="21"/>
        <v>-0.24181818181818179</v>
      </c>
    </row>
    <row r="66" spans="7:18" x14ac:dyDescent="0.25">
      <c r="G66">
        <f t="shared" si="22"/>
        <v>2300</v>
      </c>
      <c r="H66">
        <f t="shared" si="15"/>
        <v>0.46464646464646464</v>
      </c>
      <c r="I66">
        <v>9.7898952995700004</v>
      </c>
      <c r="J66">
        <f t="shared" si="16"/>
        <v>9.8056465777726203</v>
      </c>
      <c r="K66">
        <f t="shared" si="12"/>
        <v>-1.6063477382842659E-3</v>
      </c>
      <c r="L66">
        <f t="shared" si="17"/>
        <v>19.757971455225</v>
      </c>
      <c r="M66">
        <f t="shared" si="18"/>
        <v>19.773809239456984</v>
      </c>
      <c r="N66">
        <f t="shared" si="19"/>
        <v>-0.25230016212382289</v>
      </c>
      <c r="O66">
        <f t="shared" si="20"/>
        <v>-0.25181818181817867</v>
      </c>
      <c r="P66" s="5">
        <f t="shared" si="13"/>
        <v>1.9140012137496543E-3</v>
      </c>
      <c r="R66">
        <f t="shared" si="21"/>
        <v>-0.25181818181818177</v>
      </c>
    </row>
    <row r="67" spans="7:18" x14ac:dyDescent="0.25">
      <c r="G67">
        <f t="shared" si="22"/>
        <v>2350</v>
      </c>
      <c r="H67">
        <f t="shared" si="15"/>
        <v>0.47474747474747475</v>
      </c>
      <c r="I67">
        <v>9.7260476108800002</v>
      </c>
      <c r="J67">
        <f t="shared" si="16"/>
        <v>9.7419719011413477</v>
      </c>
      <c r="K67">
        <f t="shared" si="12"/>
        <v>-1.6346064660155504E-3</v>
      </c>
      <c r="L67">
        <f t="shared" si="17"/>
        <v>19.692755046390001</v>
      </c>
      <c r="M67">
        <f t="shared" si="18"/>
        <v>19.708761013145452</v>
      </c>
      <c r="N67">
        <f t="shared" si="19"/>
        <v>-0.26224892694708446</v>
      </c>
      <c r="O67">
        <f t="shared" si="20"/>
        <v>-0.26181818181818128</v>
      </c>
      <c r="P67" s="5">
        <f t="shared" si="13"/>
        <v>1.6452070895607452E-3</v>
      </c>
      <c r="R67">
        <f t="shared" si="21"/>
        <v>-0.26181818181818178</v>
      </c>
    </row>
    <row r="68" spans="7:18" x14ac:dyDescent="0.25">
      <c r="G68">
        <f t="shared" si="22"/>
        <v>2400</v>
      </c>
      <c r="H68">
        <f t="shared" si="15"/>
        <v>0.48484848484848486</v>
      </c>
      <c r="I68">
        <v>9.6594624819000003</v>
      </c>
      <c r="J68">
        <f t="shared" si="16"/>
        <v>9.6755501251495559</v>
      </c>
      <c r="K68">
        <f t="shared" si="12"/>
        <v>-1.6627109612857196E-3</v>
      </c>
      <c r="L68">
        <f t="shared" si="17"/>
        <v>19.624787345535001</v>
      </c>
      <c r="M68">
        <f t="shared" si="18"/>
        <v>19.640951727680466</v>
      </c>
      <c r="N68">
        <f t="shared" si="19"/>
        <v>-0.27219687093622252</v>
      </c>
      <c r="O68">
        <f t="shared" si="20"/>
        <v>-0.27181818181818196</v>
      </c>
      <c r="P68" s="5">
        <f t="shared" si="13"/>
        <v>1.3931706683766596E-3</v>
      </c>
      <c r="R68">
        <f t="shared" si="21"/>
        <v>-0.27181818181818179</v>
      </c>
    </row>
    <row r="69" spans="7:18" x14ac:dyDescent="0.25">
      <c r="G69">
        <f t="shared" si="22"/>
        <v>2450</v>
      </c>
      <c r="H69">
        <f t="shared" si="15"/>
        <v>0.49494949494949497</v>
      </c>
      <c r="I69">
        <v>9.59011220917</v>
      </c>
      <c r="J69">
        <f t="shared" si="16"/>
        <v>9.6063533302113804</v>
      </c>
      <c r="K69">
        <f t="shared" si="12"/>
        <v>-1.6906645511677271E-3</v>
      </c>
      <c r="L69">
        <f t="shared" si="17"/>
        <v>19.554039868895</v>
      </c>
      <c r="M69">
        <f t="shared" si="18"/>
        <v>19.570352678300459</v>
      </c>
      <c r="N69">
        <f t="shared" si="19"/>
        <v>-0.28214399196067919</v>
      </c>
      <c r="O69">
        <f t="shared" si="20"/>
        <v>-0.28181818181817042</v>
      </c>
      <c r="P69" s="5">
        <f t="shared" si="13"/>
        <v>1.1561005056763079E-3</v>
      </c>
      <c r="R69">
        <f t="shared" si="21"/>
        <v>-0.2818181818181818</v>
      </c>
    </row>
    <row r="70" spans="7:18" x14ac:dyDescent="0.25">
      <c r="G70">
        <f t="shared" si="22"/>
        <v>2500</v>
      </c>
      <c r="H70">
        <f t="shared" si="15"/>
        <v>0.50505050505050508</v>
      </c>
      <c r="I70">
        <v>9.5179675286199998</v>
      </c>
      <c r="J70">
        <f t="shared" si="16"/>
        <v>9.5343520263895414</v>
      </c>
      <c r="K70">
        <f t="shared" si="12"/>
        <v>-1.7184699835072069E-3</v>
      </c>
      <c r="L70">
        <f t="shared" si="17"/>
        <v>19.480482537275002</v>
      </c>
      <c r="M70">
        <f t="shared" si="18"/>
        <v>19.49693355478756</v>
      </c>
      <c r="N70">
        <f t="shared" si="19"/>
        <v>-0.29209028772247037</v>
      </c>
      <c r="O70">
        <f t="shared" si="20"/>
        <v>-0.29181818181819918</v>
      </c>
      <c r="P70" s="5">
        <f t="shared" si="13"/>
        <v>9.3245013924698019E-4</v>
      </c>
      <c r="R70">
        <f t="shared" si="21"/>
        <v>-0.29181818181818181</v>
      </c>
    </row>
    <row r="71" spans="7:18" x14ac:dyDescent="0.25">
      <c r="G71">
        <f t="shared" si="22"/>
        <v>2550</v>
      </c>
      <c r="H71">
        <f t="shared" si="15"/>
        <v>0.51515151515151514</v>
      </c>
      <c r="I71">
        <v>9.44299754593</v>
      </c>
      <c r="J71">
        <f t="shared" si="16"/>
        <v>9.4595150831855825</v>
      </c>
      <c r="K71">
        <f t="shared" si="12"/>
        <v>-1.7461293851037598E-3</v>
      </c>
      <c r="L71">
        <f t="shared" si="17"/>
        <v>19.404083603695</v>
      </c>
      <c r="M71">
        <f t="shared" si="18"/>
        <v>19.420662368472289</v>
      </c>
      <c r="N71">
        <f t="shared" si="19"/>
        <v>-0.30203575539092081</v>
      </c>
      <c r="O71">
        <f t="shared" si="20"/>
        <v>-0.3018181818181781</v>
      </c>
      <c r="P71" s="5">
        <f t="shared" si="13"/>
        <v>7.2087629523188946E-4</v>
      </c>
      <c r="R71">
        <f t="shared" si="21"/>
        <v>-0.30181818181818182</v>
      </c>
    </row>
    <row r="72" spans="7:18" x14ac:dyDescent="0.25">
      <c r="G72">
        <f t="shared" si="22"/>
        <v>2600</v>
      </c>
      <c r="H72">
        <f t="shared" si="15"/>
        <v>0.5252525252525253</v>
      </c>
      <c r="I72">
        <v>9.3651696614599995</v>
      </c>
      <c r="J72">
        <f t="shared" si="16"/>
        <v>9.3818096537589959</v>
      </c>
      <c r="K72">
        <f t="shared" si="12"/>
        <v>-1.7736442022493234E-3</v>
      </c>
      <c r="L72">
        <f t="shared" si="17"/>
        <v>19.32480957528</v>
      </c>
      <c r="M72">
        <f t="shared" si="18"/>
        <v>19.341505373430522</v>
      </c>
      <c r="N72">
        <f t="shared" si="19"/>
        <v>-0.31198039194815402</v>
      </c>
      <c r="O72">
        <f t="shared" si="20"/>
        <v>-0.31181818181818655</v>
      </c>
      <c r="P72" s="5">
        <f t="shared" si="13"/>
        <v>5.202074138898606E-4</v>
      </c>
      <c r="R72">
        <f t="shared" si="21"/>
        <v>-0.31181818181818183</v>
      </c>
    </row>
    <row r="73" spans="7:18" x14ac:dyDescent="0.25">
      <c r="G73">
        <f t="shared" si="22"/>
        <v>2650</v>
      </c>
      <c r="H73">
        <f t="shared" si="15"/>
        <v>0.53535353535353536</v>
      </c>
      <c r="I73">
        <v>9.2844494891</v>
      </c>
      <c r="J73">
        <f t="shared" si="16"/>
        <v>9.3012010931020441</v>
      </c>
      <c r="K73">
        <f t="shared" si="12"/>
        <v>-1.801015141417321E-3</v>
      </c>
      <c r="L73">
        <f t="shared" si="17"/>
        <v>19.242625128869999</v>
      </c>
      <c r="M73">
        <f t="shared" si="18"/>
        <v>19.259426981373615</v>
      </c>
      <c r="N73">
        <f t="shared" si="19"/>
        <v>-0.32192419406428124</v>
      </c>
      <c r="O73">
        <f t="shared" si="20"/>
        <v>-0.3218181818181714</v>
      </c>
      <c r="P73" s="5">
        <f t="shared" si="13"/>
        <v>3.2941658395715115E-4</v>
      </c>
      <c r="R73">
        <f t="shared" si="21"/>
        <v>-0.32181818181818178</v>
      </c>
    </row>
    <row r="74" spans="7:18" x14ac:dyDescent="0.25">
      <c r="G74">
        <f t="shared" si="22"/>
        <v>2700</v>
      </c>
      <c r="H74">
        <f t="shared" si="15"/>
        <v>0.54545454545454541</v>
      </c>
      <c r="I74">
        <v>9.2008007686400006</v>
      </c>
      <c r="J74">
        <f t="shared" si="16"/>
        <v>9.2176528696451854</v>
      </c>
      <c r="K74">
        <f t="shared" si="12"/>
        <v>-1.8282420962803558E-3</v>
      </c>
      <c r="L74">
        <f t="shared" si="17"/>
        <v>19.157493019844999</v>
      </c>
      <c r="M74">
        <f t="shared" si="18"/>
        <v>19.17438966967709</v>
      </c>
      <c r="N74">
        <f t="shared" si="19"/>
        <v>-0.3318671580981703</v>
      </c>
      <c r="O74">
        <f t="shared" si="20"/>
        <v>-0.33181818181817985</v>
      </c>
      <c r="P74" s="5">
        <f t="shared" si="13"/>
        <v>1.4759974791643643E-4</v>
      </c>
      <c r="R74">
        <f t="shared" si="21"/>
        <v>-0.33181818181818179</v>
      </c>
    </row>
    <row r="75" spans="7:18" x14ac:dyDescent="0.25">
      <c r="G75">
        <f t="shared" si="22"/>
        <v>2750</v>
      </c>
      <c r="H75">
        <f t="shared" si="15"/>
        <v>0.55555555555555558</v>
      </c>
      <c r="I75">
        <v>9.1141852710499993</v>
      </c>
      <c r="J75">
        <f t="shared" si="16"/>
        <v>9.1311264697089918</v>
      </c>
      <c r="K75">
        <f t="shared" si="12"/>
        <v>-1.8553240627202021E-3</v>
      </c>
      <c r="L75">
        <f t="shared" si="17"/>
        <v>19.069373983504999</v>
      </c>
      <c r="M75">
        <f t="shared" si="18"/>
        <v>19.086353881930744</v>
      </c>
      <c r="N75">
        <f t="shared" si="19"/>
        <v>-0.34180928035119018</v>
      </c>
      <c r="O75">
        <f t="shared" si="20"/>
        <v>-0.34181818181817525</v>
      </c>
      <c r="P75" s="5">
        <f t="shared" si="13"/>
        <v>-2.604152575418684E-5</v>
      </c>
      <c r="R75">
        <f t="shared" si="21"/>
        <v>-0.3418181818181818</v>
      </c>
    </row>
    <row r="76" spans="7:18" x14ac:dyDescent="0.25">
      <c r="G76">
        <f t="shared" si="22"/>
        <v>2800</v>
      </c>
      <c r="H76">
        <f t="shared" si="15"/>
        <v>0.56565656565656564</v>
      </c>
      <c r="I76">
        <v>9.0245626959600003</v>
      </c>
      <c r="J76">
        <f t="shared" si="16"/>
        <v>9.0415812941524969</v>
      </c>
      <c r="K76">
        <f t="shared" si="12"/>
        <v>-1.8822590472645688E-3</v>
      </c>
      <c r="L76">
        <f t="shared" si="17"/>
        <v>18.978226628329999</v>
      </c>
      <c r="M76">
        <f t="shared" si="18"/>
        <v>18.995277920322707</v>
      </c>
      <c r="N76">
        <f t="shared" si="19"/>
        <v>-0.35175055701910951</v>
      </c>
      <c r="O76">
        <f t="shared" si="20"/>
        <v>-0.35181818181818497</v>
      </c>
      <c r="P76" s="5">
        <f t="shared" si="13"/>
        <v>-1.9221519117055874E-4</v>
      </c>
      <c r="R76">
        <f t="shared" si="21"/>
        <v>-0.35181818181818181</v>
      </c>
    </row>
    <row r="77" spans="7:18" x14ac:dyDescent="0.25">
      <c r="G77">
        <f t="shared" si="22"/>
        <v>2850</v>
      </c>
      <c r="H77">
        <f t="shared" si="15"/>
        <v>0.5757575757575758</v>
      </c>
      <c r="I77">
        <v>8.9318905606999994</v>
      </c>
      <c r="J77">
        <f t="shared" si="16"/>
        <v>8.9489745464929165</v>
      </c>
      <c r="K77">
        <f t="shared" si="12"/>
        <v>-1.9090439585183769E-3</v>
      </c>
      <c r="L77">
        <f t="shared" si="17"/>
        <v>18.884007320395</v>
      </c>
      <c r="M77">
        <f t="shared" si="18"/>
        <v>18.901117829090026</v>
      </c>
      <c r="N77">
        <f t="shared" si="19"/>
        <v>-0.36169098417753792</v>
      </c>
      <c r="O77">
        <f t="shared" si="20"/>
        <v>-0.36181818181818387</v>
      </c>
      <c r="P77" s="5">
        <f t="shared" si="13"/>
        <v>-3.5155126811694116E-4</v>
      </c>
      <c r="R77">
        <f t="shared" si="21"/>
        <v>-0.36181818181818182</v>
      </c>
    </row>
    <row r="78" spans="7:18" x14ac:dyDescent="0.25">
      <c r="G78">
        <f t="shared" si="22"/>
        <v>2900</v>
      </c>
      <c r="H78">
        <f t="shared" si="15"/>
        <v>0.58585858585858586</v>
      </c>
      <c r="I78">
        <v>8.8361240800900003</v>
      </c>
      <c r="J78">
        <f t="shared" si="16"/>
        <v>8.8532611116871394</v>
      </c>
      <c r="K78">
        <f t="shared" si="12"/>
        <v>-1.9356744798271666E-3</v>
      </c>
      <c r="L78">
        <f t="shared" si="17"/>
        <v>18.78667005806</v>
      </c>
      <c r="M78">
        <f t="shared" si="18"/>
        <v>18.803827268178136</v>
      </c>
      <c r="N78">
        <f t="shared" si="19"/>
        <v>-0.37163055796865574</v>
      </c>
      <c r="O78">
        <f t="shared" si="20"/>
        <v>-0.37181818181818099</v>
      </c>
      <c r="P78" s="5">
        <f t="shared" si="13"/>
        <v>-5.0461182023906945E-4</v>
      </c>
      <c r="R78">
        <f t="shared" si="21"/>
        <v>-0.37181818181818183</v>
      </c>
    </row>
    <row r="79" spans="7:18" x14ac:dyDescent="0.25">
      <c r="G79">
        <f t="shared" si="22"/>
        <v>2950</v>
      </c>
      <c r="H79">
        <f t="shared" si="15"/>
        <v>0.59595959595959591</v>
      </c>
      <c r="I79">
        <v>8.7372160360300004</v>
      </c>
      <c r="J79">
        <f t="shared" si="16"/>
        <v>8.7543934246691322</v>
      </c>
      <c r="K79">
        <f t="shared" si="12"/>
        <v>-1.9621449260810407E-3</v>
      </c>
      <c r="L79">
        <f t="shared" si="17"/>
        <v>18.686166335964998</v>
      </c>
      <c r="M79">
        <f t="shared" si="18"/>
        <v>18.703357376148627</v>
      </c>
      <c r="N79">
        <f t="shared" si="19"/>
        <v>-0.38156927472628932</v>
      </c>
      <c r="O79">
        <f t="shared" si="20"/>
        <v>-0.38181818181818516</v>
      </c>
      <c r="P79" s="5">
        <f t="shared" si="13"/>
        <v>-6.5189952639387332E-4</v>
      </c>
      <c r="R79">
        <f t="shared" si="21"/>
        <v>-0.38181818181818183</v>
      </c>
    </row>
    <row r="80" spans="7:18" x14ac:dyDescent="0.25">
      <c r="G80">
        <f t="shared" si="22"/>
        <v>3000</v>
      </c>
      <c r="H80">
        <f t="shared" si="15"/>
        <v>0.60606060606060608</v>
      </c>
      <c r="I80">
        <v>8.6351166358999993</v>
      </c>
      <c r="J80">
        <f t="shared" si="16"/>
        <v>8.6523213276281226</v>
      </c>
      <c r="K80">
        <f t="shared" si="12"/>
        <v>-1.9884480796137491E-3</v>
      </c>
      <c r="L80">
        <f t="shared" si="17"/>
        <v>18.582444997290001</v>
      </c>
      <c r="M80">
        <f t="shared" si="18"/>
        <v>18.599656621257903</v>
      </c>
      <c r="N80">
        <f t="shared" si="19"/>
        <v>-0.39150713095498213</v>
      </c>
      <c r="O80">
        <f t="shared" si="20"/>
        <v>-0.39181818181818073</v>
      </c>
      <c r="P80" s="5">
        <f t="shared" si="13"/>
        <v>-7.938653121078059E-4</v>
      </c>
      <c r="R80">
        <f t="shared" si="21"/>
        <v>-0.39181818181818179</v>
      </c>
    </row>
    <row r="81" spans="7:18" x14ac:dyDescent="0.25">
      <c r="G81">
        <f t="shared" si="22"/>
        <v>3050</v>
      </c>
      <c r="H81">
        <f t="shared" si="15"/>
        <v>0.61616161616161613</v>
      </c>
      <c r="I81">
        <v>8.52977335868</v>
      </c>
      <c r="J81">
        <f t="shared" si="16"/>
        <v>8.5469919148876841</v>
      </c>
      <c r="K81">
        <f t="shared" si="12"/>
        <v>-2.0145749965776536E-3</v>
      </c>
      <c r="L81">
        <f t="shared" si="17"/>
        <v>18.475452073065</v>
      </c>
      <c r="M81">
        <f t="shared" si="18"/>
        <v>18.492670639495472</v>
      </c>
      <c r="N81">
        <f t="shared" si="19"/>
        <v>-0.40144412357088261</v>
      </c>
      <c r="O81">
        <f t="shared" si="20"/>
        <v>-0.40181818181818946</v>
      </c>
      <c r="P81" s="5">
        <f t="shared" si="13"/>
        <v>-9.3091419013015719E-4</v>
      </c>
      <c r="R81">
        <f t="shared" si="21"/>
        <v>-0.4018181818181818</v>
      </c>
    </row>
    <row r="82" spans="7:18" x14ac:dyDescent="0.25">
      <c r="G82">
        <f t="shared" si="22"/>
        <v>3100</v>
      </c>
      <c r="H82">
        <f t="shared" si="15"/>
        <v>0.6262626262626263</v>
      </c>
      <c r="I82">
        <v>8.4211307874500001</v>
      </c>
      <c r="J82">
        <f t="shared" si="16"/>
        <v>8.4383493641032636</v>
      </c>
      <c r="K82">
        <f t="shared" si="12"/>
        <v>-2.0405147867557324E-3</v>
      </c>
      <c r="L82">
        <f t="shared" si="17"/>
        <v>18.365130607160001</v>
      </c>
      <c r="M82">
        <f t="shared" si="18"/>
        <v>18.382342058217823</v>
      </c>
      <c r="N82">
        <f t="shared" si="19"/>
        <v>-0.41138025002014195</v>
      </c>
      <c r="O82">
        <f t="shared" si="20"/>
        <v>-0.4118181818181757</v>
      </c>
      <c r="P82" s="5">
        <f t="shared" si="13"/>
        <v>-1.0634105471018435E-3</v>
      </c>
      <c r="R82">
        <f t="shared" si="21"/>
        <v>-0.41181818181818181</v>
      </c>
    </row>
    <row r="83" spans="7:18" x14ac:dyDescent="0.25">
      <c r="G83">
        <f t="shared" si="22"/>
        <v>3150</v>
      </c>
      <c r="H83">
        <f t="shared" si="15"/>
        <v>0.63636363636363635</v>
      </c>
      <c r="I83">
        <v>8.3091304268700004</v>
      </c>
      <c r="J83">
        <f t="shared" si="16"/>
        <v>8.3263347523323787</v>
      </c>
      <c r="K83">
        <f t="shared" si="12"/>
        <v>-2.0662543573039855E-3</v>
      </c>
      <c r="L83">
        <f t="shared" si="17"/>
        <v>18.251420465469998</v>
      </c>
      <c r="M83">
        <f t="shared" si="18"/>
        <v>18.268610303838127</v>
      </c>
      <c r="N83">
        <f t="shared" si="19"/>
        <v>-0.42131550822298119</v>
      </c>
      <c r="O83">
        <f t="shared" si="20"/>
        <v>-0.42181818181818498</v>
      </c>
      <c r="P83" s="5">
        <f t="shared" si="13"/>
        <v>-1.1916830920779278E-3</v>
      </c>
      <c r="R83">
        <f t="shared" si="21"/>
        <v>-0.42181818181818181</v>
      </c>
    </row>
    <row r="84" spans="7:18" x14ac:dyDescent="0.25">
      <c r="G84">
        <f t="shared" si="22"/>
        <v>3200</v>
      </c>
      <c r="H84">
        <f t="shared" ref="H84:H115" si="23">G84/Length</f>
        <v>0.64646464646464652</v>
      </c>
      <c r="I84">
        <v>8.1937105040699993</v>
      </c>
      <c r="J84">
        <f t="shared" ref="J84:J115" si="24">SQRT(((I$20-Datum)^2)-$H84*((I$20-Datum)^2-(I$119-Datum)^2)+(Rech*G84/K)*(Length-G84))+Datum</f>
        <v>8.2108858553438751</v>
      </c>
      <c r="K84">
        <f t="shared" si="12"/>
        <v>-2.0917781073156077E-3</v>
      </c>
      <c r="L84">
        <f t="shared" ref="L84:L118" si="25">0.5*(I84+I85)-Datum</f>
        <v>18.134258127504999</v>
      </c>
      <c r="M84">
        <f t="shared" ref="M84:M118" si="26">0.5*(J84+J85)-Datum</f>
        <v>18.15141139183018</v>
      </c>
      <c r="N84">
        <f t="shared" ref="N84:N118" si="27">-K*((I84-I85)/dx)*width*L84</f>
        <v>-0.43124989716933498</v>
      </c>
      <c r="O84">
        <f t="shared" ref="O84:O118" si="28">-K*((J84-J85)/dx)*width*M84</f>
        <v>-0.43181818181817422</v>
      </c>
      <c r="P84" s="5">
        <f t="shared" si="13"/>
        <v>-1.3160276078382506E-3</v>
      </c>
      <c r="R84">
        <f t="shared" ref="R84:R118" si="29">-1*((K/(2*Length))*((J$20-Datum)^2-(J$119-Datum)^2)+Rech*(((G84+G85)/2)-(Length/2)))</f>
        <v>-0.43181818181818177</v>
      </c>
    </row>
    <row r="85" spans="7:18" x14ac:dyDescent="0.25">
      <c r="G85">
        <f t="shared" ref="G85:G119" si="30">G84+dx</f>
        <v>3250</v>
      </c>
      <c r="H85">
        <f t="shared" si="23"/>
        <v>0.65656565656565657</v>
      </c>
      <c r="I85">
        <v>8.0748057509399995</v>
      </c>
      <c r="J85">
        <f t="shared" si="24"/>
        <v>8.091936928316489</v>
      </c>
      <c r="K85">
        <f t="shared" ref="K85:K119" si="31">(I85-J85)/J85</f>
        <v>-2.1170675857026988E-3</v>
      </c>
      <c r="L85">
        <f t="shared" si="25"/>
        <v>18.013576458445002</v>
      </c>
      <c r="M85">
        <f t="shared" si="26"/>
        <v>18.030677697071681</v>
      </c>
      <c r="N85">
        <f t="shared" si="27"/>
        <v>-0.44118341674206829</v>
      </c>
      <c r="O85">
        <f t="shared" si="28"/>
        <v>-0.44181818181819316</v>
      </c>
      <c r="P85" s="5">
        <f t="shared" ref="P85:P118" si="32">(N85-O85)/O85</f>
        <v>-1.4367110776488362E-3</v>
      </c>
      <c r="R85">
        <f t="shared" si="29"/>
        <v>-0.44181818181818178</v>
      </c>
    </row>
    <row r="86" spans="7:18" x14ac:dyDescent="0.25">
      <c r="G86">
        <f t="shared" si="30"/>
        <v>3300</v>
      </c>
      <c r="H86">
        <f t="shared" si="23"/>
        <v>0.66666666666666663</v>
      </c>
      <c r="I86">
        <v>7.95234716595</v>
      </c>
      <c r="J86">
        <f t="shared" si="24"/>
        <v>7.9694184658268767</v>
      </c>
      <c r="K86">
        <f t="shared" si="31"/>
        <v>-2.1421010767697802E-3</v>
      </c>
      <c r="L86">
        <f t="shared" si="25"/>
        <v>17.889304459470001</v>
      </c>
      <c r="M86">
        <f t="shared" si="26"/>
        <v>17.906337702282386</v>
      </c>
      <c r="N86">
        <f t="shared" si="27"/>
        <v>-0.45111606806788968</v>
      </c>
      <c r="O86">
        <f t="shared" si="28"/>
        <v>-0.45181818181817901</v>
      </c>
      <c r="P86" s="5">
        <f t="shared" si="32"/>
        <v>-1.5539740952077931E-3</v>
      </c>
      <c r="R86">
        <f t="shared" si="29"/>
        <v>-0.45181818181818179</v>
      </c>
    </row>
    <row r="87" spans="7:18" x14ac:dyDescent="0.25">
      <c r="G87">
        <f t="shared" si="30"/>
        <v>3350</v>
      </c>
      <c r="H87">
        <f t="shared" si="23"/>
        <v>0.6767676767676768</v>
      </c>
      <c r="I87">
        <v>7.8262617529899998</v>
      </c>
      <c r="J87">
        <f t="shared" si="24"/>
        <v>7.8432569387378983</v>
      </c>
      <c r="K87">
        <f t="shared" si="31"/>
        <v>-2.1668531173522003E-3</v>
      </c>
      <c r="L87">
        <f t="shared" si="25"/>
        <v>17.761366993739998</v>
      </c>
      <c r="M87">
        <f t="shared" si="26"/>
        <v>17.778315721999533</v>
      </c>
      <c r="N87">
        <f t="shared" si="27"/>
        <v>-0.46104785400386128</v>
      </c>
      <c r="O87">
        <f t="shared" si="28"/>
        <v>-0.46181818181818263</v>
      </c>
      <c r="P87" s="5">
        <f t="shared" si="32"/>
        <v>-1.6680326688060648E-3</v>
      </c>
      <c r="R87">
        <f t="shared" si="29"/>
        <v>-0.46181818181818179</v>
      </c>
    </row>
    <row r="88" spans="7:18" x14ac:dyDescent="0.25">
      <c r="G88">
        <f t="shared" si="30"/>
        <v>3400</v>
      </c>
      <c r="H88">
        <f t="shared" si="23"/>
        <v>0.68686868686868685</v>
      </c>
      <c r="I88">
        <v>7.6964722344899998</v>
      </c>
      <c r="J88">
        <f t="shared" si="24"/>
        <v>7.713374505261168</v>
      </c>
      <c r="K88">
        <f t="shared" si="31"/>
        <v>-2.1912939349229524E-3</v>
      </c>
      <c r="L88">
        <f t="shared" si="25"/>
        <v>17.629684485174998</v>
      </c>
      <c r="M88">
        <f t="shared" si="26"/>
        <v>17.646531599168448</v>
      </c>
      <c r="N88">
        <f t="shared" si="27"/>
        <v>-0.47097877915936492</v>
      </c>
      <c r="O88">
        <f t="shared" si="28"/>
        <v>-0.47181818181817481</v>
      </c>
      <c r="P88" s="5">
        <f t="shared" si="32"/>
        <v>-1.7790807797512271E-3</v>
      </c>
      <c r="R88">
        <f t="shared" si="29"/>
        <v>-0.4718181818181818</v>
      </c>
    </row>
    <row r="89" spans="7:18" x14ac:dyDescent="0.25">
      <c r="G89">
        <f t="shared" si="30"/>
        <v>3450</v>
      </c>
      <c r="H89">
        <f t="shared" si="23"/>
        <v>0.69696969696969702</v>
      </c>
      <c r="I89">
        <v>7.5628967358599999</v>
      </c>
      <c r="J89">
        <f t="shared" si="24"/>
        <v>7.5796886930757275</v>
      </c>
      <c r="K89">
        <f t="shared" si="31"/>
        <v>-2.215388770658553E-3</v>
      </c>
      <c r="L89">
        <f t="shared" si="25"/>
        <v>17.4941725867</v>
      </c>
      <c r="M89">
        <f t="shared" si="26"/>
        <v>17.510900371000623</v>
      </c>
      <c r="N89">
        <f t="shared" si="27"/>
        <v>-0.48090885051166093</v>
      </c>
      <c r="O89">
        <f t="shared" si="28"/>
        <v>-0.48181818181817954</v>
      </c>
      <c r="P89" s="5">
        <f t="shared" si="32"/>
        <v>-1.8872913908876724E-3</v>
      </c>
      <c r="R89">
        <f t="shared" si="29"/>
        <v>-0.48181818181818181</v>
      </c>
    </row>
    <row r="90" spans="7:18" x14ac:dyDescent="0.25">
      <c r="G90">
        <f t="shared" si="30"/>
        <v>3500</v>
      </c>
      <c r="H90">
        <f t="shared" si="23"/>
        <v>0.70707070707070707</v>
      </c>
      <c r="I90">
        <v>7.4254484375400001</v>
      </c>
      <c r="J90">
        <f t="shared" si="24"/>
        <v>7.4421120489255195</v>
      </c>
      <c r="K90">
        <f t="shared" si="31"/>
        <v>-2.2390970837270962E-3</v>
      </c>
      <c r="L90">
        <f t="shared" si="25"/>
        <v>17.354741814105001</v>
      </c>
      <c r="M90">
        <f t="shared" si="26"/>
        <v>17.371331900252663</v>
      </c>
      <c r="N90">
        <f t="shared" si="27"/>
        <v>-0.49083807770462845</v>
      </c>
      <c r="O90">
        <f t="shared" si="28"/>
        <v>-0.49181818181817843</v>
      </c>
      <c r="P90" s="5">
        <f t="shared" si="32"/>
        <v>-1.9928179757948065E-3</v>
      </c>
      <c r="R90">
        <f t="shared" si="29"/>
        <v>-0.49181818181818182</v>
      </c>
    </row>
    <row r="91" spans="7:18" x14ac:dyDescent="0.25">
      <c r="G91">
        <f t="shared" si="30"/>
        <v>3550</v>
      </c>
      <c r="H91">
        <f t="shared" si="23"/>
        <v>0.71717171717171713</v>
      </c>
      <c r="I91">
        <v>7.28403519067</v>
      </c>
      <c r="J91">
        <f t="shared" si="24"/>
        <v>7.3005517515798033</v>
      </c>
      <c r="K91">
        <f t="shared" si="31"/>
        <v>-2.2623715948906389E-3</v>
      </c>
      <c r="L91">
        <f t="shared" si="25"/>
        <v>17.21129714113</v>
      </c>
      <c r="M91">
        <f t="shared" si="26"/>
        <v>17.227730467492925</v>
      </c>
      <c r="N91">
        <f t="shared" si="27"/>
        <v>-0.50076647363966864</v>
      </c>
      <c r="O91">
        <f t="shared" si="28"/>
        <v>-0.50181818181818516</v>
      </c>
      <c r="P91" s="5">
        <f t="shared" si="32"/>
        <v>-2.0957952832756587E-3</v>
      </c>
      <c r="R91">
        <f t="shared" si="29"/>
        <v>-0.50181818181818183</v>
      </c>
    </row>
    <row r="92" spans="7:18" x14ac:dyDescent="0.25">
      <c r="G92">
        <f t="shared" si="30"/>
        <v>3600</v>
      </c>
      <c r="H92">
        <f t="shared" si="23"/>
        <v>0.72727272727272729</v>
      </c>
      <c r="I92">
        <v>7.1385590915900003</v>
      </c>
      <c r="J92">
        <f t="shared" si="24"/>
        <v>7.1549091834060476</v>
      </c>
      <c r="K92">
        <f t="shared" si="31"/>
        <v>-2.2851571413327067E-3</v>
      </c>
      <c r="L92">
        <f t="shared" si="25"/>
        <v>17.063737550635</v>
      </c>
      <c r="M92">
        <f t="shared" si="26"/>
        <v>17.07999431923043</v>
      </c>
      <c r="N92">
        <f t="shared" si="27"/>
        <v>-0.51069405519608579</v>
      </c>
      <c r="O92">
        <f t="shared" si="28"/>
        <v>-0.51181818181818906</v>
      </c>
      <c r="P92" s="5">
        <f t="shared" si="32"/>
        <v>-2.1963397589939066E-3</v>
      </c>
      <c r="R92">
        <f t="shared" si="29"/>
        <v>-0.51181818181818184</v>
      </c>
    </row>
    <row r="93" spans="7:18" x14ac:dyDescent="0.25">
      <c r="G93">
        <f t="shared" si="30"/>
        <v>3650</v>
      </c>
      <c r="H93">
        <f t="shared" si="23"/>
        <v>0.73737373737373735</v>
      </c>
      <c r="I93">
        <v>6.9889160096799996</v>
      </c>
      <c r="J93">
        <f t="shared" si="24"/>
        <v>7.0050794550548119</v>
      </c>
      <c r="K93">
        <f t="shared" si="31"/>
        <v>-2.3073892992247036E-3</v>
      </c>
      <c r="L93">
        <f t="shared" si="25"/>
        <v>16.911955535979999</v>
      </c>
      <c r="M93">
        <f t="shared" si="26"/>
        <v>16.928015165960325</v>
      </c>
      <c r="N93">
        <f t="shared" si="27"/>
        <v>-0.52062084369694195</v>
      </c>
      <c r="O93">
        <f t="shared" si="28"/>
        <v>-0.52181818181818307</v>
      </c>
      <c r="P93" s="5">
        <f t="shared" si="32"/>
        <v>-2.294550406559633E-3</v>
      </c>
      <c r="R93">
        <f t="shared" si="29"/>
        <v>-0.52181818181818185</v>
      </c>
    </row>
    <row r="94" spans="7:18" x14ac:dyDescent="0.25">
      <c r="G94">
        <f t="shared" si="30"/>
        <v>3700</v>
      </c>
      <c r="H94">
        <f t="shared" si="23"/>
        <v>0.74747474747474751</v>
      </c>
      <c r="I94">
        <v>6.83499506228</v>
      </c>
      <c r="J94">
        <f t="shared" si="24"/>
        <v>6.8509508768658343</v>
      </c>
      <c r="K94">
        <f t="shared" si="31"/>
        <v>-2.3289927008108592E-3</v>
      </c>
      <c r="L94">
        <f t="shared" si="25"/>
        <v>16.755836545685</v>
      </c>
      <c r="M94">
        <f t="shared" si="26"/>
        <v>16.771677623204795</v>
      </c>
      <c r="N94">
        <f t="shared" si="27"/>
        <v>-0.53054686610588653</v>
      </c>
      <c r="O94">
        <f t="shared" si="28"/>
        <v>-0.53181818181818519</v>
      </c>
      <c r="P94" s="5">
        <f t="shared" si="32"/>
        <v>-2.3905081769718234E-3</v>
      </c>
      <c r="R94">
        <f t="shared" si="29"/>
        <v>-0.53181818181818175</v>
      </c>
    </row>
    <row r="95" spans="7:18" x14ac:dyDescent="0.25">
      <c r="G95">
        <f t="shared" si="30"/>
        <v>3750</v>
      </c>
      <c r="H95">
        <f t="shared" si="23"/>
        <v>0.75757575757575757</v>
      </c>
      <c r="I95">
        <v>6.6766780290899996</v>
      </c>
      <c r="J95">
        <f t="shared" si="24"/>
        <v>6.6924043695437589</v>
      </c>
      <c r="K95">
        <f t="shared" si="31"/>
        <v>-2.3498789949584929E-3</v>
      </c>
      <c r="L95">
        <f t="shared" si="25"/>
        <v>16.595258363319999</v>
      </c>
      <c r="M95">
        <f t="shared" si="26"/>
        <v>16.610858587463127</v>
      </c>
      <c r="N95">
        <f t="shared" si="27"/>
        <v>-0.54047215572332419</v>
      </c>
      <c r="O95">
        <f t="shared" si="28"/>
        <v>-0.54181818181817043</v>
      </c>
      <c r="P95" s="5">
        <f t="shared" si="32"/>
        <v>-2.4842763495484857E-3</v>
      </c>
      <c r="R95">
        <f t="shared" si="29"/>
        <v>-0.54181818181818175</v>
      </c>
    </row>
    <row r="96" spans="7:18" x14ac:dyDescent="0.25">
      <c r="G96">
        <f t="shared" si="30"/>
        <v>3800</v>
      </c>
      <c r="H96">
        <f t="shared" si="23"/>
        <v>0.76767676767676762</v>
      </c>
      <c r="I96">
        <v>6.5138386975499998</v>
      </c>
      <c r="J96">
        <f t="shared" si="24"/>
        <v>6.5293128053824994</v>
      </c>
      <c r="K96">
        <f t="shared" si="31"/>
        <v>-2.3699443254952281E-3</v>
      </c>
      <c r="L96">
        <f t="shared" si="25"/>
        <v>16.430090413169999</v>
      </c>
      <c r="M96">
        <f t="shared" si="26"/>
        <v>16.445426537586862</v>
      </c>
      <c r="N96">
        <f t="shared" si="27"/>
        <v>-0.55039675372450869</v>
      </c>
      <c r="O96">
        <f t="shared" si="28"/>
        <v>-0.5518181818181882</v>
      </c>
      <c r="P96" s="5">
        <f t="shared" si="32"/>
        <v>-2.5758993460419178E-3</v>
      </c>
      <c r="R96">
        <f t="shared" si="29"/>
        <v>-0.55181818181818176</v>
      </c>
    </row>
    <row r="97" spans="7:18" x14ac:dyDescent="0.25">
      <c r="G97">
        <f t="shared" si="30"/>
        <v>3850</v>
      </c>
      <c r="H97">
        <f t="shared" si="23"/>
        <v>0.77777777777777779</v>
      </c>
      <c r="I97">
        <v>6.3463421287899999</v>
      </c>
      <c r="J97">
        <f t="shared" si="24"/>
        <v>6.3615402697912273</v>
      </c>
      <c r="K97">
        <f t="shared" si="31"/>
        <v>-2.3890662255803305E-3</v>
      </c>
      <c r="L97">
        <f t="shared" si="25"/>
        <v>16.260192980509999</v>
      </c>
      <c r="M97">
        <f t="shared" si="26"/>
        <v>16.275240750411776</v>
      </c>
      <c r="N97">
        <f t="shared" si="27"/>
        <v>-0.56032071045574894</v>
      </c>
      <c r="O97">
        <f t="shared" si="28"/>
        <v>-0.56181818181817345</v>
      </c>
      <c r="P97" s="5">
        <f t="shared" si="32"/>
        <v>-2.6654021014028842E-3</v>
      </c>
      <c r="R97">
        <f t="shared" si="29"/>
        <v>-0.56181818181818177</v>
      </c>
    </row>
    <row r="98" spans="7:18" x14ac:dyDescent="0.25">
      <c r="G98">
        <f t="shared" si="30"/>
        <v>3900</v>
      </c>
      <c r="H98">
        <f t="shared" si="23"/>
        <v>0.78787878787878785</v>
      </c>
      <c r="I98">
        <v>6.1740438322299998</v>
      </c>
      <c r="J98">
        <f t="shared" si="24"/>
        <v>6.1889412310323202</v>
      </c>
      <c r="K98">
        <f t="shared" si="31"/>
        <v>-2.4070997358356786E-3</v>
      </c>
      <c r="L98">
        <f t="shared" si="25"/>
        <v>16.085416333360001</v>
      </c>
      <c r="M98">
        <f t="shared" si="26"/>
        <v>16.100150417438613</v>
      </c>
      <c r="N98">
        <f t="shared" si="27"/>
        <v>-0.57024408716333574</v>
      </c>
      <c r="O98">
        <f t="shared" si="28"/>
        <v>-0.57181818181818866</v>
      </c>
      <c r="P98" s="5">
        <f t="shared" si="32"/>
        <v>-2.7527887445758206E-3</v>
      </c>
      <c r="R98">
        <f t="shared" si="29"/>
        <v>-0.57181818181818178</v>
      </c>
    </row>
    <row r="99" spans="7:18" x14ac:dyDescent="0.25">
      <c r="G99">
        <f t="shared" si="30"/>
        <v>3950</v>
      </c>
      <c r="H99">
        <f t="shared" si="23"/>
        <v>0.79797979797979801</v>
      </c>
      <c r="I99">
        <v>5.9967888344900002</v>
      </c>
      <c r="J99">
        <f t="shared" si="24"/>
        <v>6.0113596038449018</v>
      </c>
      <c r="K99">
        <f t="shared" si="31"/>
        <v>-2.4238725205495914E-3</v>
      </c>
      <c r="L99">
        <f t="shared" si="25"/>
        <v>15.905599730024999</v>
      </c>
      <c r="M99">
        <f t="shared" si="26"/>
        <v>15.919993646872221</v>
      </c>
      <c r="N99">
        <f t="shared" si="27"/>
        <v>-0.5801669581438913</v>
      </c>
      <c r="O99">
        <f t="shared" si="28"/>
        <v>-0.58181818181818312</v>
      </c>
      <c r="P99" s="5">
        <f t="shared" si="32"/>
        <v>-2.8380406901890661E-3</v>
      </c>
      <c r="R99">
        <f t="shared" si="29"/>
        <v>-0.58181818181818179</v>
      </c>
    </row>
    <row r="100" spans="7:18" x14ac:dyDescent="0.25">
      <c r="G100">
        <f t="shared" si="30"/>
        <v>4000</v>
      </c>
      <c r="H100">
        <f t="shared" si="23"/>
        <v>0.80808080808080807</v>
      </c>
      <c r="I100">
        <v>5.8144106255599999</v>
      </c>
      <c r="J100">
        <f t="shared" si="24"/>
        <v>5.8286276898995428</v>
      </c>
      <c r="K100">
        <f t="shared" si="31"/>
        <v>-2.4391786705093158E-3</v>
      </c>
      <c r="L100">
        <f t="shared" si="25"/>
        <v>15.720570293694999</v>
      </c>
      <c r="M100">
        <f t="shared" si="26"/>
        <v>15.734596332291144</v>
      </c>
      <c r="N100">
        <f t="shared" si="27"/>
        <v>-0.59008941338696008</v>
      </c>
      <c r="O100">
        <f t="shared" si="28"/>
        <v>-0.5918181818181838</v>
      </c>
      <c r="P100" s="5">
        <f t="shared" si="32"/>
        <v>-2.9211140926975118E-3</v>
      </c>
      <c r="R100">
        <f t="shared" si="29"/>
        <v>-0.5918181818181818</v>
      </c>
    </row>
    <row r="101" spans="7:18" x14ac:dyDescent="0.25">
      <c r="G101">
        <f t="shared" si="30"/>
        <v>4050</v>
      </c>
      <c r="H101">
        <f t="shared" si="23"/>
        <v>0.81818181818181823</v>
      </c>
      <c r="I101">
        <v>5.6267299618299997</v>
      </c>
      <c r="J101">
        <f t="shared" si="24"/>
        <v>5.6405649746827464</v>
      </c>
      <c r="K101">
        <f t="shared" si="31"/>
        <v>-2.4527707622984765E-3</v>
      </c>
      <c r="L101">
        <f t="shared" si="25"/>
        <v>15.53014173167</v>
      </c>
      <c r="M101">
        <f t="shared" si="26"/>
        <v>15.54377086548196</v>
      </c>
      <c r="N101">
        <f t="shared" si="27"/>
        <v>-0.60001156159838565</v>
      </c>
      <c r="O101">
        <f t="shared" si="28"/>
        <v>-0.6018181818181787</v>
      </c>
      <c r="P101" s="5">
        <f t="shared" si="32"/>
        <v>-3.0019369211062982E-3</v>
      </c>
      <c r="R101">
        <f t="shared" si="29"/>
        <v>-0.60181818181818181</v>
      </c>
    </row>
    <row r="102" spans="7:18" x14ac:dyDescent="0.25">
      <c r="G102">
        <f t="shared" si="30"/>
        <v>4100</v>
      </c>
      <c r="H102">
        <f t="shared" si="23"/>
        <v>0.82828282828282829</v>
      </c>
      <c r="I102">
        <v>5.4335535015099996</v>
      </c>
      <c r="J102">
        <f t="shared" si="24"/>
        <v>5.4469767562811757</v>
      </c>
      <c r="K102">
        <f t="shared" si="31"/>
        <v>-2.4643495597254212E-3</v>
      </c>
      <c r="L102">
        <f t="shared" si="25"/>
        <v>15.334112872125001</v>
      </c>
      <c r="M102">
        <f t="shared" si="26"/>
        <v>15.347314666345696</v>
      </c>
      <c r="N102">
        <f t="shared" si="27"/>
        <v>-0.60993353402589379</v>
      </c>
      <c r="O102">
        <f t="shared" si="28"/>
        <v>-0.61181818181818159</v>
      </c>
      <c r="P102" s="5">
        <f t="shared" si="32"/>
        <v>-3.0804050096828969E-3</v>
      </c>
      <c r="R102">
        <f t="shared" si="29"/>
        <v>-0.61181818181818182</v>
      </c>
    </row>
    <row r="103" spans="7:18" x14ac:dyDescent="0.25">
      <c r="G103">
        <f t="shared" si="30"/>
        <v>4150</v>
      </c>
      <c r="H103">
        <f t="shared" si="23"/>
        <v>0.83838383838383834</v>
      </c>
      <c r="I103">
        <v>5.2346722427400003</v>
      </c>
      <c r="J103">
        <f t="shared" si="24"/>
        <v>5.247652576410216</v>
      </c>
      <c r="K103">
        <f t="shared" si="31"/>
        <v>-2.4735505030508676E-3</v>
      </c>
      <c r="L103">
        <f t="shared" si="25"/>
        <v>15.132265985549999</v>
      </c>
      <c r="M103">
        <f t="shared" si="26"/>
        <v>15.145008497019212</v>
      </c>
      <c r="N103">
        <f t="shared" si="27"/>
        <v>-0.61985548895348996</v>
      </c>
      <c r="O103">
        <f t="shared" si="28"/>
        <v>-0.62181818181818649</v>
      </c>
      <c r="P103" s="5">
        <f t="shared" si="32"/>
        <v>-3.1563774139856155E-3</v>
      </c>
      <c r="R103">
        <f t="shared" si="29"/>
        <v>-0.62181818181818183</v>
      </c>
    </row>
    <row r="104" spans="7:18" x14ac:dyDescent="0.25">
      <c r="G104">
        <f t="shared" si="30"/>
        <v>4200</v>
      </c>
      <c r="H104">
        <f t="shared" si="23"/>
        <v>0.84848484848484851</v>
      </c>
      <c r="I104">
        <v>5.0298597283599999</v>
      </c>
      <c r="J104">
        <f t="shared" si="24"/>
        <v>5.0423644176282085</v>
      </c>
      <c r="K104">
        <f t="shared" si="31"/>
        <v>-2.4799257317642356E-3</v>
      </c>
      <c r="L104">
        <f t="shared" si="25"/>
        <v>14.92436485068</v>
      </c>
      <c r="M104">
        <f t="shared" si="26"/>
        <v>14.936614520125183</v>
      </c>
      <c r="N104">
        <f t="shared" si="27"/>
        <v>-0.62977761774967123</v>
      </c>
      <c r="O104">
        <f t="shared" si="28"/>
        <v>-0.63181818181817917</v>
      </c>
      <c r="P104" s="5">
        <f t="shared" si="32"/>
        <v>-3.2296697487176227E-3</v>
      </c>
      <c r="R104">
        <f t="shared" si="29"/>
        <v>-0.63181818181818183</v>
      </c>
    </row>
    <row r="105" spans="7:18" x14ac:dyDescent="0.25">
      <c r="G105">
        <f t="shared" si="30"/>
        <v>4250</v>
      </c>
      <c r="H105">
        <f t="shared" si="23"/>
        <v>0.85858585858585856</v>
      </c>
      <c r="I105">
        <v>4.818869973</v>
      </c>
      <c r="J105">
        <f t="shared" si="24"/>
        <v>4.8308646226221565</v>
      </c>
      <c r="K105">
        <f t="shared" si="31"/>
        <v>-2.482919841302853E-3</v>
      </c>
      <c r="L105">
        <f t="shared" si="25"/>
        <v>14.710152515624999</v>
      </c>
      <c r="M105">
        <f t="shared" si="26"/>
        <v>14.721874051932222</v>
      </c>
      <c r="N105">
        <f t="shared" si="27"/>
        <v>-0.63970015163888416</v>
      </c>
      <c r="O105">
        <f t="shared" si="28"/>
        <v>-0.6418181818181794</v>
      </c>
      <c r="P105" s="5">
        <f t="shared" si="32"/>
        <v>-3.3000470215648315E-3</v>
      </c>
      <c r="R105">
        <f t="shared" si="29"/>
        <v>-0.64181818181818184</v>
      </c>
    </row>
    <row r="106" spans="7:18" x14ac:dyDescent="0.25">
      <c r="G106">
        <f t="shared" si="30"/>
        <v>4300</v>
      </c>
      <c r="H106">
        <f t="shared" si="23"/>
        <v>0.86868686868686873</v>
      </c>
      <c r="I106">
        <v>4.6014350582499999</v>
      </c>
      <c r="J106">
        <f t="shared" si="24"/>
        <v>4.6128834812422852</v>
      </c>
      <c r="K106">
        <f t="shared" si="31"/>
        <v>-2.4818365863432073E-3</v>
      </c>
      <c r="L106">
        <f t="shared" si="25"/>
        <v>14.489348693195</v>
      </c>
      <c r="M106">
        <f t="shared" si="26"/>
        <v>14.500504949583478</v>
      </c>
      <c r="N106">
        <f t="shared" si="27"/>
        <v>-0.64962337081385757</v>
      </c>
      <c r="O106">
        <f t="shared" si="28"/>
        <v>-0.65181818181818352</v>
      </c>
      <c r="P106" s="5">
        <f t="shared" si="32"/>
        <v>-3.3672135352280832E-3</v>
      </c>
      <c r="R106">
        <f t="shared" si="29"/>
        <v>-0.65181818181818185</v>
      </c>
    </row>
    <row r="107" spans="7:18" x14ac:dyDescent="0.25">
      <c r="G107">
        <f t="shared" si="30"/>
        <v>4350</v>
      </c>
      <c r="H107">
        <f t="shared" si="23"/>
        <v>0.87878787878787878</v>
      </c>
      <c r="I107">
        <v>4.3772623281399996</v>
      </c>
      <c r="J107">
        <f t="shared" si="24"/>
        <v>4.3881264179246706</v>
      </c>
      <c r="K107">
        <f t="shared" si="31"/>
        <v>-2.4757923427851242E-3</v>
      </c>
      <c r="L107">
        <f t="shared" si="25"/>
        <v>14.261646714345</v>
      </c>
      <c r="M107">
        <f t="shared" si="26"/>
        <v>14.272198556636891</v>
      </c>
      <c r="N107">
        <f t="shared" si="27"/>
        <v>-0.65954761544257534</v>
      </c>
      <c r="O107">
        <f t="shared" si="28"/>
        <v>-0.66181818181818142</v>
      </c>
      <c r="P107" s="5">
        <f t="shared" si="32"/>
        <v>-3.4308008422619294E-3</v>
      </c>
      <c r="R107">
        <f t="shared" si="29"/>
        <v>-0.66181818181818186</v>
      </c>
    </row>
    <row r="108" spans="7:18" x14ac:dyDescent="0.25">
      <c r="G108">
        <f t="shared" si="30"/>
        <v>4400</v>
      </c>
      <c r="H108">
        <f t="shared" si="23"/>
        <v>0.88888888888888884</v>
      </c>
      <c r="I108">
        <v>4.1460311005500001</v>
      </c>
      <c r="J108">
        <f t="shared" si="24"/>
        <v>4.1562706953491109</v>
      </c>
      <c r="K108">
        <f t="shared" si="31"/>
        <v>-2.4636496392231866E-3</v>
      </c>
      <c r="L108">
        <f t="shared" si="25"/>
        <v>14.026709944255</v>
      </c>
      <c r="M108">
        <f t="shared" si="26"/>
        <v>14.036616111853942</v>
      </c>
      <c r="N108">
        <f t="shared" si="27"/>
        <v>-0.66947329982523296</v>
      </c>
      <c r="O108">
        <f t="shared" si="28"/>
        <v>-0.67181818181818109</v>
      </c>
      <c r="P108" s="5">
        <f t="shared" si="32"/>
        <v>-3.490352086932273E-3</v>
      </c>
      <c r="R108">
        <f t="shared" si="29"/>
        <v>-0.67181818181818187</v>
      </c>
    </row>
    <row r="109" spans="7:18" x14ac:dyDescent="0.25">
      <c r="G109">
        <f t="shared" si="30"/>
        <v>4450</v>
      </c>
      <c r="H109">
        <f t="shared" si="23"/>
        <v>0.89898989898989901</v>
      </c>
      <c r="I109">
        <v>3.90738878796</v>
      </c>
      <c r="J109">
        <f t="shared" si="24"/>
        <v>3.9169615283587742</v>
      </c>
      <c r="K109">
        <f t="shared" si="31"/>
        <v>-2.443919943932977E-3</v>
      </c>
      <c r="L109">
        <f t="shared" si="25"/>
        <v>13.78416754004</v>
      </c>
      <c r="M109">
        <f t="shared" si="26"/>
        <v>13.793384500949138</v>
      </c>
      <c r="N109">
        <f t="shared" si="27"/>
        <v>-0.67940093032883475</v>
      </c>
      <c r="O109">
        <f t="shared" si="28"/>
        <v>-0.68181818181818299</v>
      </c>
      <c r="P109" s="5">
        <f t="shared" si="32"/>
        <v>-3.5453021843774093E-3</v>
      </c>
      <c r="R109">
        <f t="shared" si="29"/>
        <v>-0.68181818181818188</v>
      </c>
    </row>
    <row r="110" spans="7:18" x14ac:dyDescent="0.25">
      <c r="G110">
        <f t="shared" si="30"/>
        <v>4500</v>
      </c>
      <c r="H110">
        <f t="shared" si="23"/>
        <v>0.90909090909090906</v>
      </c>
      <c r="I110">
        <v>3.6609462921199998</v>
      </c>
      <c r="J110">
        <f t="shared" si="24"/>
        <v>3.6698074735394997</v>
      </c>
      <c r="K110">
        <f t="shared" si="31"/>
        <v>-2.4146175196905731E-3</v>
      </c>
      <c r="L110">
        <f t="shared" si="25"/>
        <v>13.533609395414999</v>
      </c>
      <c r="M110">
        <f t="shared" si="26"/>
        <v>13.542091197722637</v>
      </c>
      <c r="N110">
        <f t="shared" si="27"/>
        <v>-0.68933112865191049</v>
      </c>
      <c r="O110">
        <f t="shared" si="28"/>
        <v>-0.69181818181817833</v>
      </c>
      <c r="P110" s="5">
        <f t="shared" si="32"/>
        <v>-3.5949520143162264E-3</v>
      </c>
      <c r="R110">
        <f t="shared" si="29"/>
        <v>-0.69181818181818189</v>
      </c>
    </row>
    <row r="111" spans="7:18" x14ac:dyDescent="0.25">
      <c r="G111">
        <f t="shared" si="30"/>
        <v>4550</v>
      </c>
      <c r="H111">
        <f t="shared" si="23"/>
        <v>0.91919191919191923</v>
      </c>
      <c r="I111">
        <v>3.4062724987099999</v>
      </c>
      <c r="J111">
        <f t="shared" si="24"/>
        <v>3.4143749219057753</v>
      </c>
      <c r="K111">
        <f t="shared" si="31"/>
        <v>-2.3730326578350388E-3</v>
      </c>
      <c r="L111">
        <f t="shared" si="25"/>
        <v>13.274580072675001</v>
      </c>
      <c r="M111">
        <f t="shared" si="26"/>
        <v>13.282278196586745</v>
      </c>
      <c r="N111">
        <f t="shared" si="27"/>
        <v>-0.69926466174657431</v>
      </c>
      <c r="O111">
        <f t="shared" si="28"/>
        <v>-0.70181818181818156</v>
      </c>
      <c r="P111" s="5">
        <f t="shared" si="32"/>
        <v>-3.638435335191681E-3</v>
      </c>
      <c r="R111">
        <f t="shared" si="29"/>
        <v>-0.7018181818181819</v>
      </c>
    </row>
    <row r="112" spans="7:18" x14ac:dyDescent="0.25">
      <c r="G112">
        <f t="shared" si="30"/>
        <v>4600</v>
      </c>
      <c r="H112">
        <f t="shared" si="23"/>
        <v>0.92929292929292928</v>
      </c>
      <c r="I112">
        <v>3.1428876466400002</v>
      </c>
      <c r="J112">
        <f t="shared" si="24"/>
        <v>3.1501814712677163</v>
      </c>
      <c r="K112">
        <f t="shared" si="31"/>
        <v>-2.3153664937216704E-3</v>
      </c>
      <c r="L112">
        <f t="shared" si="25"/>
        <v>13.006571461515</v>
      </c>
      <c r="M112">
        <f t="shared" si="26"/>
        <v>13.013434678549048</v>
      </c>
      <c r="N112">
        <f t="shared" si="27"/>
        <v>-0.70920248127576868</v>
      </c>
      <c r="O112">
        <f t="shared" si="28"/>
        <v>-0.71181818181818945</v>
      </c>
      <c r="P112" s="5">
        <f t="shared" si="32"/>
        <v>-3.6746750915233974E-3</v>
      </c>
      <c r="R112">
        <f t="shared" si="29"/>
        <v>-0.71181818181818179</v>
      </c>
    </row>
    <row r="113" spans="7:18" x14ac:dyDescent="0.25">
      <c r="G113">
        <f t="shared" si="30"/>
        <v>4650</v>
      </c>
      <c r="H113">
        <f t="shared" si="23"/>
        <v>0.93939393939393945</v>
      </c>
      <c r="I113">
        <v>2.87025527639</v>
      </c>
      <c r="J113">
        <f t="shared" si="24"/>
        <v>2.8766878858303802</v>
      </c>
      <c r="K113">
        <f t="shared" si="31"/>
        <v>-2.2361165672734524E-3</v>
      </c>
      <c r="L113">
        <f t="shared" si="25"/>
        <v>12.72901382085</v>
      </c>
      <c r="M113">
        <f t="shared" si="26"/>
        <v>12.734988070760377</v>
      </c>
      <c r="N113">
        <f t="shared" si="27"/>
        <v>-0.71914577585825179</v>
      </c>
      <c r="O113">
        <f t="shared" si="28"/>
        <v>-0.72181818181817847</v>
      </c>
      <c r="P113" s="5">
        <f t="shared" si="32"/>
        <v>-3.7023256371780406E-3</v>
      </c>
      <c r="R113">
        <f t="shared" si="29"/>
        <v>-0.7218181818181818</v>
      </c>
    </row>
    <row r="114" spans="7:18" x14ac:dyDescent="0.25">
      <c r="G114">
        <f t="shared" si="30"/>
        <v>4700</v>
      </c>
      <c r="H114">
        <f t="shared" si="23"/>
        <v>0.9494949494949495</v>
      </c>
      <c r="I114">
        <v>2.5877723653100002</v>
      </c>
      <c r="J114">
        <f t="shared" si="24"/>
        <v>2.5932882556903731</v>
      </c>
      <c r="K114">
        <f t="shared" si="31"/>
        <v>-2.1269869896913978E-3</v>
      </c>
      <c r="L114">
        <f t="shared" si="25"/>
        <v>12.441264744025</v>
      </c>
      <c r="M114">
        <f t="shared" si="26"/>
        <v>12.446293046131647</v>
      </c>
      <c r="N114">
        <f t="shared" si="27"/>
        <v>-0.72909604136961514</v>
      </c>
      <c r="O114">
        <f t="shared" si="28"/>
        <v>-0.73181818181817604</v>
      </c>
      <c r="P114" s="5">
        <f t="shared" si="32"/>
        <v>-3.7196950228782703E-3</v>
      </c>
      <c r="R114">
        <f t="shared" si="29"/>
        <v>-0.73181818181818181</v>
      </c>
    </row>
    <row r="115" spans="7:18" x14ac:dyDescent="0.25">
      <c r="G115">
        <f t="shared" si="30"/>
        <v>4750</v>
      </c>
      <c r="H115">
        <f t="shared" si="23"/>
        <v>0.95959595959595956</v>
      </c>
      <c r="I115">
        <v>2.2947571227400001</v>
      </c>
      <c r="J115">
        <f t="shared" si="24"/>
        <v>2.2992978365729204</v>
      </c>
      <c r="K115">
        <f t="shared" si="31"/>
        <v>-1.9748262972700418E-3</v>
      </c>
      <c r="L115">
        <f t="shared" si="25"/>
        <v>12.142595424555001</v>
      </c>
      <c r="M115">
        <f t="shared" si="26"/>
        <v>12.146617849641396</v>
      </c>
      <c r="N115">
        <f t="shared" si="27"/>
        <v>-0.73905517606948024</v>
      </c>
      <c r="O115">
        <f t="shared" si="28"/>
        <v>-0.74181818181818626</v>
      </c>
      <c r="P115" s="5">
        <f t="shared" si="32"/>
        <v>-3.7246401024223176E-3</v>
      </c>
      <c r="R115">
        <f t="shared" si="29"/>
        <v>-0.74181818181818182</v>
      </c>
    </row>
    <row r="116" spans="7:18" x14ac:dyDescent="0.25">
      <c r="G116">
        <f t="shared" si="30"/>
        <v>4800</v>
      </c>
      <c r="H116">
        <f t="shared" ref="H116:H147" si="33">G116/Length</f>
        <v>0.96969696969696972</v>
      </c>
      <c r="I116">
        <v>1.99043372637</v>
      </c>
      <c r="J116">
        <f t="shared" ref="J116:J147" si="34">SQRT(((I$20-Datum)^2)-$H116*((I$20-Datum)^2-(I$119-Datum)^2)+(Rech*G116/K)*(Length-G116))+Datum</f>
        <v>1.9939378627098723</v>
      </c>
      <c r="K116">
        <f t="shared" si="31"/>
        <v>-1.7573949546802409E-3</v>
      </c>
      <c r="L116">
        <f t="shared" si="25"/>
        <v>11.832173365095001</v>
      </c>
      <c r="M116">
        <f t="shared" si="26"/>
        <v>11.835127109161608</v>
      </c>
      <c r="N116">
        <f t="shared" si="27"/>
        <v>-0.74902561257134681</v>
      </c>
      <c r="O116">
        <f t="shared" si="28"/>
        <v>-0.75181818181818372</v>
      </c>
      <c r="P116" s="5">
        <f t="shared" si="32"/>
        <v>-3.714421005466251E-3</v>
      </c>
      <c r="R116">
        <f t="shared" si="29"/>
        <v>-0.75181818181818183</v>
      </c>
    </row>
    <row r="117" spans="7:18" x14ac:dyDescent="0.25">
      <c r="G117">
        <f t="shared" si="30"/>
        <v>4850</v>
      </c>
      <c r="H117">
        <f t="shared" si="33"/>
        <v>0.97979797979797978</v>
      </c>
      <c r="I117">
        <v>1.6739130038200001</v>
      </c>
      <c r="J117">
        <f t="shared" si="34"/>
        <v>1.6763163556133414</v>
      </c>
      <c r="K117">
        <f t="shared" si="31"/>
        <v>-1.4337101617444554E-3</v>
      </c>
      <c r="L117">
        <f t="shared" si="25"/>
        <v>11.509040329634999</v>
      </c>
      <c r="M117">
        <f t="shared" si="26"/>
        <v>11.510859955138656</v>
      </c>
      <c r="N117">
        <f t="shared" si="27"/>
        <v>-0.75901050257997471</v>
      </c>
      <c r="O117">
        <f t="shared" si="28"/>
        <v>-0.76181818181817962</v>
      </c>
      <c r="P117" s="5">
        <f t="shared" si="32"/>
        <v>-3.6854978067128964E-3</v>
      </c>
      <c r="R117">
        <f t="shared" si="29"/>
        <v>-0.76181818181818184</v>
      </c>
    </row>
    <row r="118" spans="7:18" x14ac:dyDescent="0.25">
      <c r="G118">
        <f t="shared" si="30"/>
        <v>4900</v>
      </c>
      <c r="H118">
        <f t="shared" si="33"/>
        <v>0.98989898989898994</v>
      </c>
      <c r="I118">
        <v>1.3441676554499999</v>
      </c>
      <c r="J118">
        <f t="shared" si="34"/>
        <v>1.3454035546639691</v>
      </c>
      <c r="K118">
        <f t="shared" si="31"/>
        <v>-9.1860855405413386E-4</v>
      </c>
      <c r="L118">
        <f t="shared" si="25"/>
        <v>11.172083827725</v>
      </c>
      <c r="M118">
        <f t="shared" si="26"/>
        <v>11.172701777331984</v>
      </c>
      <c r="N118">
        <f t="shared" si="27"/>
        <v>-0.76901397949579497</v>
      </c>
      <c r="O118">
        <f t="shared" si="28"/>
        <v>-0.77181818181818262</v>
      </c>
      <c r="P118" s="5">
        <f t="shared" si="32"/>
        <v>-3.633242113812028E-3</v>
      </c>
      <c r="R118">
        <f t="shared" si="29"/>
        <v>-0.77181818181818185</v>
      </c>
    </row>
    <row r="119" spans="7:18" x14ac:dyDescent="0.25">
      <c r="G119">
        <f t="shared" si="30"/>
        <v>4950</v>
      </c>
      <c r="H119">
        <f t="shared" si="33"/>
        <v>1</v>
      </c>
      <c r="I119">
        <v>1</v>
      </c>
      <c r="J119">
        <f t="shared" si="34"/>
        <v>1</v>
      </c>
      <c r="K119">
        <f t="shared" si="31"/>
        <v>0</v>
      </c>
    </row>
  </sheetData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M101"/>
  <sheetViews>
    <sheetView workbookViewId="0">
      <selection activeCell="M2" sqref="M2:M101"/>
    </sheetView>
  </sheetViews>
  <sheetFormatPr defaultColWidth="8.85546875" defaultRowHeight="15" x14ac:dyDescent="0.25"/>
  <sheetData>
    <row r="2" spans="3:13" x14ac:dyDescent="0.25">
      <c r="C2">
        <v>10</v>
      </c>
      <c r="D2">
        <v>9.9294218300000008</v>
      </c>
      <c r="E2">
        <v>9.8585927800000004</v>
      </c>
      <c r="F2">
        <v>9.7875101600000001</v>
      </c>
      <c r="G2">
        <v>9.7161712100000006</v>
      </c>
      <c r="J2">
        <v>10</v>
      </c>
      <c r="K2">
        <v>10</v>
      </c>
      <c r="M2">
        <v>10</v>
      </c>
    </row>
    <row r="3" spans="3:13" x14ac:dyDescent="0.25">
      <c r="D3">
        <v>9.6445731499999994</v>
      </c>
      <c r="E3">
        <v>9.5727131399999994</v>
      </c>
      <c r="F3">
        <v>9.5005882699999997</v>
      </c>
      <c r="G3">
        <v>9.4281955899999996</v>
      </c>
      <c r="H3">
        <v>9.3555321100000004</v>
      </c>
      <c r="J3">
        <v>9.9294218331100002</v>
      </c>
      <c r="K3">
        <v>9.9293958013299992</v>
      </c>
      <c r="M3">
        <v>9.9643745675200002</v>
      </c>
    </row>
    <row r="4" spans="3:13" x14ac:dyDescent="0.25">
      <c r="D4">
        <v>9.2825947600000003</v>
      </c>
      <c r="E4">
        <v>9.2093804200000005</v>
      </c>
      <c r="F4">
        <v>9.1358859199999998</v>
      </c>
      <c r="G4">
        <v>9.0621080000000003</v>
      </c>
      <c r="H4">
        <v>8.9880433699999998</v>
      </c>
      <c r="J4">
        <v>9.8585927840299998</v>
      </c>
      <c r="K4">
        <v>9.8585477680399993</v>
      </c>
      <c r="M4">
        <v>9.9280080074800008</v>
      </c>
    </row>
    <row r="5" spans="3:13" x14ac:dyDescent="0.25">
      <c r="D5">
        <v>8.91368866</v>
      </c>
      <c r="E5">
        <v>8.8390404399999998</v>
      </c>
      <c r="F5">
        <v>8.7640951999999999</v>
      </c>
      <c r="G5">
        <v>8.6888493699999998</v>
      </c>
      <c r="H5">
        <v>8.6132993100000004</v>
      </c>
      <c r="J5">
        <v>9.7875101580399999</v>
      </c>
      <c r="K5">
        <v>9.7874531477000009</v>
      </c>
      <c r="M5">
        <v>9.8908911068500007</v>
      </c>
    </row>
    <row r="6" spans="3:13" x14ac:dyDescent="0.25">
      <c r="D6">
        <v>8.5374412900000003</v>
      </c>
      <c r="E6">
        <v>8.4612715299999994</v>
      </c>
      <c r="F6">
        <v>8.3847861399999992</v>
      </c>
      <c r="G6">
        <v>8.3079811800000005</v>
      </c>
      <c r="H6">
        <v>8.2308526000000004</v>
      </c>
      <c r="J6">
        <v>9.7161712119600008</v>
      </c>
      <c r="K6">
        <v>9.7161090672999997</v>
      </c>
      <c r="M6">
        <v>9.8530193712499994</v>
      </c>
    </row>
    <row r="7" spans="3:13" x14ac:dyDescent="0.25">
      <c r="D7">
        <v>8.1533962899999999</v>
      </c>
      <c r="E7">
        <v>8.0756080299999997</v>
      </c>
      <c r="F7">
        <v>7.9974835200000003</v>
      </c>
      <c r="G7">
        <v>7.91901835</v>
      </c>
      <c r="H7">
        <v>7.8402080500000002</v>
      </c>
      <c r="J7">
        <v>9.6445731528399996</v>
      </c>
      <c r="K7">
        <v>9.6445126006099997</v>
      </c>
      <c r="M7">
        <v>9.8143881286199992</v>
      </c>
    </row>
    <row r="8" spans="3:13" x14ac:dyDescent="0.25">
      <c r="D8">
        <v>7.7610480099999997</v>
      </c>
      <c r="E8">
        <v>7.6815335500000002</v>
      </c>
      <c r="F8">
        <v>7.6016598499999999</v>
      </c>
      <c r="G8">
        <v>7.5214220200000002</v>
      </c>
      <c r="H8">
        <v>7.4408150199999996</v>
      </c>
      <c r="J8">
        <v>9.5727131367399991</v>
      </c>
      <c r="K8">
        <v>9.5726607668699994</v>
      </c>
      <c r="M8">
        <v>9.7749925263000002</v>
      </c>
    </row>
    <row r="9" spans="3:13" x14ac:dyDescent="0.25">
      <c r="D9">
        <v>7.3598337100000002</v>
      </c>
      <c r="E9">
        <v>7.2784728400000001</v>
      </c>
      <c r="F9">
        <v>7.1967270299999999</v>
      </c>
      <c r="G9">
        <v>7.1145907499999996</v>
      </c>
      <c r="H9">
        <v>7.0320583599999997</v>
      </c>
      <c r="J9">
        <v>9.5005882674100004</v>
      </c>
      <c r="K9">
        <v>9.5005505293599999</v>
      </c>
      <c r="M9">
        <v>9.7348275279299994</v>
      </c>
    </row>
    <row r="10" spans="3:13" x14ac:dyDescent="0.25">
      <c r="D10">
        <v>6.9491240699999999</v>
      </c>
      <c r="E10">
        <v>6.8657819699999996</v>
      </c>
      <c r="F10">
        <v>6.7820259800000002</v>
      </c>
      <c r="G10">
        <v>6.6978498699999998</v>
      </c>
      <c r="H10">
        <v>6.6132472699999996</v>
      </c>
      <c r="J10">
        <v>9.42819559492</v>
      </c>
      <c r="K10">
        <v>9.4281787939800008</v>
      </c>
      <c r="M10">
        <v>9.69388791025</v>
      </c>
    </row>
    <row r="11" spans="3:13" x14ac:dyDescent="0.25">
      <c r="D11">
        <v>6.5282116099999996</v>
      </c>
      <c r="E11">
        <v>6.4427361999999997</v>
      </c>
      <c r="F11">
        <v>6.35681414</v>
      </c>
      <c r="G11">
        <v>6.27043835</v>
      </c>
      <c r="H11">
        <v>6.1836015700000004</v>
      </c>
      <c r="J11">
        <v>9.3555321142600008</v>
      </c>
      <c r="K11">
        <v>9.3555424077999998</v>
      </c>
      <c r="M11">
        <v>9.6521682596900007</v>
      </c>
    </row>
    <row r="12" spans="3:13" x14ac:dyDescent="0.25">
      <c r="D12">
        <v>6.0962963600000002</v>
      </c>
      <c r="E12">
        <v>6.0085150399999998</v>
      </c>
      <c r="F12">
        <v>5.92024974</v>
      </c>
      <c r="G12">
        <v>5.8314923700000003</v>
      </c>
      <c r="H12">
        <v>5.7422346199999996</v>
      </c>
      <c r="J12">
        <v>9.2825947638699997</v>
      </c>
      <c r="K12">
        <v>9.2826381574799992</v>
      </c>
      <c r="M12">
        <v>9.6096629688400004</v>
      </c>
    </row>
    <row r="13" spans="3:13" x14ac:dyDescent="0.25">
      <c r="D13">
        <v>5.6524679300000003</v>
      </c>
      <c r="E13">
        <v>5.5621834799999998</v>
      </c>
      <c r="F13">
        <v>5.4713722300000001</v>
      </c>
      <c r="G13">
        <v>5.3800248399999999</v>
      </c>
      <c r="H13">
        <v>5.2881317000000001</v>
      </c>
      <c r="J13">
        <v>9.2093804241600008</v>
      </c>
      <c r="K13">
        <v>9.2094627677399998</v>
      </c>
      <c r="M13">
        <v>9.5663662327499992</v>
      </c>
    </row>
    <row r="14" spans="3:13" x14ac:dyDescent="0.25">
      <c r="D14">
        <v>5.1956829200000003</v>
      </c>
      <c r="E14">
        <v>5.1026683000000004</v>
      </c>
      <c r="F14">
        <v>5.0090773200000003</v>
      </c>
      <c r="G14">
        <v>4.9148991200000003</v>
      </c>
      <c r="H14">
        <v>4.82012252</v>
      </c>
      <c r="J14">
        <v>9.1358859159599994</v>
      </c>
      <c r="K14">
        <v>9.1360128997099999</v>
      </c>
      <c r="M14">
        <v>9.5222720449900002</v>
      </c>
    </row>
    <row r="15" spans="3:13" x14ac:dyDescent="0.25">
      <c r="D15">
        <v>4.7247359700000002</v>
      </c>
      <c r="E15">
        <v>4.6287275299999999</v>
      </c>
      <c r="F15">
        <v>4.5320848800000002</v>
      </c>
      <c r="G15">
        <v>4.4347952900000003</v>
      </c>
      <c r="H15">
        <v>4.3368455700000004</v>
      </c>
      <c r="J15">
        <v>9.0621079988800002</v>
      </c>
      <c r="K15">
        <v>9.0622851492599992</v>
      </c>
      <c r="M15">
        <v>9.4773741936399993</v>
      </c>
    </row>
    <row r="16" spans="3:13" x14ac:dyDescent="0.25">
      <c r="D16">
        <v>4.2382221099999997</v>
      </c>
      <c r="E16">
        <v>4.1389108099999996</v>
      </c>
      <c r="F16">
        <v>4.03889707</v>
      </c>
      <c r="G16">
        <v>3.93816576</v>
      </c>
      <c r="H16">
        <v>3.8367012100000002</v>
      </c>
      <c r="J16">
        <v>8.9880433696799997</v>
      </c>
      <c r="K16">
        <v>8.9882760452300001</v>
      </c>
      <c r="M16">
        <v>9.4316662569900007</v>
      </c>
    </row>
    <row r="17" spans="4:13" x14ac:dyDescent="0.25">
      <c r="D17">
        <v>3.73448717</v>
      </c>
      <c r="E17">
        <v>3.6315067700000001</v>
      </c>
      <c r="F17">
        <v>3.5277425099999999</v>
      </c>
      <c r="G17">
        <v>3.4231761999999999</v>
      </c>
      <c r="H17">
        <v>3.3177889399999998</v>
      </c>
      <c r="J17">
        <v>8.9136886605200001</v>
      </c>
      <c r="K17">
        <v>8.9139820476799994</v>
      </c>
      <c r="M17">
        <v>9.3851415991200007</v>
      </c>
    </row>
    <row r="18" spans="4:13" x14ac:dyDescent="0.25">
      <c r="D18">
        <v>3.2115610700000001</v>
      </c>
      <c r="E18">
        <v>3.1044721499999999</v>
      </c>
      <c r="F18">
        <v>2.9965008800000001</v>
      </c>
      <c r="G18">
        <v>2.88762506</v>
      </c>
      <c r="H18">
        <v>2.77782157</v>
      </c>
      <c r="J18">
        <v>8.8390404371900004</v>
      </c>
      <c r="K18">
        <v>8.8393995459599992</v>
      </c>
      <c r="M18">
        <v>9.3377933652399996</v>
      </c>
    </row>
    <row r="19" spans="4:13" x14ac:dyDescent="0.25">
      <c r="D19">
        <v>2.6670662599999999</v>
      </c>
      <c r="E19">
        <v>2.5553339300000002</v>
      </c>
      <c r="F19">
        <v>2.4425982400000001</v>
      </c>
      <c r="G19">
        <v>2.3288316500000001</v>
      </c>
      <c r="H19">
        <v>2.2140053100000001</v>
      </c>
      <c r="J19">
        <v>8.7640951972700005</v>
      </c>
      <c r="K19">
        <v>8.7645248568900005</v>
      </c>
      <c r="M19">
        <v>9.2896144768400006</v>
      </c>
    </row>
    <row r="20" spans="4:13" x14ac:dyDescent="0.25">
      <c r="D20">
        <v>2.09808905</v>
      </c>
      <c r="E20">
        <v>1.9810511900000001</v>
      </c>
      <c r="F20">
        <v>1.8628585200000001</v>
      </c>
      <c r="G20">
        <v>1.7434761299999999</v>
      </c>
      <c r="H20">
        <v>1.6228673300000001</v>
      </c>
      <c r="J20">
        <v>8.6888493681700005</v>
      </c>
      <c r="K20">
        <v>8.6893542226400005</v>
      </c>
      <c r="M20">
        <v>9.2405976266199996</v>
      </c>
    </row>
    <row r="21" spans="4:13" x14ac:dyDescent="0.25">
      <c r="D21">
        <v>1.50099352</v>
      </c>
      <c r="E21">
        <v>1.37781401</v>
      </c>
      <c r="F21">
        <v>1.2532858899999999</v>
      </c>
      <c r="G21">
        <v>1.12736386</v>
      </c>
      <c r="H21">
        <v>1</v>
      </c>
      <c r="J21">
        <v>8.6132993052100009</v>
      </c>
      <c r="K21">
        <v>8.6138838088099998</v>
      </c>
      <c r="M21">
        <v>9.1907352731900005</v>
      </c>
    </row>
    <row r="22" spans="4:13" x14ac:dyDescent="0.25">
      <c r="J22">
        <v>8.5374412895200003</v>
      </c>
      <c r="K22">
        <v>8.5381097021700008</v>
      </c>
      <c r="M22">
        <v>9.1400196355500007</v>
      </c>
    </row>
    <row r="23" spans="4:13" x14ac:dyDescent="0.25">
      <c r="J23">
        <v>8.4612715259000009</v>
      </c>
      <c r="K23">
        <v>8.4620279085599996</v>
      </c>
      <c r="M23">
        <v>9.0884426873200006</v>
      </c>
    </row>
    <row r="24" spans="4:13" x14ac:dyDescent="0.25">
      <c r="J24">
        <v>8.3847861406399993</v>
      </c>
      <c r="K24">
        <v>8.3856343505299993</v>
      </c>
      <c r="M24">
        <v>9.03599615071</v>
      </c>
    </row>
    <row r="25" spans="4:13" x14ac:dyDescent="0.25">
      <c r="J25">
        <v>8.3079811791899996</v>
      </c>
      <c r="K25">
        <v>8.3089248650300007</v>
      </c>
      <c r="M25">
        <v>8.9826714902599996</v>
      </c>
    </row>
    <row r="26" spans="4:13" x14ac:dyDescent="0.25">
      <c r="J26">
        <v>8.2308526037800007</v>
      </c>
      <c r="K26">
        <v>8.2318952009099995</v>
      </c>
      <c r="M26">
        <v>8.9284599062400005</v>
      </c>
    </row>
    <row r="27" spans="4:13" x14ac:dyDescent="0.25">
      <c r="J27">
        <v>8.15339629098</v>
      </c>
      <c r="K27">
        <v>8.1545410164199996</v>
      </c>
      <c r="M27">
        <v>8.8733523278700002</v>
      </c>
    </row>
    <row r="28" spans="4:13" x14ac:dyDescent="0.25">
      <c r="J28">
        <v>8.0756080290599996</v>
      </c>
      <c r="K28">
        <v>8.0768578765499992</v>
      </c>
      <c r="M28">
        <v>8.8173394061099994</v>
      </c>
    </row>
    <row r="29" spans="4:13" x14ac:dyDescent="0.25">
      <c r="J29">
        <v>7.9974835153999999</v>
      </c>
      <c r="K29">
        <v>7.9988412503399999</v>
      </c>
      <c r="M29">
        <v>8.7604115062699996</v>
      </c>
    </row>
    <row r="30" spans="4:13" x14ac:dyDescent="0.25">
      <c r="J30">
        <v>7.9190183536400003</v>
      </c>
      <c r="K30">
        <v>7.9204865079999998</v>
      </c>
      <c r="M30">
        <v>8.7025587002000009</v>
      </c>
    </row>
    <row r="31" spans="4:13" x14ac:dyDescent="0.25">
      <c r="J31">
        <v>7.8402080508400003</v>
      </c>
      <c r="K31">
        <v>7.8417889179999998</v>
      </c>
      <c r="M31">
        <v>8.6437707581800005</v>
      </c>
    </row>
    <row r="32" spans="4:13" x14ac:dyDescent="0.25">
      <c r="J32">
        <v>7.76104801446</v>
      </c>
      <c r="K32">
        <v>7.7627436440300004</v>
      </c>
      <c r="M32">
        <v>8.5840371404599995</v>
      </c>
    </row>
    <row r="33" spans="10:13" x14ac:dyDescent="0.25">
      <c r="J33">
        <v>7.6815335492300001</v>
      </c>
      <c r="K33">
        <v>7.6833457418100002</v>
      </c>
      <c r="M33">
        <v>8.5233469884099993</v>
      </c>
    </row>
    <row r="34" spans="10:13" x14ac:dyDescent="0.25">
      <c r="J34">
        <v>7.6016598539200002</v>
      </c>
      <c r="K34">
        <v>7.6035901558600001</v>
      </c>
      <c r="M34">
        <v>8.4616891152899996</v>
      </c>
    </row>
    <row r="35" spans="10:13" x14ac:dyDescent="0.25">
      <c r="J35">
        <v>7.52142201792</v>
      </c>
      <c r="K35">
        <v>7.5234717160200004</v>
      </c>
      <c r="M35">
        <v>8.3990519966200008</v>
      </c>
    </row>
    <row r="36" spans="10:13" x14ac:dyDescent="0.25">
      <c r="J36">
        <v>7.4408150177700003</v>
      </c>
      <c r="K36">
        <v>7.4429851339599997</v>
      </c>
      <c r="M36">
        <v>8.3354237601199994</v>
      </c>
    </row>
    <row r="37" spans="10:13" x14ac:dyDescent="0.25">
      <c r="J37">
        <v>7.3598337134399996</v>
      </c>
      <c r="K37">
        <v>7.3621249994999998</v>
      </c>
      <c r="M37">
        <v>8.2707921752000004</v>
      </c>
    </row>
    <row r="38" spans="10:13" x14ac:dyDescent="0.25">
      <c r="J38">
        <v>7.2784728445000004</v>
      </c>
      <c r="K38">
        <v>7.2808857767299999</v>
      </c>
      <c r="M38">
        <v>8.2051446419600005</v>
      </c>
    </row>
    <row r="39" spans="10:13" x14ac:dyDescent="0.25">
      <c r="J39">
        <v>7.1967270261899996</v>
      </c>
      <c r="K39">
        <v>7.1992618001200004</v>
      </c>
      <c r="M39">
        <v>8.1384681797400003</v>
      </c>
    </row>
    <row r="40" spans="10:13" x14ac:dyDescent="0.25">
      <c r="J40">
        <v>7.1145907451700001</v>
      </c>
      <c r="K40">
        <v>7.1172472703</v>
      </c>
      <c r="M40">
        <v>8.0707494151399999</v>
      </c>
    </row>
    <row r="41" spans="10:13" x14ac:dyDescent="0.25">
      <c r="J41">
        <v>7.0320583552500002</v>
      </c>
      <c r="K41">
        <v>7.0348362498099997</v>
      </c>
      <c r="M41">
        <v>8.0019745694599997</v>
      </c>
    </row>
    <row r="42" spans="10:13" x14ac:dyDescent="0.25">
      <c r="J42">
        <v>6.9491240728200001</v>
      </c>
      <c r="K42">
        <v>6.9520226585699998</v>
      </c>
      <c r="M42">
        <v>7.9321294456200002</v>
      </c>
    </row>
    <row r="43" spans="10:13" x14ac:dyDescent="0.25">
      <c r="J43">
        <v>6.8657819721099997</v>
      </c>
      <c r="K43">
        <v>6.8688002692700003</v>
      </c>
      <c r="M43">
        <v>7.8611994144499997</v>
      </c>
    </row>
    <row r="44" spans="10:13" x14ac:dyDescent="0.25">
      <c r="J44">
        <v>6.7820259802800003</v>
      </c>
      <c r="K44">
        <v>6.7851627025100001</v>
      </c>
      <c r="M44">
        <v>7.7891694003499996</v>
      </c>
    </row>
    <row r="45" spans="10:13" x14ac:dyDescent="0.25">
      <c r="J45">
        <v>6.6978498721999999</v>
      </c>
      <c r="K45">
        <v>6.7011034216700001</v>
      </c>
      <c r="M45">
        <v>7.7160238663099996</v>
      </c>
    </row>
    <row r="46" spans="10:13" x14ac:dyDescent="0.25">
      <c r="J46">
        <v>6.61324726507</v>
      </c>
      <c r="K46">
        <v>6.6166157277200002</v>
      </c>
      <c r="M46">
        <v>7.6417467981999998</v>
      </c>
    </row>
    <row r="47" spans="10:13" x14ac:dyDescent="0.25">
      <c r="J47">
        <v>6.5282116127799998</v>
      </c>
      <c r="K47">
        <v>6.5316927536899998</v>
      </c>
      <c r="M47">
        <v>7.5663216883000004</v>
      </c>
    </row>
    <row r="48" spans="10:13" x14ac:dyDescent="0.25">
      <c r="J48">
        <v>6.4427361999299997</v>
      </c>
      <c r="K48">
        <v>6.4463274589199999</v>
      </c>
      <c r="M48">
        <v>7.4897315181500002</v>
      </c>
    </row>
    <row r="49" spans="10:13" x14ac:dyDescent="0.25">
      <c r="J49">
        <v>6.3568141356999996</v>
      </c>
      <c r="K49">
        <v>6.3605126231</v>
      </c>
      <c r="M49">
        <v>7.4119587404500002</v>
      </c>
    </row>
    <row r="50" spans="10:13" x14ac:dyDescent="0.25">
      <c r="J50">
        <v>6.2704383473199998</v>
      </c>
      <c r="K50">
        <v>6.27424084003</v>
      </c>
      <c r="M50">
        <v>7.3329852601900001</v>
      </c>
    </row>
    <row r="51" spans="10:13" x14ac:dyDescent="0.25">
      <c r="J51">
        <v>6.1836015732499998</v>
      </c>
      <c r="K51">
        <v>6.1875045110900002</v>
      </c>
      <c r="M51">
        <v>7.2527924148</v>
      </c>
    </row>
    <row r="52" spans="10:13" x14ac:dyDescent="0.25">
      <c r="J52">
        <v>6.0962963560899999</v>
      </c>
      <c r="K52">
        <v>6.1002958384400001</v>
      </c>
      <c r="M52">
        <v>7.1713609534099998</v>
      </c>
    </row>
    <row r="53" spans="10:13" x14ac:dyDescent="0.25">
      <c r="J53">
        <v>6.0085150350300003</v>
      </c>
      <c r="K53">
        <v>6.0126068179200001</v>
      </c>
      <c r="M53">
        <v>7.0886710149800001</v>
      </c>
    </row>
    <row r="54" spans="10:13" x14ac:dyDescent="0.25">
      <c r="J54">
        <v>5.9202497380199999</v>
      </c>
      <c r="K54">
        <v>5.9244292315899996</v>
      </c>
      <c r="M54">
        <v>7.0047021054199998</v>
      </c>
    </row>
    <row r="55" spans="10:13" x14ac:dyDescent="0.25">
      <c r="J55">
        <v>5.8314923735299997</v>
      </c>
      <c r="K55">
        <v>5.8357546399700002</v>
      </c>
      <c r="M55">
        <v>6.9194330735899996</v>
      </c>
    </row>
    <row r="56" spans="10:13" x14ac:dyDescent="0.25">
      <c r="J56">
        <v>5.7422346218299998</v>
      </c>
      <c r="K56">
        <v>5.7465743739399997</v>
      </c>
      <c r="M56">
        <v>6.8328420859700003</v>
      </c>
    </row>
    <row r="57" spans="10:13" x14ac:dyDescent="0.25">
      <c r="J57">
        <v>5.6524679259199999</v>
      </c>
      <c r="K57">
        <v>5.65687952618</v>
      </c>
      <c r="M57">
        <v>6.7449066002000002</v>
      </c>
    </row>
    <row r="58" spans="10:13" x14ac:dyDescent="0.25">
      <c r="J58">
        <v>5.56218348187</v>
      </c>
      <c r="K58">
        <v>5.5666609423000004</v>
      </c>
      <c r="M58">
        <v>6.6556033370899996</v>
      </c>
    </row>
    <row r="59" spans="10:13" x14ac:dyDescent="0.25">
      <c r="J59">
        <v>5.47137222878</v>
      </c>
      <c r="K59">
        <v>5.4759092114800003</v>
      </c>
      <c r="M59">
        <v>6.5649082513300003</v>
      </c>
    </row>
    <row r="60" spans="10:13" x14ac:dyDescent="0.25">
      <c r="J60">
        <v>5.3800248381099998</v>
      </c>
      <c r="K60">
        <v>5.3846146567400002</v>
      </c>
      <c r="M60">
        <v>6.4727965005500003</v>
      </c>
    </row>
    <row r="61" spans="10:13" x14ac:dyDescent="0.25">
      <c r="J61">
        <v>5.2881317024400003</v>
      </c>
      <c r="K61">
        <v>5.2927673246399998</v>
      </c>
      <c r="M61">
        <v>6.37924241282</v>
      </c>
    </row>
    <row r="62" spans="10:13" x14ac:dyDescent="0.25">
      <c r="J62">
        <v>5.1956829237199997</v>
      </c>
      <c r="K62">
        <v>5.20035697455</v>
      </c>
      <c r="M62">
        <v>6.2842194523700003</v>
      </c>
    </row>
    <row r="63" spans="10:13" x14ac:dyDescent="0.25">
      <c r="J63">
        <v>5.1026683007100004</v>
      </c>
      <c r="K63">
        <v>5.1073730673800002</v>
      </c>
      <c r="M63">
        <v>6.1877001834799996</v>
      </c>
    </row>
    <row r="64" spans="10:13" x14ac:dyDescent="0.25">
      <c r="J64">
        <v>5.0090773158799999</v>
      </c>
      <c r="K64">
        <v>5.0138047537399997</v>
      </c>
      <c r="M64">
        <v>6.0896562324000003</v>
      </c>
    </row>
    <row r="65" spans="10:13" x14ac:dyDescent="0.25">
      <c r="J65">
        <v>4.9148991214200004</v>
      </c>
      <c r="K65">
        <v>4.9196408614699996</v>
      </c>
      <c r="M65">
        <v>5.9900582471700003</v>
      </c>
    </row>
    <row r="66" spans="10:13" x14ac:dyDescent="0.25">
      <c r="J66">
        <v>4.8201225246000003</v>
      </c>
      <c r="K66">
        <v>4.8248698826399998</v>
      </c>
      <c r="M66">
        <v>5.8888758552100002</v>
      </c>
    </row>
    <row r="67" spans="10:13" x14ac:dyDescent="0.25">
      <c r="J67">
        <v>4.7247359721200004</v>
      </c>
      <c r="K67">
        <v>4.7294799597399999</v>
      </c>
      <c r="M67">
        <v>5.7860776185300002</v>
      </c>
    </row>
    <row r="68" spans="10:13" x14ac:dyDescent="0.25">
      <c r="J68">
        <v>4.6287275337200002</v>
      </c>
      <c r="K68">
        <v>4.6334588712500002</v>
      </c>
      <c r="M68">
        <v>5.6816309863500001</v>
      </c>
    </row>
    <row r="69" spans="10:13" x14ac:dyDescent="0.25">
      <c r="J69">
        <v>4.5320848846099997</v>
      </c>
      <c r="K69">
        <v>4.53679401648</v>
      </c>
      <c r="M69">
        <v>5.57550224513</v>
      </c>
    </row>
    <row r="70" spans="10:13" x14ac:dyDescent="0.25">
      <c r="J70">
        <v>4.43479528705</v>
      </c>
      <c r="K70">
        <v>4.4394723994799996</v>
      </c>
      <c r="M70">
        <v>5.4676564654900002</v>
      </c>
    </row>
    <row r="71" spans="10:13" x14ac:dyDescent="0.25">
      <c r="J71">
        <v>4.3368455706100004</v>
      </c>
      <c r="K71">
        <v>4.3414806122199998</v>
      </c>
      <c r="M71">
        <v>5.3580574462200001</v>
      </c>
    </row>
    <row r="72" spans="10:13" x14ac:dyDescent="0.25">
      <c r="J72">
        <v>4.2382221113699998</v>
      </c>
      <c r="K72">
        <v>4.2428048167899997</v>
      </c>
      <c r="M72">
        <v>5.2466676548200004</v>
      </c>
    </row>
    <row r="73" spans="10:13" x14ac:dyDescent="0.25">
      <c r="J73">
        <v>4.1389108097199996</v>
      </c>
      <c r="K73">
        <v>4.1434307266300001</v>
      </c>
      <c r="M73">
        <v>5.1334481645599999</v>
      </c>
    </row>
    <row r="74" spans="10:13" x14ac:dyDescent="0.25">
      <c r="J74">
        <v>4.0388970667299997</v>
      </c>
      <c r="K74">
        <v>4.0433435867499998</v>
      </c>
      <c r="M74">
        <v>5.0183585876399999</v>
      </c>
    </row>
    <row r="75" spans="10:13" x14ac:dyDescent="0.25">
      <c r="J75">
        <v>3.9381657590799999</v>
      </c>
      <c r="K75">
        <v>3.94252815281</v>
      </c>
      <c r="M75">
        <v>4.9013570042800003</v>
      </c>
    </row>
    <row r="76" spans="10:13" x14ac:dyDescent="0.25">
      <c r="J76">
        <v>3.8367012122799999</v>
      </c>
      <c r="K76">
        <v>3.84096866907</v>
      </c>
      <c r="M76">
        <v>4.7823998874000004</v>
      </c>
    </row>
    <row r="77" spans="10:13" x14ac:dyDescent="0.25">
      <c r="J77">
        <v>3.7344871720900001</v>
      </c>
      <c r="K77">
        <v>3.7386488449700002</v>
      </c>
      <c r="M77">
        <v>4.6614420225300002</v>
      </c>
    </row>
    <row r="78" spans="10:13" x14ac:dyDescent="0.25">
      <c r="J78">
        <v>3.63150677412</v>
      </c>
      <c r="K78">
        <v>3.6355518304699999</v>
      </c>
      <c r="M78">
        <v>4.5384364226100002</v>
      </c>
    </row>
    <row r="79" spans="10:13" x14ac:dyDescent="0.25">
      <c r="J79">
        <v>3.5277425112</v>
      </c>
      <c r="K79">
        <v>3.5316601899100002</v>
      </c>
      <c r="M79">
        <v>4.4133342373</v>
      </c>
    </row>
    <row r="80" spans="10:13" x14ac:dyDescent="0.25">
      <c r="J80">
        <v>3.4231761985800002</v>
      </c>
      <c r="K80">
        <v>3.4269558742399999</v>
      </c>
      <c r="M80">
        <v>4.2860846563299999</v>
      </c>
    </row>
    <row r="81" spans="10:13" x14ac:dyDescent="0.25">
      <c r="J81">
        <v>3.31778893667</v>
      </c>
      <c r="K81">
        <v>3.3214201917500001</v>
      </c>
      <c r="M81">
        <v>4.1566348064699996</v>
      </c>
    </row>
    <row r="82" spans="10:13" x14ac:dyDescent="0.25">
      <c r="J82">
        <v>3.2115610710200002</v>
      </c>
      <c r="K82">
        <v>3.2150337767999999</v>
      </c>
      <c r="M82">
        <v>4.02492964156</v>
      </c>
    </row>
    <row r="83" spans="10:13" x14ac:dyDescent="0.25">
      <c r="J83">
        <v>3.1044721495099998</v>
      </c>
      <c r="K83">
        <v>3.1077765568600002</v>
      </c>
      <c r="M83">
        <v>3.8909118250199999</v>
      </c>
    </row>
    <row r="84" spans="10:13" x14ac:dyDescent="0.25">
      <c r="J84">
        <v>2.9965008762499998</v>
      </c>
      <c r="K84">
        <v>2.9996277173000001</v>
      </c>
      <c r="M84">
        <v>3.7545216043399998</v>
      </c>
    </row>
    <row r="85" spans="10:13" x14ac:dyDescent="0.25">
      <c r="J85">
        <v>2.8876250620800001</v>
      </c>
      <c r="K85">
        <v>2.8905656640899999</v>
      </c>
      <c r="M85">
        <v>3.6156966766799998</v>
      </c>
    </row>
    <row r="86" spans="10:13" x14ac:dyDescent="0.25">
      <c r="J86">
        <v>2.7778215712400001</v>
      </c>
      <c r="K86">
        <v>2.7805679840500002</v>
      </c>
      <c r="M86">
        <v>3.47437204498</v>
      </c>
    </row>
    <row r="87" spans="10:13" x14ac:dyDescent="0.25">
      <c r="J87">
        <v>2.6670662639299998</v>
      </c>
      <c r="K87">
        <v>2.6696114025500002</v>
      </c>
      <c r="M87">
        <v>3.3304798637699999</v>
      </c>
    </row>
    <row r="88" spans="10:13" x14ac:dyDescent="0.25">
      <c r="J88">
        <v>2.5553339342600001</v>
      </c>
      <c r="K88">
        <v>2.5576717384499998</v>
      </c>
      <c r="M88">
        <v>3.1839492736100001</v>
      </c>
    </row>
    <row r="89" spans="10:13" x14ac:dyDescent="0.25">
      <c r="J89">
        <v>2.44259824326</v>
      </c>
      <c r="K89">
        <v>2.44472385598</v>
      </c>
      <c r="M89">
        <v>3.0347062233600002</v>
      </c>
    </row>
    <row r="90" spans="10:13" x14ac:dyDescent="0.25">
      <c r="J90">
        <v>2.3288316463099998</v>
      </c>
      <c r="K90">
        <v>2.3307416134799999</v>
      </c>
      <c r="M90">
        <v>2.882673279</v>
      </c>
    </row>
    <row r="91" spans="10:13" x14ac:dyDescent="0.25">
      <c r="J91">
        <v>2.2140053145800001</v>
      </c>
      <c r="K91">
        <v>2.2156978085699999</v>
      </c>
      <c r="M91">
        <v>2.7277694179599998</v>
      </c>
    </row>
    <row r="92" spans="10:13" x14ac:dyDescent="0.25">
      <c r="J92">
        <v>2.09808904977</v>
      </c>
      <c r="K92">
        <v>2.0995641195100001</v>
      </c>
      <c r="M92">
        <v>2.5699098074000002</v>
      </c>
    </row>
    <row r="93" spans="10:13" x14ac:dyDescent="0.25">
      <c r="J93">
        <v>1.98105119139</v>
      </c>
      <c r="K93">
        <v>1.9823110425299999</v>
      </c>
      <c r="M93">
        <v>2.4090055651200002</v>
      </c>
    </row>
    <row r="94" spans="10:13" x14ac:dyDescent="0.25">
      <c r="J94">
        <v>1.86285851589</v>
      </c>
      <c r="K94">
        <v>1.86390782458</v>
      </c>
      <c r="M94">
        <v>2.24496350129</v>
      </c>
    </row>
    <row r="95" spans="10:13" x14ac:dyDescent="0.25">
      <c r="J95">
        <v>1.7434761267100001</v>
      </c>
      <c r="K95">
        <v>1.7443223913200001</v>
      </c>
      <c r="M95">
        <v>2.0776858392099999</v>
      </c>
    </row>
    <row r="96" spans="10:13" x14ac:dyDescent="0.25">
      <c r="J96">
        <v>1.6228673342</v>
      </c>
      <c r="K96">
        <v>1.6235212698000001</v>
      </c>
      <c r="M96">
        <v>1.9070699129999999</v>
      </c>
    </row>
    <row r="97" spans="10:13" x14ac:dyDescent="0.25">
      <c r="J97">
        <v>1.5009935241900001</v>
      </c>
      <c r="K97">
        <v>1.50146950533</v>
      </c>
      <c r="M97">
        <v>1.73300783993</v>
      </c>
    </row>
    <row r="98" spans="10:13" x14ac:dyDescent="0.25">
      <c r="J98">
        <v>1.3778140141299999</v>
      </c>
      <c r="K98">
        <v>1.3781305721599999</v>
      </c>
      <c r="M98">
        <v>1.55538616467</v>
      </c>
    </row>
    <row r="99" spans="10:13" x14ac:dyDescent="0.25">
      <c r="J99">
        <v>1.2532858949600001</v>
      </c>
      <c r="K99">
        <v>1.25346627728</v>
      </c>
      <c r="M99">
        <v>1.37408547271</v>
      </c>
    </row>
    <row r="100" spans="10:13" x14ac:dyDescent="0.25">
      <c r="J100">
        <v>1.12736385734</v>
      </c>
      <c r="K100">
        <v>1.12743665666</v>
      </c>
      <c r="M100">
        <v>1.1889799695300001</v>
      </c>
    </row>
    <row r="101" spans="10:13" x14ac:dyDescent="0.25">
      <c r="J101">
        <v>1</v>
      </c>
      <c r="K101">
        <v>1</v>
      </c>
      <c r="M101">
        <v>1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7</vt:i4>
      </vt:variant>
    </vt:vector>
  </HeadingPairs>
  <TitlesOfParts>
    <vt:vector size="10" baseType="lpstr">
      <vt:lpstr>Sheet1</vt:lpstr>
      <vt:lpstr>Sheet2</vt:lpstr>
      <vt:lpstr>Sheet3</vt:lpstr>
      <vt:lpstr>Datum</vt:lpstr>
      <vt:lpstr>dx</vt:lpstr>
      <vt:lpstr>K</vt:lpstr>
      <vt:lpstr>Length</vt:lpstr>
      <vt:lpstr>ncol</vt:lpstr>
      <vt:lpstr>Rech</vt:lpstr>
      <vt:lpstr>width</vt:lpstr>
    </vt:vector>
  </TitlesOfParts>
  <Company>USGS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Hughes, Joseph D.</dc:creator>
  <cp:lastModifiedBy>Hughes, Joseph D.</cp:lastModifiedBy>
  <dcterms:created xsi:type="dcterms:W3CDTF">2014-04-17T22:00:41Z</dcterms:created>
  <dcterms:modified xsi:type="dcterms:W3CDTF">2014-04-22T21:07:00Z</dcterms:modified>
</cp:coreProperties>
</file>