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7520" yWindow="1700" windowWidth="32020" windowHeight="24640"/>
  </bookViews>
  <sheets>
    <sheet name="Sheet1" sheetId="1" r:id="rId1"/>
    <sheet name="Sheet2" sheetId="2" r:id="rId2"/>
    <sheet name="Sheet3" sheetId="3" r:id="rId3"/>
  </sheets>
  <definedNames>
    <definedName name="Datum">Sheet1!$C$7</definedName>
    <definedName name="dx">Sheet1!$C$3</definedName>
    <definedName name="Ir">Sheet1!#REF!</definedName>
    <definedName name="K">Sheet1!$C$5</definedName>
    <definedName name="Length">Sheet1!$C$1</definedName>
    <definedName name="ncol">Sheet1!$C$2</definedName>
    <definedName name="Rech">Sheet1!$C$6</definedName>
    <definedName name="width">Sheet1!$C$4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R10" i="1"/>
  <c r="T10" i="1"/>
  <c r="C3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R109" i="1"/>
  <c r="T109" i="1"/>
  <c r="AB10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R108" i="1"/>
  <c r="T108" i="1"/>
  <c r="W108" i="1"/>
  <c r="Y108" i="1"/>
  <c r="R107" i="1"/>
  <c r="T107" i="1"/>
  <c r="W107" i="1"/>
  <c r="Y107" i="1"/>
  <c r="R106" i="1"/>
  <c r="T106" i="1"/>
  <c r="W106" i="1"/>
  <c r="Y106" i="1"/>
  <c r="R105" i="1"/>
  <c r="T105" i="1"/>
  <c r="W105" i="1"/>
  <c r="Y105" i="1"/>
  <c r="R104" i="1"/>
  <c r="T104" i="1"/>
  <c r="W104" i="1"/>
  <c r="Y104" i="1"/>
  <c r="R103" i="1"/>
  <c r="T103" i="1"/>
  <c r="W103" i="1"/>
  <c r="Y103" i="1"/>
  <c r="R102" i="1"/>
  <c r="T102" i="1"/>
  <c r="W102" i="1"/>
  <c r="Y102" i="1"/>
  <c r="R101" i="1"/>
  <c r="T101" i="1"/>
  <c r="W101" i="1"/>
  <c r="Y101" i="1"/>
  <c r="R100" i="1"/>
  <c r="T100" i="1"/>
  <c r="W100" i="1"/>
  <c r="Y100" i="1"/>
  <c r="R99" i="1"/>
  <c r="T99" i="1"/>
  <c r="W99" i="1"/>
  <c r="Y99" i="1"/>
  <c r="R98" i="1"/>
  <c r="T98" i="1"/>
  <c r="W98" i="1"/>
  <c r="Y98" i="1"/>
  <c r="R97" i="1"/>
  <c r="T97" i="1"/>
  <c r="W97" i="1"/>
  <c r="Y97" i="1"/>
  <c r="R96" i="1"/>
  <c r="T96" i="1"/>
  <c r="W96" i="1"/>
  <c r="Y96" i="1"/>
  <c r="R95" i="1"/>
  <c r="T95" i="1"/>
  <c r="W95" i="1"/>
  <c r="Y95" i="1"/>
  <c r="R94" i="1"/>
  <c r="T94" i="1"/>
  <c r="W94" i="1"/>
  <c r="Y94" i="1"/>
  <c r="R93" i="1"/>
  <c r="T93" i="1"/>
  <c r="W93" i="1"/>
  <c r="Y93" i="1"/>
  <c r="R92" i="1"/>
  <c r="T92" i="1"/>
  <c r="W92" i="1"/>
  <c r="Y92" i="1"/>
  <c r="R91" i="1"/>
  <c r="T91" i="1"/>
  <c r="W91" i="1"/>
  <c r="Y91" i="1"/>
  <c r="R90" i="1"/>
  <c r="T90" i="1"/>
  <c r="W90" i="1"/>
  <c r="Y90" i="1"/>
  <c r="R89" i="1"/>
  <c r="T89" i="1"/>
  <c r="W89" i="1"/>
  <c r="Y89" i="1"/>
  <c r="R88" i="1"/>
  <c r="T88" i="1"/>
  <c r="W88" i="1"/>
  <c r="Y88" i="1"/>
  <c r="R87" i="1"/>
  <c r="T87" i="1"/>
  <c r="W87" i="1"/>
  <c r="Y87" i="1"/>
  <c r="R86" i="1"/>
  <c r="T86" i="1"/>
  <c r="W86" i="1"/>
  <c r="Y86" i="1"/>
  <c r="R85" i="1"/>
  <c r="T85" i="1"/>
  <c r="W85" i="1"/>
  <c r="Y85" i="1"/>
  <c r="R84" i="1"/>
  <c r="T84" i="1"/>
  <c r="W84" i="1"/>
  <c r="Y84" i="1"/>
  <c r="R83" i="1"/>
  <c r="T83" i="1"/>
  <c r="W83" i="1"/>
  <c r="Y83" i="1"/>
  <c r="R82" i="1"/>
  <c r="T82" i="1"/>
  <c r="W82" i="1"/>
  <c r="Y82" i="1"/>
  <c r="R81" i="1"/>
  <c r="T81" i="1"/>
  <c r="W81" i="1"/>
  <c r="Y81" i="1"/>
  <c r="R80" i="1"/>
  <c r="T80" i="1"/>
  <c r="W80" i="1"/>
  <c r="Y80" i="1"/>
  <c r="R79" i="1"/>
  <c r="T79" i="1"/>
  <c r="W79" i="1"/>
  <c r="Y79" i="1"/>
  <c r="R78" i="1"/>
  <c r="T78" i="1"/>
  <c r="W78" i="1"/>
  <c r="Y78" i="1"/>
  <c r="R77" i="1"/>
  <c r="T77" i="1"/>
  <c r="W77" i="1"/>
  <c r="Y77" i="1"/>
  <c r="R76" i="1"/>
  <c r="T76" i="1"/>
  <c r="W76" i="1"/>
  <c r="Y76" i="1"/>
  <c r="R75" i="1"/>
  <c r="T75" i="1"/>
  <c r="W75" i="1"/>
  <c r="Y75" i="1"/>
  <c r="R74" i="1"/>
  <c r="T74" i="1"/>
  <c r="W74" i="1"/>
  <c r="Y74" i="1"/>
  <c r="R73" i="1"/>
  <c r="T73" i="1"/>
  <c r="W73" i="1"/>
  <c r="Y73" i="1"/>
  <c r="R72" i="1"/>
  <c r="T72" i="1"/>
  <c r="W72" i="1"/>
  <c r="Y72" i="1"/>
  <c r="R71" i="1"/>
  <c r="T71" i="1"/>
  <c r="W71" i="1"/>
  <c r="Y71" i="1"/>
  <c r="R70" i="1"/>
  <c r="T70" i="1"/>
  <c r="W70" i="1"/>
  <c r="Y70" i="1"/>
  <c r="R69" i="1"/>
  <c r="T69" i="1"/>
  <c r="W69" i="1"/>
  <c r="Y69" i="1"/>
  <c r="R68" i="1"/>
  <c r="T68" i="1"/>
  <c r="W68" i="1"/>
  <c r="Y68" i="1"/>
  <c r="R67" i="1"/>
  <c r="T67" i="1"/>
  <c r="W67" i="1"/>
  <c r="Y67" i="1"/>
  <c r="R66" i="1"/>
  <c r="T66" i="1"/>
  <c r="W66" i="1"/>
  <c r="Y66" i="1"/>
  <c r="R65" i="1"/>
  <c r="T65" i="1"/>
  <c r="W65" i="1"/>
  <c r="Y65" i="1"/>
  <c r="R64" i="1"/>
  <c r="T64" i="1"/>
  <c r="W64" i="1"/>
  <c r="Y64" i="1"/>
  <c r="R63" i="1"/>
  <c r="T63" i="1"/>
  <c r="W63" i="1"/>
  <c r="Y63" i="1"/>
  <c r="R62" i="1"/>
  <c r="T62" i="1"/>
  <c r="W62" i="1"/>
  <c r="Y62" i="1"/>
  <c r="R61" i="1"/>
  <c r="T61" i="1"/>
  <c r="W61" i="1"/>
  <c r="Y61" i="1"/>
  <c r="R60" i="1"/>
  <c r="T60" i="1"/>
  <c r="W60" i="1"/>
  <c r="Y60" i="1"/>
  <c r="R59" i="1"/>
  <c r="T59" i="1"/>
  <c r="W59" i="1"/>
  <c r="Y59" i="1"/>
  <c r="R58" i="1"/>
  <c r="T58" i="1"/>
  <c r="W58" i="1"/>
  <c r="Y58" i="1"/>
  <c r="R57" i="1"/>
  <c r="T57" i="1"/>
  <c r="W57" i="1"/>
  <c r="Y57" i="1"/>
  <c r="R56" i="1"/>
  <c r="T56" i="1"/>
  <c r="W56" i="1"/>
  <c r="Y56" i="1"/>
  <c r="R55" i="1"/>
  <c r="T55" i="1"/>
  <c r="W55" i="1"/>
  <c r="Y55" i="1"/>
  <c r="R54" i="1"/>
  <c r="T54" i="1"/>
  <c r="W54" i="1"/>
  <c r="Y54" i="1"/>
  <c r="R53" i="1"/>
  <c r="T53" i="1"/>
  <c r="W53" i="1"/>
  <c r="Y53" i="1"/>
  <c r="R52" i="1"/>
  <c r="T52" i="1"/>
  <c r="W52" i="1"/>
  <c r="Y52" i="1"/>
  <c r="R51" i="1"/>
  <c r="T51" i="1"/>
  <c r="W51" i="1"/>
  <c r="Y51" i="1"/>
  <c r="R50" i="1"/>
  <c r="T50" i="1"/>
  <c r="W50" i="1"/>
  <c r="Y50" i="1"/>
  <c r="R49" i="1"/>
  <c r="T49" i="1"/>
  <c r="W49" i="1"/>
  <c r="Y49" i="1"/>
  <c r="R48" i="1"/>
  <c r="T48" i="1"/>
  <c r="W48" i="1"/>
  <c r="Y48" i="1"/>
  <c r="R47" i="1"/>
  <c r="T47" i="1"/>
  <c r="W47" i="1"/>
  <c r="Y47" i="1"/>
  <c r="R46" i="1"/>
  <c r="T46" i="1"/>
  <c r="W46" i="1"/>
  <c r="Y46" i="1"/>
  <c r="R45" i="1"/>
  <c r="T45" i="1"/>
  <c r="W45" i="1"/>
  <c r="Y45" i="1"/>
  <c r="R44" i="1"/>
  <c r="T44" i="1"/>
  <c r="W44" i="1"/>
  <c r="Y44" i="1"/>
  <c r="R43" i="1"/>
  <c r="T43" i="1"/>
  <c r="W43" i="1"/>
  <c r="Y43" i="1"/>
  <c r="R42" i="1"/>
  <c r="T42" i="1"/>
  <c r="W42" i="1"/>
  <c r="Y42" i="1"/>
  <c r="R41" i="1"/>
  <c r="T41" i="1"/>
  <c r="W41" i="1"/>
  <c r="Y41" i="1"/>
  <c r="R40" i="1"/>
  <c r="T40" i="1"/>
  <c r="W40" i="1"/>
  <c r="Y40" i="1"/>
  <c r="R39" i="1"/>
  <c r="T39" i="1"/>
  <c r="W39" i="1"/>
  <c r="Y39" i="1"/>
  <c r="R38" i="1"/>
  <c r="T38" i="1"/>
  <c r="W38" i="1"/>
  <c r="Y38" i="1"/>
  <c r="R37" i="1"/>
  <c r="T37" i="1"/>
  <c r="W37" i="1"/>
  <c r="Y37" i="1"/>
  <c r="R36" i="1"/>
  <c r="T36" i="1"/>
  <c r="W36" i="1"/>
  <c r="Y36" i="1"/>
  <c r="R35" i="1"/>
  <c r="T35" i="1"/>
  <c r="W35" i="1"/>
  <c r="Y35" i="1"/>
  <c r="R34" i="1"/>
  <c r="T34" i="1"/>
  <c r="W34" i="1"/>
  <c r="Y34" i="1"/>
  <c r="R33" i="1"/>
  <c r="T33" i="1"/>
  <c r="W33" i="1"/>
  <c r="Y33" i="1"/>
  <c r="R32" i="1"/>
  <c r="T32" i="1"/>
  <c r="W32" i="1"/>
  <c r="Y32" i="1"/>
  <c r="R31" i="1"/>
  <c r="T31" i="1"/>
  <c r="W31" i="1"/>
  <c r="Y31" i="1"/>
  <c r="R30" i="1"/>
  <c r="T30" i="1"/>
  <c r="W30" i="1"/>
  <c r="Y30" i="1"/>
  <c r="R29" i="1"/>
  <c r="T29" i="1"/>
  <c r="W29" i="1"/>
  <c r="Y29" i="1"/>
  <c r="R28" i="1"/>
  <c r="T28" i="1"/>
  <c r="W28" i="1"/>
  <c r="Y28" i="1"/>
  <c r="R27" i="1"/>
  <c r="T27" i="1"/>
  <c r="W27" i="1"/>
  <c r="Y27" i="1"/>
  <c r="R26" i="1"/>
  <c r="T26" i="1"/>
  <c r="W26" i="1"/>
  <c r="Y26" i="1"/>
  <c r="R25" i="1"/>
  <c r="T25" i="1"/>
  <c r="W25" i="1"/>
  <c r="Y25" i="1"/>
  <c r="R24" i="1"/>
  <c r="T24" i="1"/>
  <c r="W24" i="1"/>
  <c r="Y24" i="1"/>
  <c r="R23" i="1"/>
  <c r="T23" i="1"/>
  <c r="W23" i="1"/>
  <c r="Y23" i="1"/>
  <c r="R22" i="1"/>
  <c r="T22" i="1"/>
  <c r="W22" i="1"/>
  <c r="Y22" i="1"/>
  <c r="R21" i="1"/>
  <c r="T21" i="1"/>
  <c r="W21" i="1"/>
  <c r="Y21" i="1"/>
  <c r="R20" i="1"/>
  <c r="T20" i="1"/>
  <c r="W20" i="1"/>
  <c r="Y20" i="1"/>
  <c r="R19" i="1"/>
  <c r="T19" i="1"/>
  <c r="W19" i="1"/>
  <c r="Y19" i="1"/>
  <c r="R18" i="1"/>
  <c r="T18" i="1"/>
  <c r="W18" i="1"/>
  <c r="Y18" i="1"/>
  <c r="R17" i="1"/>
  <c r="T17" i="1"/>
  <c r="W17" i="1"/>
  <c r="Y17" i="1"/>
  <c r="R16" i="1"/>
  <c r="T16" i="1"/>
  <c r="W16" i="1"/>
  <c r="Y16" i="1"/>
  <c r="R15" i="1"/>
  <c r="T15" i="1"/>
  <c r="W15" i="1"/>
  <c r="Y15" i="1"/>
  <c r="R14" i="1"/>
  <c r="T14" i="1"/>
  <c r="W14" i="1"/>
  <c r="Y14" i="1"/>
  <c r="R13" i="1"/>
  <c r="T13" i="1"/>
  <c r="W13" i="1"/>
  <c r="Y13" i="1"/>
  <c r="R12" i="1"/>
  <c r="T12" i="1"/>
  <c r="W12" i="1"/>
  <c r="Y12" i="1"/>
  <c r="R11" i="1"/>
  <c r="T11" i="1"/>
  <c r="W11" i="1"/>
  <c r="Y11" i="1"/>
  <c r="W10" i="1"/>
  <c r="Y10" i="1"/>
  <c r="D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34" i="1"/>
  <c r="C34" i="1"/>
  <c r="D35" i="1"/>
  <c r="E34" i="1"/>
  <c r="B33" i="1"/>
  <c r="C33" i="1"/>
  <c r="E33" i="1"/>
  <c r="B32" i="1"/>
  <c r="C32" i="1"/>
  <c r="E32" i="1"/>
  <c r="B31" i="1"/>
  <c r="C31" i="1"/>
  <c r="E31" i="1"/>
  <c r="B30" i="1"/>
  <c r="C30" i="1"/>
  <c r="E30" i="1"/>
  <c r="B29" i="1"/>
  <c r="C29" i="1"/>
  <c r="E29" i="1"/>
  <c r="B28" i="1"/>
  <c r="C28" i="1"/>
  <c r="E28" i="1"/>
  <c r="B27" i="1"/>
  <c r="C27" i="1"/>
  <c r="E27" i="1"/>
  <c r="B26" i="1"/>
  <c r="C26" i="1"/>
  <c r="E26" i="1"/>
  <c r="B25" i="1"/>
  <c r="C25" i="1"/>
  <c r="E25" i="1"/>
  <c r="B24" i="1"/>
  <c r="C24" i="1"/>
  <c r="E24" i="1"/>
  <c r="B23" i="1"/>
  <c r="C23" i="1"/>
  <c r="E23" i="1"/>
  <c r="B22" i="1"/>
  <c r="C22" i="1"/>
  <c r="E22" i="1"/>
  <c r="B21" i="1"/>
  <c r="C21" i="1"/>
  <c r="E21" i="1"/>
  <c r="B20" i="1"/>
  <c r="C20" i="1"/>
  <c r="E20" i="1"/>
  <c r="B19" i="1"/>
  <c r="C19" i="1"/>
  <c r="E19" i="1"/>
  <c r="B18" i="1"/>
  <c r="C18" i="1"/>
  <c r="E18" i="1"/>
  <c r="B17" i="1"/>
  <c r="C17" i="1"/>
  <c r="E17" i="1"/>
  <c r="B16" i="1"/>
  <c r="C16" i="1"/>
  <c r="E16" i="1"/>
  <c r="B15" i="1"/>
  <c r="C15" i="1"/>
  <c r="E15" i="1"/>
  <c r="B14" i="1"/>
  <c r="C14" i="1"/>
  <c r="E14" i="1"/>
  <c r="B13" i="1"/>
  <c r="C13" i="1"/>
  <c r="E13" i="1"/>
  <c r="B12" i="1"/>
  <c r="C12" i="1"/>
  <c r="E12" i="1"/>
  <c r="B11" i="1"/>
  <c r="C11" i="1"/>
  <c r="E11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V108" i="1"/>
  <c r="X108" i="1"/>
  <c r="V107" i="1"/>
  <c r="X107" i="1"/>
  <c r="V106" i="1"/>
  <c r="X106" i="1"/>
  <c r="V105" i="1"/>
  <c r="X105" i="1"/>
  <c r="V104" i="1"/>
  <c r="X104" i="1"/>
  <c r="V103" i="1"/>
  <c r="X103" i="1"/>
  <c r="V102" i="1"/>
  <c r="X102" i="1"/>
  <c r="V101" i="1"/>
  <c r="X101" i="1"/>
  <c r="V100" i="1"/>
  <c r="X100" i="1"/>
  <c r="V99" i="1"/>
  <c r="X99" i="1"/>
  <c r="V98" i="1"/>
  <c r="X98" i="1"/>
  <c r="V97" i="1"/>
  <c r="X97" i="1"/>
  <c r="V96" i="1"/>
  <c r="X96" i="1"/>
  <c r="V95" i="1"/>
  <c r="X95" i="1"/>
  <c r="V94" i="1"/>
  <c r="X94" i="1"/>
  <c r="V93" i="1"/>
  <c r="X93" i="1"/>
  <c r="V92" i="1"/>
  <c r="X92" i="1"/>
  <c r="V91" i="1"/>
  <c r="X91" i="1"/>
  <c r="V90" i="1"/>
  <c r="X90" i="1"/>
  <c r="V89" i="1"/>
  <c r="X89" i="1"/>
  <c r="V88" i="1"/>
  <c r="X88" i="1"/>
  <c r="V87" i="1"/>
  <c r="X87" i="1"/>
  <c r="V86" i="1"/>
  <c r="X86" i="1"/>
  <c r="V85" i="1"/>
  <c r="X85" i="1"/>
  <c r="V84" i="1"/>
  <c r="X84" i="1"/>
  <c r="V83" i="1"/>
  <c r="X83" i="1"/>
  <c r="V82" i="1"/>
  <c r="X82" i="1"/>
  <c r="V81" i="1"/>
  <c r="X81" i="1"/>
  <c r="V80" i="1"/>
  <c r="X80" i="1"/>
  <c r="V79" i="1"/>
  <c r="X79" i="1"/>
  <c r="V78" i="1"/>
  <c r="X78" i="1"/>
  <c r="V77" i="1"/>
  <c r="X77" i="1"/>
  <c r="V76" i="1"/>
  <c r="X76" i="1"/>
  <c r="V75" i="1"/>
  <c r="X75" i="1"/>
  <c r="V74" i="1"/>
  <c r="X74" i="1"/>
  <c r="V73" i="1"/>
  <c r="X73" i="1"/>
  <c r="V72" i="1"/>
  <c r="X72" i="1"/>
  <c r="V71" i="1"/>
  <c r="X71" i="1"/>
  <c r="V70" i="1"/>
  <c r="X70" i="1"/>
  <c r="V69" i="1"/>
  <c r="X69" i="1"/>
  <c r="V68" i="1"/>
  <c r="X68" i="1"/>
  <c r="V67" i="1"/>
  <c r="X67" i="1"/>
  <c r="V66" i="1"/>
  <c r="X66" i="1"/>
  <c r="V65" i="1"/>
  <c r="X65" i="1"/>
  <c r="V64" i="1"/>
  <c r="X64" i="1"/>
  <c r="V63" i="1"/>
  <c r="X63" i="1"/>
  <c r="V62" i="1"/>
  <c r="X62" i="1"/>
  <c r="V61" i="1"/>
  <c r="X61" i="1"/>
  <c r="V60" i="1"/>
  <c r="X60" i="1"/>
  <c r="V59" i="1"/>
  <c r="X59" i="1"/>
  <c r="V58" i="1"/>
  <c r="X58" i="1"/>
  <c r="V57" i="1"/>
  <c r="X57" i="1"/>
  <c r="V56" i="1"/>
  <c r="X56" i="1"/>
  <c r="V55" i="1"/>
  <c r="X55" i="1"/>
  <c r="V54" i="1"/>
  <c r="X54" i="1"/>
  <c r="V53" i="1"/>
  <c r="X53" i="1"/>
  <c r="V52" i="1"/>
  <c r="X52" i="1"/>
  <c r="V51" i="1"/>
  <c r="X51" i="1"/>
  <c r="V50" i="1"/>
  <c r="X50" i="1"/>
  <c r="V49" i="1"/>
  <c r="X49" i="1"/>
  <c r="V48" i="1"/>
  <c r="X48" i="1"/>
  <c r="V47" i="1"/>
  <c r="X47" i="1"/>
  <c r="V46" i="1"/>
  <c r="X46" i="1"/>
  <c r="V45" i="1"/>
  <c r="X45" i="1"/>
  <c r="V44" i="1"/>
  <c r="X44" i="1"/>
  <c r="V43" i="1"/>
  <c r="X43" i="1"/>
  <c r="V42" i="1"/>
  <c r="X42" i="1"/>
  <c r="V41" i="1"/>
  <c r="X41" i="1"/>
  <c r="V40" i="1"/>
  <c r="X40" i="1"/>
  <c r="V39" i="1"/>
  <c r="X39" i="1"/>
  <c r="V38" i="1"/>
  <c r="X38" i="1"/>
  <c r="V37" i="1"/>
  <c r="X37" i="1"/>
  <c r="V36" i="1"/>
  <c r="X36" i="1"/>
  <c r="V35" i="1"/>
  <c r="X35" i="1"/>
  <c r="V34" i="1"/>
  <c r="X34" i="1"/>
  <c r="V33" i="1"/>
  <c r="X33" i="1"/>
  <c r="V32" i="1"/>
  <c r="X32" i="1"/>
  <c r="V31" i="1"/>
  <c r="X31" i="1"/>
  <c r="V30" i="1"/>
  <c r="X30" i="1"/>
  <c r="V29" i="1"/>
  <c r="X29" i="1"/>
  <c r="V28" i="1"/>
  <c r="X28" i="1"/>
  <c r="V27" i="1"/>
  <c r="X27" i="1"/>
  <c r="V26" i="1"/>
  <c r="X26" i="1"/>
  <c r="V25" i="1"/>
  <c r="X25" i="1"/>
  <c r="V24" i="1"/>
  <c r="X24" i="1"/>
  <c r="V23" i="1"/>
  <c r="X23" i="1"/>
  <c r="V22" i="1"/>
  <c r="X22" i="1"/>
  <c r="V21" i="1"/>
  <c r="X21" i="1"/>
  <c r="V20" i="1"/>
  <c r="X20" i="1"/>
  <c r="V19" i="1"/>
  <c r="X19" i="1"/>
  <c r="V18" i="1"/>
  <c r="X18" i="1"/>
  <c r="V17" i="1"/>
  <c r="X17" i="1"/>
  <c r="V16" i="1"/>
  <c r="X16" i="1"/>
  <c r="V15" i="1"/>
  <c r="X15" i="1"/>
  <c r="V14" i="1"/>
  <c r="X14" i="1"/>
  <c r="V13" i="1"/>
  <c r="X13" i="1"/>
  <c r="V12" i="1"/>
  <c r="X12" i="1"/>
  <c r="V11" i="1"/>
  <c r="X11" i="1"/>
  <c r="V10" i="1"/>
  <c r="X10" i="1"/>
  <c r="B35" i="1"/>
  <c r="C35" i="1"/>
  <c r="B10" i="1"/>
  <c r="C10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</calcChain>
</file>

<file path=xl/sharedStrings.xml><?xml version="1.0" encoding="utf-8"?>
<sst xmlns="http://schemas.openxmlformats.org/spreadsheetml/2006/main" count="22" uniqueCount="20">
  <si>
    <t>anal</t>
  </si>
  <si>
    <t>x/L</t>
  </si>
  <si>
    <t>error</t>
  </si>
  <si>
    <t>homo 1D</t>
  </si>
  <si>
    <t>ba</t>
  </si>
  <si>
    <t>bm</t>
  </si>
  <si>
    <t>Datum</t>
  </si>
  <si>
    <t>Rech</t>
  </si>
  <si>
    <t>K</t>
  </si>
  <si>
    <t>No.</t>
  </si>
  <si>
    <t>Length</t>
  </si>
  <si>
    <t>x</t>
  </si>
  <si>
    <t>ncol</t>
  </si>
  <si>
    <t>dx</t>
  </si>
  <si>
    <t>width</t>
  </si>
  <si>
    <t>Qm</t>
  </si>
  <si>
    <t>Qa</t>
  </si>
  <si>
    <t>b</t>
  </si>
  <si>
    <t>Qm/Qa</t>
  </si>
  <si>
    <t>Qa_alt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</si>
</sst>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8704414460755"/>
          <c:y val="0.0421412948381452"/>
          <c:w val="0.832350202455849"/>
          <c:h val="0.8326195683872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Sheet1!$E$9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Sheet1!$C$10:$C$35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Sheet1!$E$10:$E$35</c:f>
              <c:numCache>
                <c:formatCode>General</c:formatCode>
                <c:ptCount val="26"/>
                <c:pt idx="0">
                  <c:v>10.0</c:v>
                </c:pt>
                <c:pt idx="1">
                  <c:v>10.19054035928707</c:v>
                </c:pt>
                <c:pt idx="2">
                  <c:v>10.3407885786171</c:v>
                </c:pt>
                <c:pt idx="3">
                  <c:v>10.45163269766011</c:v>
                </c:pt>
                <c:pt idx="4">
                  <c:v>10.52371116538137</c:v>
                </c:pt>
                <c:pt idx="5">
                  <c:v>10.55743174620799</c:v>
                </c:pt>
                <c:pt idx="6">
                  <c:v>10.55298323844984</c:v>
                </c:pt>
                <c:pt idx="7">
                  <c:v>10.51034080652976</c:v>
                </c:pt>
                <c:pt idx="8">
                  <c:v>10.42926528292195</c:v>
                </c:pt>
                <c:pt idx="9">
                  <c:v>10.30929639352383</c:v>
                </c:pt>
                <c:pt idx="10">
                  <c:v>10.1497394524098</c:v>
                </c:pt>
                <c:pt idx="11">
                  <c:v>9.949644608363328</c:v>
                </c:pt>
                <c:pt idx="12">
                  <c:v>9.707777145076509</c:v>
                </c:pt>
                <c:pt idx="13">
                  <c:v>9.42257655410322</c:v>
                </c:pt>
                <c:pt idx="14">
                  <c:v>9.092100984438566</c:v>
                </c:pt>
                <c:pt idx="15">
                  <c:v>8.713952014473051</c:v>
                </c:pt>
                <c:pt idx="16">
                  <c:v>8.285172134820061</c:v>
                </c:pt>
                <c:pt idx="17">
                  <c:v>7.802103246526798</c:v>
                </c:pt>
                <c:pt idx="18">
                  <c:v>7.260187716244573</c:v>
                </c:pt>
                <c:pt idx="19">
                  <c:v>6.653681875189044</c:v>
                </c:pt>
                <c:pt idx="20">
                  <c:v>5.975230827753318</c:v>
                </c:pt>
                <c:pt idx="21">
                  <c:v>5.215213439186451</c:v>
                </c:pt>
                <c:pt idx="22">
                  <c:v>4.360685220420368</c:v>
                </c:pt>
                <c:pt idx="23">
                  <c:v>3.393568605864532</c:v>
                </c:pt>
                <c:pt idx="24">
                  <c:v>2.287307272140631</c:v>
                </c:pt>
                <c:pt idx="25">
                  <c:v>1.0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Sheet1!$S$9</c:f>
              <c:strCache>
                <c:ptCount val="1"/>
                <c:pt idx="0">
                  <c:v>homo 1D</c:v>
                </c:pt>
              </c:strCache>
            </c:strRef>
          </c:tx>
          <c:marker>
            <c:symbol val="none"/>
          </c:marker>
          <c:xVal>
            <c:numRef>
              <c:f>Sheet1!$R$10:$R$109</c:f>
              <c:numCache>
                <c:formatCode>General</c:formatCode>
                <c:ptCount val="100"/>
                <c:pt idx="0">
                  <c:v>0.0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0.252525252525253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0.353535353535353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0.454545454545454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0.545454545454545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0.656565656565656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0.747474747474747</c:v>
                </c:pt>
                <c:pt idx="75">
                  <c:v>0.757575757575757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0.949494949494949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1.0</c:v>
                </c:pt>
              </c:numCache>
            </c:numRef>
          </c:xVal>
          <c:yVal>
            <c:numRef>
              <c:f>Sheet1!$S$10:$S$109</c:f>
              <c:numCache>
                <c:formatCode>General</c:formatCode>
                <c:ptCount val="100"/>
                <c:pt idx="0">
                  <c:v>10.0</c:v>
                </c:pt>
                <c:pt idx="1">
                  <c:v>10.0520215111</c:v>
                </c:pt>
                <c:pt idx="2">
                  <c:v>10.1014213691</c:v>
                </c:pt>
                <c:pt idx="3">
                  <c:v>10.1482188156</c:v>
                </c:pt>
                <c:pt idx="4">
                  <c:v>10.1924319074</c:v>
                </c:pt>
                <c:pt idx="5">
                  <c:v>10.2340775538</c:v>
                </c:pt>
                <c:pt idx="6">
                  <c:v>10.2731715498</c:v>
                </c:pt>
                <c:pt idx="7">
                  <c:v>10.3097286077</c:v>
                </c:pt>
                <c:pt idx="8">
                  <c:v>10.3437623851</c:v>
                </c:pt>
                <c:pt idx="9">
                  <c:v>10.3752855109</c:v>
                </c:pt>
                <c:pt idx="10">
                  <c:v>10.4043096091</c:v>
                </c:pt>
                <c:pt idx="11">
                  <c:v>10.4308453204</c:v>
                </c:pt>
                <c:pt idx="12">
                  <c:v>10.4549023214</c:v>
                </c:pt>
                <c:pt idx="13">
                  <c:v>10.4764893419</c:v>
                </c:pt>
                <c:pt idx="14">
                  <c:v>10.4956141808</c:v>
                </c:pt>
                <c:pt idx="15">
                  <c:v>10.5122837196</c:v>
                </c:pt>
                <c:pt idx="16">
                  <c:v>10.5265039343</c:v>
                </c:pt>
                <c:pt idx="17">
                  <c:v>10.5382799058</c:v>
                </c:pt>
                <c:pt idx="18">
                  <c:v>10.5476158283</c:v>
                </c:pt>
                <c:pt idx="19">
                  <c:v>10.5545150167</c:v>
                </c:pt>
                <c:pt idx="20">
                  <c:v>10.5589799115</c:v>
                </c:pt>
                <c:pt idx="21">
                  <c:v>10.561012083</c:v>
                </c:pt>
                <c:pt idx="22">
                  <c:v>10.5606122337</c:v>
                </c:pt>
                <c:pt idx="23">
                  <c:v>10.5577801989</c:v>
                </c:pt>
                <c:pt idx="24">
                  <c:v>10.5525149462</c:v>
                </c:pt>
                <c:pt idx="25">
                  <c:v>10.5448145733</c:v>
                </c:pt>
                <c:pt idx="26">
                  <c:v>10.5346763043</c:v>
                </c:pt>
                <c:pt idx="27">
                  <c:v>10.5220964843</c:v>
                </c:pt>
                <c:pt idx="28">
                  <c:v>10.5070705729</c:v>
                </c:pt>
                <c:pt idx="29">
                  <c:v>10.4895931357</c:v>
                </c:pt>
                <c:pt idx="30">
                  <c:v>10.4696578342</c:v>
                </c:pt>
                <c:pt idx="31">
                  <c:v>10.4472574147</c:v>
                </c:pt>
                <c:pt idx="32">
                  <c:v>10.4223836943</c:v>
                </c:pt>
                <c:pt idx="33">
                  <c:v>10.3950275464</c:v>
                </c:pt>
                <c:pt idx="34">
                  <c:v>10.3651788836</c:v>
                </c:pt>
                <c:pt idx="35">
                  <c:v>10.332826639</c:v>
                </c:pt>
                <c:pt idx="36">
                  <c:v>10.2979587453</c:v>
                </c:pt>
                <c:pt idx="37">
                  <c:v>10.2605621124</c:v>
                </c:pt>
                <c:pt idx="38">
                  <c:v>10.220622602</c:v>
                </c:pt>
                <c:pt idx="39">
                  <c:v>10.1781250006</c:v>
                </c:pt>
                <c:pt idx="40">
                  <c:v>10.13305299</c:v>
                </c:pt>
                <c:pt idx="41">
                  <c:v>10.0853891148</c:v>
                </c:pt>
                <c:pt idx="42">
                  <c:v>10.0351147478</c:v>
                </c:pt>
                <c:pt idx="43">
                  <c:v>9.98221005192</c:v>
                </c:pt>
                <c:pt idx="44">
                  <c:v>9.92665393985</c:v>
                </c:pt>
                <c:pt idx="45">
                  <c:v>9.8684240296</c:v>
                </c:pt>
                <c:pt idx="46">
                  <c:v>9.80749659704</c:v>
                </c:pt>
                <c:pt idx="47">
                  <c:v>9.7438465246</c:v>
                </c:pt>
                <c:pt idx="48">
                  <c:v>9.67744724586</c:v>
                </c:pt>
                <c:pt idx="49">
                  <c:v>9.608270685840001</c:v>
                </c:pt>
                <c:pt idx="50">
                  <c:v>9.5362871966</c:v>
                </c:pt>
                <c:pt idx="51">
                  <c:v>9.461465487770001</c:v>
                </c:pt>
                <c:pt idx="52">
                  <c:v>9.38377255157</c:v>
                </c:pt>
                <c:pt idx="53">
                  <c:v>9.30317358186</c:v>
                </c:pt>
                <c:pt idx="54">
                  <c:v>9.21963188679</c:v>
                </c:pt>
                <c:pt idx="55">
                  <c:v>9.133108794250001</c:v>
                </c:pt>
                <c:pt idx="56">
                  <c:v>9.04356354976</c:v>
                </c:pt>
                <c:pt idx="57">
                  <c:v>8.95095320583</c:v>
                </c:pt>
                <c:pt idx="58">
                  <c:v>8.85523250216</c:v>
                </c:pt>
                <c:pt idx="59">
                  <c:v>8.7563537357</c:v>
                </c:pt>
                <c:pt idx="60">
                  <c:v>8.65426661953</c:v>
                </c:pt>
                <c:pt idx="61">
                  <c:v>8.54891812957</c:v>
                </c:pt>
                <c:pt idx="62">
                  <c:v>8.44025233767</c:v>
                </c:pt>
                <c:pt idx="63">
                  <c:v>8.32821022976</c:v>
                </c:pt>
                <c:pt idx="64">
                  <c:v>8.21272950735</c:v>
                </c:pt>
                <c:pt idx="65">
                  <c:v>8.09374437069</c:v>
                </c:pt>
                <c:pt idx="66">
                  <c:v>7.97118528123</c:v>
                </c:pt>
                <c:pt idx="67">
                  <c:v>7.84497870128</c:v>
                </c:pt>
                <c:pt idx="68">
                  <c:v>7.71504680798</c:v>
                </c:pt>
                <c:pt idx="69">
                  <c:v>7.58130717849</c:v>
                </c:pt>
                <c:pt idx="70">
                  <c:v>7.44367244283</c:v>
                </c:pt>
                <c:pt idx="71">
                  <c:v>7.30204990027</c:v>
                </c:pt>
                <c:pt idx="72">
                  <c:v>7.15634109445</c:v>
                </c:pt>
                <c:pt idx="73">
                  <c:v>7.00644134177</c:v>
                </c:pt>
                <c:pt idx="74">
                  <c:v>6.85223920658</c:v>
                </c:pt>
                <c:pt idx="75">
                  <c:v>6.69361591569</c:v>
                </c:pt>
                <c:pt idx="76">
                  <c:v>6.53044470343</c:v>
                </c:pt>
                <c:pt idx="77">
                  <c:v>6.36259007683</c:v>
                </c:pt>
                <c:pt idx="78">
                  <c:v>6.18990698894</c:v>
                </c:pt>
                <c:pt idx="79">
                  <c:v>6.01223990544</c:v>
                </c:pt>
                <c:pt idx="80">
                  <c:v>5.82942174772</c:v>
                </c:pt>
                <c:pt idx="81">
                  <c:v>5.64127269127</c:v>
                </c:pt>
                <c:pt idx="82">
                  <c:v>5.44759879495</c:v>
                </c:pt>
                <c:pt idx="83">
                  <c:v>5.24819043058</c:v>
                </c:pt>
                <c:pt idx="84">
                  <c:v>5.0428204765</c:v>
                </c:pt>
                <c:pt idx="85">
                  <c:v>4.83124222987</c:v>
                </c:pt>
                <c:pt idx="86">
                  <c:v>4.61318698252</c:v>
                </c:pt>
                <c:pt idx="87">
                  <c:v>4.38836119133</c:v>
                </c:pt>
                <c:pt idx="88">
                  <c:v>4.15644315725</c:v>
                </c:pt>
                <c:pt idx="89">
                  <c:v>3.91707910437</c:v>
                </c:pt>
                <c:pt idx="90">
                  <c:v>3.66987852112</c:v>
                </c:pt>
                <c:pt idx="91">
                  <c:v>3.41440858659</c:v>
                </c:pt>
                <c:pt idx="92">
                  <c:v>3.15018745271</c:v>
                </c:pt>
                <c:pt idx="93">
                  <c:v>2.87667608194</c:v>
                </c:pt>
                <c:pt idx="94">
                  <c:v>2.59326824266</c:v>
                </c:pt>
                <c:pt idx="95">
                  <c:v>2.29927812861</c:v>
                </c:pt>
                <c:pt idx="96">
                  <c:v>1.99392487673</c:v>
                </c:pt>
                <c:pt idx="97">
                  <c:v>1.67631298155</c:v>
                </c:pt>
                <c:pt idx="98">
                  <c:v>1.34540720003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9352"/>
        <c:axId val="2124782488"/>
      </c:scatterChart>
      <c:valAx>
        <c:axId val="21247793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24782488"/>
        <c:crosses val="autoZero"/>
        <c:crossBetween val="midCat"/>
      </c:valAx>
      <c:valAx>
        <c:axId val="2124782488"/>
        <c:scaling>
          <c:orientation val="minMax"/>
          <c:max val="11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79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595490736912"/>
          <c:y val="0.608654979521941"/>
          <c:w val="0.125014388090498"/>
          <c:h val="0.238833517298371"/>
        </c:manualLayout>
      </c:layout>
      <c:overlay val="0"/>
      <c:spPr>
        <a:solidFill>
          <a:srgbClr val="CCFFCC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193040</xdr:colOff>
      <xdr:row>34</xdr:row>
      <xdr:rowOff>56514</xdr:rowOff>
    </xdr:from>
    <xdr:to>
      <xdr:col>15</xdr:col>
      <xdr:colOff>524510</xdr:colOff>
      <xdr:row>57</xdr:row>
      <xdr:rowOff>121919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topLeftCell="A5" zoomScale="125" zoomScaleNormal="125" zoomScalePageLayoutView="125" workbookViewId="0">
      <selection activeCell="M18" sqref="M18"/>
    </sheetView>
  </sheetViews>
  <sheetFormatPr baseColWidth="10" defaultColWidth="8.83203125" defaultRowHeight="14" x14ac:dyDescent="0"/>
  <cols>
    <col min="3" max="3" width="12.1640625" bestFit="1" customWidth="1"/>
    <col min="4" max="4" width="12.1640625" customWidth="1"/>
  </cols>
  <sheetData>
    <row r="1" spans="1:28">
      <c r="B1" t="s">
        <v>10</v>
      </c>
      <c r="C1">
        <f>99*50</f>
        <v>4950</v>
      </c>
    </row>
    <row r="2" spans="1:28">
      <c r="B2" t="s">
        <v>12</v>
      </c>
      <c r="C2">
        <v>100</v>
      </c>
    </row>
    <row r="3" spans="1:28">
      <c r="B3" t="s">
        <v>13</v>
      </c>
      <c r="C3">
        <f>Length/(ncol-1)</f>
        <v>50</v>
      </c>
    </row>
    <row r="4" spans="1:28">
      <c r="B4" t="s">
        <v>14</v>
      </c>
      <c r="C4">
        <v>1</v>
      </c>
    </row>
    <row r="5" spans="1:28">
      <c r="B5" t="s">
        <v>8</v>
      </c>
      <c r="C5">
        <v>10</v>
      </c>
    </row>
    <row r="6" spans="1:28">
      <c r="B6" t="s">
        <v>7</v>
      </c>
      <c r="C6">
        <v>2.0000000000000001E-4</v>
      </c>
    </row>
    <row r="7" spans="1:28">
      <c r="B7" t="s">
        <v>6</v>
      </c>
      <c r="C7">
        <v>-10</v>
      </c>
    </row>
    <row r="9" spans="1:28">
      <c r="A9" t="s">
        <v>9</v>
      </c>
      <c r="B9" t="s">
        <v>11</v>
      </c>
      <c r="C9" t="s">
        <v>1</v>
      </c>
      <c r="D9" t="s">
        <v>17</v>
      </c>
      <c r="E9" t="s">
        <v>0</v>
      </c>
      <c r="R9" t="s">
        <v>1</v>
      </c>
      <c r="S9" t="s">
        <v>3</v>
      </c>
      <c r="T9" t="s">
        <v>0</v>
      </c>
      <c r="U9" t="s">
        <v>2</v>
      </c>
      <c r="V9" t="s">
        <v>5</v>
      </c>
      <c r="W9" t="s">
        <v>4</v>
      </c>
      <c r="X9" t="s">
        <v>15</v>
      </c>
      <c r="Y9" t="s">
        <v>16</v>
      </c>
      <c r="Z9" t="s">
        <v>18</v>
      </c>
      <c r="AB9" t="s">
        <v>19</v>
      </c>
    </row>
    <row r="10" spans="1:28">
      <c r="A10">
        <v>1</v>
      </c>
      <c r="B10">
        <f>(A10-1)*Length/(A$35-1)</f>
        <v>0</v>
      </c>
      <c r="C10">
        <f>B10/Length</f>
        <v>0</v>
      </c>
      <c r="D10" s="4">
        <f>E10-Datum</f>
        <v>20</v>
      </c>
      <c r="E10" s="2">
        <v>10</v>
      </c>
      <c r="G10" s="1"/>
      <c r="Q10">
        <v>0</v>
      </c>
      <c r="R10">
        <f>Q10/Length</f>
        <v>0</v>
      </c>
      <c r="S10">
        <v>10</v>
      </c>
      <c r="T10">
        <f>SQRT(((S$10-Datum)^2)-$R10*((S$10-Datum)^2-(S$109-Datum)^2)+(Rech*Q10/K)*(Length-Q10))+Datum</f>
        <v>10</v>
      </c>
      <c r="U10">
        <f>(S10-T10)/T10</f>
        <v>0</v>
      </c>
      <c r="V10">
        <f>0.5*(S10+S11)-Datum</f>
        <v>20.026010755550001</v>
      </c>
      <c r="W10">
        <f>0.5*(T10+T11)-Datum</f>
        <v>20.025988955981077</v>
      </c>
      <c r="X10">
        <f>-K*((S10-S11)/dx)*width*V10</f>
        <v>0.20835666816171086</v>
      </c>
      <c r="Y10">
        <f>-K*((T10-T11)/dx)*width*W10</f>
        <v>0.20818181818181306</v>
      </c>
      <c r="Z10">
        <f t="shared" ref="Z10:Z18" si="0">X10/Y10</f>
        <v>1.0008398907331335</v>
      </c>
      <c r="AB10">
        <f>-1*((K/(2*Length))*((T$10-Datum)^2-(T$109-Datum)^2)+Rech*(((Q10+Q11)/2)-(Length/2)))</f>
        <v>0.20818181818181825</v>
      </c>
    </row>
    <row r="11" spans="1:28">
      <c r="A11">
        <f>A10+1</f>
        <v>2</v>
      </c>
      <c r="B11">
        <f>(A11-1)*Length/(A$35-1)</f>
        <v>198</v>
      </c>
      <c r="C11">
        <f>B11/Length</f>
        <v>0.04</v>
      </c>
      <c r="D11" s="1">
        <f>E11-Datum</f>
        <v>20.19054035928707</v>
      </c>
      <c r="E11">
        <f>SQRT(D$10^2-C11*(D$10^2-D$35^2)+(Rech*B11/K)*(Length-B11))+Datum</f>
        <v>10.19054035928707</v>
      </c>
      <c r="G11" s="1"/>
      <c r="Q11">
        <f>Q10+dx</f>
        <v>50</v>
      </c>
      <c r="R11">
        <f>Q11/Length</f>
        <v>1.0101010101010102E-2</v>
      </c>
      <c r="S11">
        <v>10.0520215111</v>
      </c>
      <c r="T11">
        <f>SQRT(((S$10-Datum)^2)-$R11*((S$10-Datum)^2-(S$109-Datum)^2)+(Rech*Q11/K)*(Length-Q11))+Datum</f>
        <v>10.051977911962155</v>
      </c>
      <c r="U11">
        <f t="shared" ref="U11:U74" si="1">(S11-T11)/T11</f>
        <v>4.3373690458494889E-6</v>
      </c>
      <c r="V11">
        <f>0.5*(S11+S12)-Datum</f>
        <v>20.076721440100002</v>
      </c>
      <c r="W11">
        <f>0.5*(T11+T12)-Datum</f>
        <v>20.07665605279157</v>
      </c>
      <c r="X11">
        <f>-K*((S11-S12)/dx)*width*V11</f>
        <v>0.19835743764930322</v>
      </c>
      <c r="Y11">
        <f>-K*((T11-T12)/dx)*width*W11</f>
        <v>0.19818181818182479</v>
      </c>
      <c r="Z11">
        <f t="shared" si="0"/>
        <v>1.0008861532762674</v>
      </c>
      <c r="AB11">
        <f>-1*((K/(2*Length))*((T$10-Datum)^2-(T$109-Datum)^2)+Rech*(((Q11+Q12)/2)-(Length/2)))</f>
        <v>0.19818181818181824</v>
      </c>
    </row>
    <row r="12" spans="1:28">
      <c r="A12">
        <f t="shared" ref="A12:A34" si="2">A11+1</f>
        <v>3</v>
      </c>
      <c r="B12">
        <f>(A12-1)*Length/(A$35-1)</f>
        <v>396</v>
      </c>
      <c r="C12">
        <f>B12/Length</f>
        <v>0.08</v>
      </c>
      <c r="D12" s="1">
        <f>E12-Datum</f>
        <v>20.340788578617104</v>
      </c>
      <c r="E12">
        <f>SQRT(D$10^2-C12*(D$10^2-D$35^2)+(Rech*B12/K)*(Length-B12))+Datum</f>
        <v>10.340788578617104</v>
      </c>
      <c r="G12" s="1"/>
      <c r="Q12">
        <f>Q11+dx</f>
        <v>100</v>
      </c>
      <c r="R12">
        <f>Q12/Length</f>
        <v>2.0202020202020204E-2</v>
      </c>
      <c r="S12">
        <v>10.101421369100001</v>
      </c>
      <c r="T12">
        <f>SQRT(((S$10-Datum)^2)-$R12*((S$10-Datum)^2-(S$109-Datum)^2)+(Rech*Q12/K)*(Length-Q12))+Datum</f>
        <v>10.101334193620989</v>
      </c>
      <c r="U12">
        <f t="shared" si="1"/>
        <v>8.6300955240688409E-6</v>
      </c>
      <c r="V12">
        <f>0.5*(S12+S13)-Datum</f>
        <v>20.124820092349999</v>
      </c>
      <c r="W12">
        <f>0.5*(T12+T13)-Datum</f>
        <v>20.124711152519385</v>
      </c>
      <c r="X12">
        <f>-K*((S12-S13)/dx)*width*V12</f>
        <v>0.18835803831877238</v>
      </c>
      <c r="Y12">
        <f>-K*((T12-T13)/dx)*width*W12</f>
        <v>0.18818181818181556</v>
      </c>
      <c r="Z12">
        <f t="shared" si="0"/>
        <v>1.0009364355103985</v>
      </c>
      <c r="AB12">
        <f>-1*((K/(2*Length))*((T$10-Datum)^2-(T$109-Datum)^2)+Rech*(((Q12+Q13)/2)-(Length/2)))</f>
        <v>0.18818181818181823</v>
      </c>
    </row>
    <row r="13" spans="1:28">
      <c r="A13">
        <f t="shared" si="2"/>
        <v>4</v>
      </c>
      <c r="B13">
        <f>(A13-1)*Length/(A$35-1)</f>
        <v>594</v>
      </c>
      <c r="C13">
        <f>B13/Length</f>
        <v>0.12</v>
      </c>
      <c r="D13" s="1">
        <f>E13-Datum</f>
        <v>20.451632697660106</v>
      </c>
      <c r="E13">
        <f>SQRT(D$10^2-C13*(D$10^2-D$35^2)+(Rech*B13/K)*(Length-B13))+Datum</f>
        <v>10.451632697660106</v>
      </c>
      <c r="G13" s="1"/>
      <c r="Q13">
        <f>Q12+dx</f>
        <v>150</v>
      </c>
      <c r="R13">
        <f>Q13/Length</f>
        <v>3.0303030303030304E-2</v>
      </c>
      <c r="S13">
        <v>10.1482188156</v>
      </c>
      <c r="T13">
        <f>SQRT(((S$10-Datum)^2)-$R13*((S$10-Datum)^2-(S$109-Datum)^2)+(Rech*Q13/K)*(Length-Q13))+Datum</f>
        <v>10.148088111417781</v>
      </c>
      <c r="U13">
        <f t="shared" si="1"/>
        <v>1.287968539331701E-5</v>
      </c>
      <c r="V13">
        <f>0.5*(S13+S14)-Datum</f>
        <v>20.170325361499998</v>
      </c>
      <c r="W13">
        <f>0.5*(T13+T14)-Datum</f>
        <v>20.17017292680687</v>
      </c>
      <c r="X13">
        <f>-K*((S13-S14)/dx)*width*V13</f>
        <v>0.17835848936877216</v>
      </c>
      <c r="Y13">
        <f>-K*((T13-T14)/dx)*width*W13</f>
        <v>0.17818181818182768</v>
      </c>
      <c r="Z13">
        <f t="shared" si="0"/>
        <v>1.0009915219675454</v>
      </c>
      <c r="AB13">
        <f>-1*((K/(2*Length))*((T$10-Datum)^2-(T$109-Datum)^2)+Rech*(((Q13+Q14)/2)-(Length/2)))</f>
        <v>0.17818181818181822</v>
      </c>
    </row>
    <row r="14" spans="1:28">
      <c r="A14">
        <f t="shared" si="2"/>
        <v>5</v>
      </c>
      <c r="B14">
        <f>(A14-1)*Length/(A$35-1)</f>
        <v>792</v>
      </c>
      <c r="C14">
        <f>B14/Length</f>
        <v>0.16</v>
      </c>
      <c r="D14" s="1">
        <f>E14-Datum</f>
        <v>20.523711165381371</v>
      </c>
      <c r="E14">
        <f>SQRT(D$10^2-C14*(D$10^2-D$35^2)+(Rech*B14/K)*(Length-B14))+Datum</f>
        <v>10.523711165381371</v>
      </c>
      <c r="G14" s="1"/>
      <c r="Q14">
        <f>Q13+dx</f>
        <v>200</v>
      </c>
      <c r="R14">
        <f>Q14/Length</f>
        <v>4.0404040404040407E-2</v>
      </c>
      <c r="S14">
        <v>10.1924319074</v>
      </c>
      <c r="T14">
        <f>SQRT(((S$10-Datum)^2)-$R14*((S$10-Datum)^2-(S$109-Datum)^2)+(Rech*Q14/K)*(Length-Q14))+Datum</f>
        <v>10.192257742195963</v>
      </c>
      <c r="U14">
        <f t="shared" si="1"/>
        <v>1.7087990555372743E-5</v>
      </c>
      <c r="V14">
        <f>0.5*(S14+S15)-Datum</f>
        <v>20.213254730599999</v>
      </c>
      <c r="W14">
        <f>0.5*(T14+T15)-Datum</f>
        <v>20.213058876157458</v>
      </c>
      <c r="X14">
        <f>-K*((S14-S15)/dx)*width*V14</f>
        <v>0.16835881182074305</v>
      </c>
      <c r="Y14">
        <f>-K*((T14-T15)/dx)*width*W14</f>
        <v>0.16818181818181355</v>
      </c>
      <c r="Z14">
        <f t="shared" si="0"/>
        <v>1.0010523946098511</v>
      </c>
      <c r="AB14">
        <f>-1*((K/(2*Length))*((T$10-Datum)^2-(T$109-Datum)^2)+Rech*(((Q14+Q15)/2)-(Length/2)))</f>
        <v>0.16818181818181821</v>
      </c>
    </row>
    <row r="15" spans="1:28">
      <c r="A15">
        <f t="shared" si="2"/>
        <v>6</v>
      </c>
      <c r="B15">
        <f>(A15-1)*Length/(A$35-1)</f>
        <v>990</v>
      </c>
      <c r="C15">
        <f>B15/Length</f>
        <v>0.2</v>
      </c>
      <c r="D15" s="1">
        <f>E15-Datum</f>
        <v>20.557431746207989</v>
      </c>
      <c r="E15">
        <f>SQRT(D$10^2-C15*(D$10^2-D$35^2)+(Rech*B15/K)*(Length-B15))+Datum</f>
        <v>10.557431746207989</v>
      </c>
      <c r="G15" s="1"/>
      <c r="Q15">
        <f>Q14+dx</f>
        <v>250</v>
      </c>
      <c r="R15">
        <f>Q15/Length</f>
        <v>5.0505050505050504E-2</v>
      </c>
      <c r="S15">
        <v>10.234077553800001</v>
      </c>
      <c r="T15">
        <f>SQRT(((S$10-Datum)^2)-$R15*((S$10-Datum)^2-(S$109-Datum)^2)+(Rech*Q15/K)*(Length-Q15))+Datum</f>
        <v>10.233860010118953</v>
      </c>
      <c r="U15">
        <f t="shared" si="1"/>
        <v>2.1257246125388699E-5</v>
      </c>
      <c r="V15">
        <f>0.5*(S15+S16)-Datum</f>
        <v>20.253624551800002</v>
      </c>
      <c r="W15">
        <f>0.5*(T15+T16)-Datum</f>
        <v>20.253385365427185</v>
      </c>
      <c r="X15">
        <f>-K*((S15-S16)/dx)*width*V15</f>
        <v>0.15835902344271449</v>
      </c>
      <c r="Y15">
        <f>-K*((T15-T16)/dx)*width*W15</f>
        <v>0.15818181818180807</v>
      </c>
      <c r="Z15">
        <f t="shared" si="0"/>
        <v>1.0011202631436613</v>
      </c>
      <c r="AB15">
        <f>-1*((K/(2*Length))*((T$10-Datum)^2-(T$109-Datum)^2)+Rech*(((Q15+Q16)/2)-(Length/2)))</f>
        <v>0.1581818181818182</v>
      </c>
    </row>
    <row r="16" spans="1:28">
      <c r="A16">
        <f t="shared" si="2"/>
        <v>7</v>
      </c>
      <c r="B16">
        <f>(A16-1)*Length/(A$35-1)</f>
        <v>1188</v>
      </c>
      <c r="C16">
        <f>B16/Length</f>
        <v>0.24</v>
      </c>
      <c r="D16" s="1">
        <f>E16-Datum</f>
        <v>20.552983238449837</v>
      </c>
      <c r="E16">
        <f>SQRT(D$10^2-C16*(D$10^2-D$35^2)+(Rech*B16/K)*(Length-B16))+Datum</f>
        <v>10.552983238449837</v>
      </c>
      <c r="G16" s="1"/>
      <c r="Q16">
        <f>Q15+dx</f>
        <v>300</v>
      </c>
      <c r="R16">
        <f>Q16/Length</f>
        <v>6.0606060606060608E-2</v>
      </c>
      <c r="S16">
        <v>10.273171549800001</v>
      </c>
      <c r="T16">
        <f>SQRT(((S$10-Datum)^2)-$R16*((S$10-Datum)^2-(S$109-Datum)^2)+(Rech*Q16/K)*(Length-Q16))+Datum</f>
        <v>10.272910720735418</v>
      </c>
      <c r="U16">
        <f t="shared" si="1"/>
        <v>2.5389986506615174E-5</v>
      </c>
      <c r="V16">
        <f>0.5*(S16+S17)-Datum</f>
        <v>20.29145007875</v>
      </c>
      <c r="W16">
        <f>0.5*(T16+T17)-Datum</f>
        <v>20.291167656547341</v>
      </c>
      <c r="X16">
        <f>-K*((S16-S17)/dx)*width*V16</f>
        <v>0.14835914308076317</v>
      </c>
      <c r="Y16">
        <f>-K*((T16-T17)/dx)*width*W16</f>
        <v>0.14818181818182208</v>
      </c>
      <c r="Z16">
        <f t="shared" si="0"/>
        <v>1.0011966710971485</v>
      </c>
      <c r="AB16">
        <f>-1*((K/(2*Length))*((T$10-Datum)^2-(T$109-Datum)^2)+Rech*(((Q16+Q17)/2)-(Length/2)))</f>
        <v>0.14818181818181819</v>
      </c>
    </row>
    <row r="17" spans="1:28">
      <c r="A17">
        <f t="shared" si="2"/>
        <v>8</v>
      </c>
      <c r="B17">
        <f>(A17-1)*Length/(A$35-1)</f>
        <v>1386</v>
      </c>
      <c r="C17">
        <f>B17/Length</f>
        <v>0.28000000000000003</v>
      </c>
      <c r="D17" s="1">
        <f>E17-Datum</f>
        <v>20.510340806529765</v>
      </c>
      <c r="E17">
        <f>SQRT(D$10^2-C17*(D$10^2-D$35^2)+(Rech*B17/K)*(Length-B17))+Datum</f>
        <v>10.510340806529765</v>
      </c>
      <c r="G17" s="1"/>
      <c r="Q17">
        <f>Q16+dx</f>
        <v>350</v>
      </c>
      <c r="R17">
        <f>Q17/Length</f>
        <v>7.0707070707070704E-2</v>
      </c>
      <c r="S17">
        <v>10.3097286077</v>
      </c>
      <c r="T17">
        <f>SQRT(((S$10-Datum)^2)-$R17*((S$10-Datum)^2-(S$109-Datum)^2)+(Rech*Q17/K)*(Length-Q17))+Datum</f>
        <v>10.309424592359264</v>
      </c>
      <c r="U17">
        <f t="shared" si="1"/>
        <v>2.9489069735459254E-5</v>
      </c>
      <c r="V17">
        <f>0.5*(S17+S18)-Datum</f>
        <v>20.326745496400001</v>
      </c>
      <c r="W17">
        <f>0.5*(T17+T18)-Datum</f>
        <v>20.326419938637528</v>
      </c>
      <c r="X17">
        <f>-K*((S17-S18)/dx)*width*V17</f>
        <v>0.13835918629818386</v>
      </c>
      <c r="Y17">
        <f>-K*((T17-T18)/dx)*width*W17</f>
        <v>0.13818181818181044</v>
      </c>
      <c r="Z17">
        <f t="shared" si="0"/>
        <v>1.0012835850527024</v>
      </c>
      <c r="AB17">
        <f>-1*((K/(2*Length))*((T$10-Datum)^2-(T$109-Datum)^2)+Rech*(((Q17+Q18)/2)-(Length/2)))</f>
        <v>0.13818181818181824</v>
      </c>
    </row>
    <row r="18" spans="1:28">
      <c r="A18">
        <f t="shared" si="2"/>
        <v>9</v>
      </c>
      <c r="B18">
        <f>(A18-1)*Length/(A$35-1)</f>
        <v>1584</v>
      </c>
      <c r="C18">
        <f>B18/Length</f>
        <v>0.32</v>
      </c>
      <c r="D18" s="1">
        <f>E18-Datum</f>
        <v>20.42926528292195</v>
      </c>
      <c r="E18">
        <f>SQRT(D$10^2-C18*(D$10^2-D$35^2)+(Rech*B18/K)*(Length-B18))+Datum</f>
        <v>10.42926528292195</v>
      </c>
      <c r="G18" s="1"/>
      <c r="Q18">
        <f>Q17+dx</f>
        <v>400</v>
      </c>
      <c r="R18">
        <f>Q18/Length</f>
        <v>8.0808080808080815E-2</v>
      </c>
      <c r="S18">
        <v>10.3437623851</v>
      </c>
      <c r="T18">
        <f>SQRT(((S$10-Datum)^2)-$R18*((S$10-Datum)^2-(S$109-Datum)^2)+(Rech*Q18/K)*(Length-Q18))+Datum</f>
        <v>10.343415284915789</v>
      </c>
      <c r="U18">
        <f t="shared" si="1"/>
        <v>3.3557599172972614E-5</v>
      </c>
      <c r="V18">
        <f>0.5*(S18+S19)-Datum</f>
        <v>20.359523948</v>
      </c>
      <c r="W18">
        <f>0.5*(T18+T19)-Datum</f>
        <v>20.359155355653328</v>
      </c>
      <c r="X18">
        <f>-K*((S18-S19)/dx)*width*V18</f>
        <v>0.12835916692818219</v>
      </c>
      <c r="Y18">
        <f>-K*((T18-T19)/dx)*width*W18</f>
        <v>0.12818181818183003</v>
      </c>
      <c r="Z18">
        <f t="shared" si="0"/>
        <v>1.0013835717800523</v>
      </c>
      <c r="AB18">
        <f>-1*((K/(2*Length))*((T$10-Datum)^2-(T$109-Datum)^2)+Rech*(((Q18+Q19)/2)-(Length/2)))</f>
        <v>0.12818181818181823</v>
      </c>
    </row>
    <row r="19" spans="1:28">
      <c r="A19">
        <f t="shared" si="2"/>
        <v>10</v>
      </c>
      <c r="B19">
        <f>(A19-1)*Length/(A$35-1)</f>
        <v>1782</v>
      </c>
      <c r="C19">
        <f>B19/Length</f>
        <v>0.36</v>
      </c>
      <c r="D19" s="1">
        <f>E19-Datum</f>
        <v>20.309296393523827</v>
      </c>
      <c r="E19">
        <f>SQRT(D$10^2-C19*(D$10^2-D$35^2)+(Rech*B19/K)*(Length-B19))+Datum</f>
        <v>10.309296393523827</v>
      </c>
      <c r="G19" s="1"/>
      <c r="Q19">
        <f>Q18+dx</f>
        <v>450</v>
      </c>
      <c r="R19">
        <f>Q19/Length</f>
        <v>9.0909090909090912E-2</v>
      </c>
      <c r="S19">
        <v>10.3752855109</v>
      </c>
      <c r="T19">
        <f>SQRT(((S$10-Datum)^2)-$R19*((S$10-Datum)^2-(S$109-Datum)^2)+(Rech*Q19/K)*(Length-Q19))+Datum</f>
        <v>10.374895426390871</v>
      </c>
      <c r="U19">
        <f t="shared" si="1"/>
        <v>3.7598885877515727E-5</v>
      </c>
      <c r="V19">
        <f>0.5*(S19+S20)-Datum</f>
        <v>20.389797559999998</v>
      </c>
      <c r="W19">
        <f>0.5*(T19+T20)-Datum</f>
        <v>20.389386031698713</v>
      </c>
      <c r="X19">
        <f>-K*((S19-S20)/dx)*width*V19</f>
        <v>0.11835909733191506</v>
      </c>
      <c r="Y19">
        <f>-K*((T19-T20)/dx)*width*W19</f>
        <v>0.11818181818181075</v>
      </c>
      <c r="Z19">
        <f t="shared" ref="Z19:Z82" si="3">X19/Y19</f>
        <v>1.0015000543470365</v>
      </c>
      <c r="AB19">
        <f>-1*((K/(2*Length))*((T$10-Datum)^2-(T$109-Datum)^2)+Rech*(((Q19+Q20)/2)-(Length/2)))</f>
        <v>0.11818181818181822</v>
      </c>
    </row>
    <row r="20" spans="1:28">
      <c r="A20">
        <f t="shared" si="2"/>
        <v>11</v>
      </c>
      <c r="B20">
        <f>(A20-1)*Length/(A$35-1)</f>
        <v>1980</v>
      </c>
      <c r="C20">
        <f>B20/Length</f>
        <v>0.4</v>
      </c>
      <c r="D20" s="1">
        <f>E20-Datum</f>
        <v>20.149739452409801</v>
      </c>
      <c r="E20">
        <f>SQRT(D$10^2-C20*(D$10^2-D$35^2)+(Rech*B20/K)*(Length-B20))+Datum</f>
        <v>10.149739452409801</v>
      </c>
      <c r="Q20">
        <f>Q19+dx</f>
        <v>500</v>
      </c>
      <c r="R20">
        <f>Q20/Length</f>
        <v>0.10101010101010101</v>
      </c>
      <c r="S20">
        <v>10.4043096091</v>
      </c>
      <c r="T20">
        <f>SQRT(((S$10-Datum)^2)-$R20*((S$10-Datum)^2-(S$109-Datum)^2)+(Rech*Q20/K)*(Length-Q20))+Datum</f>
        <v>10.403876637006551</v>
      </c>
      <c r="U20">
        <f t="shared" si="1"/>
        <v>4.1616419394017002E-5</v>
      </c>
      <c r="V20">
        <f>0.5*(S20+S21)-Datum</f>
        <v>20.41757746475</v>
      </c>
      <c r="W20">
        <f>0.5*(T20+T21)-Datum</f>
        <v>20.417123094120406</v>
      </c>
      <c r="X20">
        <f>-K*((S20-S21)/dx)*width*V20</f>
        <v>0.10835898820999559</v>
      </c>
      <c r="Y20">
        <f>-K*((T20-T21)/dx)*width*W20</f>
        <v>0.10818181818182462</v>
      </c>
      <c r="Z20">
        <f t="shared" si="3"/>
        <v>1.0016377061427568</v>
      </c>
      <c r="AB20">
        <f>-1*((K/(2*Length))*((T$10-Datum)^2-(T$109-Datum)^2)+Rech*(((Q20+Q21)/2)-(Length/2)))</f>
        <v>0.10818181818181821</v>
      </c>
    </row>
    <row r="21" spans="1:28">
      <c r="A21">
        <f t="shared" si="2"/>
        <v>12</v>
      </c>
      <c r="B21">
        <f>(A21-1)*Length/(A$35-1)</f>
        <v>2178</v>
      </c>
      <c r="C21">
        <f>B21/Length</f>
        <v>0.44</v>
      </c>
      <c r="D21" s="1">
        <f>E21-Datum</f>
        <v>19.949644608363329</v>
      </c>
      <c r="E21">
        <f>SQRT(D$10^2-C21*(D$10^2-D$35^2)+(Rech*B21/K)*(Length-B21))+Datum</f>
        <v>9.9496446083633288</v>
      </c>
      <c r="Q21">
        <f>Q20+dx</f>
        <v>550</v>
      </c>
      <c r="R21">
        <f>Q21/Length</f>
        <v>0.1111111111111111</v>
      </c>
      <c r="S21">
        <v>10.4308453204</v>
      </c>
      <c r="T21">
        <f>SQRT(((S$10-Datum)^2)-$R21*((S$10-Datum)^2-(S$109-Datum)^2)+(Rech*Q21/K)*(Length-Q21))+Datum</f>
        <v>10.430369551234261</v>
      </c>
      <c r="U21">
        <f t="shared" si="1"/>
        <v>4.5613835962560167E-5</v>
      </c>
      <c r="V21">
        <f>0.5*(S21+S22)-Datum</f>
        <v>20.442873820900001</v>
      </c>
      <c r="W21">
        <f>0.5*(T21+T22)-Datum</f>
        <v>20.442376694489806</v>
      </c>
      <c r="X21">
        <f>-K*((S21-S22)/dx)*width*V21</f>
        <v>9.8358847190456997E-2</v>
      </c>
      <c r="Y21">
        <f>-K*((T21-T22)/dx)*width*W21</f>
        <v>9.8181818181820285E-2</v>
      </c>
      <c r="Z21">
        <f t="shared" si="3"/>
        <v>1.0018030732361145</v>
      </c>
      <c r="AB21">
        <f>-1*((K/(2*Length))*((T$10-Datum)^2-(T$109-Datum)^2)+Rech*(((Q21+Q22)/2)-(Length/2)))</f>
        <v>9.8181818181818203E-2</v>
      </c>
    </row>
    <row r="22" spans="1:28">
      <c r="A22">
        <f t="shared" si="2"/>
        <v>13</v>
      </c>
      <c r="B22">
        <f>(A22-1)*Length/(A$35-1)</f>
        <v>2376</v>
      </c>
      <c r="C22">
        <f>B22/Length</f>
        <v>0.48</v>
      </c>
      <c r="D22" s="1">
        <f>E22-Datum</f>
        <v>19.707777145076509</v>
      </c>
      <c r="E22">
        <f>SQRT(D$10^2-C22*(D$10^2-D$35^2)+(Rech*B22/K)*(Length-B22))+Datum</f>
        <v>9.7077771450765091</v>
      </c>
      <c r="Q22">
        <f>Q21+dx</f>
        <v>600</v>
      </c>
      <c r="R22">
        <f>Q22/Length</f>
        <v>0.12121212121212122</v>
      </c>
      <c r="S22">
        <v>10.454902321400001</v>
      </c>
      <c r="T22">
        <f>SQRT(((S$10-Datum)^2)-$R22*((S$10-Datum)^2-(S$109-Datum)^2)+(Rech*Q22/K)*(Length-Q22))+Datum</f>
        <v>10.45438383774535</v>
      </c>
      <c r="U22">
        <f t="shared" si="1"/>
        <v>4.9594855392447975E-5</v>
      </c>
      <c r="V22">
        <f>0.5*(S22+S23)-Datum</f>
        <v>20.465695831650002</v>
      </c>
      <c r="W22">
        <f>0.5*(T22+T23)-Datum</f>
        <v>20.465156027566799</v>
      </c>
      <c r="X22">
        <f>-K*((S22-S23)/dx)*width*V22</f>
        <v>8.8358679092919307E-2</v>
      </c>
      <c r="Y22">
        <f>-K*((T22-T23)/dx)*width*W22</f>
        <v>8.8181818181819249E-2</v>
      </c>
      <c r="Z22">
        <f t="shared" si="3"/>
        <v>1.0020056391980419</v>
      </c>
      <c r="AB22">
        <f>-1*((K/(2*Length))*((T$10-Datum)^2-(T$109-Datum)^2)+Rech*(((Q22+Q23)/2)-(Length/2)))</f>
        <v>8.8181818181818195E-2</v>
      </c>
    </row>
    <row r="23" spans="1:28">
      <c r="A23">
        <f t="shared" si="2"/>
        <v>14</v>
      </c>
      <c r="B23">
        <f>(A23-1)*Length/(A$35-1)</f>
        <v>2574</v>
      </c>
      <c r="C23">
        <f>B23/Length</f>
        <v>0.52</v>
      </c>
      <c r="D23" s="1">
        <f>E23-Datum</f>
        <v>19.42257655410322</v>
      </c>
      <c r="E23">
        <f>SQRT(D$10^2-C23*(D$10^2-D$35^2)+(Rech*B23/K)*(Length-B23))+Datum</f>
        <v>9.4225765541032196</v>
      </c>
      <c r="Q23">
        <f>Q22+dx</f>
        <v>650</v>
      </c>
      <c r="R23">
        <f>Q23/Length</f>
        <v>0.13131313131313133</v>
      </c>
      <c r="S23">
        <v>10.476489341900001</v>
      </c>
      <c r="T23">
        <f>SQRT(((S$10-Datum)^2)-$R23*((S$10-Datum)^2-(S$109-Datum)^2)+(Rech*Q23/K)*(Length-Q23))+Datum</f>
        <v>10.475928217388251</v>
      </c>
      <c r="U23">
        <f t="shared" si="1"/>
        <v>5.3563226103271714E-5</v>
      </c>
      <c r="V23">
        <f>0.5*(S23+S24)-Datum</f>
        <v>20.486051761350001</v>
      </c>
      <c r="W23">
        <f>0.5*(T23+T24)-Datum</f>
        <v>20.48546934832995</v>
      </c>
      <c r="X23">
        <f>-K*((S23-S24)/dx)*width*V23</f>
        <v>7.8358487926575307E-2</v>
      </c>
      <c r="Y23">
        <f>-K*((T23-T24)/dx)*width*W23</f>
        <v>7.8181818181815063E-2</v>
      </c>
      <c r="Z23">
        <f t="shared" si="3"/>
        <v>1.002259729293445</v>
      </c>
      <c r="AB23">
        <f>-1*((K/(2*Length))*((T$10-Datum)^2-(T$109-Datum)^2)+Rech*(((Q23+Q24)/2)-(Length/2)))</f>
        <v>7.8181818181818241E-2</v>
      </c>
    </row>
    <row r="24" spans="1:28">
      <c r="A24">
        <f t="shared" si="2"/>
        <v>15</v>
      </c>
      <c r="B24">
        <f>(A24-1)*Length/(A$35-1)</f>
        <v>2772</v>
      </c>
      <c r="C24">
        <f>B24/Length</f>
        <v>0.56000000000000005</v>
      </c>
      <c r="D24" s="1">
        <f>E24-Datum</f>
        <v>19.092100984438567</v>
      </c>
      <c r="E24">
        <f>SQRT(D$10^2-C24*(D$10^2-D$35^2)+(Rech*B24/K)*(Length-B24))+Datum</f>
        <v>9.0921009844385665</v>
      </c>
      <c r="Q24">
        <f>Q23+dx</f>
        <v>700</v>
      </c>
      <c r="R24">
        <f>Q24/Length</f>
        <v>0.14141414141414141</v>
      </c>
      <c r="S24">
        <v>10.495614180800001</v>
      </c>
      <c r="T24">
        <f>SQRT(((S$10-Datum)^2)-$R24*((S$10-Datum)^2-(S$109-Datum)^2)+(Rech*Q24/K)*(Length-Q24))+Datum</f>
        <v>10.495010479271645</v>
      </c>
      <c r="U24">
        <f t="shared" si="1"/>
        <v>5.7522718014209445E-5</v>
      </c>
      <c r="V24">
        <f>0.5*(S24+S25)-Datum</f>
        <v>20.503948950199998</v>
      </c>
      <c r="W24">
        <f>0.5*(T24+T25)-Datum</f>
        <v>20.503323987147802</v>
      </c>
      <c r="X24">
        <f>-K*((S24-S25)/dx)*width*V24</f>
        <v>6.8358274515710138E-2</v>
      </c>
      <c r="Y24">
        <f>-K*((T24-T25)/dx)*width*W24</f>
        <v>6.8181818181816525E-2</v>
      </c>
      <c r="Z24">
        <f t="shared" si="3"/>
        <v>1.0025880262304396</v>
      </c>
      <c r="AB24">
        <f>-1*((K/(2*Length))*((T$10-Datum)^2-(T$109-Datum)^2)+Rech*(((Q24+Q25)/2)-(Length/2)))</f>
        <v>6.8181818181818232E-2</v>
      </c>
    </row>
    <row r="25" spans="1:28">
      <c r="A25">
        <f t="shared" si="2"/>
        <v>16</v>
      </c>
      <c r="B25">
        <f>(A25-1)*Length/(A$35-1)</f>
        <v>2970</v>
      </c>
      <c r="C25">
        <f>B25/Length</f>
        <v>0.6</v>
      </c>
      <c r="D25" s="1">
        <f>E25-Datum</f>
        <v>18.713952014473051</v>
      </c>
      <c r="E25">
        <f>SQRT(D$10^2-C25*(D$10^2-D$35^2)+(Rech*B25/K)*(Length-B25))+Datum</f>
        <v>8.7139520144730511</v>
      </c>
      <c r="Q25">
        <f>Q24+dx</f>
        <v>750</v>
      </c>
      <c r="R25">
        <f>Q25/Length</f>
        <v>0.15151515151515152</v>
      </c>
      <c r="S25">
        <v>10.512283719599999</v>
      </c>
      <c r="T25">
        <f>SQRT(((S$10-Datum)^2)-$R25*((S$10-Datum)^2-(S$109-Datum)^2)+(Rech*Q25/K)*(Length-Q25))+Datum</f>
        <v>10.511637495023958</v>
      </c>
      <c r="U25">
        <f t="shared" si="1"/>
        <v>6.1477060671749154E-5</v>
      </c>
      <c r="V25">
        <f>0.5*(S25+S26)-Datum</f>
        <v>20.519393826950001</v>
      </c>
      <c r="W25">
        <f>0.5*(T25+T26)-Datum</f>
        <v>20.518726363157398</v>
      </c>
      <c r="X25">
        <f>-K*((S25-S26)/dx)*width*V25</f>
        <v>5.8358037146623618E-2</v>
      </c>
      <c r="Y25">
        <f>-K*((T25-T26)/dx)*width*W25</f>
        <v>5.8181818181811985E-2</v>
      </c>
      <c r="Z25">
        <f t="shared" si="3"/>
        <v>1.0030287634577002</v>
      </c>
      <c r="AB25">
        <f>-1*((K/(2*Length))*((T$10-Datum)^2-(T$109-Datum)^2)+Rech*(((Q25+Q26)/2)-(Length/2)))</f>
        <v>5.8181818181818223E-2</v>
      </c>
    </row>
    <row r="26" spans="1:28">
      <c r="A26">
        <f t="shared" si="2"/>
        <v>17</v>
      </c>
      <c r="B26">
        <f>(A26-1)*Length/(A$35-1)</f>
        <v>3168</v>
      </c>
      <c r="C26">
        <f>B26/Length</f>
        <v>0.64</v>
      </c>
      <c r="D26" s="1">
        <f>E26-Datum</f>
        <v>18.285172134820062</v>
      </c>
      <c r="E26">
        <f>SQRT(D$10^2-C26*(D$10^2-D$35^2)+(Rech*B26/K)*(Length-B26))+Datum</f>
        <v>8.285172134820062</v>
      </c>
      <c r="Q26">
        <f>Q25+dx</f>
        <v>800</v>
      </c>
      <c r="R26">
        <f>Q26/Length</f>
        <v>0.16161616161616163</v>
      </c>
      <c r="S26">
        <v>10.526503934300001</v>
      </c>
      <c r="T26">
        <f>SQRT(((S$10-Datum)^2)-$R26*((S$10-Datum)^2-(S$109-Datum)^2)+(Rech*Q26/K)*(Length-Q26))+Datum</f>
        <v>10.525815231290835</v>
      </c>
      <c r="U26">
        <f t="shared" si="1"/>
        <v>6.5429897260445521E-5</v>
      </c>
      <c r="V26">
        <f>0.5*(S26+S27)-Datum</f>
        <v>20.532391920049999</v>
      </c>
      <c r="W26">
        <f>0.5*(T26+T27)-Datum</f>
        <v>20.531681995907519</v>
      </c>
      <c r="X26">
        <f>-K*((S26-S27)/dx)*width*V26</f>
        <v>4.8357772415462727E-2</v>
      </c>
      <c r="Y26">
        <f>-K*((T26-T27)/dx)*width*W26</f>
        <v>4.8181818181823814E-2</v>
      </c>
      <c r="Z26">
        <f t="shared" si="3"/>
        <v>1.0036518803208072</v>
      </c>
      <c r="AB26">
        <f>-1*((K/(2*Length))*((T$10-Datum)^2-(T$109-Datum)^2)+Rech*(((Q26+Q27)/2)-(Length/2)))</f>
        <v>4.8181818181818215E-2</v>
      </c>
    </row>
    <row r="27" spans="1:28">
      <c r="A27">
        <f t="shared" si="2"/>
        <v>18</v>
      </c>
      <c r="B27">
        <f>(A27-1)*Length/(A$35-1)</f>
        <v>3366</v>
      </c>
      <c r="C27">
        <f>B27/Length</f>
        <v>0.68</v>
      </c>
      <c r="D27" s="1">
        <f>E27-Datum</f>
        <v>17.802103246526798</v>
      </c>
      <c r="E27">
        <f>SQRT(D$10^2-C27*(D$10^2-D$35^2)+(Rech*B27/K)*(Length-B27))+Datum</f>
        <v>7.8021032465267979</v>
      </c>
      <c r="Q27">
        <f>Q26+dx</f>
        <v>850</v>
      </c>
      <c r="R27">
        <f>Q27/Length</f>
        <v>0.17171717171717171</v>
      </c>
      <c r="S27">
        <v>10.5382799058</v>
      </c>
      <c r="T27">
        <f>SQRT(((S$10-Datum)^2)-$R27*((S$10-Datum)^2-(S$109-Datum)^2)+(Rech*Q27/K)*(Length-Q27))+Datum</f>
        <v>10.537548760524199</v>
      </c>
      <c r="U27">
        <f t="shared" si="1"/>
        <v>6.9384758487603358E-5</v>
      </c>
      <c r="V27">
        <f>0.5*(S27+S28)-Datum</f>
        <v>20.54294786705</v>
      </c>
      <c r="W27">
        <f>0.5*(T27+T28)-Datum</f>
        <v>20.542195515316472</v>
      </c>
      <c r="X27">
        <f>-K*((S27-S28)/dx)*width*V27</f>
        <v>3.8357473841663978E-2</v>
      </c>
      <c r="Y27">
        <f>-K*((T27-T28)/dx)*width*W27</f>
        <v>3.8181818181822681E-2</v>
      </c>
      <c r="Z27">
        <f t="shared" si="3"/>
        <v>1.0046005053767952</v>
      </c>
      <c r="AB27">
        <f>-1*((K/(2*Length))*((T$10-Datum)^2-(T$109-Datum)^2)+Rech*(((Q27+Q28)/2)-(Length/2)))</f>
        <v>3.8181818181818206E-2</v>
      </c>
    </row>
    <row r="28" spans="1:28">
      <c r="A28">
        <f t="shared" si="2"/>
        <v>19</v>
      </c>
      <c r="B28">
        <f>(A28-1)*Length/(A$35-1)</f>
        <v>3564</v>
      </c>
      <c r="C28">
        <f>B28/Length</f>
        <v>0.72</v>
      </c>
      <c r="D28" s="1">
        <f>E28-Datum</f>
        <v>17.260187716244573</v>
      </c>
      <c r="E28">
        <f>SQRT(D$10^2-C28*(D$10^2-D$35^2)+(Rech*B28/K)*(Length-B28))+Datum</f>
        <v>7.2601877162445732</v>
      </c>
      <c r="Q28">
        <f>Q27+dx</f>
        <v>900</v>
      </c>
      <c r="R28">
        <f>Q28/Length</f>
        <v>0.18181818181818182</v>
      </c>
      <c r="S28">
        <v>10.5476158283</v>
      </c>
      <c r="T28">
        <f>SQRT(((S$10-Datum)^2)-$R28*((S$10-Datum)^2-(S$109-Datum)^2)+(Rech*Q28/K)*(Length-Q28))+Datum</f>
        <v>10.546842270108741</v>
      </c>
      <c r="U28">
        <f t="shared" si="1"/>
        <v>7.334500426269783E-5</v>
      </c>
      <c r="V28">
        <f>0.5*(S28+S29)-Datum</f>
        <v>20.551065422499999</v>
      </c>
      <c r="W28">
        <f>0.5*(T28+T29)-Datum</f>
        <v>20.550270669986581</v>
      </c>
      <c r="X28">
        <f>-K*((S28-S29)/dx)*width*V28</f>
        <v>2.8357134434111669E-2</v>
      </c>
      <c r="Y28">
        <f>-K*((T28-T29)/dx)*width*W28</f>
        <v>2.8181818181814738E-2</v>
      </c>
      <c r="Z28">
        <f t="shared" si="3"/>
        <v>1.0062208992750532</v>
      </c>
      <c r="AB28">
        <f>-1*((K/(2*Length))*((T$10-Datum)^2-(T$109-Datum)^2)+Rech*(((Q28+Q29)/2)-(Length/2)))</f>
        <v>2.8181818181818197E-2</v>
      </c>
    </row>
    <row r="29" spans="1:28">
      <c r="A29">
        <f t="shared" si="2"/>
        <v>20</v>
      </c>
      <c r="B29">
        <f>(A29-1)*Length/(A$35-1)</f>
        <v>3762</v>
      </c>
      <c r="C29">
        <f>B29/Length</f>
        <v>0.76</v>
      </c>
      <c r="D29" s="1">
        <f>E29-Datum</f>
        <v>16.653681875189044</v>
      </c>
      <c r="E29">
        <f>SQRT(D$10^2-C29*(D$10^2-D$35^2)+(Rech*B29/K)*(Length-B29))+Datum</f>
        <v>6.6536818751890436</v>
      </c>
      <c r="Q29">
        <f>Q28+dx</f>
        <v>950</v>
      </c>
      <c r="R29">
        <f>Q29/Length</f>
        <v>0.19191919191919191</v>
      </c>
      <c r="S29">
        <v>10.5545150167</v>
      </c>
      <c r="T29">
        <f>SQRT(((S$10-Datum)^2)-$R29*((S$10-Datum)^2-(S$109-Datum)^2)+(Rech*Q29/K)*(Length-Q29))+Datum</f>
        <v>10.553699069864418</v>
      </c>
      <c r="U29">
        <f t="shared" si="1"/>
        <v>7.7313824298024935E-5</v>
      </c>
      <c r="V29">
        <f>0.5*(S29+S30)-Datum</f>
        <v>20.556747464099999</v>
      </c>
      <c r="W29">
        <f>0.5*(T29+T30)-Datum</f>
        <v>20.555910333910436</v>
      </c>
      <c r="X29">
        <f>-K*((S29-S30)/dx)*width*V29</f>
        <v>1.835674297147423E-2</v>
      </c>
      <c r="Y29">
        <f>-K*((T29-T30)/dx)*width*W29</f>
        <v>1.8181818181817602E-2</v>
      </c>
      <c r="Z29">
        <f t="shared" si="3"/>
        <v>1.0096208634311148</v>
      </c>
      <c r="AB29">
        <f>-1*((K/(2*Length))*((T$10-Datum)^2-(T$109-Datum)^2)+Rech*(((Q29+Q30)/2)-(Length/2)))</f>
        <v>1.8181818181818188E-2</v>
      </c>
    </row>
    <row r="30" spans="1:28">
      <c r="A30">
        <f t="shared" si="2"/>
        <v>21</v>
      </c>
      <c r="B30">
        <f>(A30-1)*Length/(A$35-1)</f>
        <v>3960</v>
      </c>
      <c r="C30">
        <f>B30/Length</f>
        <v>0.8</v>
      </c>
      <c r="D30" s="1">
        <f>E30-Datum</f>
        <v>15.975230827753318</v>
      </c>
      <c r="E30">
        <f>SQRT(D$10^2-C30*(D$10^2-D$35^2)+(Rech*B30/K)*(Length-B30))+Datum</f>
        <v>5.9752308277533182</v>
      </c>
      <c r="Q30">
        <f>Q29+dx</f>
        <v>1000</v>
      </c>
      <c r="R30">
        <f>Q30/Length</f>
        <v>0.20202020202020202</v>
      </c>
      <c r="S30">
        <v>10.5589799115</v>
      </c>
      <c r="T30">
        <f>SQRT(((S$10-Datum)^2)-$R30*((S$10-Datum)^2-(S$109-Datum)^2)+(Rech*Q30/K)*(Length-Q30))+Datum</f>
        <v>10.558121597956454</v>
      </c>
      <c r="U30">
        <f t="shared" si="1"/>
        <v>8.1294152144634061E-5</v>
      </c>
      <c r="V30">
        <f>0.5*(S30+S31)-Datum</f>
        <v>20.559995997249999</v>
      </c>
      <c r="W30">
        <f>0.5*(T30+T31)-Datum</f>
        <v>20.559116511596979</v>
      </c>
      <c r="X30">
        <f>-K*((S30-S31)/dx)*width*V30</f>
        <v>8.356287581144246E-3</v>
      </c>
      <c r="Y30">
        <f>-K*((T30-T31)/dx)*width*W30</f>
        <v>8.1818181818154971E-3</v>
      </c>
      <c r="Z30">
        <f t="shared" si="3"/>
        <v>1.0213240376957429</v>
      </c>
      <c r="AB30">
        <f>-1*((K/(2*Length))*((T$10-Datum)^2-(T$109-Datum)^2)+Rech*(((Q30+Q31)/2)-(Length/2)))</f>
        <v>8.1818181818182345E-3</v>
      </c>
    </row>
    <row r="31" spans="1:28">
      <c r="A31">
        <f t="shared" si="2"/>
        <v>22</v>
      </c>
      <c r="B31">
        <f>(A31-1)*Length/(A$35-1)</f>
        <v>4158</v>
      </c>
      <c r="C31">
        <f>B31/Length</f>
        <v>0.84</v>
      </c>
      <c r="D31" s="1">
        <f>E31-Datum</f>
        <v>15.215213439186451</v>
      </c>
      <c r="E31">
        <f>SQRT(D$10^2-C31*(D$10^2-D$35^2)+(Rech*B31/K)*(Length-B31))+Datum</f>
        <v>5.2152134391864511</v>
      </c>
      <c r="Q31">
        <f>Q30+dx</f>
        <v>1050</v>
      </c>
      <c r="R31">
        <f>Q31/Length</f>
        <v>0.21212121212121213</v>
      </c>
      <c r="S31">
        <v>10.561012083</v>
      </c>
      <c r="T31">
        <f>SQRT(((S$10-Datum)^2)-$R31*((S$10-Datum)^2-(S$109-Datum)^2)+(Rech*Q31/K)*(Length-Q31))+Datum</f>
        <v>10.560111425237505</v>
      </c>
      <c r="U31">
        <f t="shared" si="1"/>
        <v>8.5288660907719544E-5</v>
      </c>
      <c r="V31">
        <f>0.5*(S31+S32)-Datum</f>
        <v>20.56081215835</v>
      </c>
      <c r="W31">
        <f>0.5*(T31+T32)-Datum</f>
        <v>20.559890341638813</v>
      </c>
      <c r="X31">
        <f>-K*((S31-S32)/dx)*width*V31</f>
        <v>-1.644245269785572E-3</v>
      </c>
      <c r="Y31">
        <f>-K*((T31-T32)/dx)*width*W31</f>
        <v>-1.8181818181787512E-3</v>
      </c>
      <c r="Z31">
        <f t="shared" si="3"/>
        <v>0.90433489838359005</v>
      </c>
      <c r="AB31">
        <f>-1*((K/(2*Length))*((T$10-Datum)^2-(T$109-Datum)^2)+Rech*(((Q31+Q32)/2)-(Length/2)))</f>
        <v>-1.8181818181817744E-3</v>
      </c>
    </row>
    <row r="32" spans="1:28">
      <c r="A32">
        <f t="shared" si="2"/>
        <v>23</v>
      </c>
      <c r="B32">
        <f>(A32-1)*Length/(A$35-1)</f>
        <v>4356</v>
      </c>
      <c r="C32">
        <f>B32/Length</f>
        <v>0.88</v>
      </c>
      <c r="D32" s="1">
        <f>E32-Datum</f>
        <v>14.360685220420368</v>
      </c>
      <c r="E32">
        <f>SQRT(D$10^2-C32*(D$10^2-D$35^2)+(Rech*B32/K)*(Length-B32))+Datum</f>
        <v>4.3606852204203683</v>
      </c>
      <c r="Q32">
        <f>Q31+dx</f>
        <v>1100</v>
      </c>
      <c r="R32">
        <f>Q32/Length</f>
        <v>0.22222222222222221</v>
      </c>
      <c r="S32">
        <v>10.560612233700001</v>
      </c>
      <c r="T32">
        <f>SQRT(((S$10-Datum)^2)-$R32*((S$10-Datum)^2-(S$109-Datum)^2)+(Rech*Q32/K)*(Length-Q32))+Datum</f>
        <v>10.55966925804012</v>
      </c>
      <c r="U32">
        <f t="shared" si="1"/>
        <v>8.9299734379676523E-5</v>
      </c>
      <c r="V32">
        <f>0.5*(S32+S33)-Datum</f>
        <v>20.559196216300002</v>
      </c>
      <c r="W32">
        <f>0.5*(T32+T33)-Datum</f>
        <v>20.558232098735587</v>
      </c>
      <c r="X32">
        <f>-K*((S32-S33)/dx)*width*V32</f>
        <v>-1.1644871828921384E-2</v>
      </c>
      <c r="Y32">
        <f>-K*((T32-T33)/dx)*width*W32</f>
        <v>-1.1818181818180815E-2</v>
      </c>
      <c r="Z32">
        <f t="shared" si="3"/>
        <v>0.98533530860112384</v>
      </c>
      <c r="AB32">
        <f>-1*((K/(2*Length))*((T$10-Datum)^2-(T$109-Datum)^2)+Rech*(((Q32+Q33)/2)-(Length/2)))</f>
        <v>-1.1818181818181783E-2</v>
      </c>
    </row>
    <row r="33" spans="1:28">
      <c r="A33">
        <f t="shared" si="2"/>
        <v>24</v>
      </c>
      <c r="B33">
        <f>(A33-1)*Length/(A$35-1)</f>
        <v>4554</v>
      </c>
      <c r="C33">
        <f>B33/Length</f>
        <v>0.92</v>
      </c>
      <c r="D33" s="1">
        <f>E33-Datum</f>
        <v>13.393568605864532</v>
      </c>
      <c r="E33">
        <f>SQRT(D$10^2-C33*(D$10^2-D$35^2)+(Rech*B33/K)*(Length-B33))+Datum</f>
        <v>3.393568605864532</v>
      </c>
      <c r="Q33">
        <f>Q32+dx</f>
        <v>1150</v>
      </c>
      <c r="R33">
        <f>Q33/Length</f>
        <v>0.23232323232323232</v>
      </c>
      <c r="S33">
        <v>10.5577801989</v>
      </c>
      <c r="T33">
        <f>SQRT(((S$10-Datum)^2)-$R33*((S$10-Datum)^2-(S$109-Datum)^2)+(Rech*Q33/K)*(Length-Q33))+Datum</f>
        <v>10.556794939431054</v>
      </c>
      <c r="U33">
        <f t="shared" si="1"/>
        <v>9.3329412439927304E-5</v>
      </c>
      <c r="V33">
        <f>0.5*(S33+S34)-Datum</f>
        <v>20.555147572549998</v>
      </c>
      <c r="W33">
        <f>0.5*(T33+T34)-Datum</f>
        <v>20.554141194181852</v>
      </c>
      <c r="X33">
        <f>-K*((S33-S34)/dx)*width*V33</f>
        <v>-2.1645609251050271E-2</v>
      </c>
      <c r="Y33">
        <f>-K*((T33-T34)/dx)*width*W33</f>
        <v>-2.1818181818175991E-2</v>
      </c>
      <c r="Z33">
        <f t="shared" si="3"/>
        <v>0.99209042400673564</v>
      </c>
      <c r="AB33">
        <f>-1*((K/(2*Length))*((T$10-Datum)^2-(T$109-Datum)^2)+Rech*(((Q33+Q34)/2)-(Length/2)))</f>
        <v>-2.1818181818181792E-2</v>
      </c>
    </row>
    <row r="34" spans="1:28">
      <c r="A34">
        <f t="shared" si="2"/>
        <v>25</v>
      </c>
      <c r="B34">
        <f>(A34-1)*Length/(A$35-1)</f>
        <v>4752</v>
      </c>
      <c r="C34">
        <f>B34/Length</f>
        <v>0.96</v>
      </c>
      <c r="D34" s="1">
        <f>E34-Datum</f>
        <v>12.287307272140632</v>
      </c>
      <c r="E34">
        <f>SQRT(D$10^2-C34*(D$10^2-D$35^2)+(Rech*B34/K)*(Length-B34))+Datum</f>
        <v>2.287307272140632</v>
      </c>
      <c r="Q34">
        <f>Q33+dx</f>
        <v>1200</v>
      </c>
      <c r="R34">
        <f>Q34/Length</f>
        <v>0.24242424242424243</v>
      </c>
      <c r="S34">
        <v>10.552514946200001</v>
      </c>
      <c r="T34">
        <f>SQRT(((S$10-Datum)^2)-$R34*((S$10-Datum)^2-(S$109-Datum)^2)+(Rech*Q34/K)*(Length-Q34))+Datum</f>
        <v>10.551487448932654</v>
      </c>
      <c r="U34">
        <f t="shared" si="1"/>
        <v>9.7379376350394605E-5</v>
      </c>
      <c r="V34">
        <f>0.5*(S34+S35)-Datum</f>
        <v>20.54866475975</v>
      </c>
      <c r="W34">
        <f>0.5*(T34+T35)-Datum</f>
        <v>20.547616174821407</v>
      </c>
      <c r="X34">
        <f>-K*((S34-S35)/dx)*width*V34</f>
        <v>-3.164647624943473E-2</v>
      </c>
      <c r="Y34">
        <f>-K*((T34-T35)/dx)*width*W34</f>
        <v>-3.1818181818190495E-2</v>
      </c>
      <c r="Z34">
        <f t="shared" si="3"/>
        <v>0.99460353926767742</v>
      </c>
      <c r="AB34">
        <f>-1*((K/(2*Length))*((T$10-Datum)^2-(T$109-Datum)^2)+Rech*(((Q34+Q35)/2)-(Length/2)))</f>
        <v>-3.1818181818181801E-2</v>
      </c>
    </row>
    <row r="35" spans="1:28">
      <c r="A35">
        <f>A34+1</f>
        <v>26</v>
      </c>
      <c r="B35">
        <f>(A35-1)*Length/(A$35-1)</f>
        <v>4950</v>
      </c>
      <c r="C35">
        <f>B35/Length</f>
        <v>1</v>
      </c>
      <c r="D35" s="4">
        <f>E35-Datum</f>
        <v>11</v>
      </c>
      <c r="E35" s="3">
        <v>1</v>
      </c>
      <c r="Q35">
        <f>Q34+dx</f>
        <v>1250</v>
      </c>
      <c r="R35">
        <f>Q35/Length</f>
        <v>0.25252525252525254</v>
      </c>
      <c r="S35">
        <v>10.5448145733</v>
      </c>
      <c r="T35">
        <f>SQRT(((S$10-Datum)^2)-$R35*((S$10-Datum)^2-(S$109-Datum)^2)+(Rech*Q35/K)*(Length-Q35))+Datum</f>
        <v>10.543744900710156</v>
      </c>
      <c r="U35">
        <f t="shared" si="1"/>
        <v>1.0145091709990315E-4</v>
      </c>
      <c r="V35">
        <f>0.5*(S35+S36)-Datum</f>
        <v>20.539745438800001</v>
      </c>
      <c r="W35">
        <f>0.5*(T35+T36)-Datum</f>
        <v>20.538654720463768</v>
      </c>
      <c r="X35">
        <f>-K*((S35-S36)/dx)*width*V35</f>
        <v>-4.164749289001745E-2</v>
      </c>
      <c r="Y35">
        <f>-K*((T35-T36)/dx)*width*W35</f>
        <v>-4.1818181818177716E-2</v>
      </c>
      <c r="Z35">
        <f t="shared" si="3"/>
        <v>0.99591830823964544</v>
      </c>
      <c r="AB35">
        <f>-1*((K/(2*Length))*((T$10-Datum)^2-(T$109-Datum)^2)+Rech*(((Q35+Q36)/2)-(Length/2)))</f>
        <v>-4.1818181818181782E-2</v>
      </c>
    </row>
    <row r="36" spans="1:28">
      <c r="Q36">
        <f>Q35+dx</f>
        <v>1300</v>
      </c>
      <c r="R36">
        <f>Q36/Length</f>
        <v>0.26262626262626265</v>
      </c>
      <c r="S36">
        <v>10.5346763043</v>
      </c>
      <c r="T36">
        <f>SQRT(((S$10-Datum)^2)-$R36*((S$10-Datum)^2-(S$109-Datum)^2)+(Rech*Q36/K)*(Length-Q36))+Datum</f>
        <v>10.533564540217384</v>
      </c>
      <c r="U36">
        <f t="shared" si="1"/>
        <v>1.0554490632026481E-4</v>
      </c>
      <c r="V36">
        <f>0.5*(S36+S37)-Datum</f>
        <v>20.5283863943</v>
      </c>
      <c r="W36">
        <f>0.5*(T36+T37)-Datum</f>
        <v>20.527253639752132</v>
      </c>
      <c r="X36">
        <f>-K*((S36-S37)/dx)*width*V36</f>
        <v>-5.1648681146145035E-2</v>
      </c>
      <c r="Y36">
        <f>-K*((T36-T37)/dx)*width*W36</f>
        <v>-5.1818181818180833E-2</v>
      </c>
      <c r="Z36">
        <f t="shared" si="3"/>
        <v>0.9967289343993091</v>
      </c>
      <c r="AB36">
        <f>-1*((K/(2*Length))*((T$10-Datum)^2-(T$109-Datum)^2)+Rech*(((Q36+Q37)/2)-(Length/2)))</f>
        <v>-5.1818181818181791E-2</v>
      </c>
    </row>
    <row r="37" spans="1:28">
      <c r="Q37">
        <f>Q36+dx</f>
        <v>1350</v>
      </c>
      <c r="R37">
        <f>Q37/Length</f>
        <v>0.27272727272727271</v>
      </c>
      <c r="S37">
        <v>10.5220964843</v>
      </c>
      <c r="T37">
        <f>SQRT(((S$10-Datum)^2)-$R37*((S$10-Datum)^2-(S$109-Datum)^2)+(Rech*Q37/K)*(Length-Q37))+Datum</f>
        <v>10.52094273928688</v>
      </c>
      <c r="U37">
        <f t="shared" si="1"/>
        <v>1.0966175196560821E-4</v>
      </c>
      <c r="V37">
        <f>0.5*(S37+S38)-Datum</f>
        <v>20.514583528599999</v>
      </c>
      <c r="W37">
        <f>0.5*(T37+T38)-Datum</f>
        <v>20.513408864465461</v>
      </c>
      <c r="X37">
        <f>-K*((S37-S38)/dx)*width*V37</f>
        <v>-6.1650062901730328E-2</v>
      </c>
      <c r="Y37">
        <f>-K*((T37-T38)/dx)*width*W37</f>
        <v>-6.1818181818175888E-2</v>
      </c>
      <c r="Z37">
        <f t="shared" si="3"/>
        <v>0.99728042929279215</v>
      </c>
      <c r="AB37">
        <f>-1*((K/(2*Length))*((T$10-Datum)^2-(T$109-Datum)^2)+Rech*(((Q37+Q38)/2)-(Length/2)))</f>
        <v>-6.18181818181818E-2</v>
      </c>
    </row>
    <row r="38" spans="1:28">
      <c r="Q38">
        <f>Q37+dx</f>
        <v>1400</v>
      </c>
      <c r="R38">
        <f>Q38/Length</f>
        <v>0.28282828282828282</v>
      </c>
      <c r="S38">
        <v>10.5070705729</v>
      </c>
      <c r="T38">
        <f>SQRT(((S$10-Datum)^2)-$R38*((S$10-Datum)^2-(S$109-Datum)^2)+(Rech*Q38/K)*(Length-Q38))+Datum</f>
        <v>10.505874989644045</v>
      </c>
      <c r="U38">
        <f t="shared" si="1"/>
        <v>1.1380139751645856E-4</v>
      </c>
      <c r="V38">
        <f>0.5*(S38+S39)-Datum</f>
        <v>20.498331854299998</v>
      </c>
      <c r="W38">
        <f>0.5*(T38+T39)-Datum</f>
        <v>20.49711544223107</v>
      </c>
      <c r="X38">
        <f>-K*((S38-S39)/dx)*width*V38</f>
        <v>-7.1651661537658243E-2</v>
      </c>
      <c r="Y38">
        <f>-K*((T38-T39)/dx)*width*W38</f>
        <v>-7.1818181818191856E-2</v>
      </c>
      <c r="Z38">
        <f t="shared" si="3"/>
        <v>0.99768136318244371</v>
      </c>
      <c r="AB38">
        <f>-1*((K/(2*Length))*((T$10-Datum)^2-(T$109-Datum)^2)+Rech*(((Q38+Q39)/2)-(Length/2)))</f>
        <v>-7.1818181818181781E-2</v>
      </c>
    </row>
    <row r="39" spans="1:28">
      <c r="Q39">
        <f>Q38+dx</f>
        <v>1450</v>
      </c>
      <c r="R39">
        <f>Q39/Length</f>
        <v>0.29292929292929293</v>
      </c>
      <c r="S39">
        <v>10.4895931357</v>
      </c>
      <c r="T39">
        <f>SQRT(((S$10-Datum)^2)-$R39*((S$10-Datum)^2-(S$109-Datum)^2)+(Rech*Q39/K)*(Length-Q39))+Datum</f>
        <v>10.488355894818092</v>
      </c>
      <c r="U39">
        <f t="shared" si="1"/>
        <v>1.1796328178749E-4</v>
      </c>
      <c r="V39">
        <f>0.5*(S39+S40)-Datum</f>
        <v>20.479625484949999</v>
      </c>
      <c r="W39">
        <f>0.5*(T39+T40)-Datum</f>
        <v>20.478367527616967</v>
      </c>
      <c r="X39">
        <f>-K*((S39-S40)/dx)*width*V39</f>
        <v>-8.1653501729913758E-2</v>
      </c>
      <c r="Y39">
        <f>-K*((T39-T40)/dx)*width*W39</f>
        <v>-8.1818181818183525E-2</v>
      </c>
      <c r="Z39">
        <f t="shared" si="3"/>
        <v>0.99798724336559175</v>
      </c>
      <c r="AB39">
        <f>-1*((K/(2*Length))*((T$10-Datum)^2-(T$109-Datum)^2)+Rech*(((Q39+Q40)/2)-(Length/2)))</f>
        <v>-8.181818181818179E-2</v>
      </c>
    </row>
    <row r="40" spans="1:28">
      <c r="Q40">
        <f>Q39+dx</f>
        <v>1500</v>
      </c>
      <c r="R40">
        <f>Q40/Length</f>
        <v>0.30303030303030304</v>
      </c>
      <c r="S40">
        <v>10.4696578342</v>
      </c>
      <c r="T40">
        <f>SQRT(((S$10-Datum)^2)-$R40*((S$10-Datum)^2-(S$109-Datum)^2)+(Rech*Q40/K)*(Length-Q40))+Datum</f>
        <v>10.468379160415839</v>
      </c>
      <c r="U40">
        <f t="shared" si="1"/>
        <v>1.2214630025966124E-4</v>
      </c>
      <c r="V40">
        <f>0.5*(S40+S41)-Datum</f>
        <v>20.458457624449998</v>
      </c>
      <c r="W40">
        <f>0.5*(T40+T41)-Datum</f>
        <v>20.457158371566472</v>
      </c>
      <c r="X40">
        <f>-K*((S40-S41)/dx)*width*V40</f>
        <v>-9.1655606622131763E-2</v>
      </c>
      <c r="Y40">
        <f>-K*((T40-T41)/dx)*width*W40</f>
        <v>-9.1818181818184519E-2</v>
      </c>
      <c r="Z40">
        <f t="shared" si="3"/>
        <v>0.99822937905289089</v>
      </c>
      <c r="AB40">
        <f>-1*((K/(2*Length))*((T$10-Datum)^2-(T$109-Datum)^2)+Rech*(((Q40+Q41)/2)-(Length/2)))</f>
        <v>-9.1818181818181799E-2</v>
      </c>
    </row>
    <row r="41" spans="1:28">
      <c r="Q41">
        <f>Q40+dx</f>
        <v>1550</v>
      </c>
      <c r="R41">
        <f>Q41/Length</f>
        <v>0.31313131313131315</v>
      </c>
      <c r="S41">
        <v>10.447257414699999</v>
      </c>
      <c r="T41">
        <f>SQRT(((S$10-Datum)^2)-$R41*((S$10-Datum)^2-(S$109-Datum)^2)+(Rech*Q41/K)*(Length-Q41))+Datum</f>
        <v>10.4459375827171</v>
      </c>
      <c r="U41">
        <f t="shared" si="1"/>
        <v>1.2634882914509877E-4</v>
      </c>
      <c r="V41">
        <f>0.5*(S41+S42)-Datum</f>
        <v>20.4348205545</v>
      </c>
      <c r="W41">
        <f>0.5*(T41+T42)-Datum</f>
        <v>20.433480309130097</v>
      </c>
      <c r="X41">
        <f>-K*((S41-S42)/dx)*width*V41</f>
        <v>-0.10165800257935582</v>
      </c>
      <c r="Y41">
        <f>-K*((T41-T42)/dx)*width*W41</f>
        <v>-0.10181818181817612</v>
      </c>
      <c r="Z41">
        <f t="shared" si="3"/>
        <v>0.99842681104730058</v>
      </c>
      <c r="AB41">
        <f>-1*((K/(2*Length))*((T$10-Datum)^2-(T$109-Datum)^2)+Rech*(((Q41+Q42)/2)-(Length/2)))</f>
        <v>-0.10181818181818178</v>
      </c>
    </row>
    <row r="42" spans="1:28">
      <c r="Q42">
        <f>Q41+dx</f>
        <v>1600</v>
      </c>
      <c r="R42">
        <f>Q42/Length</f>
        <v>0.32323232323232326</v>
      </c>
      <c r="S42">
        <v>10.422383694300001</v>
      </c>
      <c r="T42">
        <f>SQRT(((S$10-Datum)^2)-$R42*((S$10-Datum)^2-(S$109-Datum)^2)+(Rech*Q42/K)*(Length-Q42))+Datum</f>
        <v>10.421023035543097</v>
      </c>
      <c r="U42">
        <f t="shared" si="1"/>
        <v>1.3056863536933593E-4</v>
      </c>
      <c r="V42">
        <f>0.5*(S42+S43)-Datum</f>
        <v>20.408705620349998</v>
      </c>
      <c r="W42">
        <f>0.5*(T42+T43)-Datum</f>
        <v>20.407324745442239</v>
      </c>
      <c r="X42">
        <f>-K*((S42-S43)/dx)*width*V42</f>
        <v>-0.11166071387957464</v>
      </c>
      <c r="Y42">
        <f>-K*((T42-T43)/dx)*width*W42</f>
        <v>-0.11181818181818522</v>
      </c>
      <c r="Z42">
        <f t="shared" si="3"/>
        <v>0.99859175014250712</v>
      </c>
      <c r="AB42">
        <f>-1*((K/(2*Length))*((T$10-Datum)^2-(T$109-Datum)^2)+Rech*(((Q42+Q43)/2)-(Length/2)))</f>
        <v>-0.11181818181818179</v>
      </c>
    </row>
    <row r="43" spans="1:28">
      <c r="Q43">
        <f>Q42+dx</f>
        <v>1650</v>
      </c>
      <c r="R43">
        <f>Q43/Length</f>
        <v>0.33333333333333331</v>
      </c>
      <c r="S43">
        <v>10.3950275464</v>
      </c>
      <c r="T43">
        <f>SQRT(((S$10-Datum)^2)-$R43*((S$10-Datum)^2-(S$109-Datum)^2)+(Rech*Q43/K)*(Length-Q43))+Datum</f>
        <v>10.393626455341384</v>
      </c>
      <c r="U43">
        <f t="shared" si="1"/>
        <v>1.3480290682335946E-4</v>
      </c>
      <c r="V43">
        <f>0.5*(S43+S44)-Datum</f>
        <v>20.380103214999998</v>
      </c>
      <c r="W43">
        <f>0.5*(T43+T44)-Datum</f>
        <v>20.378682139881974</v>
      </c>
      <c r="X43">
        <f>-K*((S43-S44)/dx)*width*V43</f>
        <v>-0.12166376573874293</v>
      </c>
      <c r="Y43">
        <f>-K*((T43-T44)/dx)*width*W43</f>
        <v>-0.12181818181817261</v>
      </c>
      <c r="Z43">
        <f t="shared" si="3"/>
        <v>0.99873240531811447</v>
      </c>
      <c r="AB43">
        <f>-1*((K/(2*Length))*((T$10-Datum)^2-(T$109-Datum)^2)+Rech*(((Q43+Q44)/2)-(Length/2)))</f>
        <v>-0.1218181818181818</v>
      </c>
    </row>
    <row r="44" spans="1:28">
      <c r="Q44">
        <f>Q43+dx</f>
        <v>1700</v>
      </c>
      <c r="R44">
        <f>Q44/Length</f>
        <v>0.34343434343434343</v>
      </c>
      <c r="S44">
        <v>10.365178883600001</v>
      </c>
      <c r="T44">
        <f>SQRT(((S$10-Datum)^2)-$R44*((S$10-Datum)^2-(S$109-Datum)^2)+(Rech*Q44/K)*(Length-Q44))+Datum</f>
        <v>10.363737824422564</v>
      </c>
      <c r="U44">
        <f t="shared" si="1"/>
        <v>1.3904820846009577E-4</v>
      </c>
      <c r="V44">
        <f>0.5*(S44+S45)-Datum</f>
        <v>20.3490027613</v>
      </c>
      <c r="W44">
        <f>0.5*(T44+T45)-Datum</f>
        <v>20.347541988348894</v>
      </c>
      <c r="X44">
        <f>-K*((S44-S45)/dx)*width*V44</f>
        <v>-0.13166718293993138</v>
      </c>
      <c r="Y44">
        <f>-K*((T44-T45)/dx)*width*W44</f>
        <v>-0.13181818181818475</v>
      </c>
      <c r="Z44">
        <f t="shared" si="3"/>
        <v>0.99885449126842274</v>
      </c>
      <c r="AB44">
        <f>-1*((K/(2*Length))*((T$10-Datum)^2-(T$109-Datum)^2)+Rech*(((Q44+Q45)/2)-(Length/2)))</f>
        <v>-0.13181818181818181</v>
      </c>
    </row>
    <row r="45" spans="1:28">
      <c r="Q45">
        <f>Q44+dx</f>
        <v>1750</v>
      </c>
      <c r="R45">
        <f>Q45/Length</f>
        <v>0.35353535353535354</v>
      </c>
      <c r="S45">
        <v>10.332826639</v>
      </c>
      <c r="T45">
        <f>SQRT(((S$10-Datum)^2)-$R45*((S$10-Datum)^2-(S$109-Datum)^2)+(Rech*Q45/K)*(Length-Q45))+Datum</f>
        <v>10.33134615227522</v>
      </c>
      <c r="U45">
        <f t="shared" si="1"/>
        <v>1.433004666535508E-4</v>
      </c>
      <c r="V45">
        <f>0.5*(S45+S46)-Datum</f>
        <v>20.315392692149999</v>
      </c>
      <c r="W45">
        <f>0.5*(T45+T46)-Datum</f>
        <v>20.313892803575701</v>
      </c>
      <c r="X45">
        <f>-K*((S45-S46)/dx)*width*V45</f>
        <v>-0.14167099057272675</v>
      </c>
      <c r="Y45">
        <f>-K*((T45-T46)/dx)*width*W45</f>
        <v>-0.14181818181818054</v>
      </c>
      <c r="Z45">
        <f t="shared" si="3"/>
        <v>0.99896211301282589</v>
      </c>
      <c r="AB45">
        <f>-1*((K/(2*Length))*((T$10-Datum)^2-(T$109-Datum)^2)+Rech*(((Q45+Q46)/2)-(Length/2)))</f>
        <v>-0.14181818181818179</v>
      </c>
    </row>
    <row r="46" spans="1:28">
      <c r="Q46">
        <f>Q45+dx</f>
        <v>1800</v>
      </c>
      <c r="R46">
        <f>Q46/Length</f>
        <v>0.36363636363636365</v>
      </c>
      <c r="S46">
        <v>10.297958745300001</v>
      </c>
      <c r="T46">
        <f>SQRT(((S$10-Datum)^2)-$R46*((S$10-Datum)^2-(S$109-Datum)^2)+(Rech*Q46/K)*(Length-Q46))+Datum</f>
        <v>10.296439454876182</v>
      </c>
      <c r="U46">
        <f t="shared" si="1"/>
        <v>1.4755493202058998E-4</v>
      </c>
      <c r="V46">
        <f>0.5*(S46+S47)-Datum</f>
        <v>20.279260428850002</v>
      </c>
      <c r="W46">
        <f>0.5*(T46+T47)-Datum</f>
        <v>20.277722093389649</v>
      </c>
      <c r="X46">
        <f>-K*((S46-S47)/dx)*width*V46</f>
        <v>-0.15167521154824071</v>
      </c>
      <c r="Y46">
        <f>-K*((T46-T47)/dx)*width*W46</f>
        <v>-0.15181818181817788</v>
      </c>
      <c r="Z46">
        <f t="shared" si="3"/>
        <v>0.99905827965909644</v>
      </c>
      <c r="AB46">
        <f>-1*((K/(2*Length))*((T$10-Datum)^2-(T$109-Datum)^2)+Rech*(((Q46+Q47)/2)-(Length/2)))</f>
        <v>-0.1518181818181818</v>
      </c>
    </row>
    <row r="47" spans="1:28">
      <c r="Q47">
        <f>Q46+dx</f>
        <v>1850</v>
      </c>
      <c r="R47">
        <f>Q47/Length</f>
        <v>0.37373737373737376</v>
      </c>
      <c r="S47">
        <v>10.260562112400001</v>
      </c>
      <c r="T47">
        <f>SQRT(((S$10-Datum)^2)-$R47*((S$10-Datum)^2-(S$109-Datum)^2)+(Rech*Q47/K)*(Length-Q47))+Datum</f>
        <v>10.259004731903115</v>
      </c>
      <c r="U47">
        <f t="shared" si="1"/>
        <v>1.5180619734412391E-4</v>
      </c>
      <c r="V47">
        <f>0.5*(S47+S48)-Datum</f>
        <v>20.240592357200001</v>
      </c>
      <c r="W47">
        <f>0.5*(T47+T48)-Datum</f>
        <v>20.239016336824378</v>
      </c>
      <c r="X47">
        <f>-K*((S47-S48)/dx)*width*V47</f>
        <v>-0.16167986979050994</v>
      </c>
      <c r="Y47">
        <f>-K*((T47-T48)/dx)*width*W47</f>
        <v>-0.16181818181818647</v>
      </c>
      <c r="Z47">
        <f t="shared" si="3"/>
        <v>0.99914526275031357</v>
      </c>
      <c r="AB47">
        <f>-1*((K/(2*Length))*((T$10-Datum)^2-(T$109-Datum)^2)+Rech*(((Q47+Q48)/2)-(Length/2)))</f>
        <v>-0.16181818181818181</v>
      </c>
    </row>
    <row r="48" spans="1:28">
      <c r="Q48">
        <f>Q47+dx</f>
        <v>1900</v>
      </c>
      <c r="R48">
        <f>Q48/Length</f>
        <v>0.38383838383838381</v>
      </c>
      <c r="S48">
        <v>10.220622602000001</v>
      </c>
      <c r="T48">
        <f>SQRT(((S$10-Datum)^2)-$R48*((S$10-Datum)^2-(S$109-Datum)^2)+(Rech*Q48/K)*(Length-Q48))+Datum</f>
        <v>10.21902794174564</v>
      </c>
      <c r="U48">
        <f t="shared" si="1"/>
        <v>1.560481352483696E-4</v>
      </c>
      <c r="V48">
        <f>0.5*(S48+S49)-Datum</f>
        <v>20.199373801299998</v>
      </c>
      <c r="W48">
        <f>0.5*(T48+T49)-Datum</f>
        <v>20.197760957972577</v>
      </c>
      <c r="X48">
        <f>-K*((S48-S49)/dx)*width*V48</f>
        <v>-0.17168498726745376</v>
      </c>
      <c r="Y48">
        <f>-K*((T48-T49)/dx)*width*W48</f>
        <v>-0.17181818181818315</v>
      </c>
      <c r="Z48">
        <f t="shared" si="3"/>
        <v>0.99922479362009353</v>
      </c>
      <c r="AB48">
        <f>-1*((K/(2*Length))*((T$10-Datum)^2-(T$109-Datum)^2)+Rech*(((Q48+Q49)/2)-(Length/2)))</f>
        <v>-0.17181818181818181</v>
      </c>
    </row>
    <row r="49" spans="17:28">
      <c r="Q49">
        <f>Q48+dx</f>
        <v>1950</v>
      </c>
      <c r="R49">
        <f>Q49/Length</f>
        <v>0.39393939393939392</v>
      </c>
      <c r="S49">
        <v>10.1781250006</v>
      </c>
      <c r="T49">
        <f>SQRT(((S$10-Datum)^2)-$R49*((S$10-Datum)^2-(S$109-Datum)^2)+(Rech*Q49/K)*(Length-Q49))+Datum</f>
        <v>10.176493974199509</v>
      </c>
      <c r="U49">
        <f t="shared" si="1"/>
        <v>1.6027390225214537E-4</v>
      </c>
      <c r="V49">
        <f>0.5*(S49+S50)-Datum</f>
        <v>20.1555889953</v>
      </c>
      <c r="W49">
        <f>0.5*(T49+T50)-Datum</f>
        <v>20.153940297457559</v>
      </c>
      <c r="X49">
        <f>-K*((S49-S50)/dx)*width*V49</f>
        <v>-0.18169058416908185</v>
      </c>
      <c r="Y49">
        <f>-K*((T49-T50)/dx)*width*W49</f>
        <v>-0.18181818181818016</v>
      </c>
      <c r="Z49">
        <f t="shared" si="3"/>
        <v>0.99929821292995924</v>
      </c>
      <c r="AB49">
        <f>-1*((K/(2*Length))*((T$10-Datum)^2-(T$109-Datum)^2)+Rech*(((Q49+Q50)/2)-(Length/2)))</f>
        <v>-0.1818181818181818</v>
      </c>
    </row>
    <row r="50" spans="17:28">
      <c r="Q50">
        <f>Q49+dx</f>
        <v>2000</v>
      </c>
      <c r="R50">
        <f>Q50/Length</f>
        <v>0.40404040404040403</v>
      </c>
      <c r="S50">
        <v>10.133052989999999</v>
      </c>
      <c r="T50">
        <f>SQRT(((S$10-Datum)^2)-$R50*((S$10-Datum)^2-(S$109-Datum)^2)+(Rech*Q50/K)*(Length-Q50))+Datum</f>
        <v>10.131386620715606</v>
      </c>
      <c r="U50">
        <f t="shared" si="1"/>
        <v>1.6447593471423106E-4</v>
      </c>
      <c r="V50">
        <f>0.5*(S50+S51)-Datum</f>
        <v>20.109221052399999</v>
      </c>
      <c r="W50">
        <f>0.5*(T50+T51)-Datum</f>
        <v>20.107537581388716</v>
      </c>
      <c r="X50">
        <f>-K*((S50-S51)/dx)*width*V50</f>
        <v>-0.1916966805221596</v>
      </c>
      <c r="Y50">
        <f>-K*((T50-T51)/dx)*width*W50</f>
        <v>-0.19181818181818663</v>
      </c>
      <c r="Z50">
        <f t="shared" si="3"/>
        <v>0.99936658092118613</v>
      </c>
      <c r="AB50">
        <f>-1*((K/(2*Length))*((T$10-Datum)^2-(T$109-Datum)^2)+Rech*(((Q50+Q51)/2)-(Length/2)))</f>
        <v>-0.19181818181818178</v>
      </c>
    </row>
    <row r="51" spans="17:28">
      <c r="Q51">
        <f>Q50+dx</f>
        <v>2050</v>
      </c>
      <c r="R51">
        <f>Q51/Length</f>
        <v>0.41414141414141414</v>
      </c>
      <c r="S51">
        <v>10.0853891148</v>
      </c>
      <c r="T51">
        <f>SQRT(((S$10-Datum)^2)-$R51*((S$10-Datum)^2-(S$109-Datum)^2)+(Rech*Q51/K)*(Length-Q51))+Datum</f>
        <v>10.083688542061825</v>
      </c>
      <c r="U51">
        <f t="shared" si="1"/>
        <v>1.6864590086069646E-4</v>
      </c>
      <c r="V51">
        <f>0.5*(S51+S52)-Datum</f>
        <v>20.060251931300002</v>
      </c>
      <c r="W51">
        <f>0.5*(T51+T52)-Datum</f>
        <v>20.058534887651298</v>
      </c>
      <c r="X51">
        <f>-K*((S51-S52)/dx)*width*V51</f>
        <v>-0.20170329354132738</v>
      </c>
      <c r="Y51">
        <f>-K*((T51-T52)/dx)*width*W51</f>
        <v>-0.20181818181817834</v>
      </c>
      <c r="Z51">
        <f t="shared" si="3"/>
        <v>0.99943073376335101</v>
      </c>
      <c r="AB51">
        <f>-1*((K/(2*Length))*((T$10-Datum)^2-(T$109-Datum)^2)+Rech*(((Q51+Q52)/2)-(Length/2)))</f>
        <v>-0.20181818181818179</v>
      </c>
    </row>
    <row r="52" spans="17:28">
      <c r="Q52">
        <f>Q51+dx</f>
        <v>2100</v>
      </c>
      <c r="R52">
        <f>Q52/Length</f>
        <v>0.42424242424242425</v>
      </c>
      <c r="S52">
        <v>10.0351147478</v>
      </c>
      <c r="T52">
        <f>SQRT(((S$10-Datum)^2)-$R52*((S$10-Datum)^2-(S$109-Datum)^2)+(Rech*Q52/K)*(Length-Q52))+Datum</f>
        <v>10.033381233240775</v>
      </c>
      <c r="U52">
        <f t="shared" si="1"/>
        <v>1.7277471262449871E-4</v>
      </c>
      <c r="V52">
        <f>0.5*(S52+S53)-Datum</f>
        <v>20.00866239986</v>
      </c>
      <c r="W52">
        <f>0.5*(T52+T53)-Datum</f>
        <v>20.006913109365254</v>
      </c>
      <c r="X52">
        <f>-K*((S52-S53)/dx)*width*V52</f>
        <v>-0.21171043984603916</v>
      </c>
      <c r="Y52">
        <f>-K*((T52-T53)/dx)*width*W52</f>
        <v>-0.2118181818181849</v>
      </c>
      <c r="Z52">
        <f t="shared" si="3"/>
        <v>0.99949134691261665</v>
      </c>
      <c r="AB52">
        <f>-1*((K/(2*Length))*((T$10-Datum)^2-(T$109-Datum)^2)+Rech*(((Q52+Q53)/2)-(Length/2)))</f>
        <v>-0.21181818181818179</v>
      </c>
    </row>
    <row r="53" spans="17:28">
      <c r="Q53">
        <f>Q52+dx</f>
        <v>2150</v>
      </c>
      <c r="R53">
        <f>Q53/Length</f>
        <v>0.43434343434343436</v>
      </c>
      <c r="S53">
        <v>9.9822100519199992</v>
      </c>
      <c r="T53">
        <f>SQRT(((S$10-Datum)^2)-$R53*((S$10-Datum)^2-(S$109-Datum)^2)+(Rech*Q53/K)*(Length-Q53))+Datum</f>
        <v>9.9804449854897328</v>
      </c>
      <c r="U53">
        <f t="shared" si="1"/>
        <v>1.7685247830458381E-4</v>
      </c>
      <c r="V53">
        <f>0.5*(S53+S54)-Datum</f>
        <v>19.954431995884999</v>
      </c>
      <c r="W53">
        <f>0.5*(T53+T54)-Datum</f>
        <v>19.952651915330506</v>
      </c>
      <c r="X53">
        <f>-K*((S53-S54)/dx)*width*V53</f>
        <v>-0.22171813205131127</v>
      </c>
      <c r="Y53">
        <f>-K*((T53-T54)/dx)*width*W53</f>
        <v>-0.22181818181817911</v>
      </c>
      <c r="Z53">
        <f t="shared" si="3"/>
        <v>0.99954895596903848</v>
      </c>
      <c r="AB53">
        <f>-1*((K/(2*Length))*((T$10-Datum)^2-(T$109-Datum)^2)+Rech*(((Q53+Q54)/2)-(Length/2)))</f>
        <v>-0.2218181818181818</v>
      </c>
    </row>
    <row r="54" spans="17:28">
      <c r="Q54">
        <f>Q53+dx</f>
        <v>2200</v>
      </c>
      <c r="R54">
        <f>Q54/Length</f>
        <v>0.44444444444444442</v>
      </c>
      <c r="S54">
        <v>9.9266539398500004</v>
      </c>
      <c r="T54">
        <f>SQRT(((S$10-Datum)^2)-$R54*((S$10-Datum)^2-(S$109-Datum)^2)+(Rech*Q54/K)*(Length-Q54))+Datum</f>
        <v>9.9248588451712756</v>
      </c>
      <c r="U54">
        <f t="shared" si="1"/>
        <v>1.8086853493117592E-4</v>
      </c>
      <c r="V54">
        <f>0.5*(S54+S55)-Datum</f>
        <v>19.897538984724999</v>
      </c>
      <c r="W54">
        <f>0.5*(T54+T55)-Datum</f>
        <v>19.895729707257118</v>
      </c>
      <c r="X54">
        <f>-K*((S54-S55)/dx)*width*V54</f>
        <v>-0.23172638185528485</v>
      </c>
      <c r="Y54">
        <f>-K*((T54-T55)/dx)*width*W54</f>
        <v>-0.23181818181818395</v>
      </c>
      <c r="Z54">
        <f t="shared" si="3"/>
        <v>0.99960400016004314</v>
      </c>
      <c r="AB54">
        <f>-1*((K/(2*Length))*((T$10-Datum)^2-(T$109-Datum)^2)+Rech*(((Q54+Q55)/2)-(Length/2)))</f>
        <v>-0.23181818181818181</v>
      </c>
    </row>
    <row r="55" spans="17:28">
      <c r="Q55">
        <f>Q54+dx</f>
        <v>2250</v>
      </c>
      <c r="R55">
        <f>Q55/Length</f>
        <v>0.45454545454545453</v>
      </c>
      <c r="S55">
        <v>9.8684240295999999</v>
      </c>
      <c r="T55">
        <f>SQRT(((S$10-Datum)^2)-$R55*((S$10-Datum)^2-(S$109-Datum)^2)+(Rech*Q55/K)*(Length-Q55))+Datum</f>
        <v>9.8666005693429639</v>
      </c>
      <c r="U55">
        <f t="shared" si="1"/>
        <v>1.8481139924744869E-4</v>
      </c>
      <c r="V55">
        <f>0.5*(S55+S56)-Datum</f>
        <v>19.83796031332</v>
      </c>
      <c r="W55">
        <f>0.5*(T55+T56)-Datum</f>
        <v>19.836123573557792</v>
      </c>
      <c r="X55">
        <f>-K*((S55-S56)/dx)*width*V55</f>
        <v>-0.24173519782355127</v>
      </c>
      <c r="Y55">
        <f>-K*((T55-T56)/dx)*width*W55</f>
        <v>-0.24181818181818729</v>
      </c>
      <c r="Z55">
        <f t="shared" si="3"/>
        <v>0.99965683310488862</v>
      </c>
      <c r="AB55">
        <f>-1*((K/(2*Length))*((T$10-Datum)^2-(T$109-Datum)^2)+Rech*(((Q55+Q56)/2)-(Length/2)))</f>
        <v>-0.24181818181818179</v>
      </c>
    </row>
    <row r="56" spans="17:28">
      <c r="Q56">
        <f>Q55+dx</f>
        <v>2300</v>
      </c>
      <c r="R56">
        <f>Q56/Length</f>
        <v>0.46464646464646464</v>
      </c>
      <c r="S56">
        <v>9.8074965970400001</v>
      </c>
      <c r="T56">
        <f>SQRT(((S$10-Datum)^2)-$R56*((S$10-Datum)^2-(S$109-Datum)^2)+(Rech*Q56/K)*(Length-Q56))+Datum</f>
        <v>9.8056465777726203</v>
      </c>
      <c r="U56">
        <f t="shared" si="1"/>
        <v>1.8866876882687507E-4</v>
      </c>
      <c r="V56">
        <f>0.5*(S56+S57)-Datum</f>
        <v>19.775671560820001</v>
      </c>
      <c r="W56">
        <f>0.5*(T56+T57)-Datum</f>
        <v>19.773809239456984</v>
      </c>
      <c r="X56">
        <f>-K*((S56-S57)/dx)*width*V56</f>
        <v>-0.25174458547916723</v>
      </c>
      <c r="Y56">
        <f>-K*((T56-T57)/dx)*width*W56</f>
        <v>-0.25181818181817867</v>
      </c>
      <c r="Z56">
        <f t="shared" si="3"/>
        <v>0.99970774016999064</v>
      </c>
      <c r="AB56">
        <f>-1*((K/(2*Length))*((T$10-Datum)^2-(T$109-Datum)^2)+Rech*(((Q56+Q57)/2)-(Length/2)))</f>
        <v>-0.25181818181818177</v>
      </c>
    </row>
    <row r="57" spans="17:28">
      <c r="Q57">
        <f>Q56+dx</f>
        <v>2350</v>
      </c>
      <c r="R57">
        <f>Q57/Length</f>
        <v>0.47474747474747475</v>
      </c>
      <c r="S57">
        <v>9.7438465246000003</v>
      </c>
      <c r="T57">
        <f>SQRT(((S$10-Datum)^2)-$R57*((S$10-Datum)^2-(S$109-Datum)^2)+(Rech*Q57/K)*(Length-Q57))+Datum</f>
        <v>9.7419719011413477</v>
      </c>
      <c r="U57">
        <f t="shared" si="1"/>
        <v>1.9242751649006592E-4</v>
      </c>
      <c r="V57">
        <f>0.5*(S57+S58)-Datum</f>
        <v>19.710646885229998</v>
      </c>
      <c r="W57">
        <f>0.5*(T57+T58)-Datum</f>
        <v>19.708761013145452</v>
      </c>
      <c r="X57">
        <f>-K*((S57-S58)/dx)*width*V57</f>
        <v>-0.26175454733562187</v>
      </c>
      <c r="Y57">
        <f>-K*((T57-T58)/dx)*width*W57</f>
        <v>-0.26181818181818128</v>
      </c>
      <c r="Z57">
        <f t="shared" si="3"/>
        <v>0.99975695162911338</v>
      </c>
      <c r="AB57">
        <f>-1*((K/(2*Length))*((T$10-Datum)^2-(T$109-Datum)^2)+Rech*(((Q57+Q58)/2)-(Length/2)))</f>
        <v>-0.26181818181818178</v>
      </c>
    </row>
    <row r="58" spans="17:28">
      <c r="Q58">
        <f>Q57+dx</f>
        <v>2400</v>
      </c>
      <c r="R58">
        <f>Q58/Length</f>
        <v>0.48484848484848486</v>
      </c>
      <c r="S58">
        <v>9.6774472458599998</v>
      </c>
      <c r="T58">
        <f>SQRT(((S$10-Datum)^2)-$R58*((S$10-Datum)^2-(S$109-Datum)^2)+(Rech*Q58/K)*(Length-Q58))+Datum</f>
        <v>9.6755501251495559</v>
      </c>
      <c r="U58">
        <f t="shared" si="1"/>
        <v>1.9607367910923581E-4</v>
      </c>
      <c r="V58">
        <f>0.5*(S58+S59)-Datum</f>
        <v>19.642858965849999</v>
      </c>
      <c r="W58">
        <f>0.5*(T58+T59)-Datum</f>
        <v>19.640951727680466</v>
      </c>
      <c r="X58">
        <f>-K*((S58-S59)/dx)*width*V58</f>
        <v>-0.27176508244309938</v>
      </c>
      <c r="Y58">
        <f>-K*((T58-T59)/dx)*width*W58</f>
        <v>-0.27181818181818196</v>
      </c>
      <c r="Z58">
        <f t="shared" si="3"/>
        <v>0.99980465112845873</v>
      </c>
      <c r="AB58">
        <f>-1*((K/(2*Length))*((T$10-Datum)^2-(T$109-Datum)^2)+Rech*(((Q58+Q59)/2)-(Length/2)))</f>
        <v>-0.27181818181818179</v>
      </c>
    </row>
    <row r="59" spans="17:28">
      <c r="Q59">
        <f>Q58+dx</f>
        <v>2450</v>
      </c>
      <c r="R59">
        <f>Q59/Length</f>
        <v>0.49494949494949497</v>
      </c>
      <c r="S59">
        <v>9.6082706858400009</v>
      </c>
      <c r="T59">
        <f>SQRT(((S$10-Datum)^2)-$R59*((S$10-Datum)^2-(S$109-Datum)^2)+(Rech*Q59/K)*(Length-Q59))+Datum</f>
        <v>9.6063533302113804</v>
      </c>
      <c r="U59">
        <f t="shared" si="1"/>
        <v>1.9959245331842363E-4</v>
      </c>
      <c r="V59">
        <f>0.5*(S59+S60)-Datum</f>
        <v>19.572278941219999</v>
      </c>
      <c r="W59">
        <f>0.5*(T59+T60)-Datum</f>
        <v>19.570352678300459</v>
      </c>
      <c r="X59">
        <f>-K*((S59-S60)/dx)*width*V59</f>
        <v>-0.28177618611352107</v>
      </c>
      <c r="Y59">
        <f>-K*((T59-T60)/dx)*width*W59</f>
        <v>-0.28181818181817042</v>
      </c>
      <c r="Z59">
        <f t="shared" si="3"/>
        <v>0.99985098298350228</v>
      </c>
      <c r="AB59">
        <f>-1*((K/(2*Length))*((T$10-Datum)^2-(T$109-Datum)^2)+Rech*(((Q59+Q60)/2)-(Length/2)))</f>
        <v>-0.2818181818181818</v>
      </c>
    </row>
    <row r="60" spans="17:28">
      <c r="Q60">
        <f>Q59+dx</f>
        <v>2500</v>
      </c>
      <c r="R60">
        <f>Q60/Length</f>
        <v>0.50505050505050508</v>
      </c>
      <c r="S60">
        <v>9.5362871966</v>
      </c>
      <c r="T60">
        <f>SQRT(((S$10-Datum)^2)-$R60*((S$10-Datum)^2-(S$109-Datum)^2)+(Rech*Q60/K)*(Length-Q60))+Datum</f>
        <v>9.5343520263895414</v>
      </c>
      <c r="U60">
        <f t="shared" si="1"/>
        <v>2.0296819386387234E-4</v>
      </c>
      <c r="V60">
        <f>0.5*(S60+S61)-Datum</f>
        <v>19.498876342185</v>
      </c>
      <c r="W60">
        <f>0.5*(T60+T61)-Datum</f>
        <v>19.49693355478756</v>
      </c>
      <c r="X60">
        <f>-K*((S60-S61)/dx)*width*V60</f>
        <v>-0.29178784963742505</v>
      </c>
      <c r="Y60">
        <f>-K*((T60-T61)/dx)*width*W60</f>
        <v>-0.29181818181819918</v>
      </c>
      <c r="Z60">
        <f t="shared" si="3"/>
        <v>0.99989605794750291</v>
      </c>
      <c r="AB60">
        <f>-1*((K/(2*Length))*((T$10-Datum)^2-(T$109-Datum)^2)+Rech*(((Q60+Q61)/2)-(Length/2)))</f>
        <v>-0.29181818181818181</v>
      </c>
    </row>
    <row r="61" spans="17:28">
      <c r="Q61">
        <f>Q60+dx</f>
        <v>2550</v>
      </c>
      <c r="R61">
        <f>Q61/Length</f>
        <v>0.51515151515151514</v>
      </c>
      <c r="S61">
        <v>9.4614654877700008</v>
      </c>
      <c r="T61">
        <f>SQRT(((S$10-Datum)^2)-$R61*((S$10-Datum)^2-(S$109-Datum)^2)+(Rech*Q61/K)*(Length-Q61))+Datum</f>
        <v>9.4595150831855825</v>
      </c>
      <c r="U61">
        <f t="shared" si="1"/>
        <v>2.0618441508541796E-4</v>
      </c>
      <c r="V61">
        <f>0.5*(S61+S62)-Datum</f>
        <v>19.422619019670002</v>
      </c>
      <c r="W61">
        <f>0.5*(T61+T62)-Datum</f>
        <v>19.420662368472289</v>
      </c>
      <c r="X61">
        <f>-K*((S61-S62)/dx)*width*V61</f>
        <v>-0.30180006006642585</v>
      </c>
      <c r="Y61">
        <f>-K*((T61-T62)/dx)*width*W61</f>
        <v>-0.3018181818181781</v>
      </c>
      <c r="Z61">
        <f t="shared" si="3"/>
        <v>0.99993995805142322</v>
      </c>
      <c r="AB61">
        <f>-1*((K/(2*Length))*((T$10-Datum)^2-(T$109-Datum)^2)+Rech*(((Q61+Q62)/2)-(Length/2)))</f>
        <v>-0.30181818181818182</v>
      </c>
    </row>
    <row r="62" spans="17:28">
      <c r="Q62">
        <f>Q61+dx</f>
        <v>2600</v>
      </c>
      <c r="R62">
        <f>Q62/Length</f>
        <v>0.5252525252525253</v>
      </c>
      <c r="S62">
        <v>9.3837725515700008</v>
      </c>
      <c r="T62">
        <f>SQRT(((S$10-Datum)^2)-$R62*((S$10-Datum)^2-(S$109-Datum)^2)+(Rech*Q62/K)*(Length-Q62))+Datum</f>
        <v>9.3818096537589959</v>
      </c>
      <c r="U62">
        <f t="shared" si="1"/>
        <v>2.0922379407030731E-4</v>
      </c>
      <c r="V62">
        <f>0.5*(S62+S63)-Datum</f>
        <v>19.343473066714999</v>
      </c>
      <c r="W62">
        <f>0.5*(T62+T63)-Datum</f>
        <v>19.341505373430522</v>
      </c>
      <c r="X62">
        <f>-K*((S62-S63)/dx)*width*V62</f>
        <v>-0.31181279995807781</v>
      </c>
      <c r="Y62">
        <f>-K*((T62-T63)/dx)*width*W62</f>
        <v>-0.31181818181818655</v>
      </c>
      <c r="Z62">
        <f t="shared" si="3"/>
        <v>0.99998274039032187</v>
      </c>
      <c r="AB62">
        <f>-1*((K/(2*Length))*((T$10-Datum)^2-(T$109-Datum)^2)+Rech*(((Q62+Q63)/2)-(Length/2)))</f>
        <v>-0.31181818181818183</v>
      </c>
    </row>
    <row r="63" spans="17:28">
      <c r="Q63">
        <f>Q62+dx</f>
        <v>2650</v>
      </c>
      <c r="R63">
        <f>Q63/Length</f>
        <v>0.53535353535353536</v>
      </c>
      <c r="S63">
        <v>9.3031735818599994</v>
      </c>
      <c r="T63">
        <f>SQRT(((S$10-Datum)^2)-$R63*((S$10-Datum)^2-(S$109-Datum)^2)+(Rech*Q63/K)*(Length-Q63))+Datum</f>
        <v>9.3012010931020441</v>
      </c>
      <c r="U63">
        <f t="shared" si="1"/>
        <v>2.1206817680978225E-4</v>
      </c>
      <c r="V63">
        <f>0.5*(S63+S64)-Datum</f>
        <v>19.261402734324999</v>
      </c>
      <c r="W63">
        <f>0.5*(T63+T64)-Datum</f>
        <v>19.259426981373615</v>
      </c>
      <c r="X63">
        <f>-K*((S63-S64)/dx)*width*V63</f>
        <v>-0.32182604677028903</v>
      </c>
      <c r="Y63">
        <f>-K*((T63-T64)/dx)*width*W63</f>
        <v>-0.3218181818181714</v>
      </c>
      <c r="Z63">
        <f t="shared" si="3"/>
        <v>1.0000244391167497</v>
      </c>
      <c r="AB63">
        <f>-1*((K/(2*Length))*((T$10-Datum)^2-(T$109-Datum)^2)+Rech*(((Q63+Q64)/2)-(Length/2)))</f>
        <v>-0.32181818181818178</v>
      </c>
    </row>
    <row r="64" spans="17:28">
      <c r="Q64">
        <f>Q63+dx</f>
        <v>2700</v>
      </c>
      <c r="R64">
        <f>Q64/Length</f>
        <v>0.54545454545454541</v>
      </c>
      <c r="S64">
        <v>9.2196318867899993</v>
      </c>
      <c r="T64">
        <f>SQRT(((S$10-Datum)^2)-$R64*((S$10-Datum)^2-(S$109-Datum)^2)+(Rech*Q64/K)*(Length-Q64))+Datum</f>
        <v>9.2176528696451854</v>
      </c>
      <c r="U64">
        <f t="shared" si="1"/>
        <v>2.1469859765831518E-4</v>
      </c>
      <c r="V64">
        <f>0.5*(S64+S65)-Datum</f>
        <v>19.176370340520002</v>
      </c>
      <c r="W64">
        <f>0.5*(T64+T65)-Datum</f>
        <v>19.17438966967709</v>
      </c>
      <c r="X64">
        <f>-K*((S64-S65)/dx)*width*V64</f>
        <v>-0.33183977311081875</v>
      </c>
      <c r="Y64">
        <f>-K*((T64-T65)/dx)*width*W64</f>
        <v>-0.33181818181817985</v>
      </c>
      <c r="Z64">
        <f t="shared" si="3"/>
        <v>1.0000650696490487</v>
      </c>
      <c r="AB64">
        <f>-1*((K/(2*Length))*((T$10-Datum)^2-(T$109-Datum)^2)+Rech*(((Q64+Q65)/2)-(Length/2)))</f>
        <v>-0.33181818181818179</v>
      </c>
    </row>
    <row r="65" spans="17:28">
      <c r="Q65">
        <f>Q64+dx</f>
        <v>2750</v>
      </c>
      <c r="R65">
        <f>Q65/Length</f>
        <v>0.55555555555555558</v>
      </c>
      <c r="S65">
        <v>9.1331087942500009</v>
      </c>
      <c r="T65">
        <f>SQRT(((S$10-Datum)^2)-$R65*((S$10-Datum)^2-(S$109-Datum)^2)+(Rech*Q65/K)*(Length-Q65))+Datum</f>
        <v>9.1311264697089918</v>
      </c>
      <c r="U65">
        <f t="shared" si="1"/>
        <v>2.1709528912836125E-4</v>
      </c>
      <c r="V65">
        <f>0.5*(S65+S66)-Datum</f>
        <v>19.088336172005</v>
      </c>
      <c r="W65">
        <f>0.5*(T65+T66)-Datum</f>
        <v>19.086353881930744</v>
      </c>
      <c r="X65">
        <f>-K*((S65-S66)/dx)*width*V65</f>
        <v>-0.34185394588590318</v>
      </c>
      <c r="Y65">
        <f>-K*((T65-T66)/dx)*width*W65</f>
        <v>-0.34181818181817525</v>
      </c>
      <c r="Z65">
        <f t="shared" si="3"/>
        <v>1.0001046289215445</v>
      </c>
      <c r="AB65">
        <f>-1*((K/(2*Length))*((T$10-Datum)^2-(T$109-Datum)^2)+Rech*(((Q65+Q66)/2)-(Length/2)))</f>
        <v>-0.3418181818181818</v>
      </c>
    </row>
    <row r="66" spans="17:28">
      <c r="Q66">
        <f>Q65+dx</f>
        <v>2800</v>
      </c>
      <c r="R66">
        <f>Q66/Length</f>
        <v>0.56565656565656564</v>
      </c>
      <c r="S66">
        <v>9.04356354976</v>
      </c>
      <c r="T66">
        <f>SQRT(((S$10-Datum)^2)-$R66*((S$10-Datum)^2-(S$109-Datum)^2)+(Rech*Q66/K)*(Length-Q66))+Datum</f>
        <v>9.0415812941524969</v>
      </c>
      <c r="U66">
        <f t="shared" si="1"/>
        <v>2.1923771329524901E-4</v>
      </c>
      <c r="V66">
        <f>0.5*(S66+S67)-Datum</f>
        <v>18.997258377794999</v>
      </c>
      <c r="W66">
        <f>0.5*(T66+T67)-Datum</f>
        <v>18.995277920322707</v>
      </c>
      <c r="X66">
        <f>-K*((S66-S67)/dx)*width*V66</f>
        <v>-0.35186852641893251</v>
      </c>
      <c r="Y66">
        <f>-K*((T66-T67)/dx)*width*W66</f>
        <v>-0.35181818181818497</v>
      </c>
      <c r="Z66">
        <f t="shared" si="3"/>
        <v>1.0001430983483781</v>
      </c>
      <c r="AB66">
        <f>-1*((K/(2*Length))*((T$10-Datum)^2-(T$109-Datum)^2)+Rech*(((Q66+Q67)/2)-(Length/2)))</f>
        <v>-0.35181818181818181</v>
      </c>
    </row>
    <row r="67" spans="17:28">
      <c r="Q67">
        <f>Q66+dx</f>
        <v>2850</v>
      </c>
      <c r="R67">
        <f>Q67/Length</f>
        <v>0.5757575757575758</v>
      </c>
      <c r="S67">
        <v>8.9509532058300003</v>
      </c>
      <c r="T67">
        <f>SQRT(((S$10-Datum)^2)-$R67*((S$10-Datum)^2-(S$109-Datum)^2)+(Rech*Q67/K)*(Length-Q67))+Datum</f>
        <v>8.9489745464929165</v>
      </c>
      <c r="U67">
        <f t="shared" si="1"/>
        <v>2.2110458877763674E-4</v>
      </c>
      <c r="V67">
        <f>0.5*(S67+S68)-Datum</f>
        <v>18.903092853994998</v>
      </c>
      <c r="W67">
        <f>0.5*(T67+T68)-Datum</f>
        <v>18.901117829090026</v>
      </c>
      <c r="X67">
        <f>-K*((S67-S68)/dx)*width*V67</f>
        <v>-0.36188346990475195</v>
      </c>
      <c r="Y67">
        <f>-K*((T67-T68)/dx)*width*W67</f>
        <v>-0.36181818181818387</v>
      </c>
      <c r="Z67">
        <f t="shared" si="3"/>
        <v>1.0001804444603641</v>
      </c>
      <c r="AB67">
        <f>-1*((K/(2*Length))*((T$10-Datum)^2-(T$109-Datum)^2)+Rech*(((Q67+Q68)/2)-(Length/2)))</f>
        <v>-0.36181818181818182</v>
      </c>
    </row>
    <row r="68" spans="17:28">
      <c r="Q68">
        <f>Q67+dx</f>
        <v>2900</v>
      </c>
      <c r="R68">
        <f>Q68/Length</f>
        <v>0.58585858585858586</v>
      </c>
      <c r="S68">
        <v>8.8552325021599998</v>
      </c>
      <c r="T68">
        <f>SQRT(((S$10-Datum)^2)-$R68*((S$10-Datum)^2-(S$109-Datum)^2)+(Rech*Q68/K)*(Length-Q68))+Datum</f>
        <v>8.8532611116871394</v>
      </c>
      <c r="U68">
        <f t="shared" si="1"/>
        <v>2.2267393314063825E-4</v>
      </c>
      <c r="V68">
        <f>0.5*(S68+S69)-Datum</f>
        <v>18.805793118929998</v>
      </c>
      <c r="W68">
        <f>0.5*(T68+T69)-Datum</f>
        <v>18.803827268178136</v>
      </c>
      <c r="X68">
        <f>-K*((S68-S69)/dx)*width*V68</f>
        <v>-0.37189872518035227</v>
      </c>
      <c r="Y68">
        <f>-K*((T68-T69)/dx)*width*W68</f>
        <v>-0.37181818181818099</v>
      </c>
      <c r="Z68">
        <f t="shared" si="3"/>
        <v>1.0002166202894582</v>
      </c>
      <c r="AB68">
        <f>-1*((K/(2*Length))*((T$10-Datum)^2-(T$109-Datum)^2)+Rech*(((Q68+Q69)/2)-(Length/2)))</f>
        <v>-0.37181818181818183</v>
      </c>
    </row>
    <row r="69" spans="17:28">
      <c r="Q69">
        <f>Q68+dx</f>
        <v>2950</v>
      </c>
      <c r="R69">
        <f>Q69/Length</f>
        <v>0.59595959595959591</v>
      </c>
      <c r="S69">
        <v>8.7563537356999994</v>
      </c>
      <c r="T69">
        <f>SQRT(((S$10-Datum)^2)-$R69*((S$10-Datum)^2-(S$109-Datum)^2)+(Rech*Q69/K)*(Length-Q69))+Datum</f>
        <v>8.7543934246691322</v>
      </c>
      <c r="U69">
        <f t="shared" si="1"/>
        <v>2.239231133185375E-4</v>
      </c>
      <c r="V69">
        <f>0.5*(S69+S70)-Datum</f>
        <v>18.705310177615001</v>
      </c>
      <c r="W69">
        <f>0.5*(T69+T70)-Datum</f>
        <v>18.703357376148627</v>
      </c>
      <c r="X69">
        <f>-K*((S69-S70)/dx)*width*V69</f>
        <v>-0.38191423461960944</v>
      </c>
      <c r="Y69">
        <f>-K*((T69-T70)/dx)*width*W69</f>
        <v>-0.38181818181818516</v>
      </c>
      <c r="Z69">
        <f t="shared" si="3"/>
        <v>1.0002515668608731</v>
      </c>
      <c r="AB69">
        <f>-1*((K/(2*Length))*((T$10-Datum)^2-(T$109-Datum)^2)+Rech*(((Q69+Q70)/2)-(Length/2)))</f>
        <v>-0.38181818181818183</v>
      </c>
    </row>
    <row r="70" spans="17:28">
      <c r="Q70">
        <f>Q69+dx</f>
        <v>3000</v>
      </c>
      <c r="R70">
        <f>Q70/Length</f>
        <v>0.60606060606060608</v>
      </c>
      <c r="S70">
        <v>8.6542666195300004</v>
      </c>
      <c r="T70">
        <f>SQRT(((S$10-Datum)^2)-$R70*((S$10-Datum)^2-(S$109-Datum)^2)+(Rech*Q70/K)*(Length-Q70))+Datum</f>
        <v>8.6523213276281226</v>
      </c>
      <c r="U70">
        <f t="shared" si="1"/>
        <v>2.2482890177301498E-4</v>
      </c>
      <c r="V70">
        <f>0.5*(S70+S71)-Datum</f>
        <v>18.601592374550002</v>
      </c>
      <c r="W70">
        <f>0.5*(T70+T71)-Datum</f>
        <v>18.599656621257903</v>
      </c>
      <c r="X70">
        <f>-K*((S70-S71)/dx)*width*V70</f>
        <v>-0.39192993350206162</v>
      </c>
      <c r="Y70">
        <f>-K*((T70-T71)/dx)*width*W70</f>
        <v>-0.39181818181818073</v>
      </c>
      <c r="Z70">
        <f t="shared" si="3"/>
        <v>1.0002852131143132</v>
      </c>
      <c r="AB70">
        <f>-1*((K/(2*Length))*((T$10-Datum)^2-(T$109-Datum)^2)+Rech*(((Q70+Q71)/2)-(Length/2)))</f>
        <v>-0.39181818181818179</v>
      </c>
    </row>
    <row r="71" spans="17:28">
      <c r="Q71">
        <f>Q70+dx</f>
        <v>3050</v>
      </c>
      <c r="R71">
        <f>Q71/Length</f>
        <v>0.61616161616161613</v>
      </c>
      <c r="S71">
        <v>8.5489181295699996</v>
      </c>
      <c r="T71">
        <f>SQRT(((S$10-Datum)^2)-$R71*((S$10-Datum)^2-(S$109-Datum)^2)+(Rech*Q71/K)*(Length-Q71))+Datum</f>
        <v>8.5469919148876841</v>
      </c>
      <c r="U71">
        <f t="shared" si="1"/>
        <v>2.2536755638675329E-4</v>
      </c>
      <c r="V71">
        <f>0.5*(S71+S72)-Datum</f>
        <v>18.494585233620001</v>
      </c>
      <c r="W71">
        <f>0.5*(T71+T72)-Datum</f>
        <v>18.492670639495472</v>
      </c>
      <c r="X71">
        <f>-K*((S71-S72)/dx)*width*V71</f>
        <v>-0.40194575005467287</v>
      </c>
      <c r="Y71">
        <f>-K*((T71-T72)/dx)*width*W71</f>
        <v>-0.40181818181818946</v>
      </c>
      <c r="Z71">
        <f t="shared" si="3"/>
        <v>1.0003174775116104</v>
      </c>
      <c r="AB71">
        <f>-1*((K/(2*Length))*((T$10-Datum)^2-(T$109-Datum)^2)+Rech*(((Q71+Q72)/2)-(Length/2)))</f>
        <v>-0.4018181818181818</v>
      </c>
    </row>
    <row r="72" spans="17:28">
      <c r="Q72">
        <f>Q71+dx</f>
        <v>3100</v>
      </c>
      <c r="R72">
        <f>Q72/Length</f>
        <v>0.6262626262626263</v>
      </c>
      <c r="S72">
        <v>8.4402523376699996</v>
      </c>
      <c r="T72">
        <f>SQRT(((S$10-Datum)^2)-$R72*((S$10-Datum)^2-(S$109-Datum)^2)+(Rech*Q72/K)*(Length-Q72))+Datum</f>
        <v>8.4383493641032636</v>
      </c>
      <c r="U72">
        <f t="shared" si="1"/>
        <v>2.2551490636678486E-4</v>
      </c>
      <c r="V72">
        <f>0.5*(S72+S73)-Datum</f>
        <v>18.384231283715</v>
      </c>
      <c r="W72">
        <f>0.5*(T72+T73)-Datum</f>
        <v>18.382342058217823</v>
      </c>
      <c r="X72">
        <f>-K*((S72-S73)/dx)*width*V72</f>
        <v>-0.41196160506647805</v>
      </c>
      <c r="Y72">
        <f>-K*((T72-T73)/dx)*width*W72</f>
        <v>-0.4118181818181757</v>
      </c>
      <c r="Z72">
        <f t="shared" si="3"/>
        <v>1.0003482683733611</v>
      </c>
      <c r="AB72">
        <f>-1*((K/(2*Length))*((T$10-Datum)^2-(T$109-Datum)^2)+Rech*(((Q72+Q73)/2)-(Length/2)))</f>
        <v>-0.41181818181818181</v>
      </c>
    </row>
    <row r="73" spans="17:28">
      <c r="Q73">
        <f>Q72+dx</f>
        <v>3150</v>
      </c>
      <c r="R73">
        <f>Q73/Length</f>
        <v>0.63636363636363635</v>
      </c>
      <c r="S73">
        <v>8.3282102297599998</v>
      </c>
      <c r="T73">
        <f>SQRT(((S$10-Datum)^2)-$R73*((S$10-Datum)^2-(S$109-Datum)^2)+(Rech*Q73/K)*(Length-Q73))+Datum</f>
        <v>8.3263347523323787</v>
      </c>
      <c r="U73">
        <f t="shared" si="1"/>
        <v>2.2524645998597449E-4</v>
      </c>
      <c r="V73">
        <f>0.5*(S73+S74)-Datum</f>
        <v>18.270469868555001</v>
      </c>
      <c r="W73">
        <f>0.5*(T73+T74)-Datum</f>
        <v>18.268610303838127</v>
      </c>
      <c r="X73">
        <f>-K*((S73-S74)/dx)*width*V73</f>
        <v>-0.42197741183817405</v>
      </c>
      <c r="Y73">
        <f>-K*((T73-T74)/dx)*width*W73</f>
        <v>-0.42181818181818498</v>
      </c>
      <c r="Z73">
        <f t="shared" si="3"/>
        <v>1.0003774849611811</v>
      </c>
      <c r="AB73">
        <f>-1*((K/(2*Length))*((T$10-Datum)^2-(T$109-Datum)^2)+Rech*(((Q73+Q74)/2)-(Length/2)))</f>
        <v>-0.42181818181818181</v>
      </c>
    </row>
    <row r="74" spans="17:28">
      <c r="Q74">
        <f>Q73+dx</f>
        <v>3200</v>
      </c>
      <c r="R74">
        <f>Q74/Length</f>
        <v>0.64646464646464652</v>
      </c>
      <c r="S74">
        <v>8.2127295073499997</v>
      </c>
      <c r="T74">
        <f>SQRT(((S$10-Datum)^2)-$R74*((S$10-Datum)^2-(S$109-Datum)^2)+(Rech*Q74/K)*(Length-Q74))+Datum</f>
        <v>8.2108858553438751</v>
      </c>
      <c r="U74">
        <f t="shared" si="1"/>
        <v>2.2453752720539706E-4</v>
      </c>
      <c r="V74">
        <f>0.5*(S74+S75)-Datum</f>
        <v>18.153236939020001</v>
      </c>
      <c r="W74">
        <f>0.5*(T74+T75)-Datum</f>
        <v>18.15141139183018</v>
      </c>
      <c r="X74">
        <f>-K*((S74-S75)/dx)*width*V74</f>
        <v>-0.43199307560212813</v>
      </c>
      <c r="Y74">
        <f>-K*((T74-T75)/dx)*width*W74</f>
        <v>-0.43181818181817422</v>
      </c>
      <c r="Z74">
        <f t="shared" si="3"/>
        <v>1.0004050171838932</v>
      </c>
      <c r="AB74">
        <f>-1*((K/(2*Length))*((T$10-Datum)^2-(T$109-Datum)^2)+Rech*(((Q74+Q75)/2)-(Length/2)))</f>
        <v>-0.43181818181818177</v>
      </c>
    </row>
    <row r="75" spans="17:28">
      <c r="Q75">
        <f>Q74+dx</f>
        <v>3250</v>
      </c>
      <c r="R75">
        <f>Q75/Length</f>
        <v>0.65656565656565657</v>
      </c>
      <c r="S75">
        <v>8.0937443706900005</v>
      </c>
      <c r="T75">
        <f>SQRT(((S$10-Datum)^2)-$R75*((S$10-Datum)^2-(S$109-Datum)^2)+(Rech*Q75/K)*(Length-Q75))+Datum</f>
        <v>8.091936928316489</v>
      </c>
      <c r="U75">
        <f t="shared" ref="U75:U109" si="4">(S75-T75)/T75</f>
        <v>2.2336337882054237E-4</v>
      </c>
      <c r="V75">
        <f>0.5*(S75+S76)-Datum</f>
        <v>18.032464825959998</v>
      </c>
      <c r="W75">
        <f>0.5*(T75+T76)-Datum</f>
        <v>18.030677697071681</v>
      </c>
      <c r="X75">
        <f>-K*((S75-S76)/dx)*width*V75</f>
        <v>-0.4420084939578276</v>
      </c>
      <c r="Y75">
        <f>-K*((T75-T76)/dx)*width*W75</f>
        <v>-0.44181818181819316</v>
      </c>
      <c r="Z75">
        <f t="shared" si="3"/>
        <v>1.0004307476411478</v>
      </c>
      <c r="AB75">
        <f>-1*((K/(2*Length))*((T$10-Datum)^2-(T$109-Datum)^2)+Rech*(((Q75+Q76)/2)-(Length/2)))</f>
        <v>-0.44181818181818178</v>
      </c>
    </row>
    <row r="76" spans="17:28">
      <c r="Q76">
        <f>Q75+dx</f>
        <v>3300</v>
      </c>
      <c r="R76">
        <f>Q76/Length</f>
        <v>0.66666666666666663</v>
      </c>
      <c r="S76">
        <v>7.9711852812300004</v>
      </c>
      <c r="T76">
        <f>SQRT(((S$10-Datum)^2)-$R76*((S$10-Datum)^2-(S$109-Datum)^2)+(Rech*Q76/K)*(Length-Q76))+Datum</f>
        <v>7.9694184658268767</v>
      </c>
      <c r="U76">
        <f t="shared" si="4"/>
        <v>2.2169941391580629E-4</v>
      </c>
      <c r="V76">
        <f>0.5*(S76+S77)-Datum</f>
        <v>17.908081991254999</v>
      </c>
      <c r="W76">
        <f>0.5*(T76+T77)-Datum</f>
        <v>17.906337702282386</v>
      </c>
      <c r="X76">
        <f>-K*((S76-S77)/dx)*width*V76</f>
        <v>-0.45202355631609853</v>
      </c>
      <c r="Y76">
        <f>-K*((T76-T77)/dx)*width*W76</f>
        <v>-0.45181818181817901</v>
      </c>
      <c r="Z76">
        <f t="shared" si="3"/>
        <v>1.0004545512026388</v>
      </c>
      <c r="AB76">
        <f>-1*((K/(2*Length))*((T$10-Datum)^2-(T$109-Datum)^2)+Rech*(((Q76+Q77)/2)-(Length/2)))</f>
        <v>-0.45181818181818179</v>
      </c>
    </row>
    <row r="77" spans="17:28">
      <c r="Q77">
        <f>Q76+dx</f>
        <v>3350</v>
      </c>
      <c r="R77">
        <f>Q77/Length</f>
        <v>0.6767676767676768</v>
      </c>
      <c r="S77">
        <v>7.8449787012799996</v>
      </c>
      <c r="T77">
        <f>SQRT(((S$10-Datum)^2)-$R77*((S$10-Datum)^2-(S$109-Datum)^2)+(Rech*Q77/K)*(Length-Q77))+Datum</f>
        <v>7.8432569387378983</v>
      </c>
      <c r="U77">
        <f t="shared" si="4"/>
        <v>2.1952137429000025E-4</v>
      </c>
      <c r="V77">
        <f>0.5*(S77+S78)-Datum</f>
        <v>17.78001275463</v>
      </c>
      <c r="W77">
        <f>0.5*(T77+T78)-Datum</f>
        <v>17.778315721999533</v>
      </c>
      <c r="X77">
        <f>-K*((S77-S78)/dx)*width*V77</f>
        <v>-0.46203814402144244</v>
      </c>
      <c r="Y77">
        <f>-K*((T77-T78)/dx)*width*W77</f>
        <v>-0.46181818181818263</v>
      </c>
      <c r="Z77">
        <f t="shared" si="3"/>
        <v>1.0004762961094209</v>
      </c>
      <c r="AB77">
        <f>-1*((K/(2*Length))*((T$10-Datum)^2-(T$109-Datum)^2)+Rech*(((Q77+Q78)/2)-(Length/2)))</f>
        <v>-0.46181818181818179</v>
      </c>
    </row>
    <row r="78" spans="17:28">
      <c r="Q78">
        <f>Q77+dx</f>
        <v>3400</v>
      </c>
      <c r="R78">
        <f>Q78/Length</f>
        <v>0.68686868686868685</v>
      </c>
      <c r="S78">
        <v>7.7150468079800003</v>
      </c>
      <c r="T78">
        <f>SQRT(((S$10-Datum)^2)-$R78*((S$10-Datum)^2-(S$109-Datum)^2)+(Rech*Q78/K)*(Length-Q78))+Datum</f>
        <v>7.713374505261168</v>
      </c>
      <c r="U78">
        <f t="shared" si="4"/>
        <v>2.1680559107971364E-4</v>
      </c>
      <c r="V78">
        <f>0.5*(S78+S79)-Datum</f>
        <v>17.648176993235001</v>
      </c>
      <c r="W78">
        <f>0.5*(T78+T79)-Datum</f>
        <v>17.646531599168448</v>
      </c>
      <c r="X78">
        <f>-K*((S78-S79)/dx)*width*V78</f>
        <v>-0.47205213044983813</v>
      </c>
      <c r="Y78">
        <f>-K*((T78-T79)/dx)*width*W78</f>
        <v>-0.47181818181817481</v>
      </c>
      <c r="Z78">
        <f t="shared" si="3"/>
        <v>1.0004958448840648</v>
      </c>
      <c r="AB78">
        <f>-1*((K/(2*Length))*((T$10-Datum)^2-(T$109-Datum)^2)+Rech*(((Q78+Q79)/2)-(Length/2)))</f>
        <v>-0.4718181818181818</v>
      </c>
    </row>
    <row r="79" spans="17:28">
      <c r="Q79">
        <f>Q78+dx</f>
        <v>3450</v>
      </c>
      <c r="R79">
        <f>Q79/Length</f>
        <v>0.69696969696969702</v>
      </c>
      <c r="S79">
        <v>7.5813071784900004</v>
      </c>
      <c r="T79">
        <f>SQRT(((S$10-Datum)^2)-$R79*((S$10-Datum)^2-(S$109-Datum)^2)+(Rech*Q79/K)*(Length-Q79))+Datum</f>
        <v>7.5796886930757275</v>
      </c>
      <c r="U79">
        <f t="shared" si="4"/>
        <v>2.1352927274591522E-4</v>
      </c>
      <c r="V79">
        <f>0.5*(S79+S80)-Datum</f>
        <v>17.51248981066</v>
      </c>
      <c r="W79">
        <f>0.5*(T79+T80)-Datum</f>
        <v>17.510900371000623</v>
      </c>
      <c r="X79">
        <f>-K*((S79-S80)/dx)*width*V79</f>
        <v>-0.48206538116772907</v>
      </c>
      <c r="Y79">
        <f>-K*((T79-T80)/dx)*width*W79</f>
        <v>-0.48181818181817954</v>
      </c>
      <c r="Z79">
        <f t="shared" si="3"/>
        <v>1.000513055253782</v>
      </c>
      <c r="AB79">
        <f>-1*((K/(2*Length))*((T$10-Datum)^2-(T$109-Datum)^2)+Rech*(((Q79+Q80)/2)-(Length/2)))</f>
        <v>-0.48181818181818181</v>
      </c>
    </row>
    <row r="80" spans="17:28">
      <c r="Q80">
        <f>Q79+dx</f>
        <v>3500</v>
      </c>
      <c r="R80">
        <f>Q80/Length</f>
        <v>0.70707070707070707</v>
      </c>
      <c r="S80">
        <v>7.4436724428299996</v>
      </c>
      <c r="T80">
        <f>SQRT(((S$10-Datum)^2)-$R80*((S$10-Datum)^2-(S$109-Datum)^2)+(Rech*Q80/K)*(Length-Q80))+Datum</f>
        <v>7.4421120489255195</v>
      </c>
      <c r="U80">
        <f t="shared" si="4"/>
        <v>2.0967084266158527E-4</v>
      </c>
      <c r="V80">
        <f>0.5*(S80+S81)-Datum</f>
        <v>17.372861171549999</v>
      </c>
      <c r="W80">
        <f>0.5*(T80+T81)-Datum</f>
        <v>17.371331900252663</v>
      </c>
      <c r="X80">
        <f>-K*((S80-S81)/dx)*width*V80</f>
        <v>-0.49207775413136051</v>
      </c>
      <c r="Y80">
        <f>-K*((T80-T81)/dx)*width*W80</f>
        <v>-0.49181818181817843</v>
      </c>
      <c r="Z80">
        <f t="shared" si="3"/>
        <v>1.0005277810434385</v>
      </c>
      <c r="AB80">
        <f>-1*((K/(2*Length))*((T$10-Datum)^2-(T$109-Datum)^2)+Rech*(((Q80+Q81)/2)-(Length/2)))</f>
        <v>-0.49181818181818182</v>
      </c>
    </row>
    <row r="81" spans="17:28">
      <c r="Q81">
        <f>Q80+dx</f>
        <v>3550</v>
      </c>
      <c r="R81">
        <f>Q81/Length</f>
        <v>0.71717171717171713</v>
      </c>
      <c r="S81">
        <v>7.3020499002700001</v>
      </c>
      <c r="T81">
        <f>SQRT(((S$10-Datum)^2)-$R81*((S$10-Datum)^2-(S$109-Datum)^2)+(Rech*Q81/K)*(Length-Q81))+Datum</f>
        <v>7.3005517515798033</v>
      </c>
      <c r="U81">
        <f t="shared" si="4"/>
        <v>2.0521033768065942E-4</v>
      </c>
      <c r="V81">
        <f>0.5*(S81+S82)-Datum</f>
        <v>17.229195497359999</v>
      </c>
      <c r="W81">
        <f>0.5*(T81+T82)-Datum</f>
        <v>17.227730467492925</v>
      </c>
      <c r="X81">
        <f>-K*((S81-S82)/dx)*width*V81</f>
        <v>-0.50208910023192932</v>
      </c>
      <c r="Y81">
        <f>-K*((T81-T82)/dx)*width*W81</f>
        <v>-0.50181818181818516</v>
      </c>
      <c r="Z81">
        <f t="shared" si="3"/>
        <v>1.0005398736505771</v>
      </c>
      <c r="AB81">
        <f>-1*((K/(2*Length))*((T$10-Datum)^2-(T$109-Datum)^2)+Rech*(((Q81+Q82)/2)-(Length/2)))</f>
        <v>-0.50181818181818183</v>
      </c>
    </row>
    <row r="82" spans="17:28">
      <c r="Q82">
        <f>Q81+dx</f>
        <v>3600</v>
      </c>
      <c r="R82">
        <f>Q82/Length</f>
        <v>0.72727272727272729</v>
      </c>
      <c r="S82">
        <v>7.1563410944500001</v>
      </c>
      <c r="T82">
        <f>SQRT(((S$10-Datum)^2)-$R82*((S$10-Datum)^2-(S$109-Datum)^2)+(Rech*Q82/K)*(Length-Q82))+Datum</f>
        <v>7.1549091834060476</v>
      </c>
      <c r="U82">
        <f t="shared" si="4"/>
        <v>2.001298698903693E-4</v>
      </c>
      <c r="V82">
        <f>0.5*(S82+S83)-Datum</f>
        <v>17.081391218109999</v>
      </c>
      <c r="W82">
        <f>0.5*(T82+T83)-Datum</f>
        <v>17.07999431923043</v>
      </c>
      <c r="X82">
        <f>-K*((S82-S83)/dx)*width*V82</f>
        <v>-0.51209926380500137</v>
      </c>
      <c r="Y82">
        <f>-K*((T82-T83)/dx)*width*W82</f>
        <v>-0.51181818181818906</v>
      </c>
      <c r="Z82">
        <f t="shared" si="3"/>
        <v>1.0005491832779636</v>
      </c>
      <c r="AB82">
        <f>-1*((K/(2*Length))*((T$10-Datum)^2-(T$109-Datum)^2)+Rech*(((Q82+Q83)/2)-(Length/2)))</f>
        <v>-0.51181818181818184</v>
      </c>
    </row>
    <row r="83" spans="17:28">
      <c r="Q83">
        <f>Q82+dx</f>
        <v>3650</v>
      </c>
      <c r="R83">
        <f>Q83/Length</f>
        <v>0.73737373737373735</v>
      </c>
      <c r="S83">
        <v>7.0064413417700004</v>
      </c>
      <c r="T83">
        <f>SQRT(((S$10-Datum)^2)-$R83*((S$10-Datum)^2-(S$109-Datum)^2)+(Rech*Q83/K)*(Length-Q83))+Datum</f>
        <v>7.0050794550548119</v>
      </c>
      <c r="U83">
        <f t="shared" si="4"/>
        <v>1.9441417102069081E-4</v>
      </c>
      <c r="V83">
        <f>0.5*(S83+S84)-Datum</f>
        <v>16.929340274175001</v>
      </c>
      <c r="W83">
        <f>0.5*(T83+T84)-Datum</f>
        <v>16.928015165960325</v>
      </c>
      <c r="X83">
        <f>-K*((S83-S84)/dx)*width*V83</f>
        <v>-0.52210808352716986</v>
      </c>
      <c r="Y83">
        <f>-K*((T83-T84)/dx)*width*W83</f>
        <v>-0.52181818181818307</v>
      </c>
      <c r="Z83">
        <f t="shared" ref="Z83:Z108" si="5">X83/Y83</f>
        <v>1.000555560766351</v>
      </c>
      <c r="AB83">
        <f>-1*((K/(2*Length))*((T$10-Datum)^2-(T$109-Datum)^2)+Rech*(((Q83+Q84)/2)-(Length/2)))</f>
        <v>-0.52181818181818185</v>
      </c>
    </row>
    <row r="84" spans="17:28">
      <c r="Q84">
        <f>Q83+dx</f>
        <v>3700</v>
      </c>
      <c r="R84">
        <f>Q84/Length</f>
        <v>0.74747474747474751</v>
      </c>
      <c r="S84">
        <v>6.8522392065800002</v>
      </c>
      <c r="T84">
        <f>SQRT(((S$10-Datum)^2)-$R84*((S$10-Datum)^2-(S$109-Datum)^2)+(Rech*Q84/K)*(Length-Q84))+Datum</f>
        <v>6.8509508768658343</v>
      </c>
      <c r="U84">
        <f t="shared" si="4"/>
        <v>1.8805122636572009E-4</v>
      </c>
      <c r="V84">
        <f>0.5*(S84+S85)-Datum</f>
        <v>16.772927561134999</v>
      </c>
      <c r="W84">
        <f>0.5*(T84+T85)-Datum</f>
        <v>16.771677623204795</v>
      </c>
      <c r="X84">
        <f>-K*((S84-S85)/dx)*width*V84</f>
        <v>-0.53211539352136461</v>
      </c>
      <c r="Y84">
        <f>-K*((T84-T85)/dx)*width*W84</f>
        <v>-0.53181818181818519</v>
      </c>
      <c r="Z84">
        <f t="shared" si="5"/>
        <v>1.0005588596128161</v>
      </c>
      <c r="AB84">
        <f>-1*((K/(2*Length))*((T$10-Datum)^2-(T$109-Datum)^2)+Rech*(((Q84+Q85)/2)-(Length/2)))</f>
        <v>-0.53181818181818175</v>
      </c>
    </row>
    <row r="85" spans="17:28">
      <c r="Q85">
        <f>Q84+dx</f>
        <v>3750</v>
      </c>
      <c r="R85">
        <f>Q85/Length</f>
        <v>0.75757575757575757</v>
      </c>
      <c r="S85">
        <v>6.6936159156899997</v>
      </c>
      <c r="T85">
        <f>SQRT(((S$10-Datum)^2)-$R85*((S$10-Datum)^2-(S$109-Datum)^2)+(Rech*Q85/K)*(Length-Q85))+Datum</f>
        <v>6.6924043695437589</v>
      </c>
      <c r="U85">
        <f t="shared" si="4"/>
        <v>1.8103301584021652E-4</v>
      </c>
      <c r="V85">
        <f>0.5*(S85+S86)-Datum</f>
        <v>16.612030309559998</v>
      </c>
      <c r="W85">
        <f>0.5*(T85+T86)-Datum</f>
        <v>16.610858587463127</v>
      </c>
      <c r="X85">
        <f>-K*((S85-S86)/dx)*width*V85</f>
        <v>-0.54212102474215351</v>
      </c>
      <c r="Y85">
        <f>-K*((T85-T86)/dx)*width*W85</f>
        <v>-0.54181818181817043</v>
      </c>
      <c r="Z85">
        <f t="shared" si="5"/>
        <v>1.0005589382825191</v>
      </c>
      <c r="AB85">
        <f>-1*((K/(2*Length))*((T$10-Datum)^2-(T$109-Datum)^2)+Rech*(((Q85+Q86)/2)-(Length/2)))</f>
        <v>-0.54181818181818175</v>
      </c>
    </row>
    <row r="86" spans="17:28">
      <c r="Q86">
        <f>Q85+dx</f>
        <v>3800</v>
      </c>
      <c r="R86">
        <f>Q86/Length</f>
        <v>0.76767676767676762</v>
      </c>
      <c r="S86">
        <v>6.5304447034299997</v>
      </c>
      <c r="T86">
        <f>SQRT(((S$10-Datum)^2)-$R86*((S$10-Datum)^2-(S$109-Datum)^2)+(Rech*Q86/K)*(Length-Q86))+Datum</f>
        <v>6.5293128053824994</v>
      </c>
      <c r="U86">
        <f t="shared" si="4"/>
        <v>1.733563824001917E-4</v>
      </c>
      <c r="V86">
        <f>0.5*(S86+S87)-Datum</f>
        <v>16.446517390129998</v>
      </c>
      <c r="W86">
        <f>0.5*(T86+T87)-Datum</f>
        <v>16.445426537586862</v>
      </c>
      <c r="X86">
        <f>-K*((S86-S87)/dx)*width*V86</f>
        <v>-0.55212480707813416</v>
      </c>
      <c r="Y86">
        <f>-K*((T86-T87)/dx)*width*W86</f>
        <v>-0.5518181818181882</v>
      </c>
      <c r="Z86">
        <f t="shared" si="5"/>
        <v>1.0005556635682711</v>
      </c>
      <c r="AB86">
        <f>-1*((K/(2*Length))*((T$10-Datum)^2-(T$109-Datum)^2)+Rech*(((Q86+Q87)/2)-(Length/2)))</f>
        <v>-0.55181818181818176</v>
      </c>
    </row>
    <row r="87" spans="17:28">
      <c r="Q87">
        <f>Q86+dx</f>
        <v>3850</v>
      </c>
      <c r="R87">
        <f>Q87/Length</f>
        <v>0.77777777777777779</v>
      </c>
      <c r="S87">
        <v>6.3625900768300001</v>
      </c>
      <c r="T87">
        <f>SQRT(((S$10-Datum)^2)-$R87*((S$10-Datum)^2-(S$109-Datum)^2)+(Rech*Q87/K)*(Length-Q87))+Datum</f>
        <v>6.3615402697912273</v>
      </c>
      <c r="U87">
        <f t="shared" si="4"/>
        <v>1.6502403415693994E-4</v>
      </c>
      <c r="V87">
        <f>0.5*(S87+S88)-Datum</f>
        <v>16.276248532884999</v>
      </c>
      <c r="W87">
        <f>0.5*(T87+T88)-Datum</f>
        <v>16.275240750411776</v>
      </c>
      <c r="X87">
        <f>-K*((S87-S88)/dx)*width*V87</f>
        <v>-0.56212657118473375</v>
      </c>
      <c r="Y87">
        <f>-K*((T87-T88)/dx)*width*W87</f>
        <v>-0.56181818181817345</v>
      </c>
      <c r="Z87">
        <f t="shared" si="5"/>
        <v>1.0005489131120004</v>
      </c>
      <c r="AB87">
        <f>-1*((K/(2*Length))*((T$10-Datum)^2-(T$109-Datum)^2)+Rech*(((Q87+Q88)/2)-(Length/2)))</f>
        <v>-0.56181818181818177</v>
      </c>
    </row>
    <row r="88" spans="17:28">
      <c r="Q88">
        <f>Q87+dx</f>
        <v>3900</v>
      </c>
      <c r="R88">
        <f>Q88/Length</f>
        <v>0.78787878787878785</v>
      </c>
      <c r="S88">
        <v>6.1899069889399998</v>
      </c>
      <c r="T88">
        <f>SQRT(((S$10-Datum)^2)-$R88*((S$10-Datum)^2-(S$109-Datum)^2)+(Rech*Q88/K)*(Length-Q88))+Datum</f>
        <v>6.1889412310323202</v>
      </c>
      <c r="U88">
        <f t="shared" si="4"/>
        <v>1.5604573894435259E-4</v>
      </c>
      <c r="V88">
        <f>0.5*(S88+S89)-Datum</f>
        <v>16.10107344719</v>
      </c>
      <c r="W88">
        <f>0.5*(T88+T89)-Datum</f>
        <v>16.100150417438613</v>
      </c>
      <c r="X88">
        <f>-K*((S88-S89)/dx)*width*V88</f>
        <v>-0.57212615211630569</v>
      </c>
      <c r="Y88">
        <f>-K*((T88-T89)/dx)*width*W88</f>
        <v>-0.57181818181818866</v>
      </c>
      <c r="Z88">
        <f t="shared" si="5"/>
        <v>1.0005385808075178</v>
      </c>
      <c r="AB88">
        <f>-1*((K/(2*Length))*((T$10-Datum)^2-(T$109-Datum)^2)+Rech*(((Q88+Q89)/2)-(Length/2)))</f>
        <v>-0.57181818181818178</v>
      </c>
    </row>
    <row r="89" spans="17:28">
      <c r="Q89">
        <f>Q88+dx</f>
        <v>3950</v>
      </c>
      <c r="R89">
        <f>Q89/Length</f>
        <v>0.79797979797979801</v>
      </c>
      <c r="S89">
        <v>6.0122399054400004</v>
      </c>
      <c r="T89">
        <f>SQRT(((S$10-Datum)^2)-$R89*((S$10-Datum)^2-(S$109-Datum)^2)+(Rech*Q89/K)*(Length-Q89))+Datum</f>
        <v>6.0113596038449018</v>
      </c>
      <c r="U89">
        <f t="shared" si="4"/>
        <v>1.4643968305200352E-4</v>
      </c>
      <c r="V89">
        <f>0.5*(S89+S90)-Datum</f>
        <v>15.92083082658</v>
      </c>
      <c r="W89">
        <f>0.5*(T89+T90)-Datum</f>
        <v>15.919993646872221</v>
      </c>
      <c r="X89">
        <f>-K*((S89-S90)/dx)*width*V89</f>
        <v>-0.58212339221743048</v>
      </c>
      <c r="Y89">
        <f>-K*((T89-T90)/dx)*width*W89</f>
        <v>-0.58181818181818312</v>
      </c>
      <c r="Z89">
        <f t="shared" si="5"/>
        <v>1.0005245803737064</v>
      </c>
      <c r="AB89">
        <f>-1*((K/(2*Length))*((T$10-Datum)^2-(T$109-Datum)^2)+Rech*(((Q89+Q90)/2)-(Length/2)))</f>
        <v>-0.58181818181818179</v>
      </c>
    </row>
    <row r="90" spans="17:28">
      <c r="Q90">
        <f>Q89+dx</f>
        <v>4000</v>
      </c>
      <c r="R90">
        <f>Q90/Length</f>
        <v>0.80808080808080807</v>
      </c>
      <c r="S90">
        <v>5.8294217477199997</v>
      </c>
      <c r="T90">
        <f>SQRT(((S$10-Datum)^2)-$R90*((S$10-Datum)^2-(S$109-Datum)^2)+(Rech*Q90/K)*(Length-Q90))+Datum</f>
        <v>5.8286276898995428</v>
      </c>
      <c r="U90">
        <f t="shared" si="4"/>
        <v>1.3623409534852516E-4</v>
      </c>
      <c r="V90">
        <f>0.5*(S90+S91)-Datum</f>
        <v>15.735347219495001</v>
      </c>
      <c r="W90">
        <f>0.5*(T90+T91)-Datum</f>
        <v>15.734596332291144</v>
      </c>
      <c r="X90">
        <f>-K*((S90-S91)/dx)*width*V90</f>
        <v>-0.59211814645222138</v>
      </c>
      <c r="Y90">
        <f>-K*((T90-T91)/dx)*width*W90</f>
        <v>-0.5918181818181838</v>
      </c>
      <c r="Z90">
        <f t="shared" si="5"/>
        <v>1.0005068526842418</v>
      </c>
      <c r="AB90">
        <f>-1*((K/(2*Length))*((T$10-Datum)^2-(T$109-Datum)^2)+Rech*(((Q90+Q91)/2)-(Length/2)))</f>
        <v>-0.5918181818181818</v>
      </c>
    </row>
    <row r="91" spans="17:28">
      <c r="Q91">
        <f>Q90+dx</f>
        <v>4050</v>
      </c>
      <c r="R91">
        <f>Q91/Length</f>
        <v>0.81818181818181823</v>
      </c>
      <c r="S91">
        <v>5.6412726912700002</v>
      </c>
      <c r="T91">
        <f>SQRT(((S$10-Datum)^2)-$R91*((S$10-Datum)^2-(S$109-Datum)^2)+(Rech*Q91/K)*(Length-Q91))+Datum</f>
        <v>5.6405649746827464</v>
      </c>
      <c r="U91">
        <f t="shared" si="4"/>
        <v>1.2546909581403698E-4</v>
      </c>
      <c r="V91">
        <f>0.5*(S91+S92)-Datum</f>
        <v>15.54443574311</v>
      </c>
      <c r="W91">
        <f>0.5*(T91+T92)-Datum</f>
        <v>15.54377086548196</v>
      </c>
      <c r="X91">
        <f>-K*((S91-S92)/dx)*width*V91</f>
        <v>-0.6021102872927977</v>
      </c>
      <c r="Y91">
        <f>-K*((T91-T92)/dx)*width*W91</f>
        <v>-0.6018181818181787</v>
      </c>
      <c r="Z91">
        <f t="shared" si="5"/>
        <v>1.0004853716345632</v>
      </c>
      <c r="AB91">
        <f>-1*((K/(2*Length))*((T$10-Datum)^2-(T$109-Datum)^2)+Rech*(((Q91+Q92)/2)-(Length/2)))</f>
        <v>-0.60181818181818181</v>
      </c>
    </row>
    <row r="92" spans="17:28">
      <c r="Q92">
        <f>Q91+dx</f>
        <v>4100</v>
      </c>
      <c r="R92">
        <f>Q92/Length</f>
        <v>0.82828282828282829</v>
      </c>
      <c r="S92">
        <v>5.4475987949500002</v>
      </c>
      <c r="T92">
        <f>SQRT(((S$10-Datum)^2)-$R92*((S$10-Datum)^2-(S$109-Datum)^2)+(Rech*Q92/K)*(Length-Q92))+Datum</f>
        <v>5.4469767562811757</v>
      </c>
      <c r="U92">
        <f t="shared" si="4"/>
        <v>1.1419888438245748E-4</v>
      </c>
      <c r="V92">
        <f>0.5*(S92+S93)-Datum</f>
        <v>15.347894612765</v>
      </c>
      <c r="W92">
        <f>0.5*(T92+T93)-Datum</f>
        <v>15.347314666345696</v>
      </c>
      <c r="X92">
        <f>-K*((S92-S93)/dx)*width*V92</f>
        <v>-0.61209971225092064</v>
      </c>
      <c r="Y92">
        <f>-K*((T92-T93)/dx)*width*W92</f>
        <v>-0.61181818181818159</v>
      </c>
      <c r="Z92">
        <f t="shared" si="5"/>
        <v>1.0004601537533624</v>
      </c>
      <c r="AB92">
        <f>-1*((K/(2*Length))*((T$10-Datum)^2-(T$109-Datum)^2)+Rech*(((Q92+Q93)/2)-(Length/2)))</f>
        <v>-0.61181818181818182</v>
      </c>
    </row>
    <row r="93" spans="17:28">
      <c r="Q93">
        <f>Q92+dx</f>
        <v>4150</v>
      </c>
      <c r="R93">
        <f>Q93/Length</f>
        <v>0.83838383838383834</v>
      </c>
      <c r="S93">
        <v>5.2481904305800002</v>
      </c>
      <c r="T93">
        <f>SQRT(((S$10-Datum)^2)-$R93*((S$10-Datum)^2-(S$109-Datum)^2)+(Rech*Q93/K)*(Length-Q93))+Datum</f>
        <v>5.247652576410216</v>
      </c>
      <c r="U93">
        <f t="shared" si="4"/>
        <v>1.024942413684289E-4</v>
      </c>
      <c r="V93">
        <f>0.5*(S93+S94)-Datum</f>
        <v>15.14550545354</v>
      </c>
      <c r="W93">
        <f>0.5*(T93+T94)-Datum</f>
        <v>15.145008497019212</v>
      </c>
      <c r="X93">
        <f>-K*((S93-S94)/dx)*width*V93</f>
        <v>-0.62208635190238004</v>
      </c>
      <c r="Y93">
        <f>-K*((T93-T94)/dx)*width*W93</f>
        <v>-0.62181818181818649</v>
      </c>
      <c r="Z93">
        <f t="shared" si="5"/>
        <v>1.0004312676792586</v>
      </c>
      <c r="AB93">
        <f>-1*((K/(2*Length))*((T$10-Datum)^2-(T$109-Datum)^2)+Rech*(((Q93+Q94)/2)-(Length/2)))</f>
        <v>-0.62181818181818183</v>
      </c>
    </row>
    <row r="94" spans="17:28">
      <c r="Q94">
        <f>Q93+dx</f>
        <v>4200</v>
      </c>
      <c r="R94">
        <f>Q94/Length</f>
        <v>0.84848484848484851</v>
      </c>
      <c r="S94">
        <v>5.0428204765000002</v>
      </c>
      <c r="T94">
        <f>SQRT(((S$10-Datum)^2)-$R94*((S$10-Datum)^2-(S$109-Datum)^2)+(Rech*Q94/K)*(Length-Q94))+Datum</f>
        <v>5.0423644176282085</v>
      </c>
      <c r="U94">
        <f t="shared" si="4"/>
        <v>9.0445440674078356E-5</v>
      </c>
      <c r="V94">
        <f>0.5*(S94+S95)-Datum</f>
        <v>14.937031353185001</v>
      </c>
      <c r="W94">
        <f>0.5*(T94+T95)-Datum</f>
        <v>14.936614520125183</v>
      </c>
      <c r="X94">
        <f>-K*((S94-S95)/dx)*width*V94</f>
        <v>-0.63207018071284449</v>
      </c>
      <c r="Y94">
        <f>-K*((T94-T95)/dx)*width*W94</f>
        <v>-0.63181818181817917</v>
      </c>
      <c r="Z94">
        <f t="shared" si="5"/>
        <v>1.0003988471714127</v>
      </c>
      <c r="AB94">
        <f>-1*((K/(2*Length))*((T$10-Datum)^2-(T$109-Datum)^2)+Rech*(((Q94+Q95)/2)-(Length/2)))</f>
        <v>-0.63181818181818183</v>
      </c>
    </row>
    <row r="95" spans="17:28">
      <c r="Q95">
        <f>Q94+dx</f>
        <v>4250</v>
      </c>
      <c r="R95">
        <f>Q95/Length</f>
        <v>0.85858585858585856</v>
      </c>
      <c r="S95">
        <v>4.83124222987</v>
      </c>
      <c r="T95">
        <f>SQRT(((S$10-Datum)^2)-$R95*((S$10-Datum)^2-(S$109-Datum)^2)+(Rech*Q95/K)*(Length-Q95))+Datum</f>
        <v>4.8308646226221565</v>
      </c>
      <c r="U95">
        <f t="shared" si="4"/>
        <v>7.8165561931738033E-5</v>
      </c>
      <c r="V95">
        <f>0.5*(S95+S96)-Datum</f>
        <v>14.722214606194999</v>
      </c>
      <c r="W95">
        <f>0.5*(T95+T96)-Datum</f>
        <v>14.721874051932222</v>
      </c>
      <c r="X95">
        <f>-K*((S95-S96)/dx)*width*V95</f>
        <v>-0.64205122949872584</v>
      </c>
      <c r="Y95">
        <f>-K*((T95-T96)/dx)*width*W95</f>
        <v>-0.6418181818181794</v>
      </c>
      <c r="Z95">
        <f t="shared" si="5"/>
        <v>1.0003631054512763</v>
      </c>
      <c r="AB95">
        <f>-1*((K/(2*Length))*((T$10-Datum)^2-(T$109-Datum)^2)+Rech*(((Q95+Q96)/2)-(Length/2)))</f>
        <v>-0.64181818181818184</v>
      </c>
    </row>
    <row r="96" spans="17:28">
      <c r="Q96">
        <f>Q95+dx</f>
        <v>4300</v>
      </c>
      <c r="R96">
        <f>Q96/Length</f>
        <v>0.86868686868686873</v>
      </c>
      <c r="S96">
        <v>4.6131869825200003</v>
      </c>
      <c r="T96">
        <f>SQRT(((S$10-Datum)^2)-$R96*((S$10-Datum)^2-(S$109-Datum)^2)+(Rech*Q96/K)*(Length-Q96))+Datum</f>
        <v>4.6128834812422852</v>
      </c>
      <c r="U96">
        <f t="shared" si="4"/>
        <v>6.5794264899429392E-5</v>
      </c>
      <c r="V96">
        <f>0.5*(S96+S97)-Datum</f>
        <v>14.500774086925</v>
      </c>
      <c r="W96">
        <f>0.5*(T96+T97)-Datum</f>
        <v>14.500504949583478</v>
      </c>
      <c r="X96">
        <f>-K*((S96-S97)/dx)*width*V96</f>
        <v>-0.65202960139207466</v>
      </c>
      <c r="Y96">
        <f>-K*((T96-T97)/dx)*width*W96</f>
        <v>-0.65181818181818352</v>
      </c>
      <c r="Z96">
        <f t="shared" si="5"/>
        <v>1.0003243536001118</v>
      </c>
      <c r="AB96">
        <f>-1*((K/(2*Length))*((T$10-Datum)^2-(T$109-Datum)^2)+Rech*(((Q96+Q97)/2)-(Length/2)))</f>
        <v>-0.65181818181818185</v>
      </c>
    </row>
    <row r="97" spans="17:28">
      <c r="Q97">
        <f>Q96+dx</f>
        <v>4350</v>
      </c>
      <c r="R97">
        <f>Q97/Length</f>
        <v>0.87878787878787878</v>
      </c>
      <c r="S97">
        <v>4.3883611913299996</v>
      </c>
      <c r="T97">
        <f>SQRT(((S$10-Datum)^2)-$R97*((S$10-Datum)^2-(S$109-Datum)^2)+(Rech*Q97/K)*(Length-Q97))+Datum</f>
        <v>4.3881264179246706</v>
      </c>
      <c r="U97">
        <f t="shared" si="4"/>
        <v>5.3501969398591925E-5</v>
      </c>
      <c r="V97">
        <f>0.5*(S97+S98)-Datum</f>
        <v>14.272402174290001</v>
      </c>
      <c r="W97">
        <f>0.5*(T97+T98)-Datum</f>
        <v>14.272198556636891</v>
      </c>
      <c r="X97">
        <f>-K*((S97-S98)/dx)*width*V97</f>
        <v>-0.6620054907720897</v>
      </c>
      <c r="Y97">
        <f>-K*((T97-T98)/dx)*width*W97</f>
        <v>-0.66181818181818142</v>
      </c>
      <c r="Z97">
        <f t="shared" si="5"/>
        <v>1.0002830217710152</v>
      </c>
      <c r="AB97">
        <f>-1*((K/(2*Length))*((T$10-Datum)^2-(T$109-Datum)^2)+Rech*(((Q97+Q98)/2)-(Length/2)))</f>
        <v>-0.66181818181818186</v>
      </c>
    </row>
    <row r="98" spans="17:28">
      <c r="Q98">
        <f>Q97+dx</f>
        <v>4400</v>
      </c>
      <c r="R98">
        <f>Q98/Length</f>
        <v>0.88888888888888884</v>
      </c>
      <c r="S98">
        <v>4.15644315725</v>
      </c>
      <c r="T98">
        <f>SQRT(((S$10-Datum)^2)-$R98*((S$10-Datum)^2-(S$109-Datum)^2)+(Rech*Q98/K)*(Length-Q98))+Datum</f>
        <v>4.1562706953491109</v>
      </c>
      <c r="U98">
        <f t="shared" si="4"/>
        <v>4.1494386080805441E-5</v>
      </c>
      <c r="V98">
        <f>0.5*(S98+S99)-Datum</f>
        <v>14.03676113081</v>
      </c>
      <c r="W98">
        <f>0.5*(T98+T99)-Datum</f>
        <v>14.036616111853942</v>
      </c>
      <c r="X98">
        <f>-K*((S98-S99)/dx)*width*V98</f>
        <v>-0.67197920671582689</v>
      </c>
      <c r="Y98">
        <f>-K*((T98-T99)/dx)*width*W98</f>
        <v>-0.67181818181818109</v>
      </c>
      <c r="Z98">
        <f t="shared" si="5"/>
        <v>1.0002396852333022</v>
      </c>
      <c r="AB98">
        <f>-1*((K/(2*Length))*((T$10-Datum)^2-(T$109-Datum)^2)+Rech*(((Q98+Q99)/2)-(Length/2)))</f>
        <v>-0.67181818181818187</v>
      </c>
    </row>
    <row r="99" spans="17:28">
      <c r="Q99">
        <f>Q98+dx</f>
        <v>4450</v>
      </c>
      <c r="R99">
        <f>Q99/Length</f>
        <v>0.89898989898989901</v>
      </c>
      <c r="S99">
        <v>3.91707910437</v>
      </c>
      <c r="T99">
        <f>SQRT(((S$10-Datum)^2)-$R99*((S$10-Datum)^2-(S$109-Datum)^2)+(Rech*Q99/K)*(Length-Q99))+Datum</f>
        <v>3.9169615283587742</v>
      </c>
      <c r="U99">
        <f t="shared" si="4"/>
        <v>3.0017147315464085E-5</v>
      </c>
      <c r="V99">
        <f>0.5*(S99+S100)-Datum</f>
        <v>13.793478812745001</v>
      </c>
      <c r="W99">
        <f>0.5*(T99+T100)-Datum</f>
        <v>13.793384500949138</v>
      </c>
      <c r="X99">
        <f>-K*((S99-S100)/dx)*width*V99</f>
        <v>-0.68195120151141675</v>
      </c>
      <c r="Y99">
        <f>-K*((T99-T100)/dx)*width*W99</f>
        <v>-0.68181818181818299</v>
      </c>
      <c r="Z99">
        <f t="shared" si="5"/>
        <v>1.0001950955500762</v>
      </c>
      <c r="AB99">
        <f>-1*((K/(2*Length))*((T$10-Datum)^2-(T$109-Datum)^2)+Rech*(((Q99+Q100)/2)-(Length/2)))</f>
        <v>-0.68181818181818188</v>
      </c>
    </row>
    <row r="100" spans="17:28">
      <c r="Q100">
        <f>Q99+dx</f>
        <v>4500</v>
      </c>
      <c r="R100">
        <f>Q100/Length</f>
        <v>0.90909090909090906</v>
      </c>
      <c r="S100">
        <v>3.6698785211199998</v>
      </c>
      <c r="T100">
        <f>SQRT(((S$10-Datum)^2)-$R100*((S$10-Datum)^2-(S$109-Datum)^2)+(Rech*Q100/K)*(Length-Q100))+Datum</f>
        <v>3.6698074735394997</v>
      </c>
      <c r="U100">
        <f t="shared" si="4"/>
        <v>1.936002937822073E-5</v>
      </c>
      <c r="V100">
        <f>0.5*(S100+S101)-Datum</f>
        <v>13.542143553855</v>
      </c>
      <c r="W100">
        <f>0.5*(T100+T101)-Datum</f>
        <v>13.542091197722637</v>
      </c>
      <c r="X100">
        <f>-K*((S100-S101)/dx)*width*V100</f>
        <v>-0.69192210541983912</v>
      </c>
      <c r="Y100">
        <f>-K*((T100-T101)/dx)*width*W100</f>
        <v>-0.69181818181817833</v>
      </c>
      <c r="Z100">
        <f t="shared" si="5"/>
        <v>1.0001502180838724</v>
      </c>
      <c r="AB100">
        <f>-1*((K/(2*Length))*((T$10-Datum)^2-(T$109-Datum)^2)+Rech*(((Q100+Q101)/2)-(Length/2)))</f>
        <v>-0.69181818181818189</v>
      </c>
    </row>
    <row r="101" spans="17:28">
      <c r="Q101">
        <f>Q100+dx</f>
        <v>4550</v>
      </c>
      <c r="R101">
        <f>Q101/Length</f>
        <v>0.91919191919191923</v>
      </c>
      <c r="S101">
        <v>3.41440858659</v>
      </c>
      <c r="T101">
        <f>SQRT(((S$10-Datum)^2)-$R101*((S$10-Datum)^2-(S$109-Datum)^2)+(Rech*Q101/K)*(Length-Q101))+Datum</f>
        <v>3.4143749219057753</v>
      </c>
      <c r="U101">
        <f t="shared" si="4"/>
        <v>9.8596917429123118E-6</v>
      </c>
      <c r="V101">
        <f>0.5*(S101+S102)-Datum</f>
        <v>13.28229801965</v>
      </c>
      <c r="W101">
        <f>0.5*(T101+T102)-Datum</f>
        <v>13.282278196586745</v>
      </c>
      <c r="X101">
        <f>-K*((S101-S102)/dx)*width*V101</f>
        <v>-0.70189276865680028</v>
      </c>
      <c r="Y101">
        <f>-K*((T101-T102)/dx)*width*W101</f>
        <v>-0.70181818181818156</v>
      </c>
      <c r="Z101">
        <f t="shared" si="5"/>
        <v>1.000106276583524</v>
      </c>
      <c r="AB101">
        <f>-1*((K/(2*Length))*((T$10-Datum)^2-(T$109-Datum)^2)+Rech*(((Q101+Q102)/2)-(Length/2)))</f>
        <v>-0.7018181818181819</v>
      </c>
    </row>
    <row r="102" spans="17:28">
      <c r="Q102">
        <f>Q101+dx</f>
        <v>4600</v>
      </c>
      <c r="R102">
        <f>Q102/Length</f>
        <v>0.92929292929292928</v>
      </c>
      <c r="S102">
        <v>3.15018745271</v>
      </c>
      <c r="T102">
        <f>SQRT(((S$10-Datum)^2)-$R102*((S$10-Datum)^2-(S$109-Datum)^2)+(Rech*Q102/K)*(Length-Q102))+Datum</f>
        <v>3.1501814712677163</v>
      </c>
      <c r="U102">
        <f t="shared" si="4"/>
        <v>1.8987611787618099E-6</v>
      </c>
      <c r="V102">
        <f>0.5*(S102+S103)-Datum</f>
        <v>13.013431767324999</v>
      </c>
      <c r="W102">
        <f>0.5*(T102+T103)-Datum</f>
        <v>13.013434678549048</v>
      </c>
      <c r="X102">
        <f>-K*((S102-S103)/dx)*width*V102</f>
        <v>-0.71186431222058499</v>
      </c>
      <c r="Y102">
        <f>-K*((T102-T103)/dx)*width*W102</f>
        <v>-0.71181818181818945</v>
      </c>
      <c r="Z102">
        <f t="shared" si="5"/>
        <v>1.0000648064401469</v>
      </c>
      <c r="AB102">
        <f>-1*((K/(2*Length))*((T$10-Datum)^2-(T$109-Datum)^2)+Rech*(((Q102+Q103)/2)-(Length/2)))</f>
        <v>-0.71181818181818179</v>
      </c>
    </row>
    <row r="103" spans="17:28">
      <c r="Q103">
        <f>Q102+dx</f>
        <v>4650</v>
      </c>
      <c r="R103">
        <f>Q103/Length</f>
        <v>0.93939393939393945</v>
      </c>
      <c r="S103">
        <v>2.8766760819399999</v>
      </c>
      <c r="T103">
        <f>SQRT(((S$10-Datum)^2)-$R103*((S$10-Datum)^2-(S$109-Datum)^2)+(Rech*Q103/K)*(Length-Q103))+Datum</f>
        <v>2.8766878858303802</v>
      </c>
      <c r="U103">
        <f t="shared" si="4"/>
        <v>-4.1032919971570491E-6</v>
      </c>
      <c r="V103">
        <f>0.5*(S103+S104)-Datum</f>
        <v>12.7349721623</v>
      </c>
      <c r="W103">
        <f>0.5*(T103+T104)-Datum</f>
        <v>12.734988070760377</v>
      </c>
      <c r="X103">
        <f>-K*((S103-S104)/dx)*width*V103</f>
        <v>-0.72183818876167882</v>
      </c>
      <c r="Y103">
        <f>-K*((T103-T104)/dx)*width*W103</f>
        <v>-0.72181818181817847</v>
      </c>
      <c r="Z103">
        <f t="shared" si="5"/>
        <v>1.0000277174280232</v>
      </c>
      <c r="AB103">
        <f>-1*((K/(2*Length))*((T$10-Datum)^2-(T$109-Datum)^2)+Rech*(((Q103+Q104)/2)-(Length/2)))</f>
        <v>-0.7218181818181818</v>
      </c>
    </row>
    <row r="104" spans="17:28">
      <c r="Q104">
        <f>Q103+dx</f>
        <v>4700</v>
      </c>
      <c r="R104">
        <f>Q104/Length</f>
        <v>0.9494949494949495</v>
      </c>
      <c r="S104">
        <v>2.5932682426599998</v>
      </c>
      <c r="T104">
        <f>SQRT(((S$10-Datum)^2)-$R104*((S$10-Datum)^2-(S$109-Datum)^2)+(Rech*Q104/K)*(Length-Q104))+Datum</f>
        <v>2.5932882556903731</v>
      </c>
      <c r="U104">
        <f t="shared" si="4"/>
        <v>-7.7172409698157963E-6</v>
      </c>
      <c r="V104">
        <f>0.5*(S104+S105)-Datum</f>
        <v>12.446273185635</v>
      </c>
      <c r="W104">
        <f>0.5*(T104+T105)-Datum</f>
        <v>12.446293046131647</v>
      </c>
      <c r="X104">
        <f>-K*((S104-S105)/dx)*width*V104</f>
        <v>-0.73181625466845734</v>
      </c>
      <c r="Y104">
        <f>-K*((T104-T105)/dx)*width*W104</f>
        <v>-0.73181818181817604</v>
      </c>
      <c r="Z104">
        <f t="shared" si="5"/>
        <v>0.99999736662771355</v>
      </c>
      <c r="AB104">
        <f>-1*((K/(2*Length))*((T$10-Datum)^2-(T$109-Datum)^2)+Rech*(((Q104+Q105)/2)-(Length/2)))</f>
        <v>-0.73181818181818181</v>
      </c>
    </row>
    <row r="105" spans="17:28">
      <c r="Q105">
        <f>Q104+dx</f>
        <v>4750</v>
      </c>
      <c r="R105">
        <f>Q105/Length</f>
        <v>0.95959595959595956</v>
      </c>
      <c r="S105">
        <v>2.2992781286100001</v>
      </c>
      <c r="T105">
        <f>SQRT(((S$10-Datum)^2)-$R105*((S$10-Datum)^2-(S$109-Datum)^2)+(Rech*Q105/K)*(Length-Q105))+Datum</f>
        <v>2.2992978365729204</v>
      </c>
      <c r="U105">
        <f t="shared" si="4"/>
        <v>-8.5712962482726916E-6</v>
      </c>
      <c r="V105">
        <f>0.5*(S105+S106)-Datum</f>
        <v>12.14660150267</v>
      </c>
      <c r="W105">
        <f>0.5*(T105+T106)-Datum</f>
        <v>12.146617849641396</v>
      </c>
      <c r="X105">
        <f>-K*((S105-S106)/dx)*width*V105</f>
        <v>-0.74180085362615633</v>
      </c>
      <c r="Y105">
        <f>-K*((T105-T106)/dx)*width*W105</f>
        <v>-0.74181818181818626</v>
      </c>
      <c r="Z105">
        <f t="shared" si="5"/>
        <v>0.99997664091760674</v>
      </c>
      <c r="AB105">
        <f>-1*((K/(2*Length))*((T$10-Datum)^2-(T$109-Datum)^2)+Rech*(((Q105+Q106)/2)-(Length/2)))</f>
        <v>-0.74181818181818182</v>
      </c>
    </row>
    <row r="106" spans="17:28">
      <c r="Q106">
        <f>Q105+dx</f>
        <v>4800</v>
      </c>
      <c r="R106">
        <f>Q106/Length</f>
        <v>0.96969696969696972</v>
      </c>
      <c r="S106">
        <v>1.99392487673</v>
      </c>
      <c r="T106">
        <f>SQRT(((S$10-Datum)^2)-$R106*((S$10-Datum)^2-(S$109-Datum)^2)+(Rech*Q106/K)*(Length-Q106))+Datum</f>
        <v>1.9939378627098723</v>
      </c>
      <c r="U106">
        <f t="shared" si="4"/>
        <v>-6.512730469276833E-6</v>
      </c>
      <c r="V106">
        <f>0.5*(S106+S107)-Datum</f>
        <v>11.83511892914</v>
      </c>
      <c r="W106">
        <f>0.5*(T106+T107)-Datum</f>
        <v>11.835127109161608</v>
      </c>
      <c r="X106">
        <f>-K*((S106-S107)/dx)*width*V106</f>
        <v>-0.75179491055296954</v>
      </c>
      <c r="Y106">
        <f>-K*((T106-T107)/dx)*width*W106</f>
        <v>-0.75181818181818372</v>
      </c>
      <c r="Z106">
        <f t="shared" si="5"/>
        <v>0.9999690466847212</v>
      </c>
      <c r="AB106">
        <f>-1*((K/(2*Length))*((T$10-Datum)^2-(T$109-Datum)^2)+Rech*(((Q106+Q107)/2)-(Length/2)))</f>
        <v>-0.75181818181818183</v>
      </c>
    </row>
    <row r="107" spans="17:28">
      <c r="Q107">
        <f>Q106+dx</f>
        <v>4850</v>
      </c>
      <c r="R107">
        <f>Q107/Length</f>
        <v>0.97979797979797978</v>
      </c>
      <c r="S107">
        <v>1.67631298155</v>
      </c>
      <c r="T107">
        <f>SQRT(((S$10-Datum)^2)-$R107*((S$10-Datum)^2-(S$109-Datum)^2)+(Rech*Q107/K)*(Length-Q107))+Datum</f>
        <v>1.6763163556133414</v>
      </c>
      <c r="U107">
        <f t="shared" si="4"/>
        <v>-2.01278435904397E-6</v>
      </c>
      <c r="V107">
        <f>0.5*(S107+S108)-Datum</f>
        <v>11.51086009079</v>
      </c>
      <c r="W107">
        <f>0.5*(T107+T108)-Datum</f>
        <v>11.510859955138656</v>
      </c>
      <c r="X107">
        <f>-K*((S107-S108)/dx)*width*V107</f>
        <v>-0.76180203086204878</v>
      </c>
      <c r="Y107">
        <f>-K*((T107-T108)/dx)*width*W107</f>
        <v>-0.76181818181817962</v>
      </c>
      <c r="Z107">
        <f t="shared" si="5"/>
        <v>0.99997879946092616</v>
      </c>
      <c r="AB107">
        <f>-1*((K/(2*Length))*((T$10-Datum)^2-(T$109-Datum)^2)+Rech*(((Q107+Q108)/2)-(Length/2)))</f>
        <v>-0.76181818181818184</v>
      </c>
    </row>
    <row r="108" spans="17:28">
      <c r="Q108">
        <f>Q107+dx</f>
        <v>4900</v>
      </c>
      <c r="R108">
        <f>Q108/Length</f>
        <v>0.98989898989898994</v>
      </c>
      <c r="S108">
        <v>1.3454072000299999</v>
      </c>
      <c r="T108">
        <f>SQRT(((S$10-Datum)^2)-$R108*((S$10-Datum)^2-(S$109-Datum)^2)+(Rech*Q108/K)*(Length-Q108))+Datum</f>
        <v>1.3454035546639691</v>
      </c>
      <c r="U108">
        <f t="shared" si="4"/>
        <v>2.7094963575622553E-6</v>
      </c>
      <c r="V108">
        <f>0.5*(S108+S109)-Datum</f>
        <v>11.172703600015</v>
      </c>
      <c r="W108">
        <f>0.5*(T108+T109)-Datum</f>
        <v>11.172701777331984</v>
      </c>
      <c r="X108">
        <f>-K*((S108-S109)/dx)*width*V108</f>
        <v>-0.77182645344925627</v>
      </c>
      <c r="Y108">
        <f>-K*((T108-T109)/dx)*width*W108</f>
        <v>-0.77181818181818262</v>
      </c>
      <c r="Z108">
        <f t="shared" si="5"/>
        <v>1.0000107170720625</v>
      </c>
      <c r="AB108">
        <f>-1*((K/(2*Length))*((T$10-Datum)^2-(T$109-Datum)^2)+Rech*(((Q108+Q109)/2)-(Length/2)))</f>
        <v>-0.77181818181818185</v>
      </c>
    </row>
    <row r="109" spans="17:28">
      <c r="Q109">
        <f>Q108+dx</f>
        <v>4950</v>
      </c>
      <c r="R109">
        <f>Q109/Length</f>
        <v>1</v>
      </c>
      <c r="S109">
        <v>1</v>
      </c>
      <c r="T109">
        <f>SQRT(((S$10-Datum)^2)-$R109*((S$10-Datum)^2-(S$109-Datum)^2)+(Rech*Q109/K)*(Length-Q109))+Datum</f>
        <v>1</v>
      </c>
      <c r="U109">
        <f t="shared" si="4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1"/>
  <sheetViews>
    <sheetView workbookViewId="0">
      <selection activeCell="M2" sqref="M2:M101"/>
    </sheetView>
  </sheetViews>
  <sheetFormatPr baseColWidth="10" defaultColWidth="8.83203125" defaultRowHeight="14" x14ac:dyDescent="0"/>
  <sheetData>
    <row r="2" spans="3:13">
      <c r="C2">
        <v>10</v>
      </c>
      <c r="D2">
        <v>9.9294218300000008</v>
      </c>
      <c r="E2">
        <v>9.8585927800000004</v>
      </c>
      <c r="F2">
        <v>9.7875101600000001</v>
      </c>
      <c r="G2">
        <v>9.7161712100000006</v>
      </c>
      <c r="J2">
        <v>10</v>
      </c>
      <c r="K2">
        <v>10</v>
      </c>
      <c r="M2">
        <v>10</v>
      </c>
    </row>
    <row r="3" spans="3:13">
      <c r="D3">
        <v>9.6445731499999994</v>
      </c>
      <c r="E3">
        <v>9.5727131399999994</v>
      </c>
      <c r="F3">
        <v>9.5005882699999997</v>
      </c>
      <c r="G3">
        <v>9.4281955899999996</v>
      </c>
      <c r="H3">
        <v>9.3555321100000004</v>
      </c>
      <c r="J3">
        <v>9.9294218331100002</v>
      </c>
      <c r="K3">
        <v>9.9293958013299992</v>
      </c>
      <c r="M3">
        <v>9.9643745675200002</v>
      </c>
    </row>
    <row r="4" spans="3:13">
      <c r="D4">
        <v>9.2825947600000003</v>
      </c>
      <c r="E4">
        <v>9.2093804200000005</v>
      </c>
      <c r="F4">
        <v>9.1358859199999998</v>
      </c>
      <c r="G4">
        <v>9.0621080000000003</v>
      </c>
      <c r="H4">
        <v>8.9880433699999998</v>
      </c>
      <c r="J4">
        <v>9.8585927840299998</v>
      </c>
      <c r="K4">
        <v>9.8585477680399993</v>
      </c>
      <c r="M4">
        <v>9.9280080074800008</v>
      </c>
    </row>
    <row r="5" spans="3:13">
      <c r="D5">
        <v>8.91368866</v>
      </c>
      <c r="E5">
        <v>8.8390404399999998</v>
      </c>
      <c r="F5">
        <v>8.7640951999999999</v>
      </c>
      <c r="G5">
        <v>8.6888493699999998</v>
      </c>
      <c r="H5">
        <v>8.6132993100000004</v>
      </c>
      <c r="J5">
        <v>9.7875101580399999</v>
      </c>
      <c r="K5">
        <v>9.7874531477000009</v>
      </c>
      <c r="M5">
        <v>9.8908911068500007</v>
      </c>
    </row>
    <row r="6" spans="3:13">
      <c r="D6">
        <v>8.5374412900000003</v>
      </c>
      <c r="E6">
        <v>8.4612715299999994</v>
      </c>
      <c r="F6">
        <v>8.3847861399999992</v>
      </c>
      <c r="G6">
        <v>8.3079811800000005</v>
      </c>
      <c r="H6">
        <v>8.2308526000000004</v>
      </c>
      <c r="J6">
        <v>9.7161712119600008</v>
      </c>
      <c r="K6">
        <v>9.7161090672999997</v>
      </c>
      <c r="M6">
        <v>9.8530193712499994</v>
      </c>
    </row>
    <row r="7" spans="3:13">
      <c r="D7">
        <v>8.1533962899999999</v>
      </c>
      <c r="E7">
        <v>8.0756080299999997</v>
      </c>
      <c r="F7">
        <v>7.9974835200000003</v>
      </c>
      <c r="G7">
        <v>7.91901835</v>
      </c>
      <c r="H7">
        <v>7.8402080500000002</v>
      </c>
      <c r="J7">
        <v>9.6445731528399996</v>
      </c>
      <c r="K7">
        <v>9.6445126006099997</v>
      </c>
      <c r="M7">
        <v>9.8143881286199992</v>
      </c>
    </row>
    <row r="8" spans="3:13">
      <c r="D8">
        <v>7.7610480099999997</v>
      </c>
      <c r="E8">
        <v>7.6815335500000002</v>
      </c>
      <c r="F8">
        <v>7.6016598499999999</v>
      </c>
      <c r="G8">
        <v>7.5214220200000002</v>
      </c>
      <c r="H8">
        <v>7.4408150199999996</v>
      </c>
      <c r="J8">
        <v>9.5727131367399991</v>
      </c>
      <c r="K8">
        <v>9.5726607668699994</v>
      </c>
      <c r="M8">
        <v>9.7749925263000002</v>
      </c>
    </row>
    <row r="9" spans="3:13">
      <c r="D9">
        <v>7.3598337100000002</v>
      </c>
      <c r="E9">
        <v>7.2784728400000001</v>
      </c>
      <c r="F9">
        <v>7.1967270299999999</v>
      </c>
      <c r="G9">
        <v>7.1145907499999996</v>
      </c>
      <c r="H9">
        <v>7.0320583599999997</v>
      </c>
      <c r="J9">
        <v>9.5005882674100004</v>
      </c>
      <c r="K9">
        <v>9.5005505293599999</v>
      </c>
      <c r="M9">
        <v>9.7348275279299994</v>
      </c>
    </row>
    <row r="10" spans="3:13">
      <c r="D10">
        <v>6.9491240699999999</v>
      </c>
      <c r="E10">
        <v>6.8657819699999996</v>
      </c>
      <c r="F10">
        <v>6.7820259800000002</v>
      </c>
      <c r="G10">
        <v>6.6978498699999998</v>
      </c>
      <c r="H10">
        <v>6.6132472699999996</v>
      </c>
      <c r="J10">
        <v>9.42819559492</v>
      </c>
      <c r="K10">
        <v>9.4281787939800008</v>
      </c>
      <c r="M10">
        <v>9.69388791025</v>
      </c>
    </row>
    <row r="11" spans="3:13">
      <c r="D11">
        <v>6.5282116099999996</v>
      </c>
      <c r="E11">
        <v>6.4427361999999997</v>
      </c>
      <c r="F11">
        <v>6.35681414</v>
      </c>
      <c r="G11">
        <v>6.27043835</v>
      </c>
      <c r="H11">
        <v>6.1836015700000004</v>
      </c>
      <c r="J11">
        <v>9.3555321142600008</v>
      </c>
      <c r="K11">
        <v>9.3555424077999998</v>
      </c>
      <c r="M11">
        <v>9.6521682596900007</v>
      </c>
    </row>
    <row r="12" spans="3:13">
      <c r="D12">
        <v>6.0962963600000002</v>
      </c>
      <c r="E12">
        <v>6.0085150399999998</v>
      </c>
      <c r="F12">
        <v>5.92024974</v>
      </c>
      <c r="G12">
        <v>5.8314923700000003</v>
      </c>
      <c r="H12">
        <v>5.7422346199999996</v>
      </c>
      <c r="J12">
        <v>9.2825947638699997</v>
      </c>
      <c r="K12">
        <v>9.2826381574799992</v>
      </c>
      <c r="M12">
        <v>9.6096629688400004</v>
      </c>
    </row>
    <row r="13" spans="3:13">
      <c r="D13">
        <v>5.6524679300000003</v>
      </c>
      <c r="E13">
        <v>5.5621834799999998</v>
      </c>
      <c r="F13">
        <v>5.4713722300000001</v>
      </c>
      <c r="G13">
        <v>5.3800248399999999</v>
      </c>
      <c r="H13">
        <v>5.2881317000000001</v>
      </c>
      <c r="J13">
        <v>9.2093804241600008</v>
      </c>
      <c r="K13">
        <v>9.2094627677399998</v>
      </c>
      <c r="M13">
        <v>9.5663662327499992</v>
      </c>
    </row>
    <row r="14" spans="3:13">
      <c r="D14">
        <v>5.1956829200000003</v>
      </c>
      <c r="E14">
        <v>5.1026683000000004</v>
      </c>
      <c r="F14">
        <v>5.0090773200000003</v>
      </c>
      <c r="G14">
        <v>4.9148991200000003</v>
      </c>
      <c r="H14">
        <v>4.82012252</v>
      </c>
      <c r="J14">
        <v>9.1358859159599994</v>
      </c>
      <c r="K14">
        <v>9.1360128997099999</v>
      </c>
      <c r="M14">
        <v>9.5222720449900002</v>
      </c>
    </row>
    <row r="15" spans="3:13">
      <c r="D15">
        <v>4.7247359700000002</v>
      </c>
      <c r="E15">
        <v>4.6287275299999999</v>
      </c>
      <c r="F15">
        <v>4.5320848800000002</v>
      </c>
      <c r="G15">
        <v>4.4347952900000003</v>
      </c>
      <c r="H15">
        <v>4.3368455700000004</v>
      </c>
      <c r="J15">
        <v>9.0621079988800002</v>
      </c>
      <c r="K15">
        <v>9.0622851492599992</v>
      </c>
      <c r="M15">
        <v>9.4773741936399993</v>
      </c>
    </row>
    <row r="16" spans="3:13">
      <c r="D16">
        <v>4.2382221099999997</v>
      </c>
      <c r="E16">
        <v>4.1389108099999996</v>
      </c>
      <c r="F16">
        <v>4.03889707</v>
      </c>
      <c r="G16">
        <v>3.93816576</v>
      </c>
      <c r="H16">
        <v>3.8367012100000002</v>
      </c>
      <c r="J16">
        <v>8.9880433696799997</v>
      </c>
      <c r="K16">
        <v>8.9882760452300001</v>
      </c>
      <c r="M16">
        <v>9.4316662569900007</v>
      </c>
    </row>
    <row r="17" spans="4:13">
      <c r="D17">
        <v>3.73448717</v>
      </c>
      <c r="E17">
        <v>3.6315067700000001</v>
      </c>
      <c r="F17">
        <v>3.5277425099999999</v>
      </c>
      <c r="G17">
        <v>3.4231761999999999</v>
      </c>
      <c r="H17">
        <v>3.3177889399999998</v>
      </c>
      <c r="J17">
        <v>8.9136886605200001</v>
      </c>
      <c r="K17">
        <v>8.9139820476799994</v>
      </c>
      <c r="M17">
        <v>9.3851415991200007</v>
      </c>
    </row>
    <row r="18" spans="4:13">
      <c r="D18">
        <v>3.2115610700000001</v>
      </c>
      <c r="E18">
        <v>3.1044721499999999</v>
      </c>
      <c r="F18">
        <v>2.9965008800000001</v>
      </c>
      <c r="G18">
        <v>2.88762506</v>
      </c>
      <c r="H18">
        <v>2.77782157</v>
      </c>
      <c r="J18">
        <v>8.8390404371900004</v>
      </c>
      <c r="K18">
        <v>8.8393995459599992</v>
      </c>
      <c r="M18">
        <v>9.3377933652399996</v>
      </c>
    </row>
    <row r="19" spans="4:13">
      <c r="D19">
        <v>2.6670662599999999</v>
      </c>
      <c r="E19">
        <v>2.5553339300000002</v>
      </c>
      <c r="F19">
        <v>2.4425982400000001</v>
      </c>
      <c r="G19">
        <v>2.3288316500000001</v>
      </c>
      <c r="H19">
        <v>2.2140053100000001</v>
      </c>
      <c r="J19">
        <v>8.7640951972700005</v>
      </c>
      <c r="K19">
        <v>8.7645248568900005</v>
      </c>
      <c r="M19">
        <v>9.2896144768400006</v>
      </c>
    </row>
    <row r="20" spans="4:13">
      <c r="D20">
        <v>2.09808905</v>
      </c>
      <c r="E20">
        <v>1.9810511900000001</v>
      </c>
      <c r="F20">
        <v>1.8628585200000001</v>
      </c>
      <c r="G20">
        <v>1.7434761299999999</v>
      </c>
      <c r="H20">
        <v>1.6228673300000001</v>
      </c>
      <c r="J20">
        <v>8.6888493681700005</v>
      </c>
      <c r="K20">
        <v>8.6893542226400005</v>
      </c>
      <c r="M20">
        <v>9.2405976266199996</v>
      </c>
    </row>
    <row r="21" spans="4:13">
      <c r="D21">
        <v>1.50099352</v>
      </c>
      <c r="E21">
        <v>1.37781401</v>
      </c>
      <c r="F21">
        <v>1.2532858899999999</v>
      </c>
      <c r="G21">
        <v>1.12736386</v>
      </c>
      <c r="H21">
        <v>1</v>
      </c>
      <c r="J21">
        <v>8.6132993052100009</v>
      </c>
      <c r="K21">
        <v>8.6138838088099998</v>
      </c>
      <c r="M21">
        <v>9.1907352731900005</v>
      </c>
    </row>
    <row r="22" spans="4:13">
      <c r="J22">
        <v>8.5374412895200003</v>
      </c>
      <c r="K22">
        <v>8.5381097021700008</v>
      </c>
      <c r="M22">
        <v>9.1400196355500007</v>
      </c>
    </row>
    <row r="23" spans="4:13">
      <c r="J23">
        <v>8.4612715259000009</v>
      </c>
      <c r="K23">
        <v>8.4620279085599996</v>
      </c>
      <c r="M23">
        <v>9.0884426873200006</v>
      </c>
    </row>
    <row r="24" spans="4:13">
      <c r="J24">
        <v>8.3847861406399993</v>
      </c>
      <c r="K24">
        <v>8.3856343505299993</v>
      </c>
      <c r="M24">
        <v>9.03599615071</v>
      </c>
    </row>
    <row r="25" spans="4:13">
      <c r="J25">
        <v>8.3079811791899996</v>
      </c>
      <c r="K25">
        <v>8.3089248650300007</v>
      </c>
      <c r="M25">
        <v>8.9826714902599996</v>
      </c>
    </row>
    <row r="26" spans="4:13">
      <c r="J26">
        <v>8.2308526037800007</v>
      </c>
      <c r="K26">
        <v>8.2318952009099995</v>
      </c>
      <c r="M26">
        <v>8.9284599062400005</v>
      </c>
    </row>
    <row r="27" spans="4:13">
      <c r="J27">
        <v>8.15339629098</v>
      </c>
      <c r="K27">
        <v>8.1545410164199996</v>
      </c>
      <c r="M27">
        <v>8.8733523278700002</v>
      </c>
    </row>
    <row r="28" spans="4:13">
      <c r="J28">
        <v>8.0756080290599996</v>
      </c>
      <c r="K28">
        <v>8.0768578765499992</v>
      </c>
      <c r="M28">
        <v>8.8173394061099994</v>
      </c>
    </row>
    <row r="29" spans="4:13">
      <c r="J29">
        <v>7.9974835153999999</v>
      </c>
      <c r="K29">
        <v>7.9988412503399999</v>
      </c>
      <c r="M29">
        <v>8.7604115062699996</v>
      </c>
    </row>
    <row r="30" spans="4:13">
      <c r="J30">
        <v>7.9190183536400003</v>
      </c>
      <c r="K30">
        <v>7.9204865079999998</v>
      </c>
      <c r="M30">
        <v>8.7025587002000009</v>
      </c>
    </row>
    <row r="31" spans="4:13">
      <c r="J31">
        <v>7.8402080508400003</v>
      </c>
      <c r="K31">
        <v>7.8417889179999998</v>
      </c>
      <c r="M31">
        <v>8.6437707581800005</v>
      </c>
    </row>
    <row r="32" spans="4:13">
      <c r="J32">
        <v>7.76104801446</v>
      </c>
      <c r="K32">
        <v>7.7627436440300004</v>
      </c>
      <c r="M32">
        <v>8.5840371404599995</v>
      </c>
    </row>
    <row r="33" spans="10:13">
      <c r="J33">
        <v>7.6815335492300001</v>
      </c>
      <c r="K33">
        <v>7.6833457418100002</v>
      </c>
      <c r="M33">
        <v>8.5233469884099993</v>
      </c>
    </row>
    <row r="34" spans="10:13">
      <c r="J34">
        <v>7.6016598539200002</v>
      </c>
      <c r="K34">
        <v>7.6035901558600001</v>
      </c>
      <c r="M34">
        <v>8.4616891152899996</v>
      </c>
    </row>
    <row r="35" spans="10:13">
      <c r="J35">
        <v>7.52142201792</v>
      </c>
      <c r="K35">
        <v>7.5234717160200004</v>
      </c>
      <c r="M35">
        <v>8.3990519966200008</v>
      </c>
    </row>
    <row r="36" spans="10:13">
      <c r="J36">
        <v>7.4408150177700003</v>
      </c>
      <c r="K36">
        <v>7.4429851339599997</v>
      </c>
      <c r="M36">
        <v>8.3354237601199994</v>
      </c>
    </row>
    <row r="37" spans="10:13">
      <c r="J37">
        <v>7.3598337134399996</v>
      </c>
      <c r="K37">
        <v>7.3621249994999998</v>
      </c>
      <c r="M37">
        <v>8.2707921752000004</v>
      </c>
    </row>
    <row r="38" spans="10:13">
      <c r="J38">
        <v>7.2784728445000004</v>
      </c>
      <c r="K38">
        <v>7.2808857767299999</v>
      </c>
      <c r="M38">
        <v>8.2051446419600005</v>
      </c>
    </row>
    <row r="39" spans="10:13">
      <c r="J39">
        <v>7.1967270261899996</v>
      </c>
      <c r="K39">
        <v>7.1992618001200004</v>
      </c>
      <c r="M39">
        <v>8.1384681797400003</v>
      </c>
    </row>
    <row r="40" spans="10:13">
      <c r="J40">
        <v>7.1145907451700001</v>
      </c>
      <c r="K40">
        <v>7.1172472703</v>
      </c>
      <c r="M40">
        <v>8.0707494151399999</v>
      </c>
    </row>
    <row r="41" spans="10:13">
      <c r="J41">
        <v>7.0320583552500002</v>
      </c>
      <c r="K41">
        <v>7.0348362498099997</v>
      </c>
      <c r="M41">
        <v>8.0019745694599997</v>
      </c>
    </row>
    <row r="42" spans="10:13">
      <c r="J42">
        <v>6.9491240728200001</v>
      </c>
      <c r="K42">
        <v>6.9520226585699998</v>
      </c>
      <c r="M42">
        <v>7.9321294456200002</v>
      </c>
    </row>
    <row r="43" spans="10:13">
      <c r="J43">
        <v>6.8657819721099997</v>
      </c>
      <c r="K43">
        <v>6.8688002692700003</v>
      </c>
      <c r="M43">
        <v>7.8611994144499997</v>
      </c>
    </row>
    <row r="44" spans="10:13">
      <c r="J44">
        <v>6.7820259802800003</v>
      </c>
      <c r="K44">
        <v>6.7851627025100001</v>
      </c>
      <c r="M44">
        <v>7.7891694003499996</v>
      </c>
    </row>
    <row r="45" spans="10:13">
      <c r="J45">
        <v>6.6978498721999999</v>
      </c>
      <c r="K45">
        <v>6.7011034216700001</v>
      </c>
      <c r="M45">
        <v>7.7160238663099996</v>
      </c>
    </row>
    <row r="46" spans="10:13">
      <c r="J46">
        <v>6.61324726507</v>
      </c>
      <c r="K46">
        <v>6.6166157277200002</v>
      </c>
      <c r="M46">
        <v>7.6417467981999998</v>
      </c>
    </row>
    <row r="47" spans="10:13">
      <c r="J47">
        <v>6.5282116127799998</v>
      </c>
      <c r="K47">
        <v>6.5316927536899998</v>
      </c>
      <c r="M47">
        <v>7.5663216883000004</v>
      </c>
    </row>
    <row r="48" spans="10:13">
      <c r="J48">
        <v>6.4427361999299997</v>
      </c>
      <c r="K48">
        <v>6.4463274589199999</v>
      </c>
      <c r="M48">
        <v>7.4897315181500002</v>
      </c>
    </row>
    <row r="49" spans="10:13">
      <c r="J49">
        <v>6.3568141356999996</v>
      </c>
      <c r="K49">
        <v>6.3605126231</v>
      </c>
      <c r="M49">
        <v>7.4119587404500002</v>
      </c>
    </row>
    <row r="50" spans="10:13">
      <c r="J50">
        <v>6.2704383473199998</v>
      </c>
      <c r="K50">
        <v>6.27424084003</v>
      </c>
      <c r="M50">
        <v>7.3329852601900001</v>
      </c>
    </row>
    <row r="51" spans="10:13">
      <c r="J51">
        <v>6.1836015732499998</v>
      </c>
      <c r="K51">
        <v>6.1875045110900002</v>
      </c>
      <c r="M51">
        <v>7.2527924148</v>
      </c>
    </row>
    <row r="52" spans="10:13">
      <c r="J52">
        <v>6.0962963560899999</v>
      </c>
      <c r="K52">
        <v>6.1002958384400001</v>
      </c>
      <c r="M52">
        <v>7.1713609534099998</v>
      </c>
    </row>
    <row r="53" spans="10:13">
      <c r="J53">
        <v>6.0085150350300003</v>
      </c>
      <c r="K53">
        <v>6.0126068179200001</v>
      </c>
      <c r="M53">
        <v>7.0886710149800001</v>
      </c>
    </row>
    <row r="54" spans="10:13">
      <c r="J54">
        <v>5.9202497380199999</v>
      </c>
      <c r="K54">
        <v>5.9244292315899996</v>
      </c>
      <c r="M54">
        <v>7.0047021054199998</v>
      </c>
    </row>
    <row r="55" spans="10:13">
      <c r="J55">
        <v>5.8314923735299997</v>
      </c>
      <c r="K55">
        <v>5.8357546399700002</v>
      </c>
      <c r="M55">
        <v>6.9194330735899996</v>
      </c>
    </row>
    <row r="56" spans="10:13">
      <c r="J56">
        <v>5.7422346218299998</v>
      </c>
      <c r="K56">
        <v>5.7465743739399997</v>
      </c>
      <c r="M56">
        <v>6.8328420859700003</v>
      </c>
    </row>
    <row r="57" spans="10:13">
      <c r="J57">
        <v>5.6524679259199999</v>
      </c>
      <c r="K57">
        <v>5.65687952618</v>
      </c>
      <c r="M57">
        <v>6.7449066002000002</v>
      </c>
    </row>
    <row r="58" spans="10:13">
      <c r="J58">
        <v>5.56218348187</v>
      </c>
      <c r="K58">
        <v>5.5666609423000004</v>
      </c>
      <c r="M58">
        <v>6.6556033370899996</v>
      </c>
    </row>
    <row r="59" spans="10:13">
      <c r="J59">
        <v>5.47137222878</v>
      </c>
      <c r="K59">
        <v>5.4759092114800003</v>
      </c>
      <c r="M59">
        <v>6.5649082513300003</v>
      </c>
    </row>
    <row r="60" spans="10:13">
      <c r="J60">
        <v>5.3800248381099998</v>
      </c>
      <c r="K60">
        <v>5.3846146567400002</v>
      </c>
      <c r="M60">
        <v>6.4727965005500003</v>
      </c>
    </row>
    <row r="61" spans="10:13">
      <c r="J61">
        <v>5.2881317024400003</v>
      </c>
      <c r="K61">
        <v>5.2927673246399998</v>
      </c>
      <c r="M61">
        <v>6.37924241282</v>
      </c>
    </row>
    <row r="62" spans="10:13">
      <c r="J62">
        <v>5.1956829237199997</v>
      </c>
      <c r="K62">
        <v>5.20035697455</v>
      </c>
      <c r="M62">
        <v>6.2842194523700003</v>
      </c>
    </row>
    <row r="63" spans="10:13">
      <c r="J63">
        <v>5.1026683007100004</v>
      </c>
      <c r="K63">
        <v>5.1073730673800002</v>
      </c>
      <c r="M63">
        <v>6.1877001834799996</v>
      </c>
    </row>
    <row r="64" spans="10:13">
      <c r="J64">
        <v>5.0090773158799999</v>
      </c>
      <c r="K64">
        <v>5.0138047537399997</v>
      </c>
      <c r="M64">
        <v>6.0896562324000003</v>
      </c>
    </row>
    <row r="65" spans="10:13">
      <c r="J65">
        <v>4.9148991214200004</v>
      </c>
      <c r="K65">
        <v>4.9196408614699996</v>
      </c>
      <c r="M65">
        <v>5.9900582471700003</v>
      </c>
    </row>
    <row r="66" spans="10:13">
      <c r="J66">
        <v>4.8201225246000003</v>
      </c>
      <c r="K66">
        <v>4.8248698826399998</v>
      </c>
      <c r="M66">
        <v>5.8888758552100002</v>
      </c>
    </row>
    <row r="67" spans="10:13">
      <c r="J67">
        <v>4.7247359721200004</v>
      </c>
      <c r="K67">
        <v>4.7294799597399999</v>
      </c>
      <c r="M67">
        <v>5.7860776185300002</v>
      </c>
    </row>
    <row r="68" spans="10:13">
      <c r="J68">
        <v>4.6287275337200002</v>
      </c>
      <c r="K68">
        <v>4.6334588712500002</v>
      </c>
      <c r="M68">
        <v>5.6816309863500001</v>
      </c>
    </row>
    <row r="69" spans="10:13">
      <c r="J69">
        <v>4.5320848846099997</v>
      </c>
      <c r="K69">
        <v>4.53679401648</v>
      </c>
      <c r="M69">
        <v>5.57550224513</v>
      </c>
    </row>
    <row r="70" spans="10:13">
      <c r="J70">
        <v>4.43479528705</v>
      </c>
      <c r="K70">
        <v>4.4394723994799996</v>
      </c>
      <c r="M70">
        <v>5.4676564654900002</v>
      </c>
    </row>
    <row r="71" spans="10:13">
      <c r="J71">
        <v>4.3368455706100004</v>
      </c>
      <c r="K71">
        <v>4.3414806122199998</v>
      </c>
      <c r="M71">
        <v>5.3580574462200001</v>
      </c>
    </row>
    <row r="72" spans="10:13">
      <c r="J72">
        <v>4.2382221113699998</v>
      </c>
      <c r="K72">
        <v>4.2428048167899997</v>
      </c>
      <c r="M72">
        <v>5.2466676548200004</v>
      </c>
    </row>
    <row r="73" spans="10:13">
      <c r="J73">
        <v>4.1389108097199996</v>
      </c>
      <c r="K73">
        <v>4.1434307266300001</v>
      </c>
      <c r="M73">
        <v>5.1334481645599999</v>
      </c>
    </row>
    <row r="74" spans="10:13">
      <c r="J74">
        <v>4.0388970667299997</v>
      </c>
      <c r="K74">
        <v>4.0433435867499998</v>
      </c>
      <c r="M74">
        <v>5.0183585876399999</v>
      </c>
    </row>
    <row r="75" spans="10:13">
      <c r="J75">
        <v>3.9381657590799999</v>
      </c>
      <c r="K75">
        <v>3.94252815281</v>
      </c>
      <c r="M75">
        <v>4.9013570042800003</v>
      </c>
    </row>
    <row r="76" spans="10:13">
      <c r="J76">
        <v>3.8367012122799999</v>
      </c>
      <c r="K76">
        <v>3.84096866907</v>
      </c>
      <c r="M76">
        <v>4.7823998874000004</v>
      </c>
    </row>
    <row r="77" spans="10:13">
      <c r="J77">
        <v>3.7344871720900001</v>
      </c>
      <c r="K77">
        <v>3.7386488449700002</v>
      </c>
      <c r="M77">
        <v>4.6614420225300002</v>
      </c>
    </row>
    <row r="78" spans="10:13">
      <c r="J78">
        <v>3.63150677412</v>
      </c>
      <c r="K78">
        <v>3.6355518304699999</v>
      </c>
      <c r="M78">
        <v>4.5384364226100002</v>
      </c>
    </row>
    <row r="79" spans="10:13">
      <c r="J79">
        <v>3.5277425112</v>
      </c>
      <c r="K79">
        <v>3.5316601899100002</v>
      </c>
      <c r="M79">
        <v>4.4133342373</v>
      </c>
    </row>
    <row r="80" spans="10:13">
      <c r="J80">
        <v>3.4231761985800002</v>
      </c>
      <c r="K80">
        <v>3.4269558742399999</v>
      </c>
      <c r="M80">
        <v>4.2860846563299999</v>
      </c>
    </row>
    <row r="81" spans="10:13">
      <c r="J81">
        <v>3.31778893667</v>
      </c>
      <c r="K81">
        <v>3.3214201917500001</v>
      </c>
      <c r="M81">
        <v>4.1566348064699996</v>
      </c>
    </row>
    <row r="82" spans="10:13">
      <c r="J82">
        <v>3.2115610710200002</v>
      </c>
      <c r="K82">
        <v>3.2150337767999999</v>
      </c>
      <c r="M82">
        <v>4.02492964156</v>
      </c>
    </row>
    <row r="83" spans="10:13">
      <c r="J83">
        <v>3.1044721495099998</v>
      </c>
      <c r="K83">
        <v>3.1077765568600002</v>
      </c>
      <c r="M83">
        <v>3.8909118250199999</v>
      </c>
    </row>
    <row r="84" spans="10:13">
      <c r="J84">
        <v>2.9965008762499998</v>
      </c>
      <c r="K84">
        <v>2.9996277173000001</v>
      </c>
      <c r="M84">
        <v>3.7545216043399998</v>
      </c>
    </row>
    <row r="85" spans="10:13">
      <c r="J85">
        <v>2.8876250620800001</v>
      </c>
      <c r="K85">
        <v>2.8905656640899999</v>
      </c>
      <c r="M85">
        <v>3.6156966766799998</v>
      </c>
    </row>
    <row r="86" spans="10:13">
      <c r="J86">
        <v>2.7778215712400001</v>
      </c>
      <c r="K86">
        <v>2.7805679840500002</v>
      </c>
      <c r="M86">
        <v>3.47437204498</v>
      </c>
    </row>
    <row r="87" spans="10:13">
      <c r="J87">
        <v>2.6670662639299998</v>
      </c>
      <c r="K87">
        <v>2.6696114025500002</v>
      </c>
      <c r="M87">
        <v>3.3304798637699999</v>
      </c>
    </row>
    <row r="88" spans="10:13">
      <c r="J88">
        <v>2.5553339342600001</v>
      </c>
      <c r="K88">
        <v>2.5576717384499998</v>
      </c>
      <c r="M88">
        <v>3.1839492736100001</v>
      </c>
    </row>
    <row r="89" spans="10:13">
      <c r="J89">
        <v>2.44259824326</v>
      </c>
      <c r="K89">
        <v>2.44472385598</v>
      </c>
      <c r="M89">
        <v>3.0347062233600002</v>
      </c>
    </row>
    <row r="90" spans="10:13">
      <c r="J90">
        <v>2.3288316463099998</v>
      </c>
      <c r="K90">
        <v>2.3307416134799999</v>
      </c>
      <c r="M90">
        <v>2.882673279</v>
      </c>
    </row>
    <row r="91" spans="10:13">
      <c r="J91">
        <v>2.2140053145800001</v>
      </c>
      <c r="K91">
        <v>2.2156978085699999</v>
      </c>
      <c r="M91">
        <v>2.7277694179599998</v>
      </c>
    </row>
    <row r="92" spans="10:13">
      <c r="J92">
        <v>2.09808904977</v>
      </c>
      <c r="K92">
        <v>2.0995641195100001</v>
      </c>
      <c r="M92">
        <v>2.5699098074000002</v>
      </c>
    </row>
    <row r="93" spans="10:13">
      <c r="J93">
        <v>1.98105119139</v>
      </c>
      <c r="K93">
        <v>1.9823110425299999</v>
      </c>
      <c r="M93">
        <v>2.4090055651200002</v>
      </c>
    </row>
    <row r="94" spans="10:13">
      <c r="J94">
        <v>1.86285851589</v>
      </c>
      <c r="K94">
        <v>1.86390782458</v>
      </c>
      <c r="M94">
        <v>2.24496350129</v>
      </c>
    </row>
    <row r="95" spans="10:13">
      <c r="J95">
        <v>1.7434761267100001</v>
      </c>
      <c r="K95">
        <v>1.7443223913200001</v>
      </c>
      <c r="M95">
        <v>2.0776858392099999</v>
      </c>
    </row>
    <row r="96" spans="10:13">
      <c r="J96">
        <v>1.6228673342</v>
      </c>
      <c r="K96">
        <v>1.6235212698000001</v>
      </c>
      <c r="M96">
        <v>1.9070699129999999</v>
      </c>
    </row>
    <row r="97" spans="10:13">
      <c r="J97">
        <v>1.5009935241900001</v>
      </c>
      <c r="K97">
        <v>1.50146950533</v>
      </c>
      <c r="M97">
        <v>1.73300783993</v>
      </c>
    </row>
    <row r="98" spans="10:13">
      <c r="J98">
        <v>1.3778140141299999</v>
      </c>
      <c r="K98">
        <v>1.3781305721599999</v>
      </c>
      <c r="M98">
        <v>1.55538616467</v>
      </c>
    </row>
    <row r="99" spans="10:13">
      <c r="J99">
        <v>1.2532858949600001</v>
      </c>
      <c r="K99">
        <v>1.25346627728</v>
      </c>
      <c r="M99">
        <v>1.37408547271</v>
      </c>
    </row>
    <row r="100" spans="10:13">
      <c r="J100">
        <v>1.12736385734</v>
      </c>
      <c r="K100">
        <v>1.12743665666</v>
      </c>
      <c r="M100">
        <v>1.1889799695300001</v>
      </c>
    </row>
    <row r="101" spans="10:13">
      <c r="J101">
        <v>1</v>
      </c>
      <c r="K101">
        <v>1</v>
      </c>
      <c r="M10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Joseph Hughes</cp:lastModifiedBy>
  <dcterms:created xsi:type="dcterms:W3CDTF">2014-04-17T22:00:41Z</dcterms:created>
  <dcterms:modified xsi:type="dcterms:W3CDTF">2014-04-19T02:02:41Z</dcterms:modified>
</cp:coreProperties>
</file>