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diaz\Downloads\"/>
    </mc:Choice>
  </mc:AlternateContent>
  <xr:revisionPtr revIDLastSave="0" documentId="13_ncr:1_{69E13020-1F6A-496A-9361-7940E50CEE59}" xr6:coauthVersionLast="47" xr6:coauthVersionMax="47" xr10:uidLastSave="{00000000-0000-0000-0000-000000000000}"/>
  <bookViews>
    <workbookView xWindow="-114" yWindow="-114" windowWidth="27602" windowHeight="14927" xr2:uid="{CD11303D-96D7-43AA-86B7-6B5DD8769A0E}"/>
  </bookViews>
  <sheets>
    <sheet name="Comparación" sheetId="1" r:id="rId1"/>
    <sheet name="Hoja2" sheetId="2" r:id="rId2"/>
  </sheets>
  <definedNames>
    <definedName name="_xlnm._FilterDatabase" localSheetId="0" hidden="1">Comparación!$A$1:$O$91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1" i="1" l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M91" i="1" l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27" i="1"/>
  <c r="L28" i="1"/>
  <c r="L47" i="1"/>
  <c r="G3" i="1"/>
  <c r="G4" i="1"/>
  <c r="G5" i="1"/>
  <c r="J5" i="1" s="1"/>
  <c r="K5" i="1" s="1"/>
  <c r="G6" i="1"/>
  <c r="L6" i="1" s="1"/>
  <c r="G7" i="1"/>
  <c r="L7" i="1" s="1"/>
  <c r="G8" i="1"/>
  <c r="L8" i="1" s="1"/>
  <c r="G9" i="1"/>
  <c r="L9" i="1" s="1"/>
  <c r="G10" i="1"/>
  <c r="L10" i="1" s="1"/>
  <c r="G11" i="1"/>
  <c r="L11" i="1" s="1"/>
  <c r="G12" i="1"/>
  <c r="L12" i="1" s="1"/>
  <c r="G13" i="1"/>
  <c r="G14" i="1"/>
  <c r="G15" i="1"/>
  <c r="L15" i="1" s="1"/>
  <c r="G16" i="1"/>
  <c r="G17" i="1"/>
  <c r="L17" i="1" s="1"/>
  <c r="G18" i="1"/>
  <c r="G19" i="1"/>
  <c r="G20" i="1"/>
  <c r="L20" i="1" s="1"/>
  <c r="G21" i="1"/>
  <c r="G22" i="1"/>
  <c r="J22" i="1" s="1"/>
  <c r="K22" i="1" s="1"/>
  <c r="G23" i="1"/>
  <c r="L23" i="1" s="1"/>
  <c r="G24" i="1"/>
  <c r="L24" i="1" s="1"/>
  <c r="G25" i="1"/>
  <c r="L25" i="1" s="1"/>
  <c r="G26" i="1"/>
  <c r="J26" i="1" s="1"/>
  <c r="K26" i="1" s="1"/>
  <c r="G27" i="1"/>
  <c r="J27" i="1" s="1"/>
  <c r="K27" i="1" s="1"/>
  <c r="G28" i="1"/>
  <c r="J28" i="1" s="1"/>
  <c r="K28" i="1" s="1"/>
  <c r="G29" i="1"/>
  <c r="L29" i="1" s="1"/>
  <c r="G30" i="1"/>
  <c r="L30" i="1" s="1"/>
  <c r="G31" i="1"/>
  <c r="L31" i="1" s="1"/>
  <c r="G32" i="1"/>
  <c r="L32" i="1" s="1"/>
  <c r="G33" i="1"/>
  <c r="G34" i="1"/>
  <c r="G35" i="1"/>
  <c r="G36" i="1"/>
  <c r="L36" i="1" s="1"/>
  <c r="G37" i="1"/>
  <c r="L37" i="1" s="1"/>
  <c r="G38" i="1"/>
  <c r="L38" i="1" s="1"/>
  <c r="G39" i="1"/>
  <c r="G40" i="1"/>
  <c r="J40" i="1" s="1"/>
  <c r="K40" i="1" s="1"/>
  <c r="G41" i="1"/>
  <c r="J41" i="1" s="1"/>
  <c r="K41" i="1" s="1"/>
  <c r="G42" i="1"/>
  <c r="J42" i="1" s="1"/>
  <c r="K42" i="1" s="1"/>
  <c r="G43" i="1"/>
  <c r="L43" i="1" s="1"/>
  <c r="G44" i="1"/>
  <c r="J44" i="1" s="1"/>
  <c r="K44" i="1" s="1"/>
  <c r="G45" i="1"/>
  <c r="J45" i="1" s="1"/>
  <c r="K45" i="1" s="1"/>
  <c r="G46" i="1"/>
  <c r="J46" i="1" s="1"/>
  <c r="K46" i="1" s="1"/>
  <c r="G47" i="1"/>
  <c r="J47" i="1" s="1"/>
  <c r="K47" i="1" s="1"/>
  <c r="G48" i="1"/>
  <c r="L48" i="1" s="1"/>
  <c r="G49" i="1"/>
  <c r="L49" i="1" s="1"/>
  <c r="G50" i="1"/>
  <c r="L50" i="1" s="1"/>
  <c r="G51" i="1"/>
  <c r="L51" i="1" s="1"/>
  <c r="G52" i="1"/>
  <c r="L52" i="1" s="1"/>
  <c r="G53" i="1"/>
  <c r="G54" i="1"/>
  <c r="G55" i="1"/>
  <c r="L55" i="1" s="1"/>
  <c r="G56" i="1"/>
  <c r="G57" i="1"/>
  <c r="G58" i="1"/>
  <c r="G59" i="1"/>
  <c r="G60" i="1"/>
  <c r="J60" i="1" s="1"/>
  <c r="K60" i="1" s="1"/>
  <c r="G61" i="1"/>
  <c r="G62" i="1"/>
  <c r="J62" i="1" s="1"/>
  <c r="K62" i="1" s="1"/>
  <c r="G63" i="1"/>
  <c r="J63" i="1" s="1"/>
  <c r="K63" i="1" s="1"/>
  <c r="G64" i="1"/>
  <c r="G65" i="1"/>
  <c r="L65" i="1" s="1"/>
  <c r="G66" i="1"/>
  <c r="J66" i="1" s="1"/>
  <c r="K66" i="1" s="1"/>
  <c r="G67" i="1"/>
  <c r="L67" i="1" s="1"/>
  <c r="G68" i="1"/>
  <c r="L68" i="1" s="1"/>
  <c r="G69" i="1"/>
  <c r="L69" i="1" s="1"/>
  <c r="G70" i="1"/>
  <c r="L70" i="1" s="1"/>
  <c r="G71" i="1"/>
  <c r="L71" i="1" s="1"/>
  <c r="G72" i="1"/>
  <c r="L72" i="1" s="1"/>
  <c r="G73" i="1"/>
  <c r="G74" i="1"/>
  <c r="G75" i="1"/>
  <c r="G76" i="1"/>
  <c r="G77" i="1"/>
  <c r="G78" i="1"/>
  <c r="L78" i="1" s="1"/>
  <c r="G79" i="1"/>
  <c r="G80" i="1"/>
  <c r="J80" i="1" s="1"/>
  <c r="K80" i="1" s="1"/>
  <c r="G81" i="1"/>
  <c r="G82" i="1"/>
  <c r="J82" i="1" s="1"/>
  <c r="K82" i="1" s="1"/>
  <c r="G83" i="1"/>
  <c r="J83" i="1" s="1"/>
  <c r="K83" i="1" s="1"/>
  <c r="G84" i="1"/>
  <c r="J84" i="1" s="1"/>
  <c r="K84" i="1" s="1"/>
  <c r="G85" i="1"/>
  <c r="L85" i="1" s="1"/>
  <c r="G86" i="1"/>
  <c r="L86" i="1" s="1"/>
  <c r="G87" i="1"/>
  <c r="L87" i="1" s="1"/>
  <c r="G88" i="1"/>
  <c r="L88" i="1" s="1"/>
  <c r="G89" i="1"/>
  <c r="G90" i="1"/>
  <c r="G91" i="1"/>
  <c r="L91" i="1" s="1"/>
  <c r="G2" i="1"/>
  <c r="N89" i="1" l="1"/>
  <c r="O89" i="1" s="1"/>
  <c r="J52" i="1"/>
  <c r="K52" i="1" s="1"/>
  <c r="J51" i="1"/>
  <c r="K51" i="1" s="1"/>
  <c r="J50" i="1"/>
  <c r="K50" i="1" s="1"/>
  <c r="J49" i="1"/>
  <c r="K49" i="1" s="1"/>
  <c r="J48" i="1"/>
  <c r="K48" i="1" s="1"/>
  <c r="J89" i="1"/>
  <c r="K89" i="1" s="1"/>
  <c r="J88" i="1"/>
  <c r="K88" i="1" s="1"/>
  <c r="J87" i="1"/>
  <c r="K87" i="1" s="1"/>
  <c r="N79" i="1"/>
  <c r="O79" i="1" s="1"/>
  <c r="L26" i="1"/>
  <c r="L46" i="1"/>
  <c r="L45" i="1"/>
  <c r="J86" i="1"/>
  <c r="K86" i="1" s="1"/>
  <c r="J85" i="1"/>
  <c r="K85" i="1" s="1"/>
  <c r="N2" i="1"/>
  <c r="O2" i="1" s="1"/>
  <c r="N59" i="1"/>
  <c r="O59" i="1" s="1"/>
  <c r="N87" i="1"/>
  <c r="O87" i="1" s="1"/>
  <c r="N27" i="1"/>
  <c r="O27" i="1" s="1"/>
  <c r="N90" i="1"/>
  <c r="O90" i="1" s="1"/>
  <c r="N86" i="1"/>
  <c r="O86" i="1" s="1"/>
  <c r="N66" i="1"/>
  <c r="O66" i="1" s="1"/>
  <c r="N39" i="1"/>
  <c r="O39" i="1" s="1"/>
  <c r="N18" i="1"/>
  <c r="O18" i="1" s="1"/>
  <c r="N44" i="1"/>
  <c r="O44" i="1" s="1"/>
  <c r="L66" i="1"/>
  <c r="N19" i="1"/>
  <c r="O19" i="1" s="1"/>
  <c r="N58" i="1"/>
  <c r="O58" i="1" s="1"/>
  <c r="N70" i="1"/>
  <c r="O70" i="1" s="1"/>
  <c r="N32" i="1"/>
  <c r="O32" i="1" s="1"/>
  <c r="N48" i="1"/>
  <c r="O48" i="1" s="1"/>
  <c r="N64" i="1"/>
  <c r="O64" i="1" s="1"/>
  <c r="N4" i="1"/>
  <c r="O4" i="1" s="1"/>
  <c r="J10" i="1"/>
  <c r="K10" i="1" s="1"/>
  <c r="L89" i="1"/>
  <c r="N31" i="1"/>
  <c r="O31" i="1" s="1"/>
  <c r="N71" i="1"/>
  <c r="O71" i="1" s="1"/>
  <c r="N88" i="1"/>
  <c r="O88" i="1" s="1"/>
  <c r="L90" i="1"/>
  <c r="N3" i="1"/>
  <c r="O3" i="1" s="1"/>
  <c r="J9" i="1"/>
  <c r="K9" i="1" s="1"/>
  <c r="N12" i="1"/>
  <c r="O12" i="1" s="1"/>
  <c r="N30" i="1"/>
  <c r="O30" i="1" s="1"/>
  <c r="N46" i="1"/>
  <c r="O46" i="1" s="1"/>
  <c r="J2" i="1"/>
  <c r="K2" i="1" s="1"/>
  <c r="J8" i="1"/>
  <c r="K8" i="1" s="1"/>
  <c r="N11" i="1"/>
  <c r="O11" i="1" s="1"/>
  <c r="N29" i="1"/>
  <c r="O29" i="1" s="1"/>
  <c r="N47" i="1"/>
  <c r="O47" i="1" s="1"/>
  <c r="J12" i="1"/>
  <c r="K12" i="1" s="1"/>
  <c r="N81" i="1"/>
  <c r="O81" i="1" s="1"/>
  <c r="N61" i="1"/>
  <c r="O61" i="1" s="1"/>
  <c r="N21" i="1"/>
  <c r="O21" i="1" s="1"/>
  <c r="J91" i="1"/>
  <c r="K91" i="1" s="1"/>
  <c r="J7" i="1"/>
  <c r="K7" i="1" s="1"/>
  <c r="N10" i="1"/>
  <c r="O10" i="1" s="1"/>
  <c r="N28" i="1"/>
  <c r="O28" i="1" s="1"/>
  <c r="N72" i="1"/>
  <c r="O72" i="1" s="1"/>
  <c r="N68" i="1"/>
  <c r="O68" i="1" s="1"/>
  <c r="N67" i="1"/>
  <c r="O67" i="1" s="1"/>
  <c r="J11" i="1"/>
  <c r="K11" i="1" s="1"/>
  <c r="J90" i="1"/>
  <c r="K90" i="1" s="1"/>
  <c r="J6" i="1"/>
  <c r="K6" i="1" s="1"/>
  <c r="N69" i="1"/>
  <c r="O69" i="1" s="1"/>
  <c r="N26" i="1"/>
  <c r="O26" i="1" s="1"/>
  <c r="L63" i="1"/>
  <c r="N77" i="1"/>
  <c r="O77" i="1" s="1"/>
  <c r="N57" i="1"/>
  <c r="O57" i="1" s="1"/>
  <c r="N35" i="1"/>
  <c r="O35" i="1" s="1"/>
  <c r="N23" i="1"/>
  <c r="O23" i="1" s="1"/>
  <c r="J23" i="1"/>
  <c r="K23" i="1" s="1"/>
  <c r="L3" i="1"/>
  <c r="N75" i="1"/>
  <c r="O75" i="1" s="1"/>
  <c r="N54" i="1"/>
  <c r="O54" i="1" s="1"/>
  <c r="J4" i="1"/>
  <c r="K4" i="1" s="1"/>
  <c r="N33" i="1"/>
  <c r="O33" i="1" s="1"/>
  <c r="N51" i="1"/>
  <c r="O51" i="1" s="1"/>
  <c r="N9" i="1"/>
  <c r="O9" i="1" s="1"/>
  <c r="J64" i="1"/>
  <c r="K64" i="1" s="1"/>
  <c r="L4" i="1"/>
  <c r="N83" i="1"/>
  <c r="O83" i="1" s="1"/>
  <c r="N14" i="1"/>
  <c r="O14" i="1" s="1"/>
  <c r="N13" i="1"/>
  <c r="O13" i="1" s="1"/>
  <c r="J43" i="1"/>
  <c r="K43" i="1" s="1"/>
  <c r="L2" i="1"/>
  <c r="J70" i="1"/>
  <c r="K70" i="1" s="1"/>
  <c r="J30" i="1"/>
  <c r="K30" i="1" s="1"/>
  <c r="J69" i="1"/>
  <c r="K69" i="1" s="1"/>
  <c r="J29" i="1"/>
  <c r="K29" i="1" s="1"/>
  <c r="N50" i="1"/>
  <c r="O50" i="1" s="1"/>
  <c r="N8" i="1"/>
  <c r="O8" i="1" s="1"/>
  <c r="L64" i="1"/>
  <c r="N56" i="1"/>
  <c r="O56" i="1" s="1"/>
  <c r="N53" i="1"/>
  <c r="O53" i="1" s="1"/>
  <c r="J3" i="1"/>
  <c r="K3" i="1" s="1"/>
  <c r="N63" i="1"/>
  <c r="O63" i="1" s="1"/>
  <c r="J71" i="1"/>
  <c r="K71" i="1" s="1"/>
  <c r="J68" i="1"/>
  <c r="K68" i="1" s="1"/>
  <c r="L84" i="1"/>
  <c r="N91" i="1"/>
  <c r="O91" i="1" s="1"/>
  <c r="N49" i="1"/>
  <c r="O49" i="1" s="1"/>
  <c r="N7" i="1"/>
  <c r="O7" i="1" s="1"/>
  <c r="N84" i="1"/>
  <c r="O84" i="1" s="1"/>
  <c r="N76" i="1"/>
  <c r="O76" i="1" s="1"/>
  <c r="L44" i="1"/>
  <c r="N74" i="1"/>
  <c r="O74" i="1" s="1"/>
  <c r="J67" i="1"/>
  <c r="K67" i="1" s="1"/>
  <c r="L83" i="1"/>
  <c r="N6" i="1"/>
  <c r="O6" i="1" s="1"/>
  <c r="J24" i="1"/>
  <c r="K24" i="1" s="1"/>
  <c r="N43" i="1"/>
  <c r="O43" i="1" s="1"/>
  <c r="N16" i="1"/>
  <c r="O16" i="1" s="1"/>
  <c r="N24" i="1"/>
  <c r="O24" i="1" s="1"/>
  <c r="N34" i="1"/>
  <c r="O34" i="1" s="1"/>
  <c r="J31" i="1"/>
  <c r="K31" i="1" s="1"/>
  <c r="N52" i="1"/>
  <c r="O52" i="1" s="1"/>
  <c r="N73" i="1"/>
  <c r="O73" i="1" s="1"/>
  <c r="J72" i="1"/>
  <c r="K72" i="1" s="1"/>
  <c r="J32" i="1"/>
  <c r="K32" i="1" s="1"/>
  <c r="N85" i="1"/>
  <c r="O85" i="1" s="1"/>
  <c r="N65" i="1"/>
  <c r="O65" i="1" s="1"/>
  <c r="N45" i="1"/>
  <c r="O45" i="1" s="1"/>
  <c r="N25" i="1"/>
  <c r="O25" i="1" s="1"/>
  <c r="N5" i="1"/>
  <c r="O5" i="1" s="1"/>
  <c r="J65" i="1"/>
  <c r="K65" i="1" s="1"/>
  <c r="J25" i="1"/>
  <c r="K25" i="1" s="1"/>
  <c r="L5" i="1"/>
  <c r="L82" i="1"/>
  <c r="L62" i="1"/>
  <c r="L42" i="1"/>
  <c r="L22" i="1"/>
  <c r="L81" i="1"/>
  <c r="L61" i="1"/>
  <c r="L41" i="1"/>
  <c r="L21" i="1"/>
  <c r="L40" i="1"/>
  <c r="L39" i="1"/>
  <c r="N42" i="1"/>
  <c r="O42" i="1" s="1"/>
  <c r="L77" i="1"/>
  <c r="N41" i="1"/>
  <c r="O41" i="1" s="1"/>
  <c r="N80" i="1"/>
  <c r="O80" i="1" s="1"/>
  <c r="N60" i="1"/>
  <c r="O60" i="1" s="1"/>
  <c r="N40" i="1"/>
  <c r="O40" i="1" s="1"/>
  <c r="N20" i="1"/>
  <c r="O20" i="1" s="1"/>
  <c r="L60" i="1"/>
  <c r="L79" i="1"/>
  <c r="L19" i="1"/>
  <c r="L58" i="1"/>
  <c r="L18" i="1"/>
  <c r="N82" i="1"/>
  <c r="O82" i="1" s="1"/>
  <c r="J61" i="1"/>
  <c r="K61" i="1" s="1"/>
  <c r="L57" i="1"/>
  <c r="J20" i="1"/>
  <c r="K20" i="1" s="1"/>
  <c r="L56" i="1"/>
  <c r="J78" i="1"/>
  <c r="K78" i="1" s="1"/>
  <c r="J58" i="1"/>
  <c r="K58" i="1" s="1"/>
  <c r="J38" i="1"/>
  <c r="K38" i="1" s="1"/>
  <c r="J18" i="1"/>
  <c r="K18" i="1" s="1"/>
  <c r="L74" i="1"/>
  <c r="L54" i="1"/>
  <c r="L34" i="1"/>
  <c r="L14" i="1"/>
  <c r="N78" i="1"/>
  <c r="O78" i="1" s="1"/>
  <c r="N38" i="1"/>
  <c r="O38" i="1" s="1"/>
  <c r="L80" i="1"/>
  <c r="L59" i="1"/>
  <c r="N22" i="1"/>
  <c r="O22" i="1" s="1"/>
  <c r="J81" i="1"/>
  <c r="K81" i="1" s="1"/>
  <c r="L16" i="1"/>
  <c r="J39" i="1"/>
  <c r="K39" i="1" s="1"/>
  <c r="L75" i="1"/>
  <c r="J77" i="1"/>
  <c r="K77" i="1" s="1"/>
  <c r="J57" i="1"/>
  <c r="K57" i="1" s="1"/>
  <c r="J37" i="1"/>
  <c r="K37" i="1" s="1"/>
  <c r="J17" i="1"/>
  <c r="K17" i="1" s="1"/>
  <c r="L73" i="1"/>
  <c r="L53" i="1"/>
  <c r="L33" i="1"/>
  <c r="L13" i="1"/>
  <c r="N37" i="1"/>
  <c r="O37" i="1" s="1"/>
  <c r="N17" i="1"/>
  <c r="O17" i="1" s="1"/>
  <c r="N62" i="1"/>
  <c r="O62" i="1" s="1"/>
  <c r="L76" i="1"/>
  <c r="J79" i="1"/>
  <c r="K79" i="1" s="1"/>
  <c r="J76" i="1"/>
  <c r="K76" i="1" s="1"/>
  <c r="J56" i="1"/>
  <c r="K56" i="1" s="1"/>
  <c r="J36" i="1"/>
  <c r="K36" i="1" s="1"/>
  <c r="J16" i="1"/>
  <c r="K16" i="1" s="1"/>
  <c r="N36" i="1"/>
  <c r="O36" i="1" s="1"/>
  <c r="J21" i="1"/>
  <c r="K21" i="1" s="1"/>
  <c r="J19" i="1"/>
  <c r="K19" i="1" s="1"/>
  <c r="L35" i="1"/>
  <c r="J75" i="1"/>
  <c r="K75" i="1" s="1"/>
  <c r="J55" i="1"/>
  <c r="K55" i="1" s="1"/>
  <c r="J35" i="1"/>
  <c r="K35" i="1" s="1"/>
  <c r="J15" i="1"/>
  <c r="K15" i="1" s="1"/>
  <c r="N55" i="1"/>
  <c r="O55" i="1" s="1"/>
  <c r="N15" i="1"/>
  <c r="O15" i="1" s="1"/>
  <c r="J74" i="1"/>
  <c r="K74" i="1" s="1"/>
  <c r="J54" i="1"/>
  <c r="K54" i="1" s="1"/>
  <c r="J34" i="1"/>
  <c r="K34" i="1" s="1"/>
  <c r="J14" i="1"/>
  <c r="K14" i="1" s="1"/>
  <c r="J59" i="1"/>
  <c r="K59" i="1" s="1"/>
  <c r="J73" i="1"/>
  <c r="K73" i="1" s="1"/>
  <c r="J53" i="1"/>
  <c r="K53" i="1" s="1"/>
  <c r="J33" i="1"/>
  <c r="K33" i="1" s="1"/>
  <c r="J13" i="1"/>
  <c r="K13" i="1" s="1"/>
</calcChain>
</file>

<file path=xl/sharedStrings.xml><?xml version="1.0" encoding="utf-8"?>
<sst xmlns="http://schemas.openxmlformats.org/spreadsheetml/2006/main" count="351" uniqueCount="45">
  <si>
    <t>FECHA</t>
  </si>
  <si>
    <t>PROVEEDOR</t>
  </si>
  <si>
    <t>PRODUCTO</t>
  </si>
  <si>
    <t>PRECIO LISTA PETRO PERÚ</t>
  </si>
  <si>
    <t>P. LISTA SIN IGV</t>
  </si>
  <si>
    <t>DESCUENTO</t>
  </si>
  <si>
    <t>FISE</t>
  </si>
  <si>
    <t>PRECIO EX RACK</t>
  </si>
  <si>
    <t>PRECOI EX RACK INC. IGV</t>
  </si>
  <si>
    <t>COSTO</t>
  </si>
  <si>
    <t>PRIMAX</t>
  </si>
  <si>
    <t>CALLAO</t>
  </si>
  <si>
    <t>DIESEL B5 S-50</t>
  </si>
  <si>
    <t>DIESEL B5 S-50 UV</t>
  </si>
  <si>
    <t>GASOHOL REGULAR</t>
  </si>
  <si>
    <t>GASOHOL PREMIUM</t>
  </si>
  <si>
    <t>VALERO</t>
  </si>
  <si>
    <t>PAMPILLA</t>
  </si>
  <si>
    <t>CONCHAN</t>
  </si>
  <si>
    <t>MONTE AZUL</t>
  </si>
  <si>
    <t>ILO</t>
  </si>
  <si>
    <t>TALARA</t>
  </si>
  <si>
    <t>PIURA</t>
  </si>
  <si>
    <t>SALAVERRY</t>
  </si>
  <si>
    <t>ETEN</t>
  </si>
  <si>
    <t>CHIMBOTE</t>
  </si>
  <si>
    <t>JULIACA</t>
  </si>
  <si>
    <t>CUSCO</t>
  </si>
  <si>
    <t>PISCO</t>
  </si>
  <si>
    <t>REPSOL</t>
  </si>
  <si>
    <t>MOLLENDO</t>
  </si>
  <si>
    <t>MARATHON</t>
  </si>
  <si>
    <t>PRECIO VENTA INCL. IGV + PERCEPCION</t>
  </si>
  <si>
    <t>DESCUENTO ENERGIGAS</t>
  </si>
  <si>
    <t>PRECIO VENTA INCL. IGV</t>
  </si>
  <si>
    <t>TERMINAL</t>
  </si>
  <si>
    <t>NORTE</t>
  </si>
  <si>
    <t>ZONA</t>
  </si>
  <si>
    <t>TERMINALES</t>
  </si>
  <si>
    <t>CENTRO</t>
  </si>
  <si>
    <t>SUR</t>
  </si>
  <si>
    <t>SUPE</t>
  </si>
  <si>
    <t xml:space="preserve">ZONA CENTRO </t>
  </si>
  <si>
    <t>Tabla de descuentos</t>
  </si>
  <si>
    <t>Tabla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</si>
</sst>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  <xf numFmtId="0" fontId="0" fillId="0" borderId="1" xfId="0" applyBorder="1"/>
    <xf numFmtId="0" fontId="0" fillId="3" borderId="0" xfId="0" applyFill="1"/>
    <xf numFmtId="2" fontId="1" fillId="2" borderId="0" xfId="0" applyNumberFormat="1" applyFont="1" applyFill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0602-137A-4A9C-BC7E-DB19AA27CF7C}">
  <dimension ref="A1:O91"/>
  <sheetViews>
    <sheetView tabSelected="1" workbookViewId="0">
      <selection activeCell="O9" sqref="O9"/>
    </sheetView>
  </sheetViews>
  <sheetFormatPr baseColWidth="10" defaultRowHeight="14.3" x14ac:dyDescent="0.25"/>
  <cols>
    <col min="1" max="1" width="11.42578125" style="3"/>
    <col min="3" max="3" width="15" customWidth="1"/>
    <col min="5" max="6" width="20.140625" customWidth="1"/>
    <col min="7" max="7" width="16.85546875" bestFit="1" customWidth="1"/>
    <col min="8" max="8" width="13.5703125" style="9" customWidth="1"/>
    <col min="13" max="13" width="19" bestFit="1" customWidth="1"/>
    <col min="14" max="14" width="13.5703125" bestFit="1" customWidth="1"/>
    <col min="15" max="15" width="35.5703125" style="9" bestFit="1" customWidth="1"/>
  </cols>
  <sheetData>
    <row r="1" spans="1:15" x14ac:dyDescent="0.25">
      <c r="A1" s="4" t="s">
        <v>0</v>
      </c>
      <c r="B1" s="5" t="s">
        <v>1</v>
      </c>
      <c r="C1" s="5" t="s">
        <v>35</v>
      </c>
      <c r="D1" s="5" t="s">
        <v>37</v>
      </c>
      <c r="E1" s="5" t="s">
        <v>2</v>
      </c>
      <c r="F1" s="5" t="s">
        <v>3</v>
      </c>
      <c r="G1" s="5" t="s">
        <v>4</v>
      </c>
      <c r="H1" s="8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33</v>
      </c>
      <c r="N1" s="5" t="s">
        <v>34</v>
      </c>
      <c r="O1" s="8" t="s">
        <v>32</v>
      </c>
    </row>
    <row r="2" spans="1:15" x14ac:dyDescent="0.25">
      <c r="A2" s="3">
        <v>45543</v>
      </c>
      <c r="B2" t="s">
        <v>10</v>
      </c>
      <c r="C2" t="s">
        <v>11</v>
      </c>
      <c r="D2" t="str">
        <f>VLOOKUP(C2,Hoja2!$A$2:$B$17,2,0)</f>
        <v>CENTRO</v>
      </c>
      <c r="E2" t="s">
        <v>12</v>
      </c>
      <c r="F2">
        <v>15.941800000000001</v>
      </c>
      <c r="G2">
        <f>F2/1.18</f>
        <v>13.510000000000002</v>
      </c>
      <c r="H2" s="9">
        <v>2.5</v>
      </c>
      <c r="I2">
        <v>9.0380952380952367E-2</v>
      </c>
      <c r="J2">
        <f>G2+I2</f>
        <v>13.600380952380954</v>
      </c>
      <c r="K2">
        <f>J2*1.18</f>
        <v>16.048449523809523</v>
      </c>
      <c r="L2">
        <f>(G2-H2+I2)*1.18</f>
        <v>13.098449523809524</v>
      </c>
      <c r="M2" s="2">
        <f>IF(OR(E2="DIESEL B5 S-50",E2="DIESEL B5 S-50 UV"),H2-0.1,H2-0.12)</f>
        <v>2.4</v>
      </c>
      <c r="N2" s="1">
        <f>(G2-M2+I2)*1.18</f>
        <v>13.216449523809525</v>
      </c>
      <c r="O2" s="1">
        <f>N2*1.01</f>
        <v>13.34861401904762</v>
      </c>
    </row>
    <row r="3" spans="1:15" x14ac:dyDescent="0.25">
      <c r="A3" s="3">
        <v>45543</v>
      </c>
      <c r="B3" t="s">
        <v>10</v>
      </c>
      <c r="C3" t="s">
        <v>11</v>
      </c>
      <c r="D3" t="str">
        <f>VLOOKUP(C3,Hoja2!$A$2:$B$17,2,0)</f>
        <v>CENTRO</v>
      </c>
      <c r="E3" t="s">
        <v>13</v>
      </c>
      <c r="F3">
        <v>13.192399999999999</v>
      </c>
      <c r="G3">
        <f t="shared" ref="G3:G66" si="0">F3/1.18</f>
        <v>11.18</v>
      </c>
      <c r="H3" s="9">
        <v>0.05</v>
      </c>
      <c r="I3">
        <v>9.0380952380952367E-2</v>
      </c>
      <c r="J3">
        <f t="shared" ref="J3:J66" si="1">G3+I3</f>
        <v>11.270380952380952</v>
      </c>
      <c r="K3">
        <f t="shared" ref="K3:K66" si="2">J3*1.18</f>
        <v>13.299049523809522</v>
      </c>
      <c r="L3">
        <f t="shared" ref="L3:L66" si="3">(G3-H3+I3)*1.18</f>
        <v>13.240049523809523</v>
      </c>
      <c r="M3" s="2">
        <f t="shared" ref="M3:M66" si="4">IF(OR(E3="DIESEL B5 S-50",E3="DIESEL B5 S-50 UV"),H3-0.1,H3-0.12)</f>
        <v>-0.05</v>
      </c>
      <c r="N3" s="1">
        <f t="shared" ref="N3:N66" si="5">(G3-M3+I3)*1.18</f>
        <v>13.358049523809523</v>
      </c>
      <c r="O3" s="1">
        <f t="shared" ref="O3:O66" si="6">N3*1.01</f>
        <v>13.491630019047619</v>
      </c>
    </row>
    <row r="4" spans="1:15" x14ac:dyDescent="0.25">
      <c r="A4" s="3">
        <v>45543</v>
      </c>
      <c r="B4" t="s">
        <v>10</v>
      </c>
      <c r="C4" t="s">
        <v>11</v>
      </c>
      <c r="D4" t="str">
        <f>VLOOKUP(C4,Hoja2!$A$2:$B$17,2,0)</f>
        <v>CENTRO</v>
      </c>
      <c r="E4" t="s">
        <v>14</v>
      </c>
      <c r="F4">
        <v>15.552899999999999</v>
      </c>
      <c r="G4">
        <f t="shared" si="0"/>
        <v>13.18042372881356</v>
      </c>
      <c r="H4" s="9">
        <v>2.4</v>
      </c>
      <c r="I4">
        <v>9.0380952380952367E-2</v>
      </c>
      <c r="J4">
        <f t="shared" si="1"/>
        <v>13.270804681194512</v>
      </c>
      <c r="K4">
        <f t="shared" si="2"/>
        <v>15.659549523809524</v>
      </c>
      <c r="L4">
        <f t="shared" si="3"/>
        <v>12.827549523809523</v>
      </c>
      <c r="M4" s="2">
        <f t="shared" si="4"/>
        <v>2.2799999999999998</v>
      </c>
      <c r="N4" s="1">
        <f t="shared" si="5"/>
        <v>12.969149523809525</v>
      </c>
      <c r="O4" s="1">
        <f t="shared" si="6"/>
        <v>13.098841019047621</v>
      </c>
    </row>
    <row r="5" spans="1:15" x14ac:dyDescent="0.25">
      <c r="A5" s="3">
        <v>45543</v>
      </c>
      <c r="B5" t="s">
        <v>10</v>
      </c>
      <c r="C5" t="s">
        <v>11</v>
      </c>
      <c r="D5" t="str">
        <f>VLOOKUP(C5,Hoja2!$A$2:$B$17,2,0)</f>
        <v>CENTRO</v>
      </c>
      <c r="E5" t="s">
        <v>15</v>
      </c>
      <c r="F5">
        <v>16.473299999999998</v>
      </c>
      <c r="G5">
        <f t="shared" si="0"/>
        <v>13.960423728813559</v>
      </c>
      <c r="H5" s="9">
        <v>2.5499999999999998</v>
      </c>
      <c r="I5">
        <v>9.0380952380952367E-2</v>
      </c>
      <c r="J5">
        <f t="shared" si="1"/>
        <v>14.050804681194512</v>
      </c>
      <c r="K5">
        <f t="shared" si="2"/>
        <v>16.579949523809525</v>
      </c>
      <c r="L5">
        <f t="shared" si="3"/>
        <v>13.570949523809523</v>
      </c>
      <c r="M5" s="2">
        <f t="shared" si="4"/>
        <v>2.4299999999999997</v>
      </c>
      <c r="N5" s="1">
        <f t="shared" si="5"/>
        <v>13.712549523809523</v>
      </c>
      <c r="O5" s="1">
        <f t="shared" si="6"/>
        <v>13.849675019047618</v>
      </c>
    </row>
    <row r="6" spans="1:15" x14ac:dyDescent="0.25">
      <c r="A6" s="3">
        <v>45543</v>
      </c>
      <c r="B6" t="s">
        <v>10</v>
      </c>
      <c r="C6" t="s">
        <v>16</v>
      </c>
      <c r="D6" t="str">
        <f>VLOOKUP(C6,Hoja2!$A$2:$B$17,2,0)</f>
        <v>CENTRO</v>
      </c>
      <c r="E6" t="s">
        <v>12</v>
      </c>
      <c r="F6">
        <v>15.941800000000001</v>
      </c>
      <c r="G6">
        <f t="shared" si="0"/>
        <v>13.510000000000002</v>
      </c>
      <c r="H6" s="9">
        <v>2.67</v>
      </c>
      <c r="I6">
        <v>9.0380952380952367E-2</v>
      </c>
      <c r="J6">
        <f t="shared" si="1"/>
        <v>13.600380952380954</v>
      </c>
      <c r="K6">
        <f t="shared" si="2"/>
        <v>16.048449523809523</v>
      </c>
      <c r="L6">
        <f t="shared" si="3"/>
        <v>12.897849523809525</v>
      </c>
      <c r="M6" s="2">
        <f t="shared" si="4"/>
        <v>2.57</v>
      </c>
      <c r="N6" s="1">
        <f t="shared" si="5"/>
        <v>13.015849523809525</v>
      </c>
      <c r="O6" s="1">
        <f t="shared" si="6"/>
        <v>13.146008019047621</v>
      </c>
    </row>
    <row r="7" spans="1:15" x14ac:dyDescent="0.25">
      <c r="A7" s="3">
        <v>45543</v>
      </c>
      <c r="B7" t="s">
        <v>10</v>
      </c>
      <c r="C7" t="s">
        <v>16</v>
      </c>
      <c r="D7" t="str">
        <f>VLOOKUP(C7,Hoja2!$A$2:$B$17,2,0)</f>
        <v>CENTRO</v>
      </c>
      <c r="E7" t="s">
        <v>13</v>
      </c>
      <c r="F7">
        <v>13.192399999999999</v>
      </c>
      <c r="G7">
        <f t="shared" si="0"/>
        <v>11.18</v>
      </c>
      <c r="H7" s="9">
        <v>0.12</v>
      </c>
      <c r="I7">
        <v>9.0380952380952367E-2</v>
      </c>
      <c r="J7">
        <f t="shared" si="1"/>
        <v>11.270380952380952</v>
      </c>
      <c r="K7">
        <f t="shared" si="2"/>
        <v>13.299049523809522</v>
      </c>
      <c r="L7">
        <f t="shared" si="3"/>
        <v>13.157449523809523</v>
      </c>
      <c r="M7" s="2">
        <f t="shared" si="4"/>
        <v>1.999999999999999E-2</v>
      </c>
      <c r="N7" s="1">
        <f t="shared" si="5"/>
        <v>13.275449523809524</v>
      </c>
      <c r="O7" s="1">
        <f t="shared" si="6"/>
        <v>13.40820401904762</v>
      </c>
    </row>
    <row r="8" spans="1:15" x14ac:dyDescent="0.25">
      <c r="A8" s="3">
        <v>45543</v>
      </c>
      <c r="B8" t="s">
        <v>10</v>
      </c>
      <c r="C8" t="s">
        <v>16</v>
      </c>
      <c r="D8" t="str">
        <f>VLOOKUP(C8,Hoja2!$A$2:$B$17,2,0)</f>
        <v>CENTRO</v>
      </c>
      <c r="E8" t="s">
        <v>14</v>
      </c>
      <c r="F8">
        <v>15.552899999999999</v>
      </c>
      <c r="G8">
        <f t="shared" si="0"/>
        <v>13.18042372881356</v>
      </c>
      <c r="H8" s="9">
        <v>2.57</v>
      </c>
      <c r="I8">
        <v>9.0380952380952367E-2</v>
      </c>
      <c r="J8">
        <f t="shared" si="1"/>
        <v>13.270804681194512</v>
      </c>
      <c r="K8">
        <f t="shared" si="2"/>
        <v>15.659549523809524</v>
      </c>
      <c r="L8">
        <f t="shared" si="3"/>
        <v>12.626949523809524</v>
      </c>
      <c r="M8" s="2">
        <f t="shared" si="4"/>
        <v>2.4499999999999997</v>
      </c>
      <c r="N8" s="1">
        <f t="shared" si="5"/>
        <v>12.768549523809526</v>
      </c>
      <c r="O8" s="1">
        <f t="shared" si="6"/>
        <v>12.896235019047621</v>
      </c>
    </row>
    <row r="9" spans="1:15" x14ac:dyDescent="0.25">
      <c r="A9" s="3">
        <v>45543</v>
      </c>
      <c r="B9" t="s">
        <v>10</v>
      </c>
      <c r="C9" t="s">
        <v>16</v>
      </c>
      <c r="D9" t="str">
        <f>VLOOKUP(C9,Hoja2!$A$2:$B$17,2,0)</f>
        <v>CENTRO</v>
      </c>
      <c r="E9" t="s">
        <v>15</v>
      </c>
      <c r="F9">
        <v>16.473299999999998</v>
      </c>
      <c r="G9">
        <f t="shared" si="0"/>
        <v>13.960423728813559</v>
      </c>
      <c r="H9" s="9">
        <v>2.67</v>
      </c>
      <c r="I9">
        <v>9.0380952380952367E-2</v>
      </c>
      <c r="J9">
        <f t="shared" si="1"/>
        <v>14.050804681194512</v>
      </c>
      <c r="K9">
        <f t="shared" si="2"/>
        <v>16.579949523809525</v>
      </c>
      <c r="L9">
        <f t="shared" si="3"/>
        <v>13.429349523809524</v>
      </c>
      <c r="M9" s="2">
        <f t="shared" si="4"/>
        <v>2.5499999999999998</v>
      </c>
      <c r="N9" s="1">
        <f t="shared" si="5"/>
        <v>13.570949523809523</v>
      </c>
      <c r="O9" s="1">
        <f t="shared" si="6"/>
        <v>13.706659019047619</v>
      </c>
    </row>
    <row r="10" spans="1:15" x14ac:dyDescent="0.25">
      <c r="A10" s="3">
        <v>45543</v>
      </c>
      <c r="B10" t="s">
        <v>10</v>
      </c>
      <c r="C10" t="s">
        <v>17</v>
      </c>
      <c r="D10" t="str">
        <f>VLOOKUP(C10,Hoja2!$A$2:$B$17,2,0)</f>
        <v>CENTRO</v>
      </c>
      <c r="E10" t="s">
        <v>12</v>
      </c>
      <c r="F10">
        <v>15.941800000000001</v>
      </c>
      <c r="G10">
        <f t="shared" si="0"/>
        <v>13.510000000000002</v>
      </c>
      <c r="H10" s="9">
        <v>2.4</v>
      </c>
      <c r="I10">
        <v>9.0380952380952367E-2</v>
      </c>
      <c r="J10">
        <f t="shared" si="1"/>
        <v>13.600380952380954</v>
      </c>
      <c r="K10">
        <f t="shared" si="2"/>
        <v>16.048449523809523</v>
      </c>
      <c r="L10">
        <f t="shared" si="3"/>
        <v>13.216449523809525</v>
      </c>
      <c r="M10" s="2">
        <f t="shared" si="4"/>
        <v>2.2999999999999998</v>
      </c>
      <c r="N10" s="1">
        <f t="shared" si="5"/>
        <v>13.334449523809525</v>
      </c>
      <c r="O10" s="1">
        <f t="shared" si="6"/>
        <v>13.46779401904762</v>
      </c>
    </row>
    <row r="11" spans="1:15" x14ac:dyDescent="0.25">
      <c r="A11" s="3">
        <v>45543</v>
      </c>
      <c r="B11" t="s">
        <v>10</v>
      </c>
      <c r="C11" t="s">
        <v>17</v>
      </c>
      <c r="D11" t="str">
        <f>VLOOKUP(C11,Hoja2!$A$2:$B$17,2,0)</f>
        <v>CENTRO</v>
      </c>
      <c r="E11" t="s">
        <v>13</v>
      </c>
      <c r="F11">
        <v>13.192399999999999</v>
      </c>
      <c r="G11">
        <f t="shared" si="0"/>
        <v>11.18</v>
      </c>
      <c r="H11" s="9">
        <v>0</v>
      </c>
      <c r="I11">
        <v>9.0380952380952367E-2</v>
      </c>
      <c r="J11">
        <f t="shared" si="1"/>
        <v>11.270380952380952</v>
      </c>
      <c r="K11">
        <f t="shared" si="2"/>
        <v>13.299049523809522</v>
      </c>
      <c r="L11">
        <f t="shared" si="3"/>
        <v>13.299049523809522</v>
      </c>
      <c r="M11" s="2">
        <f t="shared" si="4"/>
        <v>-0.1</v>
      </c>
      <c r="N11" s="1">
        <f t="shared" si="5"/>
        <v>13.417049523809522</v>
      </c>
      <c r="O11" s="1">
        <f t="shared" si="6"/>
        <v>13.551220019047618</v>
      </c>
    </row>
    <row r="12" spans="1:15" x14ac:dyDescent="0.25">
      <c r="A12" s="3">
        <v>45543</v>
      </c>
      <c r="B12" t="s">
        <v>10</v>
      </c>
      <c r="C12" t="s">
        <v>17</v>
      </c>
      <c r="D12" t="str">
        <f>VLOOKUP(C12,Hoja2!$A$2:$B$17,2,0)</f>
        <v>CENTRO</v>
      </c>
      <c r="E12" t="s">
        <v>14</v>
      </c>
      <c r="F12">
        <v>15.552899999999999</v>
      </c>
      <c r="G12">
        <f t="shared" si="0"/>
        <v>13.18042372881356</v>
      </c>
      <c r="H12" s="9">
        <v>2.57</v>
      </c>
      <c r="I12">
        <v>9.0380952380952367E-2</v>
      </c>
      <c r="J12">
        <f t="shared" si="1"/>
        <v>13.270804681194512</v>
      </c>
      <c r="K12">
        <f t="shared" si="2"/>
        <v>15.659549523809524</v>
      </c>
      <c r="L12">
        <f t="shared" si="3"/>
        <v>12.626949523809524</v>
      </c>
      <c r="M12" s="2">
        <f t="shared" si="4"/>
        <v>2.4499999999999997</v>
      </c>
      <c r="N12" s="1">
        <f t="shared" si="5"/>
        <v>12.768549523809526</v>
      </c>
      <c r="O12" s="1">
        <f t="shared" si="6"/>
        <v>12.896235019047621</v>
      </c>
    </row>
    <row r="13" spans="1:15" x14ac:dyDescent="0.25">
      <c r="A13" s="3">
        <v>45543</v>
      </c>
      <c r="B13" t="s">
        <v>10</v>
      </c>
      <c r="C13" t="s">
        <v>17</v>
      </c>
      <c r="D13" t="str">
        <f>VLOOKUP(C13,Hoja2!$A$2:$B$17,2,0)</f>
        <v>CENTRO</v>
      </c>
      <c r="E13" t="s">
        <v>15</v>
      </c>
      <c r="F13">
        <v>16.473299999999998</v>
      </c>
      <c r="G13">
        <f t="shared" si="0"/>
        <v>13.960423728813559</v>
      </c>
      <c r="H13" s="9">
        <v>2.62</v>
      </c>
      <c r="I13">
        <v>9.0380952380952367E-2</v>
      </c>
      <c r="J13">
        <f t="shared" si="1"/>
        <v>14.050804681194512</v>
      </c>
      <c r="K13">
        <f t="shared" si="2"/>
        <v>16.579949523809525</v>
      </c>
      <c r="L13">
        <f t="shared" si="3"/>
        <v>13.488349523809521</v>
      </c>
      <c r="M13" s="2">
        <f t="shared" si="4"/>
        <v>2.5</v>
      </c>
      <c r="N13" s="1">
        <f t="shared" si="5"/>
        <v>13.629949523809524</v>
      </c>
      <c r="O13" s="1">
        <f t="shared" si="6"/>
        <v>13.766249019047619</v>
      </c>
    </row>
    <row r="14" spans="1:15" x14ac:dyDescent="0.25">
      <c r="A14" s="3">
        <v>45543</v>
      </c>
      <c r="B14" t="s">
        <v>10</v>
      </c>
      <c r="C14" t="s">
        <v>18</v>
      </c>
      <c r="D14" t="str">
        <f>VLOOKUP(C14,Hoja2!$A$2:$B$17,2,0)</f>
        <v>SUR</v>
      </c>
      <c r="E14" t="s">
        <v>12</v>
      </c>
      <c r="F14">
        <v>15.941800000000001</v>
      </c>
      <c r="G14">
        <f t="shared" si="0"/>
        <v>13.510000000000002</v>
      </c>
      <c r="H14" s="9">
        <v>2.38</v>
      </c>
      <c r="I14">
        <v>9.0380952380952367E-2</v>
      </c>
      <c r="J14">
        <f t="shared" si="1"/>
        <v>13.600380952380954</v>
      </c>
      <c r="K14">
        <f t="shared" si="2"/>
        <v>16.048449523809523</v>
      </c>
      <c r="L14">
        <f t="shared" si="3"/>
        <v>13.240049523809526</v>
      </c>
      <c r="M14" s="2">
        <f t="shared" si="4"/>
        <v>2.2799999999999998</v>
      </c>
      <c r="N14" s="1">
        <f t="shared" si="5"/>
        <v>13.358049523809525</v>
      </c>
      <c r="O14" s="1">
        <f t="shared" si="6"/>
        <v>13.491630019047621</v>
      </c>
    </row>
    <row r="15" spans="1:15" x14ac:dyDescent="0.25">
      <c r="A15" s="3">
        <v>45543</v>
      </c>
      <c r="B15" t="s">
        <v>10</v>
      </c>
      <c r="C15" t="s">
        <v>18</v>
      </c>
      <c r="D15" t="str">
        <f>VLOOKUP(C15,Hoja2!$A$2:$B$17,2,0)</f>
        <v>SUR</v>
      </c>
      <c r="E15" t="s">
        <v>13</v>
      </c>
      <c r="F15">
        <v>13.192399999999999</v>
      </c>
      <c r="G15">
        <f t="shared" si="0"/>
        <v>11.18</v>
      </c>
      <c r="H15" s="9">
        <v>0.03</v>
      </c>
      <c r="I15">
        <v>9.0380952380952367E-2</v>
      </c>
      <c r="J15">
        <f t="shared" si="1"/>
        <v>11.270380952380952</v>
      </c>
      <c r="K15">
        <f t="shared" si="2"/>
        <v>13.299049523809522</v>
      </c>
      <c r="L15">
        <f t="shared" si="3"/>
        <v>13.263649523809523</v>
      </c>
      <c r="M15" s="2">
        <f t="shared" si="4"/>
        <v>-7.0000000000000007E-2</v>
      </c>
      <c r="N15" s="1">
        <f t="shared" si="5"/>
        <v>13.381649523809523</v>
      </c>
      <c r="O15" s="1">
        <f t="shared" si="6"/>
        <v>13.515466019047619</v>
      </c>
    </row>
    <row r="16" spans="1:15" x14ac:dyDescent="0.25">
      <c r="A16" s="3">
        <v>45543</v>
      </c>
      <c r="B16" t="s">
        <v>10</v>
      </c>
      <c r="C16" t="s">
        <v>18</v>
      </c>
      <c r="D16" t="str">
        <f>VLOOKUP(C16,Hoja2!$A$2:$B$17,2,0)</f>
        <v>SUR</v>
      </c>
      <c r="E16" t="s">
        <v>14</v>
      </c>
      <c r="F16">
        <v>15.552899999999999</v>
      </c>
      <c r="G16">
        <f t="shared" si="0"/>
        <v>13.18042372881356</v>
      </c>
      <c r="H16" s="9">
        <v>2.4300000000000002</v>
      </c>
      <c r="I16">
        <v>9.0380952380952367E-2</v>
      </c>
      <c r="J16">
        <f t="shared" si="1"/>
        <v>13.270804681194512</v>
      </c>
      <c r="K16">
        <f t="shared" si="2"/>
        <v>15.659549523809524</v>
      </c>
      <c r="L16">
        <f t="shared" si="3"/>
        <v>12.792149523809524</v>
      </c>
      <c r="M16" s="2">
        <f t="shared" si="4"/>
        <v>2.31</v>
      </c>
      <c r="N16" s="1">
        <f t="shared" si="5"/>
        <v>12.933749523809523</v>
      </c>
      <c r="O16" s="1">
        <f t="shared" si="6"/>
        <v>13.063087019047618</v>
      </c>
    </row>
    <row r="17" spans="1:15" x14ac:dyDescent="0.25">
      <c r="A17" s="3">
        <v>45543</v>
      </c>
      <c r="B17" t="s">
        <v>10</v>
      </c>
      <c r="C17" t="s">
        <v>18</v>
      </c>
      <c r="D17" t="str">
        <f>VLOOKUP(C17,Hoja2!$A$2:$B$17,2,0)</f>
        <v>SUR</v>
      </c>
      <c r="E17" t="s">
        <v>15</v>
      </c>
      <c r="F17">
        <v>16.473299999999998</v>
      </c>
      <c r="G17">
        <f t="shared" si="0"/>
        <v>13.960423728813559</v>
      </c>
      <c r="H17" s="9">
        <v>2.58</v>
      </c>
      <c r="I17">
        <v>9.0380952380952367E-2</v>
      </c>
      <c r="J17">
        <f t="shared" si="1"/>
        <v>14.050804681194512</v>
      </c>
      <c r="K17">
        <f t="shared" si="2"/>
        <v>16.579949523809525</v>
      </c>
      <c r="L17">
        <f t="shared" si="3"/>
        <v>13.535549523809523</v>
      </c>
      <c r="M17" s="2">
        <f t="shared" si="4"/>
        <v>2.46</v>
      </c>
      <c r="N17" s="1">
        <f t="shared" si="5"/>
        <v>13.677149523809522</v>
      </c>
      <c r="O17" s="1">
        <f t="shared" si="6"/>
        <v>13.813921019047617</v>
      </c>
    </row>
    <row r="18" spans="1:15" x14ac:dyDescent="0.25">
      <c r="A18" s="3">
        <v>45543</v>
      </c>
      <c r="B18" t="s">
        <v>10</v>
      </c>
      <c r="C18" t="s">
        <v>19</v>
      </c>
      <c r="D18" t="str">
        <f>VLOOKUP(C18,Hoja2!$A$2:$B$17,2,0)</f>
        <v>SUR</v>
      </c>
      <c r="E18" t="s">
        <v>12</v>
      </c>
      <c r="F18">
        <v>16.6144</v>
      </c>
      <c r="G18">
        <f t="shared" si="0"/>
        <v>14.08</v>
      </c>
      <c r="H18" s="9">
        <v>2.63</v>
      </c>
      <c r="I18">
        <v>9.0380952380952367E-2</v>
      </c>
      <c r="J18">
        <f t="shared" si="1"/>
        <v>14.170380952380953</v>
      </c>
      <c r="K18">
        <f t="shared" si="2"/>
        <v>16.721049523809523</v>
      </c>
      <c r="L18">
        <f t="shared" si="3"/>
        <v>13.617649523809522</v>
      </c>
      <c r="M18" s="2">
        <f t="shared" si="4"/>
        <v>2.5299999999999998</v>
      </c>
      <c r="N18" s="1">
        <f t="shared" si="5"/>
        <v>13.735649523809524</v>
      </c>
      <c r="O18" s="1">
        <f t="shared" si="6"/>
        <v>13.873006019047619</v>
      </c>
    </row>
    <row r="19" spans="1:15" x14ac:dyDescent="0.25">
      <c r="A19" s="3">
        <v>45543</v>
      </c>
      <c r="B19" t="s">
        <v>10</v>
      </c>
      <c r="C19" t="s">
        <v>19</v>
      </c>
      <c r="D19" t="str">
        <f>VLOOKUP(C19,Hoja2!$A$2:$B$17,2,0)</f>
        <v>SUR</v>
      </c>
      <c r="E19" t="s">
        <v>13</v>
      </c>
      <c r="F19">
        <v>13.747</v>
      </c>
      <c r="G19">
        <f t="shared" si="0"/>
        <v>11.65</v>
      </c>
      <c r="H19" s="9">
        <v>0.18</v>
      </c>
      <c r="I19">
        <v>9.0380952380952367E-2</v>
      </c>
      <c r="J19">
        <f t="shared" si="1"/>
        <v>11.740380952380953</v>
      </c>
      <c r="K19">
        <f t="shared" si="2"/>
        <v>13.853649523809523</v>
      </c>
      <c r="L19">
        <f t="shared" si="3"/>
        <v>13.641249523809524</v>
      </c>
      <c r="M19" s="2">
        <f t="shared" si="4"/>
        <v>7.9999999999999988E-2</v>
      </c>
      <c r="N19" s="1">
        <f t="shared" si="5"/>
        <v>13.759249523809524</v>
      </c>
      <c r="O19" s="1">
        <f t="shared" si="6"/>
        <v>13.89684201904762</v>
      </c>
    </row>
    <row r="20" spans="1:15" x14ac:dyDescent="0.25">
      <c r="A20" s="3">
        <v>45543</v>
      </c>
      <c r="B20" t="s">
        <v>10</v>
      </c>
      <c r="C20" t="s">
        <v>19</v>
      </c>
      <c r="D20" t="str">
        <f>VLOOKUP(C20,Hoja2!$A$2:$B$17,2,0)</f>
        <v>SUR</v>
      </c>
      <c r="E20" t="s">
        <v>14</v>
      </c>
      <c r="F20">
        <v>16.330300000000001</v>
      </c>
      <c r="G20">
        <f t="shared" si="0"/>
        <v>13.839237288135594</v>
      </c>
      <c r="H20" s="9">
        <v>2.4300000000000002</v>
      </c>
      <c r="I20">
        <v>9.0380952380952367E-2</v>
      </c>
      <c r="J20">
        <f t="shared" si="1"/>
        <v>13.929618240516547</v>
      </c>
      <c r="K20">
        <f t="shared" si="2"/>
        <v>16.436949523809524</v>
      </c>
      <c r="L20">
        <f t="shared" si="3"/>
        <v>13.569549523809524</v>
      </c>
      <c r="M20" s="2">
        <f t="shared" si="4"/>
        <v>2.31</v>
      </c>
      <c r="N20" s="1">
        <f t="shared" si="5"/>
        <v>13.711149523809524</v>
      </c>
      <c r="O20" s="1">
        <f t="shared" si="6"/>
        <v>13.848261019047619</v>
      </c>
    </row>
    <row r="21" spans="1:15" x14ac:dyDescent="0.25">
      <c r="A21" s="3">
        <v>45543</v>
      </c>
      <c r="B21" t="s">
        <v>10</v>
      </c>
      <c r="C21" t="s">
        <v>19</v>
      </c>
      <c r="D21" t="str">
        <f>VLOOKUP(C21,Hoja2!$A$2:$B$17,2,0)</f>
        <v>SUR</v>
      </c>
      <c r="E21" t="s">
        <v>15</v>
      </c>
      <c r="F21">
        <v>17.250699999999998</v>
      </c>
      <c r="G21">
        <f t="shared" si="0"/>
        <v>14.619237288135592</v>
      </c>
      <c r="H21" s="9">
        <v>2.5299999999999998</v>
      </c>
      <c r="I21">
        <v>9.0380952380952367E-2</v>
      </c>
      <c r="J21">
        <f t="shared" si="1"/>
        <v>14.709618240516544</v>
      </c>
      <c r="K21">
        <f t="shared" si="2"/>
        <v>17.357349523809521</v>
      </c>
      <c r="L21">
        <f t="shared" si="3"/>
        <v>14.371949523809523</v>
      </c>
      <c r="M21" s="2">
        <f t="shared" si="4"/>
        <v>2.4099999999999997</v>
      </c>
      <c r="N21" s="1">
        <f t="shared" si="5"/>
        <v>14.513549523809521</v>
      </c>
      <c r="O21" s="1">
        <f t="shared" si="6"/>
        <v>14.658685019047617</v>
      </c>
    </row>
    <row r="22" spans="1:15" x14ac:dyDescent="0.25">
      <c r="A22" s="3">
        <v>45543</v>
      </c>
      <c r="B22" t="s">
        <v>10</v>
      </c>
      <c r="C22" t="s">
        <v>20</v>
      </c>
      <c r="D22" t="str">
        <f>VLOOKUP(C22,Hoja2!$A$2:$B$17,2,0)</f>
        <v>SUR</v>
      </c>
      <c r="E22" t="s">
        <v>12</v>
      </c>
      <c r="F22">
        <v>16.791399999999999</v>
      </c>
      <c r="G22">
        <f t="shared" si="0"/>
        <v>14.23</v>
      </c>
      <c r="H22" s="9">
        <v>2.58</v>
      </c>
      <c r="I22">
        <v>9.0380952380952367E-2</v>
      </c>
      <c r="J22">
        <f t="shared" si="1"/>
        <v>14.320380952380953</v>
      </c>
      <c r="K22">
        <f t="shared" si="2"/>
        <v>16.898049523809522</v>
      </c>
      <c r="L22">
        <f t="shared" si="3"/>
        <v>13.853649523809523</v>
      </c>
      <c r="M22" s="2">
        <f t="shared" si="4"/>
        <v>2.48</v>
      </c>
      <c r="N22" s="1">
        <f t="shared" si="5"/>
        <v>13.971649523809523</v>
      </c>
      <c r="O22" s="1">
        <f t="shared" si="6"/>
        <v>14.111366019047619</v>
      </c>
    </row>
    <row r="23" spans="1:15" x14ac:dyDescent="0.25">
      <c r="A23" s="3">
        <v>45543</v>
      </c>
      <c r="B23" t="s">
        <v>10</v>
      </c>
      <c r="C23" t="s">
        <v>20</v>
      </c>
      <c r="D23" t="str">
        <f>VLOOKUP(C23,Hoja2!$A$2:$B$17,2,0)</f>
        <v>SUR</v>
      </c>
      <c r="E23" t="s">
        <v>13</v>
      </c>
      <c r="F23">
        <v>13.7942</v>
      </c>
      <c r="G23">
        <f t="shared" si="0"/>
        <v>11.690000000000001</v>
      </c>
      <c r="H23" s="9">
        <v>0.03</v>
      </c>
      <c r="I23">
        <v>9.0380952380952367E-2</v>
      </c>
      <c r="J23">
        <f t="shared" si="1"/>
        <v>11.780380952380954</v>
      </c>
      <c r="K23">
        <f t="shared" si="2"/>
        <v>13.900849523809525</v>
      </c>
      <c r="L23">
        <f t="shared" si="3"/>
        <v>13.865449523809525</v>
      </c>
      <c r="M23" s="2">
        <f t="shared" si="4"/>
        <v>-7.0000000000000007E-2</v>
      </c>
      <c r="N23" s="1">
        <f t="shared" si="5"/>
        <v>13.983449523809526</v>
      </c>
      <c r="O23" s="1">
        <f t="shared" si="6"/>
        <v>14.12328401904762</v>
      </c>
    </row>
    <row r="24" spans="1:15" x14ac:dyDescent="0.25">
      <c r="A24" s="3">
        <v>45543</v>
      </c>
      <c r="B24" t="s">
        <v>10</v>
      </c>
      <c r="C24" t="s">
        <v>20</v>
      </c>
      <c r="D24" t="str">
        <f>VLOOKUP(C24,Hoja2!$A$2:$B$17,2,0)</f>
        <v>SUR</v>
      </c>
      <c r="E24" t="s">
        <v>15</v>
      </c>
      <c r="F24">
        <v>17.3399</v>
      </c>
      <c r="G24">
        <f t="shared" si="0"/>
        <v>14.694830508474578</v>
      </c>
      <c r="H24" s="9">
        <v>2.33</v>
      </c>
      <c r="I24">
        <v>9.0380952380952367E-2</v>
      </c>
      <c r="J24">
        <f t="shared" si="1"/>
        <v>14.78521146085553</v>
      </c>
      <c r="K24">
        <f t="shared" si="2"/>
        <v>17.446549523809523</v>
      </c>
      <c r="L24">
        <f t="shared" si="3"/>
        <v>14.697149523809525</v>
      </c>
      <c r="M24" s="2">
        <f t="shared" si="4"/>
        <v>2.21</v>
      </c>
      <c r="N24" s="1">
        <f t="shared" si="5"/>
        <v>14.838749523809524</v>
      </c>
      <c r="O24" s="1">
        <f t="shared" si="6"/>
        <v>14.987137019047619</v>
      </c>
    </row>
    <row r="25" spans="1:15" x14ac:dyDescent="0.25">
      <c r="A25" s="3">
        <v>45543</v>
      </c>
      <c r="B25" t="s">
        <v>10</v>
      </c>
      <c r="C25" t="s">
        <v>21</v>
      </c>
      <c r="D25" t="str">
        <f>VLOOKUP(C25,Hoja2!$A$2:$B$17,2,0)</f>
        <v>NORTE</v>
      </c>
      <c r="E25" t="s">
        <v>12</v>
      </c>
      <c r="F25">
        <v>15.941800000000001</v>
      </c>
      <c r="G25">
        <f t="shared" si="0"/>
        <v>13.510000000000002</v>
      </c>
      <c r="H25" s="9">
        <v>2.13</v>
      </c>
      <c r="I25">
        <v>9.0380952380952367E-2</v>
      </c>
      <c r="J25">
        <f t="shared" si="1"/>
        <v>13.600380952380954</v>
      </c>
      <c r="K25">
        <f t="shared" si="2"/>
        <v>16.048449523809523</v>
      </c>
      <c r="L25">
        <f t="shared" si="3"/>
        <v>13.535049523809526</v>
      </c>
      <c r="M25" s="2">
        <f t="shared" si="4"/>
        <v>2.0299999999999998</v>
      </c>
      <c r="N25" s="1">
        <f t="shared" si="5"/>
        <v>13.653049523809527</v>
      </c>
      <c r="O25" s="1">
        <f t="shared" si="6"/>
        <v>13.789580019047621</v>
      </c>
    </row>
    <row r="26" spans="1:15" x14ac:dyDescent="0.25">
      <c r="A26" s="3">
        <v>45543</v>
      </c>
      <c r="B26" t="s">
        <v>10</v>
      </c>
      <c r="C26" t="s">
        <v>21</v>
      </c>
      <c r="D26" t="str">
        <f>VLOOKUP(C26,Hoja2!$A$2:$B$17,2,0)</f>
        <v>NORTE</v>
      </c>
      <c r="E26" t="s">
        <v>13</v>
      </c>
      <c r="F26">
        <v>13.192399999999999</v>
      </c>
      <c r="G26">
        <f t="shared" si="0"/>
        <v>11.18</v>
      </c>
      <c r="H26" s="9">
        <v>0.03</v>
      </c>
      <c r="I26">
        <v>9.0380952380952367E-2</v>
      </c>
      <c r="J26">
        <f t="shared" si="1"/>
        <v>11.270380952380952</v>
      </c>
      <c r="K26">
        <f t="shared" si="2"/>
        <v>13.299049523809522</v>
      </c>
      <c r="L26">
        <f t="shared" si="3"/>
        <v>13.263649523809523</v>
      </c>
      <c r="M26" s="2">
        <f t="shared" si="4"/>
        <v>-7.0000000000000007E-2</v>
      </c>
      <c r="N26" s="1">
        <f t="shared" si="5"/>
        <v>13.381649523809523</v>
      </c>
      <c r="O26" s="1">
        <f t="shared" si="6"/>
        <v>13.515466019047619</v>
      </c>
    </row>
    <row r="27" spans="1:15" x14ac:dyDescent="0.25">
      <c r="A27" s="3">
        <v>45543</v>
      </c>
      <c r="B27" t="s">
        <v>10</v>
      </c>
      <c r="C27" t="s">
        <v>21</v>
      </c>
      <c r="D27" t="str">
        <f>VLOOKUP(C27,Hoja2!$A$2:$B$17,2,0)</f>
        <v>NORTE</v>
      </c>
      <c r="E27" t="s">
        <v>14</v>
      </c>
      <c r="F27">
        <v>15.795</v>
      </c>
      <c r="G27">
        <f t="shared" si="0"/>
        <v>13.385593220338984</v>
      </c>
      <c r="H27" s="9">
        <v>2.13</v>
      </c>
      <c r="I27">
        <v>9.0380952380952367E-2</v>
      </c>
      <c r="J27">
        <f t="shared" si="1"/>
        <v>13.475974172719937</v>
      </c>
      <c r="K27">
        <f t="shared" si="2"/>
        <v>15.901649523809525</v>
      </c>
      <c r="L27">
        <f t="shared" si="3"/>
        <v>13.388249523809524</v>
      </c>
      <c r="M27" s="2">
        <f t="shared" si="4"/>
        <v>2.0099999999999998</v>
      </c>
      <c r="N27" s="1">
        <f t="shared" si="5"/>
        <v>13.529849523809524</v>
      </c>
      <c r="O27" s="1">
        <f t="shared" si="6"/>
        <v>13.665148019047619</v>
      </c>
    </row>
    <row r="28" spans="1:15" x14ac:dyDescent="0.25">
      <c r="A28" s="3">
        <v>45543</v>
      </c>
      <c r="B28" t="s">
        <v>10</v>
      </c>
      <c r="C28" t="s">
        <v>21</v>
      </c>
      <c r="D28" t="str">
        <f>VLOOKUP(C28,Hoja2!$A$2:$B$17,2,0)</f>
        <v>NORTE</v>
      </c>
      <c r="E28" t="s">
        <v>15</v>
      </c>
      <c r="F28">
        <v>16.753599999999999</v>
      </c>
      <c r="G28">
        <f t="shared" si="0"/>
        <v>14.197966101694915</v>
      </c>
      <c r="H28" s="9">
        <v>2.33</v>
      </c>
      <c r="I28">
        <v>9.0380952380952367E-2</v>
      </c>
      <c r="J28">
        <f t="shared" si="1"/>
        <v>14.288347054075867</v>
      </c>
      <c r="K28">
        <f t="shared" si="2"/>
        <v>16.860249523809522</v>
      </c>
      <c r="L28">
        <f t="shared" si="3"/>
        <v>14.110849523809522</v>
      </c>
      <c r="M28" s="2">
        <f t="shared" si="4"/>
        <v>2.21</v>
      </c>
      <c r="N28" s="1">
        <f t="shared" si="5"/>
        <v>14.252449523809524</v>
      </c>
      <c r="O28" s="1">
        <f t="shared" si="6"/>
        <v>14.39497401904762</v>
      </c>
    </row>
    <row r="29" spans="1:15" x14ac:dyDescent="0.25">
      <c r="A29" s="3">
        <v>45543</v>
      </c>
      <c r="B29" t="s">
        <v>10</v>
      </c>
      <c r="C29" t="s">
        <v>22</v>
      </c>
      <c r="D29" t="str">
        <f>VLOOKUP(C29,Hoja2!$A$2:$B$17,2,0)</f>
        <v>NORTE</v>
      </c>
      <c r="E29" t="s">
        <v>12</v>
      </c>
      <c r="F29">
        <v>16.142399999999999</v>
      </c>
      <c r="G29">
        <f t="shared" si="0"/>
        <v>13.68</v>
      </c>
      <c r="H29" s="9">
        <v>2.13</v>
      </c>
      <c r="I29">
        <v>9.0380952380952367E-2</v>
      </c>
      <c r="J29">
        <f t="shared" si="1"/>
        <v>13.770380952380952</v>
      </c>
      <c r="K29">
        <f t="shared" si="2"/>
        <v>16.249049523809521</v>
      </c>
      <c r="L29">
        <f t="shared" si="3"/>
        <v>13.735649523809524</v>
      </c>
      <c r="M29" s="2">
        <f t="shared" si="4"/>
        <v>2.0299999999999998</v>
      </c>
      <c r="N29" s="1">
        <f t="shared" si="5"/>
        <v>13.853649523809523</v>
      </c>
      <c r="O29" s="1">
        <f t="shared" si="6"/>
        <v>13.992186019047619</v>
      </c>
    </row>
    <row r="30" spans="1:15" x14ac:dyDescent="0.25">
      <c r="A30" s="3">
        <v>45543</v>
      </c>
      <c r="B30" t="s">
        <v>10</v>
      </c>
      <c r="C30" t="s">
        <v>22</v>
      </c>
      <c r="D30" t="str">
        <f>VLOOKUP(C30,Hoja2!$A$2:$B$17,2,0)</f>
        <v>NORTE</v>
      </c>
      <c r="E30" t="s">
        <v>13</v>
      </c>
      <c r="F30">
        <v>13.393000000000001</v>
      </c>
      <c r="G30">
        <f t="shared" si="0"/>
        <v>11.350000000000001</v>
      </c>
      <c r="H30" s="9">
        <v>0.03</v>
      </c>
      <c r="I30">
        <v>9.0380952380952367E-2</v>
      </c>
      <c r="J30">
        <f t="shared" si="1"/>
        <v>11.440380952380954</v>
      </c>
      <c r="K30">
        <f t="shared" si="2"/>
        <v>13.499649523809525</v>
      </c>
      <c r="L30">
        <f t="shared" si="3"/>
        <v>13.464249523809526</v>
      </c>
      <c r="M30" s="2">
        <f t="shared" si="4"/>
        <v>-7.0000000000000007E-2</v>
      </c>
      <c r="N30" s="1">
        <f t="shared" si="5"/>
        <v>13.582249523809525</v>
      </c>
      <c r="O30" s="1">
        <f t="shared" si="6"/>
        <v>13.71807201904762</v>
      </c>
    </row>
    <row r="31" spans="1:15" x14ac:dyDescent="0.25">
      <c r="A31" s="3">
        <v>45543</v>
      </c>
      <c r="B31" t="s">
        <v>10</v>
      </c>
      <c r="C31" t="s">
        <v>22</v>
      </c>
      <c r="D31" t="str">
        <f>VLOOKUP(C31,Hoja2!$A$2:$B$17,2,0)</f>
        <v>NORTE</v>
      </c>
      <c r="E31" t="s">
        <v>14</v>
      </c>
      <c r="F31">
        <v>15.909700000000001</v>
      </c>
      <c r="G31">
        <f t="shared" si="0"/>
        <v>13.482796610169492</v>
      </c>
      <c r="H31" s="9">
        <v>2.13</v>
      </c>
      <c r="I31">
        <v>9.0380952380952367E-2</v>
      </c>
      <c r="J31">
        <f t="shared" si="1"/>
        <v>13.573177562550445</v>
      </c>
      <c r="K31">
        <f t="shared" si="2"/>
        <v>16.016349523809524</v>
      </c>
      <c r="L31">
        <f t="shared" si="3"/>
        <v>13.502949523809523</v>
      </c>
      <c r="M31" s="2">
        <f t="shared" si="4"/>
        <v>2.0099999999999998</v>
      </c>
      <c r="N31" s="1">
        <f t="shared" si="5"/>
        <v>13.644549523809525</v>
      </c>
      <c r="O31" s="1">
        <f t="shared" si="6"/>
        <v>13.780995019047621</v>
      </c>
    </row>
    <row r="32" spans="1:15" x14ac:dyDescent="0.25">
      <c r="A32" s="3">
        <v>45543</v>
      </c>
      <c r="B32" t="s">
        <v>10</v>
      </c>
      <c r="C32" t="s">
        <v>22</v>
      </c>
      <c r="D32" t="str">
        <f>VLOOKUP(C32,Hoja2!$A$2:$B$17,2,0)</f>
        <v>NORTE</v>
      </c>
      <c r="E32" t="s">
        <v>15</v>
      </c>
      <c r="F32">
        <v>16.9575</v>
      </c>
      <c r="G32">
        <f t="shared" si="0"/>
        <v>14.370762711864407</v>
      </c>
      <c r="H32" s="9">
        <v>2.33</v>
      </c>
      <c r="I32">
        <v>9.0380952380952367E-2</v>
      </c>
      <c r="J32">
        <f t="shared" si="1"/>
        <v>14.461143664245359</v>
      </c>
      <c r="K32">
        <f t="shared" si="2"/>
        <v>17.064149523809522</v>
      </c>
      <c r="L32">
        <f t="shared" si="3"/>
        <v>14.314749523809523</v>
      </c>
      <c r="M32" s="2">
        <f t="shared" si="4"/>
        <v>2.21</v>
      </c>
      <c r="N32" s="1">
        <f t="shared" si="5"/>
        <v>14.456349523809523</v>
      </c>
      <c r="O32" s="1">
        <f t="shared" si="6"/>
        <v>14.600913019047619</v>
      </c>
    </row>
    <row r="33" spans="1:15" x14ac:dyDescent="0.25">
      <c r="A33" s="3">
        <v>45543</v>
      </c>
      <c r="B33" t="s">
        <v>10</v>
      </c>
      <c r="C33" t="s">
        <v>23</v>
      </c>
      <c r="D33" t="str">
        <f>VLOOKUP(C33,Hoja2!$A$2:$B$17,2,0)</f>
        <v>NORTE</v>
      </c>
      <c r="E33" t="s">
        <v>12</v>
      </c>
      <c r="F33">
        <v>16.260400000000001</v>
      </c>
      <c r="G33">
        <f t="shared" si="0"/>
        <v>13.780000000000001</v>
      </c>
      <c r="H33" s="9">
        <v>2.0299999999999998</v>
      </c>
      <c r="I33">
        <v>9.0380952380952367E-2</v>
      </c>
      <c r="J33">
        <f t="shared" si="1"/>
        <v>13.870380952380954</v>
      </c>
      <c r="K33">
        <f t="shared" si="2"/>
        <v>16.367049523809523</v>
      </c>
      <c r="L33">
        <f t="shared" si="3"/>
        <v>13.971649523809525</v>
      </c>
      <c r="M33" s="2">
        <f t="shared" si="4"/>
        <v>1.9299999999999997</v>
      </c>
      <c r="N33" s="1">
        <f t="shared" si="5"/>
        <v>14.089649523809525</v>
      </c>
      <c r="O33" s="1">
        <f t="shared" si="6"/>
        <v>14.230546019047621</v>
      </c>
    </row>
    <row r="34" spans="1:15" x14ac:dyDescent="0.25">
      <c r="A34" s="3">
        <v>45543</v>
      </c>
      <c r="B34" t="s">
        <v>10</v>
      </c>
      <c r="C34" t="s">
        <v>23</v>
      </c>
      <c r="D34" t="str">
        <f>VLOOKUP(C34,Hoja2!$A$2:$B$17,2,0)</f>
        <v>NORTE</v>
      </c>
      <c r="E34" t="s">
        <v>13</v>
      </c>
      <c r="F34">
        <v>13.510999999999999</v>
      </c>
      <c r="G34">
        <f t="shared" si="0"/>
        <v>11.45</v>
      </c>
      <c r="H34" s="9">
        <v>-0.04</v>
      </c>
      <c r="I34">
        <v>9.0380952380952367E-2</v>
      </c>
      <c r="J34">
        <f t="shared" si="1"/>
        <v>11.540380952380952</v>
      </c>
      <c r="K34">
        <f t="shared" si="2"/>
        <v>13.617649523809522</v>
      </c>
      <c r="L34">
        <f t="shared" si="3"/>
        <v>13.66484952380952</v>
      </c>
      <c r="M34" s="2">
        <f t="shared" si="4"/>
        <v>-0.14000000000000001</v>
      </c>
      <c r="N34" s="1">
        <f t="shared" si="5"/>
        <v>13.782849523809523</v>
      </c>
      <c r="O34" s="1">
        <f t="shared" si="6"/>
        <v>13.920678019047617</v>
      </c>
    </row>
    <row r="35" spans="1:15" x14ac:dyDescent="0.25">
      <c r="A35" s="3">
        <v>45543</v>
      </c>
      <c r="B35" t="s">
        <v>10</v>
      </c>
      <c r="C35" t="s">
        <v>23</v>
      </c>
      <c r="D35" t="str">
        <f>VLOOKUP(C35,Hoja2!$A$2:$B$17,2,0)</f>
        <v>NORTE</v>
      </c>
      <c r="E35" t="s">
        <v>14</v>
      </c>
      <c r="F35">
        <v>16.1264</v>
      </c>
      <c r="G35">
        <f t="shared" si="0"/>
        <v>13.666440677966103</v>
      </c>
      <c r="H35" s="9">
        <v>2.2799999999999998</v>
      </c>
      <c r="I35">
        <v>9.0380952380952367E-2</v>
      </c>
      <c r="J35">
        <f t="shared" si="1"/>
        <v>13.756821630347055</v>
      </c>
      <c r="K35">
        <f t="shared" si="2"/>
        <v>16.233049523809523</v>
      </c>
      <c r="L35">
        <f t="shared" si="3"/>
        <v>13.542649523809525</v>
      </c>
      <c r="M35" s="2">
        <f t="shared" si="4"/>
        <v>2.1599999999999997</v>
      </c>
      <c r="N35" s="1">
        <f t="shared" si="5"/>
        <v>13.684249523809523</v>
      </c>
      <c r="O35" s="1">
        <f t="shared" si="6"/>
        <v>13.821092019047619</v>
      </c>
    </row>
    <row r="36" spans="1:15" x14ac:dyDescent="0.25">
      <c r="A36" s="3">
        <v>45543</v>
      </c>
      <c r="B36" t="s">
        <v>10</v>
      </c>
      <c r="C36" t="s">
        <v>23</v>
      </c>
      <c r="D36" t="str">
        <f>VLOOKUP(C36,Hoja2!$A$2:$B$17,2,0)</f>
        <v>NORTE</v>
      </c>
      <c r="E36" t="s">
        <v>15</v>
      </c>
      <c r="F36">
        <v>17.0213</v>
      </c>
      <c r="G36">
        <f t="shared" si="0"/>
        <v>14.424830508474576</v>
      </c>
      <c r="H36" s="9">
        <v>2.2799999999999998</v>
      </c>
      <c r="I36">
        <v>9.0380952380952367E-2</v>
      </c>
      <c r="J36">
        <f t="shared" si="1"/>
        <v>14.515211460855529</v>
      </c>
      <c r="K36">
        <f t="shared" si="2"/>
        <v>17.127949523809523</v>
      </c>
      <c r="L36">
        <f t="shared" si="3"/>
        <v>14.437549523809524</v>
      </c>
      <c r="M36" s="2">
        <f t="shared" si="4"/>
        <v>2.1599999999999997</v>
      </c>
      <c r="N36" s="1">
        <f t="shared" si="5"/>
        <v>14.579149523809523</v>
      </c>
      <c r="O36" s="1">
        <f t="shared" si="6"/>
        <v>14.724941019047618</v>
      </c>
    </row>
    <row r="37" spans="1:15" x14ac:dyDescent="0.25">
      <c r="A37" s="3">
        <v>45543</v>
      </c>
      <c r="B37" t="s">
        <v>10</v>
      </c>
      <c r="C37" t="s">
        <v>24</v>
      </c>
      <c r="D37" t="str">
        <f>VLOOKUP(C37,Hoja2!$A$2:$B$17,2,0)</f>
        <v>NORTE</v>
      </c>
      <c r="E37" t="s">
        <v>12</v>
      </c>
      <c r="F37">
        <v>16.236799999999999</v>
      </c>
      <c r="G37">
        <f t="shared" si="0"/>
        <v>13.76</v>
      </c>
      <c r="H37" s="9">
        <v>2.0299999999999998</v>
      </c>
      <c r="I37">
        <v>9.0380952380952367E-2</v>
      </c>
      <c r="J37">
        <f t="shared" si="1"/>
        <v>13.850380952380952</v>
      </c>
      <c r="K37">
        <f t="shared" si="2"/>
        <v>16.343449523809522</v>
      </c>
      <c r="L37">
        <f t="shared" si="3"/>
        <v>13.948049523809523</v>
      </c>
      <c r="M37" s="2">
        <f t="shared" si="4"/>
        <v>1.9299999999999997</v>
      </c>
      <c r="N37" s="1">
        <f t="shared" si="5"/>
        <v>14.066049523809523</v>
      </c>
      <c r="O37" s="1">
        <f t="shared" si="6"/>
        <v>14.206710019047618</v>
      </c>
    </row>
    <row r="38" spans="1:15" x14ac:dyDescent="0.25">
      <c r="A38" s="3">
        <v>45543</v>
      </c>
      <c r="B38" t="s">
        <v>10</v>
      </c>
      <c r="C38" t="s">
        <v>24</v>
      </c>
      <c r="D38" t="str">
        <f>VLOOKUP(C38,Hoja2!$A$2:$B$17,2,0)</f>
        <v>NORTE</v>
      </c>
      <c r="E38" t="s">
        <v>13</v>
      </c>
      <c r="F38">
        <v>13.487399999999999</v>
      </c>
      <c r="G38">
        <f t="shared" si="0"/>
        <v>11.43</v>
      </c>
      <c r="H38" s="9">
        <v>-0.04</v>
      </c>
      <c r="I38">
        <v>9.0380952380952367E-2</v>
      </c>
      <c r="J38">
        <f t="shared" si="1"/>
        <v>11.520380952380952</v>
      </c>
      <c r="K38">
        <f t="shared" si="2"/>
        <v>13.594049523809522</v>
      </c>
      <c r="L38">
        <f t="shared" si="3"/>
        <v>13.641249523809522</v>
      </c>
      <c r="M38" s="2">
        <f t="shared" si="4"/>
        <v>-0.14000000000000001</v>
      </c>
      <c r="N38" s="1">
        <f t="shared" si="5"/>
        <v>13.759249523809524</v>
      </c>
      <c r="O38" s="1">
        <f t="shared" si="6"/>
        <v>13.89684201904762</v>
      </c>
    </row>
    <row r="39" spans="1:15" x14ac:dyDescent="0.25">
      <c r="A39" s="3">
        <v>45543</v>
      </c>
      <c r="B39" t="s">
        <v>10</v>
      </c>
      <c r="C39" t="s">
        <v>24</v>
      </c>
      <c r="D39" t="str">
        <f>VLOOKUP(C39,Hoja2!$A$2:$B$17,2,0)</f>
        <v>NORTE</v>
      </c>
      <c r="E39" t="s">
        <v>14</v>
      </c>
      <c r="F39">
        <v>16.190100000000001</v>
      </c>
      <c r="G39">
        <f t="shared" si="0"/>
        <v>13.720423728813561</v>
      </c>
      <c r="H39" s="9">
        <v>2.2799999999999998</v>
      </c>
      <c r="I39">
        <v>9.0380952380952367E-2</v>
      </c>
      <c r="J39">
        <f t="shared" si="1"/>
        <v>13.810804681194513</v>
      </c>
      <c r="K39">
        <f t="shared" si="2"/>
        <v>16.296749523809524</v>
      </c>
      <c r="L39">
        <f t="shared" si="3"/>
        <v>13.606349523809525</v>
      </c>
      <c r="M39" s="2">
        <f t="shared" si="4"/>
        <v>2.1599999999999997</v>
      </c>
      <c r="N39" s="1">
        <f t="shared" si="5"/>
        <v>13.747949523809524</v>
      </c>
      <c r="O39" s="1">
        <f t="shared" si="6"/>
        <v>13.885429019047619</v>
      </c>
    </row>
    <row r="40" spans="1:15" x14ac:dyDescent="0.25">
      <c r="A40" s="3">
        <v>45543</v>
      </c>
      <c r="B40" t="s">
        <v>10</v>
      </c>
      <c r="C40" t="s">
        <v>25</v>
      </c>
      <c r="D40" t="str">
        <f>VLOOKUP(C40,Hoja2!$A$2:$B$17,2,0)</f>
        <v>NORTE</v>
      </c>
      <c r="E40" t="s">
        <v>12</v>
      </c>
      <c r="F40">
        <v>16.225000000000001</v>
      </c>
      <c r="G40">
        <f t="shared" si="0"/>
        <v>13.750000000000002</v>
      </c>
      <c r="H40" s="9">
        <v>2.13</v>
      </c>
      <c r="I40">
        <v>9.0380952380952367E-2</v>
      </c>
      <c r="J40">
        <f t="shared" si="1"/>
        <v>13.840380952380954</v>
      </c>
      <c r="K40">
        <f t="shared" si="2"/>
        <v>16.331649523809524</v>
      </c>
      <c r="L40">
        <f t="shared" si="3"/>
        <v>13.818249523809524</v>
      </c>
      <c r="M40" s="2">
        <f t="shared" si="4"/>
        <v>2.0299999999999998</v>
      </c>
      <c r="N40" s="1">
        <f t="shared" si="5"/>
        <v>13.936249523809526</v>
      </c>
      <c r="O40" s="1">
        <f t="shared" si="6"/>
        <v>14.075612019047622</v>
      </c>
    </row>
    <row r="41" spans="1:15" x14ac:dyDescent="0.25">
      <c r="A41" s="3">
        <v>45543</v>
      </c>
      <c r="B41" t="s">
        <v>10</v>
      </c>
      <c r="C41" t="s">
        <v>25</v>
      </c>
      <c r="D41" t="str">
        <f>VLOOKUP(C41,Hoja2!$A$2:$B$17,2,0)</f>
        <v>NORTE</v>
      </c>
      <c r="E41" t="s">
        <v>13</v>
      </c>
      <c r="F41">
        <v>13.3812</v>
      </c>
      <c r="G41">
        <f t="shared" si="0"/>
        <v>11.34</v>
      </c>
      <c r="H41" s="9">
        <v>-0.04</v>
      </c>
      <c r="I41">
        <v>9.0380952380952367E-2</v>
      </c>
      <c r="J41">
        <f t="shared" si="1"/>
        <v>11.430380952380952</v>
      </c>
      <c r="K41">
        <f t="shared" si="2"/>
        <v>13.487849523809523</v>
      </c>
      <c r="L41">
        <f t="shared" si="3"/>
        <v>13.535049523809523</v>
      </c>
      <c r="M41" s="2">
        <f t="shared" si="4"/>
        <v>-0.14000000000000001</v>
      </c>
      <c r="N41" s="1">
        <f t="shared" si="5"/>
        <v>13.653049523809523</v>
      </c>
      <c r="O41" s="1">
        <f t="shared" si="6"/>
        <v>13.789580019047618</v>
      </c>
    </row>
    <row r="42" spans="1:15" x14ac:dyDescent="0.25">
      <c r="A42" s="3">
        <v>45543</v>
      </c>
      <c r="B42" t="s">
        <v>10</v>
      </c>
      <c r="C42" t="s">
        <v>25</v>
      </c>
      <c r="D42" t="str">
        <f>VLOOKUP(C42,Hoja2!$A$2:$B$17,2,0)</f>
        <v>NORTE</v>
      </c>
      <c r="E42" t="s">
        <v>14</v>
      </c>
      <c r="F42">
        <v>16.215599999999998</v>
      </c>
      <c r="G42">
        <f t="shared" si="0"/>
        <v>13.742033898305085</v>
      </c>
      <c r="H42" s="9">
        <v>2.4300000000000002</v>
      </c>
      <c r="I42">
        <v>9.0380952380952367E-2</v>
      </c>
      <c r="J42">
        <f t="shared" si="1"/>
        <v>13.832414850686037</v>
      </c>
      <c r="K42">
        <f t="shared" si="2"/>
        <v>16.322249523809521</v>
      </c>
      <c r="L42">
        <f t="shared" si="3"/>
        <v>13.454849523809523</v>
      </c>
      <c r="M42" s="2">
        <f t="shared" si="4"/>
        <v>2.31</v>
      </c>
      <c r="N42" s="1">
        <f t="shared" si="5"/>
        <v>13.596449523809522</v>
      </c>
      <c r="O42" s="1">
        <f t="shared" si="6"/>
        <v>13.732414019047617</v>
      </c>
    </row>
    <row r="43" spans="1:15" x14ac:dyDescent="0.25">
      <c r="A43" s="3">
        <v>45543</v>
      </c>
      <c r="B43" t="s">
        <v>10</v>
      </c>
      <c r="C43" t="s">
        <v>26</v>
      </c>
      <c r="D43" t="str">
        <f>VLOOKUP(C43,Hoja2!$A$2:$B$17,2,0)</f>
        <v>SUR</v>
      </c>
      <c r="E43" t="s">
        <v>12</v>
      </c>
      <c r="F43">
        <v>17.098199999999999</v>
      </c>
      <c r="G43">
        <f t="shared" si="0"/>
        <v>14.49</v>
      </c>
      <c r="H43" s="9">
        <v>2.4300000000000002</v>
      </c>
      <c r="I43">
        <v>9.0380952380952367E-2</v>
      </c>
      <c r="J43">
        <f t="shared" si="1"/>
        <v>14.580380952380953</v>
      </c>
      <c r="K43">
        <f t="shared" si="2"/>
        <v>17.204849523809525</v>
      </c>
      <c r="L43">
        <f t="shared" si="3"/>
        <v>14.337449523809523</v>
      </c>
      <c r="M43" s="2">
        <f t="shared" si="4"/>
        <v>2.33</v>
      </c>
      <c r="N43" s="1">
        <f t="shared" si="5"/>
        <v>14.455449523809524</v>
      </c>
      <c r="O43" s="1">
        <f t="shared" si="6"/>
        <v>14.600004019047619</v>
      </c>
    </row>
    <row r="44" spans="1:15" x14ac:dyDescent="0.25">
      <c r="A44" s="3">
        <v>45543</v>
      </c>
      <c r="B44" t="s">
        <v>10</v>
      </c>
      <c r="C44" t="s">
        <v>26</v>
      </c>
      <c r="D44" t="str">
        <f>VLOOKUP(C44,Hoja2!$A$2:$B$17,2,0)</f>
        <v>SUR</v>
      </c>
      <c r="E44" t="s">
        <v>13</v>
      </c>
      <c r="F44">
        <v>14.0656</v>
      </c>
      <c r="G44">
        <f t="shared" si="0"/>
        <v>11.92</v>
      </c>
      <c r="H44" s="9">
        <v>-7.0000000000000007E-2</v>
      </c>
      <c r="I44">
        <v>9.0380952380952367E-2</v>
      </c>
      <c r="J44">
        <f t="shared" si="1"/>
        <v>12.010380952380952</v>
      </c>
      <c r="K44">
        <f t="shared" si="2"/>
        <v>14.172249523809523</v>
      </c>
      <c r="L44">
        <f t="shared" si="3"/>
        <v>14.254849523809524</v>
      </c>
      <c r="M44" s="2">
        <f t="shared" si="4"/>
        <v>-0.17</v>
      </c>
      <c r="N44" s="1">
        <f t="shared" si="5"/>
        <v>14.372849523809522</v>
      </c>
      <c r="O44" s="1">
        <f t="shared" si="6"/>
        <v>14.516578019047618</v>
      </c>
    </row>
    <row r="45" spans="1:15" x14ac:dyDescent="0.25">
      <c r="A45" s="3">
        <v>45543</v>
      </c>
      <c r="B45" t="s">
        <v>10</v>
      </c>
      <c r="C45" t="s">
        <v>26</v>
      </c>
      <c r="D45" t="str">
        <f>VLOOKUP(C45,Hoja2!$A$2:$B$17,2,0)</f>
        <v>SUR</v>
      </c>
      <c r="E45" t="s">
        <v>14</v>
      </c>
      <c r="F45">
        <v>17.094899999999999</v>
      </c>
      <c r="G45">
        <f t="shared" si="0"/>
        <v>14.487203389830508</v>
      </c>
      <c r="H45" s="9">
        <v>2.68</v>
      </c>
      <c r="I45">
        <v>9.0380952380952367E-2</v>
      </c>
      <c r="J45">
        <f t="shared" si="1"/>
        <v>14.577584342211461</v>
      </c>
      <c r="K45">
        <f t="shared" si="2"/>
        <v>17.201549523809522</v>
      </c>
      <c r="L45">
        <f t="shared" si="3"/>
        <v>14.039149523809524</v>
      </c>
      <c r="M45" s="2">
        <f t="shared" si="4"/>
        <v>2.56</v>
      </c>
      <c r="N45" s="1">
        <f t="shared" si="5"/>
        <v>14.180749523809522</v>
      </c>
      <c r="O45" s="1">
        <f t="shared" si="6"/>
        <v>14.322557019047618</v>
      </c>
    </row>
    <row r="46" spans="1:15" x14ac:dyDescent="0.25">
      <c r="A46" s="3">
        <v>45543</v>
      </c>
      <c r="B46" t="s">
        <v>10</v>
      </c>
      <c r="C46" t="s">
        <v>27</v>
      </c>
      <c r="D46" t="str">
        <f>VLOOKUP(C46,Hoja2!$A$2:$B$17,2,0)</f>
        <v>SUR</v>
      </c>
      <c r="E46" t="s">
        <v>12</v>
      </c>
      <c r="F46">
        <v>17.2044</v>
      </c>
      <c r="G46">
        <f t="shared" si="0"/>
        <v>14.58</v>
      </c>
      <c r="H46" s="9">
        <v>2.4300000000000002</v>
      </c>
      <c r="I46">
        <v>9.0380952380952367E-2</v>
      </c>
      <c r="J46">
        <f t="shared" si="1"/>
        <v>14.670380952380953</v>
      </c>
      <c r="K46">
        <f t="shared" si="2"/>
        <v>17.311049523809523</v>
      </c>
      <c r="L46">
        <f t="shared" si="3"/>
        <v>14.443649523809524</v>
      </c>
      <c r="M46" s="2">
        <f t="shared" si="4"/>
        <v>2.33</v>
      </c>
      <c r="N46" s="1">
        <f t="shared" si="5"/>
        <v>14.561649523809523</v>
      </c>
      <c r="O46" s="1">
        <f t="shared" si="6"/>
        <v>14.707266019047617</v>
      </c>
    </row>
    <row r="47" spans="1:15" x14ac:dyDescent="0.25">
      <c r="A47" s="3">
        <v>45543</v>
      </c>
      <c r="B47" t="s">
        <v>10</v>
      </c>
      <c r="C47" t="s">
        <v>27</v>
      </c>
      <c r="D47" t="str">
        <f>VLOOKUP(C47,Hoja2!$A$2:$B$17,2,0)</f>
        <v>SUR</v>
      </c>
      <c r="E47" t="s">
        <v>13</v>
      </c>
      <c r="F47">
        <v>14.006600000000001</v>
      </c>
      <c r="G47">
        <f t="shared" si="0"/>
        <v>11.870000000000001</v>
      </c>
      <c r="H47" s="9">
        <v>-0.22</v>
      </c>
      <c r="I47">
        <v>9.0380952380952367E-2</v>
      </c>
      <c r="J47">
        <f t="shared" si="1"/>
        <v>11.960380952380953</v>
      </c>
      <c r="K47">
        <f t="shared" si="2"/>
        <v>14.113249523809523</v>
      </c>
      <c r="L47">
        <f t="shared" si="3"/>
        <v>14.372849523809524</v>
      </c>
      <c r="M47" s="2">
        <f t="shared" si="4"/>
        <v>-0.32</v>
      </c>
      <c r="N47" s="1">
        <f t="shared" si="5"/>
        <v>14.490849523809525</v>
      </c>
      <c r="O47" s="1">
        <f t="shared" si="6"/>
        <v>14.63575801904762</v>
      </c>
    </row>
    <row r="48" spans="1:15" x14ac:dyDescent="0.25">
      <c r="A48" s="3">
        <v>45543</v>
      </c>
      <c r="B48" t="s">
        <v>10</v>
      </c>
      <c r="C48" t="s">
        <v>27</v>
      </c>
      <c r="D48" t="str">
        <f>VLOOKUP(C48,Hoja2!$A$2:$B$17,2,0)</f>
        <v>SUR</v>
      </c>
      <c r="E48" t="s">
        <v>14</v>
      </c>
      <c r="F48">
        <v>17.311499999999999</v>
      </c>
      <c r="G48">
        <f t="shared" si="0"/>
        <v>14.670762711864407</v>
      </c>
      <c r="H48" s="9">
        <v>2.68</v>
      </c>
      <c r="I48">
        <v>9.0380952380952367E-2</v>
      </c>
      <c r="J48">
        <f t="shared" si="1"/>
        <v>14.76114366424536</v>
      </c>
      <c r="K48">
        <f t="shared" si="2"/>
        <v>17.418149523809525</v>
      </c>
      <c r="L48">
        <f t="shared" si="3"/>
        <v>14.255749523809524</v>
      </c>
      <c r="M48" s="2">
        <f t="shared" si="4"/>
        <v>2.56</v>
      </c>
      <c r="N48" s="1">
        <f t="shared" si="5"/>
        <v>14.397349523809524</v>
      </c>
      <c r="O48" s="1">
        <f t="shared" si="6"/>
        <v>14.541323019047619</v>
      </c>
    </row>
    <row r="49" spans="1:15" x14ac:dyDescent="0.25">
      <c r="A49" s="3">
        <v>45543</v>
      </c>
      <c r="B49" t="s">
        <v>10</v>
      </c>
      <c r="C49" t="s">
        <v>28</v>
      </c>
      <c r="D49" t="str">
        <f>VLOOKUP(C49,Hoja2!$A$2:$B$17,2,0)</f>
        <v>SUR</v>
      </c>
      <c r="E49" t="s">
        <v>12</v>
      </c>
      <c r="F49">
        <v>16.2958</v>
      </c>
      <c r="G49">
        <f t="shared" si="0"/>
        <v>13.81</v>
      </c>
      <c r="H49" s="9">
        <v>2.08</v>
      </c>
      <c r="I49">
        <v>9.0380952380952367E-2</v>
      </c>
      <c r="J49">
        <f t="shared" si="1"/>
        <v>13.900380952380953</v>
      </c>
      <c r="K49">
        <f t="shared" si="2"/>
        <v>16.402449523809523</v>
      </c>
      <c r="L49">
        <f t="shared" si="3"/>
        <v>13.948049523809523</v>
      </c>
      <c r="M49" s="2">
        <f t="shared" si="4"/>
        <v>1.98</v>
      </c>
      <c r="N49" s="1">
        <f t="shared" si="5"/>
        <v>14.066049523809523</v>
      </c>
      <c r="O49" s="1">
        <f t="shared" si="6"/>
        <v>14.206710019047618</v>
      </c>
    </row>
    <row r="50" spans="1:15" x14ac:dyDescent="0.25">
      <c r="A50" s="3">
        <v>45543</v>
      </c>
      <c r="B50" t="s">
        <v>10</v>
      </c>
      <c r="C50" t="s">
        <v>28</v>
      </c>
      <c r="D50" t="str">
        <f>VLOOKUP(C50,Hoja2!$A$2:$B$17,2,0)</f>
        <v>SUR</v>
      </c>
      <c r="E50" t="s">
        <v>13</v>
      </c>
      <c r="F50">
        <v>13.4284</v>
      </c>
      <c r="G50">
        <f t="shared" si="0"/>
        <v>11.38</v>
      </c>
      <c r="H50" s="9">
        <v>-7.0000000000000007E-2</v>
      </c>
      <c r="I50">
        <v>9.0380952380952367E-2</v>
      </c>
      <c r="J50">
        <f t="shared" si="1"/>
        <v>11.470380952380953</v>
      </c>
      <c r="K50">
        <f t="shared" si="2"/>
        <v>13.535049523809525</v>
      </c>
      <c r="L50">
        <f t="shared" si="3"/>
        <v>13.617649523809524</v>
      </c>
      <c r="M50" s="2">
        <f t="shared" si="4"/>
        <v>-0.17</v>
      </c>
      <c r="N50" s="1">
        <f t="shared" si="5"/>
        <v>13.735649523809524</v>
      </c>
      <c r="O50" s="1">
        <f t="shared" si="6"/>
        <v>13.873006019047619</v>
      </c>
    </row>
    <row r="51" spans="1:15" x14ac:dyDescent="0.25">
      <c r="A51" s="3">
        <v>45543</v>
      </c>
      <c r="B51" t="s">
        <v>10</v>
      </c>
      <c r="C51" t="s">
        <v>28</v>
      </c>
      <c r="D51" t="str">
        <f>VLOOKUP(C51,Hoja2!$A$2:$B$17,2,0)</f>
        <v>SUR</v>
      </c>
      <c r="E51" t="s">
        <v>14</v>
      </c>
      <c r="F51">
        <v>15.897</v>
      </c>
      <c r="G51">
        <f t="shared" si="0"/>
        <v>13.472033898305085</v>
      </c>
      <c r="H51" s="9">
        <v>2.0299999999999998</v>
      </c>
      <c r="I51">
        <v>9.0380952380952367E-2</v>
      </c>
      <c r="J51">
        <f t="shared" si="1"/>
        <v>13.562414850686038</v>
      </c>
      <c r="K51">
        <f t="shared" si="2"/>
        <v>16.003649523809525</v>
      </c>
      <c r="L51">
        <f t="shared" si="3"/>
        <v>13.608249523809524</v>
      </c>
      <c r="M51" s="2">
        <f t="shared" si="4"/>
        <v>1.9099999999999997</v>
      </c>
      <c r="N51" s="1">
        <f t="shared" si="5"/>
        <v>13.749849523809523</v>
      </c>
      <c r="O51" s="1">
        <f t="shared" si="6"/>
        <v>13.887348019047618</v>
      </c>
    </row>
    <row r="52" spans="1:15" x14ac:dyDescent="0.25">
      <c r="A52" s="3">
        <v>45543</v>
      </c>
      <c r="B52" t="s">
        <v>10</v>
      </c>
      <c r="C52" t="s">
        <v>28</v>
      </c>
      <c r="D52" t="str">
        <f>VLOOKUP(C52,Hoja2!$A$2:$B$17,2,0)</f>
        <v>SUR</v>
      </c>
      <c r="E52" t="s">
        <v>15</v>
      </c>
      <c r="F52">
        <v>16.7791</v>
      </c>
      <c r="G52">
        <f t="shared" si="0"/>
        <v>14.21957627118644</v>
      </c>
      <c r="H52" s="9">
        <v>2.23</v>
      </c>
      <c r="I52">
        <v>9.0380952380952367E-2</v>
      </c>
      <c r="J52">
        <f t="shared" si="1"/>
        <v>14.309957223567393</v>
      </c>
      <c r="K52">
        <f t="shared" si="2"/>
        <v>16.885749523809523</v>
      </c>
      <c r="L52">
        <f t="shared" si="3"/>
        <v>14.254349523809521</v>
      </c>
      <c r="M52" s="2">
        <f t="shared" si="4"/>
        <v>2.11</v>
      </c>
      <c r="N52" s="1">
        <f t="shared" si="5"/>
        <v>14.395949523809524</v>
      </c>
      <c r="O52" s="1">
        <f t="shared" si="6"/>
        <v>14.539909019047618</v>
      </c>
    </row>
    <row r="53" spans="1:15" x14ac:dyDescent="0.25">
      <c r="A53" s="3">
        <v>45543</v>
      </c>
      <c r="B53" t="s">
        <v>29</v>
      </c>
      <c r="C53" t="s">
        <v>11</v>
      </c>
      <c r="D53" t="str">
        <f>VLOOKUP(C53,Hoja2!$A$2:$B$17,2,0)</f>
        <v>CENTRO</v>
      </c>
      <c r="E53" t="s">
        <v>12</v>
      </c>
      <c r="F53">
        <v>15.941800000000001</v>
      </c>
      <c r="G53">
        <f t="shared" si="0"/>
        <v>13.510000000000002</v>
      </c>
      <c r="H53" s="9">
        <v>2.19</v>
      </c>
      <c r="I53">
        <v>9.0380952380952367E-2</v>
      </c>
      <c r="J53">
        <f t="shared" si="1"/>
        <v>13.600380952380954</v>
      </c>
      <c r="K53">
        <f t="shared" si="2"/>
        <v>16.048449523809523</v>
      </c>
      <c r="L53">
        <f t="shared" si="3"/>
        <v>13.464249523809526</v>
      </c>
      <c r="M53" s="2">
        <f t="shared" si="4"/>
        <v>2.09</v>
      </c>
      <c r="N53" s="1">
        <f t="shared" si="5"/>
        <v>13.582249523809525</v>
      </c>
      <c r="O53" s="1">
        <f t="shared" si="6"/>
        <v>13.71807201904762</v>
      </c>
    </row>
    <row r="54" spans="1:15" x14ac:dyDescent="0.25">
      <c r="A54" s="3">
        <v>45543</v>
      </c>
      <c r="B54" t="s">
        <v>29</v>
      </c>
      <c r="C54" t="s">
        <v>11</v>
      </c>
      <c r="D54" t="str">
        <f>VLOOKUP(C54,Hoja2!$A$2:$B$17,2,0)</f>
        <v>CENTRO</v>
      </c>
      <c r="E54" t="s">
        <v>13</v>
      </c>
      <c r="F54">
        <v>13.192399999999999</v>
      </c>
      <c r="G54">
        <f t="shared" si="0"/>
        <v>11.18</v>
      </c>
      <c r="H54" s="9">
        <v>-0.19</v>
      </c>
      <c r="I54">
        <v>9.0380952380952367E-2</v>
      </c>
      <c r="J54">
        <f t="shared" si="1"/>
        <v>11.270380952380952</v>
      </c>
      <c r="K54">
        <f t="shared" si="2"/>
        <v>13.299049523809522</v>
      </c>
      <c r="L54">
        <f t="shared" si="3"/>
        <v>13.523249523809522</v>
      </c>
      <c r="M54" s="2">
        <f t="shared" si="4"/>
        <v>-0.29000000000000004</v>
      </c>
      <c r="N54" s="1">
        <f t="shared" si="5"/>
        <v>13.641249523809522</v>
      </c>
      <c r="O54" s="1">
        <f t="shared" si="6"/>
        <v>13.777662019047618</v>
      </c>
    </row>
    <row r="55" spans="1:15" x14ac:dyDescent="0.25">
      <c r="A55" s="3">
        <v>45543</v>
      </c>
      <c r="B55" t="s">
        <v>29</v>
      </c>
      <c r="C55" t="s">
        <v>11</v>
      </c>
      <c r="D55" t="str">
        <f>VLOOKUP(C55,Hoja2!$A$2:$B$17,2,0)</f>
        <v>CENTRO</v>
      </c>
      <c r="E55" t="s">
        <v>14</v>
      </c>
      <c r="F55">
        <v>15.552899999999999</v>
      </c>
      <c r="G55">
        <f t="shared" si="0"/>
        <v>13.18042372881356</v>
      </c>
      <c r="H55" s="9">
        <v>2.3199999999999998</v>
      </c>
      <c r="I55">
        <v>9.0380952380952367E-2</v>
      </c>
      <c r="J55">
        <f t="shared" si="1"/>
        <v>13.270804681194512</v>
      </c>
      <c r="K55">
        <f t="shared" si="2"/>
        <v>15.659549523809524</v>
      </c>
      <c r="L55">
        <f t="shared" si="3"/>
        <v>12.921949523809523</v>
      </c>
      <c r="M55" s="2">
        <f t="shared" si="4"/>
        <v>2.1999999999999997</v>
      </c>
      <c r="N55" s="1">
        <f t="shared" si="5"/>
        <v>13.063549523809526</v>
      </c>
      <c r="O55" s="1">
        <f t="shared" si="6"/>
        <v>13.194185019047621</v>
      </c>
    </row>
    <row r="56" spans="1:15" x14ac:dyDescent="0.25">
      <c r="A56" s="3">
        <v>45543</v>
      </c>
      <c r="B56" t="s">
        <v>29</v>
      </c>
      <c r="C56" t="s">
        <v>11</v>
      </c>
      <c r="D56" t="str">
        <f>VLOOKUP(C56,Hoja2!$A$2:$B$17,2,0)</f>
        <v>CENTRO</v>
      </c>
      <c r="E56" t="s">
        <v>15</v>
      </c>
      <c r="F56">
        <v>16.473299999999998</v>
      </c>
      <c r="G56">
        <f t="shared" si="0"/>
        <v>13.960423728813559</v>
      </c>
      <c r="H56" s="9">
        <v>2.42</v>
      </c>
      <c r="I56">
        <v>9.0380952380952367E-2</v>
      </c>
      <c r="J56">
        <f t="shared" si="1"/>
        <v>14.050804681194512</v>
      </c>
      <c r="K56">
        <f t="shared" si="2"/>
        <v>16.579949523809525</v>
      </c>
      <c r="L56">
        <f t="shared" si="3"/>
        <v>13.724349523809524</v>
      </c>
      <c r="M56" s="2">
        <f t="shared" si="4"/>
        <v>2.2999999999999998</v>
      </c>
      <c r="N56" s="1">
        <f t="shared" si="5"/>
        <v>13.865949523809523</v>
      </c>
      <c r="O56" s="1">
        <f t="shared" si="6"/>
        <v>14.004609019047617</v>
      </c>
    </row>
    <row r="57" spans="1:15" x14ac:dyDescent="0.25">
      <c r="A57" s="3">
        <v>45543</v>
      </c>
      <c r="B57" t="s">
        <v>29</v>
      </c>
      <c r="C57" t="s">
        <v>17</v>
      </c>
      <c r="D57" t="str">
        <f>VLOOKUP(C57,Hoja2!$A$2:$B$17,2,0)</f>
        <v>CENTRO</v>
      </c>
      <c r="E57" t="s">
        <v>12</v>
      </c>
      <c r="F57">
        <v>15.941800000000001</v>
      </c>
      <c r="G57">
        <f t="shared" si="0"/>
        <v>13.510000000000002</v>
      </c>
      <c r="H57" s="9">
        <v>2.2799999999999998</v>
      </c>
      <c r="I57">
        <v>9.0380952380952367E-2</v>
      </c>
      <c r="J57">
        <f t="shared" si="1"/>
        <v>13.600380952380954</v>
      </c>
      <c r="K57">
        <f t="shared" si="2"/>
        <v>16.048449523809523</v>
      </c>
      <c r="L57">
        <f t="shared" si="3"/>
        <v>13.358049523809525</v>
      </c>
      <c r="M57" s="2">
        <f t="shared" si="4"/>
        <v>2.1799999999999997</v>
      </c>
      <c r="N57" s="1">
        <f t="shared" si="5"/>
        <v>13.476049523809525</v>
      </c>
      <c r="O57" s="1">
        <f t="shared" si="6"/>
        <v>13.610810019047621</v>
      </c>
    </row>
    <row r="58" spans="1:15" x14ac:dyDescent="0.25">
      <c r="A58" s="3">
        <v>45543</v>
      </c>
      <c r="B58" t="s">
        <v>29</v>
      </c>
      <c r="C58" t="s">
        <v>17</v>
      </c>
      <c r="D58" t="str">
        <f>VLOOKUP(C58,Hoja2!$A$2:$B$17,2,0)</f>
        <v>CENTRO</v>
      </c>
      <c r="E58" t="s">
        <v>13</v>
      </c>
      <c r="F58">
        <v>13.192399999999999</v>
      </c>
      <c r="G58">
        <f t="shared" si="0"/>
        <v>11.18</v>
      </c>
      <c r="H58" s="9">
        <v>0</v>
      </c>
      <c r="I58">
        <v>9.0380952380952367E-2</v>
      </c>
      <c r="J58">
        <f t="shared" si="1"/>
        <v>11.270380952380952</v>
      </c>
      <c r="K58">
        <f t="shared" si="2"/>
        <v>13.299049523809522</v>
      </c>
      <c r="L58">
        <f t="shared" si="3"/>
        <v>13.299049523809522</v>
      </c>
      <c r="M58" s="2">
        <f t="shared" si="4"/>
        <v>-0.1</v>
      </c>
      <c r="N58" s="1">
        <f t="shared" si="5"/>
        <v>13.417049523809522</v>
      </c>
      <c r="O58" s="1">
        <f t="shared" si="6"/>
        <v>13.551220019047618</v>
      </c>
    </row>
    <row r="59" spans="1:15" x14ac:dyDescent="0.25">
      <c r="A59" s="3">
        <v>45543</v>
      </c>
      <c r="B59" t="s">
        <v>29</v>
      </c>
      <c r="C59" t="s">
        <v>17</v>
      </c>
      <c r="D59" t="str">
        <f>VLOOKUP(C59,Hoja2!$A$2:$B$17,2,0)</f>
        <v>CENTRO</v>
      </c>
      <c r="E59" t="s">
        <v>14</v>
      </c>
      <c r="F59">
        <v>15.552899999999999</v>
      </c>
      <c r="G59">
        <f t="shared" si="0"/>
        <v>13.18042372881356</v>
      </c>
      <c r="H59" s="9">
        <v>2.41</v>
      </c>
      <c r="I59">
        <v>9.0380952380952367E-2</v>
      </c>
      <c r="J59">
        <f t="shared" si="1"/>
        <v>13.270804681194512</v>
      </c>
      <c r="K59">
        <f t="shared" si="2"/>
        <v>15.659549523809524</v>
      </c>
      <c r="L59">
        <f t="shared" si="3"/>
        <v>12.815749523809524</v>
      </c>
      <c r="M59" s="2">
        <f t="shared" si="4"/>
        <v>2.29</v>
      </c>
      <c r="N59" s="1">
        <f t="shared" si="5"/>
        <v>12.957349523809523</v>
      </c>
      <c r="O59" s="1">
        <f t="shared" si="6"/>
        <v>13.086923019047617</v>
      </c>
    </row>
    <row r="60" spans="1:15" x14ac:dyDescent="0.25">
      <c r="A60" s="3">
        <v>45543</v>
      </c>
      <c r="B60" t="s">
        <v>29</v>
      </c>
      <c r="C60" t="s">
        <v>17</v>
      </c>
      <c r="D60" t="str">
        <f>VLOOKUP(C60,Hoja2!$A$2:$B$17,2,0)</f>
        <v>CENTRO</v>
      </c>
      <c r="E60" t="s">
        <v>15</v>
      </c>
      <c r="F60">
        <v>16.473299999999998</v>
      </c>
      <c r="G60">
        <f t="shared" si="0"/>
        <v>13.960423728813559</v>
      </c>
      <c r="H60" s="9">
        <v>2.5</v>
      </c>
      <c r="I60">
        <v>9.0380952380952367E-2</v>
      </c>
      <c r="J60">
        <f t="shared" si="1"/>
        <v>14.050804681194512</v>
      </c>
      <c r="K60">
        <f t="shared" si="2"/>
        <v>16.579949523809525</v>
      </c>
      <c r="L60">
        <f t="shared" si="3"/>
        <v>13.629949523809524</v>
      </c>
      <c r="M60" s="2">
        <f t="shared" si="4"/>
        <v>2.38</v>
      </c>
      <c r="N60" s="1">
        <f t="shared" si="5"/>
        <v>13.771549523809524</v>
      </c>
      <c r="O60" s="1">
        <f t="shared" si="6"/>
        <v>13.90926501904762</v>
      </c>
    </row>
    <row r="61" spans="1:15" x14ac:dyDescent="0.25">
      <c r="A61" s="3">
        <v>45543</v>
      </c>
      <c r="B61" t="s">
        <v>29</v>
      </c>
      <c r="C61" t="s">
        <v>25</v>
      </c>
      <c r="D61" t="str">
        <f>VLOOKUP(C61,Hoja2!$A$2:$B$17,2,0)</f>
        <v>NORTE</v>
      </c>
      <c r="E61" t="s">
        <v>12</v>
      </c>
      <c r="F61">
        <v>16.225000000000001</v>
      </c>
      <c r="G61">
        <f t="shared" si="0"/>
        <v>13.750000000000002</v>
      </c>
      <c r="H61" s="9">
        <v>2.16</v>
      </c>
      <c r="I61">
        <v>9.0380952380952367E-2</v>
      </c>
      <c r="J61">
        <f t="shared" si="1"/>
        <v>13.840380952380954</v>
      </c>
      <c r="K61">
        <f t="shared" si="2"/>
        <v>16.331649523809524</v>
      </c>
      <c r="L61">
        <f t="shared" si="3"/>
        <v>13.782849523809524</v>
      </c>
      <c r="M61" s="2">
        <f t="shared" si="4"/>
        <v>2.06</v>
      </c>
      <c r="N61" s="1">
        <f t="shared" si="5"/>
        <v>13.900849523809525</v>
      </c>
      <c r="O61" s="1">
        <f t="shared" si="6"/>
        <v>14.039858019047619</v>
      </c>
    </row>
    <row r="62" spans="1:15" x14ac:dyDescent="0.25">
      <c r="A62" s="3">
        <v>45543</v>
      </c>
      <c r="B62" t="s">
        <v>29</v>
      </c>
      <c r="C62" t="s">
        <v>25</v>
      </c>
      <c r="D62" t="str">
        <f>VLOOKUP(C62,Hoja2!$A$2:$B$17,2,0)</f>
        <v>NORTE</v>
      </c>
      <c r="E62" t="s">
        <v>13</v>
      </c>
      <c r="F62">
        <v>13.3812</v>
      </c>
      <c r="G62">
        <f t="shared" si="0"/>
        <v>11.34</v>
      </c>
      <c r="H62" s="9">
        <v>-0.12</v>
      </c>
      <c r="I62">
        <v>9.0380952380952367E-2</v>
      </c>
      <c r="J62">
        <f t="shared" si="1"/>
        <v>11.430380952380952</v>
      </c>
      <c r="K62">
        <f t="shared" si="2"/>
        <v>13.487849523809523</v>
      </c>
      <c r="L62">
        <f t="shared" si="3"/>
        <v>13.629449523809521</v>
      </c>
      <c r="M62" s="2">
        <f t="shared" si="4"/>
        <v>-0.22</v>
      </c>
      <c r="N62" s="1">
        <f t="shared" si="5"/>
        <v>13.747449523809523</v>
      </c>
      <c r="O62" s="1">
        <f t="shared" si="6"/>
        <v>13.884924019047618</v>
      </c>
    </row>
    <row r="63" spans="1:15" x14ac:dyDescent="0.25">
      <c r="A63" s="3">
        <v>45543</v>
      </c>
      <c r="B63" t="s">
        <v>29</v>
      </c>
      <c r="C63" t="s">
        <v>25</v>
      </c>
      <c r="D63" t="str">
        <f>VLOOKUP(C63,Hoja2!$A$2:$B$17,2,0)</f>
        <v>NORTE</v>
      </c>
      <c r="E63" t="s">
        <v>14</v>
      </c>
      <c r="F63">
        <v>16.215599999999998</v>
      </c>
      <c r="G63">
        <f t="shared" si="0"/>
        <v>13.742033898305085</v>
      </c>
      <c r="H63" s="9">
        <v>2.41</v>
      </c>
      <c r="I63">
        <v>9.0380952380952367E-2</v>
      </c>
      <c r="J63">
        <f t="shared" si="1"/>
        <v>13.832414850686037</v>
      </c>
      <c r="K63">
        <f t="shared" si="2"/>
        <v>16.322249523809521</v>
      </c>
      <c r="L63">
        <f t="shared" si="3"/>
        <v>13.478449523809523</v>
      </c>
      <c r="M63" s="2">
        <f t="shared" si="4"/>
        <v>2.29</v>
      </c>
      <c r="N63" s="1">
        <f t="shared" si="5"/>
        <v>13.620049523809524</v>
      </c>
      <c r="O63" s="1">
        <f t="shared" si="6"/>
        <v>13.756250019047618</v>
      </c>
    </row>
    <row r="64" spans="1:15" x14ac:dyDescent="0.25">
      <c r="A64" s="3">
        <v>45543</v>
      </c>
      <c r="B64" t="s">
        <v>29</v>
      </c>
      <c r="C64" t="s">
        <v>26</v>
      </c>
      <c r="D64" t="str">
        <f>VLOOKUP(C64,Hoja2!$A$2:$B$17,2,0)</f>
        <v>SUR</v>
      </c>
      <c r="E64" t="s">
        <v>12</v>
      </c>
      <c r="F64">
        <v>17.098199999999999</v>
      </c>
      <c r="G64">
        <f t="shared" si="0"/>
        <v>14.49</v>
      </c>
      <c r="H64" s="9">
        <v>2.4900000000000002</v>
      </c>
      <c r="I64">
        <v>9.0380952380952367E-2</v>
      </c>
      <c r="J64">
        <f t="shared" si="1"/>
        <v>14.580380952380953</v>
      </c>
      <c r="K64">
        <f t="shared" si="2"/>
        <v>17.204849523809525</v>
      </c>
      <c r="L64">
        <f t="shared" si="3"/>
        <v>14.266649523809523</v>
      </c>
      <c r="M64" s="2">
        <f t="shared" si="4"/>
        <v>2.39</v>
      </c>
      <c r="N64" s="1">
        <f t="shared" si="5"/>
        <v>14.384649523809523</v>
      </c>
      <c r="O64" s="1">
        <f t="shared" si="6"/>
        <v>14.528496019047619</v>
      </c>
    </row>
    <row r="65" spans="1:15" x14ac:dyDescent="0.25">
      <c r="A65" s="3">
        <v>45543</v>
      </c>
      <c r="B65" t="s">
        <v>29</v>
      </c>
      <c r="C65" t="s">
        <v>26</v>
      </c>
      <c r="D65" t="str">
        <f>VLOOKUP(C65,Hoja2!$A$2:$B$17,2,0)</f>
        <v>SUR</v>
      </c>
      <c r="E65" t="s">
        <v>13</v>
      </c>
      <c r="F65">
        <v>14.0656</v>
      </c>
      <c r="G65">
        <f t="shared" si="0"/>
        <v>11.92</v>
      </c>
      <c r="H65" s="9">
        <v>-0.17</v>
      </c>
      <c r="I65">
        <v>9.0380952380952367E-2</v>
      </c>
      <c r="J65">
        <f t="shared" si="1"/>
        <v>12.010380952380952</v>
      </c>
      <c r="K65">
        <f t="shared" si="2"/>
        <v>14.172249523809523</v>
      </c>
      <c r="L65">
        <f t="shared" si="3"/>
        <v>14.372849523809522</v>
      </c>
      <c r="M65" s="2">
        <f t="shared" si="4"/>
        <v>-0.27</v>
      </c>
      <c r="N65" s="1">
        <f t="shared" si="5"/>
        <v>14.490849523809523</v>
      </c>
      <c r="O65" s="1">
        <f t="shared" si="6"/>
        <v>14.635758019047618</v>
      </c>
    </row>
    <row r="66" spans="1:15" x14ac:dyDescent="0.25">
      <c r="A66" s="3">
        <v>45543</v>
      </c>
      <c r="B66" t="s">
        <v>29</v>
      </c>
      <c r="C66" t="s">
        <v>26</v>
      </c>
      <c r="D66" t="str">
        <f>VLOOKUP(C66,Hoja2!$A$2:$B$17,2,0)</f>
        <v>SUR</v>
      </c>
      <c r="E66" t="s">
        <v>14</v>
      </c>
      <c r="F66">
        <v>17.094899999999999</v>
      </c>
      <c r="G66">
        <f t="shared" si="0"/>
        <v>14.487203389830508</v>
      </c>
      <c r="H66" s="9">
        <v>2.78</v>
      </c>
      <c r="I66">
        <v>9.0380952380952367E-2</v>
      </c>
      <c r="J66">
        <f t="shared" si="1"/>
        <v>14.577584342211461</v>
      </c>
      <c r="K66">
        <f t="shared" si="2"/>
        <v>17.201549523809522</v>
      </c>
      <c r="L66">
        <f t="shared" si="3"/>
        <v>13.921149523809524</v>
      </c>
      <c r="M66" s="2">
        <f t="shared" si="4"/>
        <v>2.6599999999999997</v>
      </c>
      <c r="N66" s="1">
        <f t="shared" si="5"/>
        <v>14.062749523809522</v>
      </c>
      <c r="O66" s="1">
        <f t="shared" si="6"/>
        <v>14.203377019047618</v>
      </c>
    </row>
    <row r="67" spans="1:15" x14ac:dyDescent="0.25">
      <c r="A67" s="3">
        <v>45543</v>
      </c>
      <c r="B67" t="s">
        <v>29</v>
      </c>
      <c r="C67" t="s">
        <v>23</v>
      </c>
      <c r="D67" t="str">
        <f>VLOOKUP(C67,Hoja2!$A$2:$B$17,2,0)</f>
        <v>NORTE</v>
      </c>
      <c r="E67" t="s">
        <v>12</v>
      </c>
      <c r="F67">
        <v>16.260400000000001</v>
      </c>
      <c r="G67">
        <f t="shared" ref="G67:G91" si="7">F67/1.18</f>
        <v>13.780000000000001</v>
      </c>
      <c r="H67" s="9">
        <v>2.0699999999999998</v>
      </c>
      <c r="I67">
        <v>9.0380952380952367E-2</v>
      </c>
      <c r="J67">
        <f t="shared" ref="J67:J91" si="8">G67+I67</f>
        <v>13.870380952380954</v>
      </c>
      <c r="K67">
        <f t="shared" ref="K67:K91" si="9">J67*1.18</f>
        <v>16.367049523809523</v>
      </c>
      <c r="L67">
        <f t="shared" ref="L67:L87" si="10">(G67-H67+I67)*1.18</f>
        <v>13.924449523809525</v>
      </c>
      <c r="M67" s="2">
        <f t="shared" ref="M67:M91" si="11">IF(OR(E67="DIESEL B5 S-50",E67="DIESEL B5 S-50 UV"),H67-0.1,H67-0.12)</f>
        <v>1.9699999999999998</v>
      </c>
      <c r="N67" s="1">
        <f t="shared" ref="N67:N91" si="12">(G67-M67+I67)*1.18</f>
        <v>14.042449523809525</v>
      </c>
      <c r="O67" s="1">
        <f t="shared" ref="O67:O91" si="13">N67*1.01</f>
        <v>14.18287401904762</v>
      </c>
    </row>
    <row r="68" spans="1:15" x14ac:dyDescent="0.25">
      <c r="A68" s="3">
        <v>45543</v>
      </c>
      <c r="B68" t="s">
        <v>29</v>
      </c>
      <c r="C68" t="s">
        <v>23</v>
      </c>
      <c r="D68" t="str">
        <f>VLOOKUP(C68,Hoja2!$A$2:$B$17,2,0)</f>
        <v>NORTE</v>
      </c>
      <c r="E68" t="s">
        <v>13</v>
      </c>
      <c r="F68">
        <v>13.510999999999999</v>
      </c>
      <c r="G68">
        <f t="shared" si="7"/>
        <v>11.45</v>
      </c>
      <c r="H68" s="9">
        <v>-0.18</v>
      </c>
      <c r="I68">
        <v>9.0380952380952367E-2</v>
      </c>
      <c r="J68">
        <f t="shared" si="8"/>
        <v>11.540380952380952</v>
      </c>
      <c r="K68">
        <f t="shared" si="9"/>
        <v>13.617649523809522</v>
      </c>
      <c r="L68">
        <f t="shared" si="10"/>
        <v>13.830049523809523</v>
      </c>
      <c r="M68" s="2">
        <f t="shared" si="11"/>
        <v>-0.28000000000000003</v>
      </c>
      <c r="N68" s="1">
        <f t="shared" si="12"/>
        <v>13.948049523809521</v>
      </c>
      <c r="O68" s="1">
        <f t="shared" si="13"/>
        <v>14.087530019047616</v>
      </c>
    </row>
    <row r="69" spans="1:15" x14ac:dyDescent="0.25">
      <c r="A69" s="3">
        <v>45543</v>
      </c>
      <c r="B69" t="s">
        <v>29</v>
      </c>
      <c r="C69" t="s">
        <v>23</v>
      </c>
      <c r="D69" t="str">
        <f>VLOOKUP(C69,Hoja2!$A$2:$B$17,2,0)</f>
        <v>NORTE</v>
      </c>
      <c r="E69" t="s">
        <v>14</v>
      </c>
      <c r="F69">
        <v>16.1264</v>
      </c>
      <c r="G69">
        <f t="shared" si="7"/>
        <v>13.666440677966103</v>
      </c>
      <c r="H69" s="9">
        <v>2.2200000000000002</v>
      </c>
      <c r="I69">
        <v>9.0380952380952367E-2</v>
      </c>
      <c r="J69">
        <f t="shared" si="8"/>
        <v>13.756821630347055</v>
      </c>
      <c r="K69">
        <f t="shared" si="9"/>
        <v>16.233049523809523</v>
      </c>
      <c r="L69">
        <f t="shared" si="10"/>
        <v>13.613449523809523</v>
      </c>
      <c r="M69" s="2">
        <f t="shared" si="11"/>
        <v>2.1</v>
      </c>
      <c r="N69" s="1">
        <f t="shared" si="12"/>
        <v>13.755049523809525</v>
      </c>
      <c r="O69" s="1">
        <f t="shared" si="13"/>
        <v>13.89260001904762</v>
      </c>
    </row>
    <row r="70" spans="1:15" x14ac:dyDescent="0.25">
      <c r="A70" s="3">
        <v>45543</v>
      </c>
      <c r="B70" t="s">
        <v>29</v>
      </c>
      <c r="C70" t="s">
        <v>23</v>
      </c>
      <c r="D70" t="str">
        <f>VLOOKUP(C70,Hoja2!$A$2:$B$17,2,0)</f>
        <v>NORTE</v>
      </c>
      <c r="E70" t="s">
        <v>15</v>
      </c>
      <c r="F70">
        <v>17.0213</v>
      </c>
      <c r="G70">
        <f t="shared" si="7"/>
        <v>14.424830508474576</v>
      </c>
      <c r="H70" s="9">
        <v>2.29</v>
      </c>
      <c r="I70">
        <v>9.0380952380952367E-2</v>
      </c>
      <c r="J70">
        <f t="shared" si="8"/>
        <v>14.515211460855529</v>
      </c>
      <c r="K70">
        <f t="shared" si="9"/>
        <v>17.127949523809523</v>
      </c>
      <c r="L70">
        <f t="shared" si="10"/>
        <v>14.425749523809522</v>
      </c>
      <c r="M70" s="2">
        <f t="shared" si="11"/>
        <v>2.17</v>
      </c>
      <c r="N70" s="1">
        <f t="shared" si="12"/>
        <v>14.567349523809524</v>
      </c>
      <c r="O70" s="1">
        <f t="shared" si="13"/>
        <v>14.71302301904762</v>
      </c>
    </row>
    <row r="71" spans="1:15" x14ac:dyDescent="0.25">
      <c r="A71" s="3">
        <v>45543</v>
      </c>
      <c r="B71" t="s">
        <v>29</v>
      </c>
      <c r="C71" t="s">
        <v>24</v>
      </c>
      <c r="D71" t="str">
        <f>VLOOKUP(C71,Hoja2!$A$2:$B$17,2,0)</f>
        <v>NORTE</v>
      </c>
      <c r="E71" t="s">
        <v>12</v>
      </c>
      <c r="F71">
        <v>16.236799999999999</v>
      </c>
      <c r="G71">
        <f t="shared" si="7"/>
        <v>13.76</v>
      </c>
      <c r="H71" s="9">
        <v>2.04</v>
      </c>
      <c r="I71">
        <v>9.0380952380952367E-2</v>
      </c>
      <c r="J71">
        <f t="shared" si="8"/>
        <v>13.850380952380952</v>
      </c>
      <c r="K71">
        <f t="shared" si="9"/>
        <v>16.343449523809522</v>
      </c>
      <c r="L71">
        <f t="shared" si="10"/>
        <v>13.936249523809522</v>
      </c>
      <c r="M71" s="2">
        <f t="shared" si="11"/>
        <v>1.94</v>
      </c>
      <c r="N71" s="1">
        <f t="shared" si="12"/>
        <v>14.054249523809524</v>
      </c>
      <c r="O71" s="1">
        <f t="shared" si="13"/>
        <v>14.19479201904762</v>
      </c>
    </row>
    <row r="72" spans="1:15" x14ac:dyDescent="0.25">
      <c r="A72" s="3">
        <v>45543</v>
      </c>
      <c r="B72" t="s">
        <v>29</v>
      </c>
      <c r="C72" t="s">
        <v>24</v>
      </c>
      <c r="D72" t="str">
        <f>VLOOKUP(C72,Hoja2!$A$2:$B$17,2,0)</f>
        <v>NORTE</v>
      </c>
      <c r="E72" t="s">
        <v>13</v>
      </c>
      <c r="F72">
        <v>13.487399999999999</v>
      </c>
      <c r="G72">
        <f t="shared" si="7"/>
        <v>11.43</v>
      </c>
      <c r="H72" s="9">
        <v>-0.14000000000000001</v>
      </c>
      <c r="I72">
        <v>9.0380952380952367E-2</v>
      </c>
      <c r="J72">
        <f t="shared" si="8"/>
        <v>11.520380952380952</v>
      </c>
      <c r="K72">
        <f t="shared" si="9"/>
        <v>13.594049523809522</v>
      </c>
      <c r="L72">
        <f t="shared" si="10"/>
        <v>13.759249523809524</v>
      </c>
      <c r="M72" s="2">
        <f t="shared" si="11"/>
        <v>-0.24000000000000002</v>
      </c>
      <c r="N72" s="1">
        <f t="shared" si="12"/>
        <v>13.877249523809523</v>
      </c>
      <c r="O72" s="1">
        <f t="shared" si="13"/>
        <v>14.016022019047618</v>
      </c>
    </row>
    <row r="73" spans="1:15" x14ac:dyDescent="0.25">
      <c r="A73" s="3">
        <v>45543</v>
      </c>
      <c r="B73" t="s">
        <v>29</v>
      </c>
      <c r="C73" t="s">
        <v>24</v>
      </c>
      <c r="D73" t="str">
        <f>VLOOKUP(C73,Hoja2!$A$2:$B$17,2,0)</f>
        <v>NORTE</v>
      </c>
      <c r="E73" t="s">
        <v>14</v>
      </c>
      <c r="F73">
        <v>16.190100000000001</v>
      </c>
      <c r="G73">
        <f t="shared" si="7"/>
        <v>13.720423728813561</v>
      </c>
      <c r="H73" s="9">
        <v>2.2599999999999998</v>
      </c>
      <c r="I73">
        <v>9.0380952380952367E-2</v>
      </c>
      <c r="J73">
        <f t="shared" si="8"/>
        <v>13.810804681194513</v>
      </c>
      <c r="K73">
        <f t="shared" si="9"/>
        <v>16.296749523809524</v>
      </c>
      <c r="L73">
        <f t="shared" si="10"/>
        <v>13.629949523809525</v>
      </c>
      <c r="M73" s="2">
        <f t="shared" si="11"/>
        <v>2.1399999999999997</v>
      </c>
      <c r="N73" s="1">
        <f t="shared" si="12"/>
        <v>13.771549523809524</v>
      </c>
      <c r="O73" s="1">
        <f t="shared" si="13"/>
        <v>13.90926501904762</v>
      </c>
    </row>
    <row r="74" spans="1:15" x14ac:dyDescent="0.25">
      <c r="A74" s="3">
        <v>45543</v>
      </c>
      <c r="B74" t="s">
        <v>29</v>
      </c>
      <c r="C74" t="s">
        <v>30</v>
      </c>
      <c r="D74" t="str">
        <f>VLOOKUP(C74,Hoja2!$A$2:$B$17,2,0)</f>
        <v>SUR</v>
      </c>
      <c r="E74" t="s">
        <v>12</v>
      </c>
      <c r="F74">
        <v>16.6144</v>
      </c>
      <c r="G74">
        <f t="shared" si="7"/>
        <v>14.08</v>
      </c>
      <c r="H74" s="9">
        <v>2.4700000000000002</v>
      </c>
      <c r="I74">
        <v>9.0380952380952367E-2</v>
      </c>
      <c r="J74">
        <f t="shared" si="8"/>
        <v>14.170380952380953</v>
      </c>
      <c r="K74">
        <f t="shared" si="9"/>
        <v>16.721049523809523</v>
      </c>
      <c r="L74">
        <f t="shared" si="10"/>
        <v>13.806449523809523</v>
      </c>
      <c r="M74" s="2">
        <f t="shared" si="11"/>
        <v>2.37</v>
      </c>
      <c r="N74" s="1">
        <f t="shared" si="12"/>
        <v>13.924449523809525</v>
      </c>
      <c r="O74" s="1">
        <f t="shared" si="13"/>
        <v>14.06369401904762</v>
      </c>
    </row>
    <row r="75" spans="1:15" x14ac:dyDescent="0.25">
      <c r="A75" s="3">
        <v>45543</v>
      </c>
      <c r="B75" t="s">
        <v>29</v>
      </c>
      <c r="C75" t="s">
        <v>30</v>
      </c>
      <c r="D75" t="str">
        <f>VLOOKUP(C75,Hoja2!$A$2:$B$17,2,0)</f>
        <v>SUR</v>
      </c>
      <c r="E75" t="s">
        <v>13</v>
      </c>
      <c r="F75">
        <v>13.747</v>
      </c>
      <c r="G75">
        <f t="shared" si="7"/>
        <v>11.65</v>
      </c>
      <c r="H75" s="9">
        <v>-0.08</v>
      </c>
      <c r="I75">
        <v>9.0380952380952367E-2</v>
      </c>
      <c r="J75">
        <f t="shared" si="8"/>
        <v>11.740380952380953</v>
      </c>
      <c r="K75">
        <f t="shared" si="9"/>
        <v>13.853649523809523</v>
      </c>
      <c r="L75">
        <f t="shared" si="10"/>
        <v>13.948049523809523</v>
      </c>
      <c r="M75" s="2">
        <f t="shared" si="11"/>
        <v>-0.18</v>
      </c>
      <c r="N75" s="1">
        <f t="shared" si="12"/>
        <v>14.066049523809523</v>
      </c>
      <c r="O75" s="1">
        <f t="shared" si="13"/>
        <v>14.206710019047618</v>
      </c>
    </row>
    <row r="76" spans="1:15" x14ac:dyDescent="0.25">
      <c r="A76" s="3">
        <v>45543</v>
      </c>
      <c r="B76" t="s">
        <v>29</v>
      </c>
      <c r="C76" t="s">
        <v>30</v>
      </c>
      <c r="D76" t="str">
        <f>VLOOKUP(C76,Hoja2!$A$2:$B$17,2,0)</f>
        <v>SUR</v>
      </c>
      <c r="E76" t="s">
        <v>14</v>
      </c>
      <c r="F76">
        <v>16.330300000000001</v>
      </c>
      <c r="G76">
        <f t="shared" si="7"/>
        <v>13.839237288135594</v>
      </c>
      <c r="H76" s="9">
        <v>2.41</v>
      </c>
      <c r="I76">
        <v>9.0380952380952367E-2</v>
      </c>
      <c r="J76">
        <f t="shared" si="8"/>
        <v>13.929618240516547</v>
      </c>
      <c r="K76">
        <f t="shared" si="9"/>
        <v>16.436949523809524</v>
      </c>
      <c r="L76">
        <f t="shared" si="10"/>
        <v>13.593149523809524</v>
      </c>
      <c r="M76" s="2">
        <f t="shared" si="11"/>
        <v>2.29</v>
      </c>
      <c r="N76" s="1">
        <f t="shared" si="12"/>
        <v>13.734749523809523</v>
      </c>
      <c r="O76" s="1">
        <f t="shared" si="13"/>
        <v>13.872097019047619</v>
      </c>
    </row>
    <row r="77" spans="1:15" x14ac:dyDescent="0.25">
      <c r="A77" s="3">
        <v>45543</v>
      </c>
      <c r="B77" t="s">
        <v>29</v>
      </c>
      <c r="C77" t="s">
        <v>30</v>
      </c>
      <c r="D77" t="str">
        <f>VLOOKUP(C77,Hoja2!$A$2:$B$17,2,0)</f>
        <v>SUR</v>
      </c>
      <c r="E77" t="s">
        <v>15</v>
      </c>
      <c r="F77">
        <v>17.250699999999998</v>
      </c>
      <c r="G77">
        <f t="shared" si="7"/>
        <v>14.619237288135592</v>
      </c>
      <c r="H77" s="9">
        <v>2.5499999999999998</v>
      </c>
      <c r="I77">
        <v>9.0380952380952367E-2</v>
      </c>
      <c r="J77">
        <f t="shared" si="8"/>
        <v>14.709618240516544</v>
      </c>
      <c r="K77">
        <f t="shared" si="9"/>
        <v>17.357349523809521</v>
      </c>
      <c r="L77">
        <f t="shared" si="10"/>
        <v>14.348349523809523</v>
      </c>
      <c r="M77" s="2">
        <f t="shared" si="11"/>
        <v>2.4299999999999997</v>
      </c>
      <c r="N77" s="1">
        <f t="shared" si="12"/>
        <v>14.489949523809521</v>
      </c>
      <c r="O77" s="1">
        <f t="shared" si="13"/>
        <v>14.634849019047616</v>
      </c>
    </row>
    <row r="78" spans="1:15" x14ac:dyDescent="0.25">
      <c r="A78" s="3">
        <v>45543</v>
      </c>
      <c r="B78" t="s">
        <v>29</v>
      </c>
      <c r="C78" t="s">
        <v>20</v>
      </c>
      <c r="D78" t="str">
        <f>VLOOKUP(C78,Hoja2!$A$2:$B$17,2,0)</f>
        <v>SUR</v>
      </c>
      <c r="E78" t="s">
        <v>12</v>
      </c>
      <c r="F78">
        <v>16.791399999999999</v>
      </c>
      <c r="G78">
        <f t="shared" si="7"/>
        <v>14.23</v>
      </c>
      <c r="H78" s="9">
        <v>2.61</v>
      </c>
      <c r="I78">
        <v>9.0380952380952367E-2</v>
      </c>
      <c r="J78">
        <f t="shared" si="8"/>
        <v>14.320380952380953</v>
      </c>
      <c r="K78">
        <f t="shared" si="9"/>
        <v>16.898049523809522</v>
      </c>
      <c r="L78">
        <f t="shared" si="10"/>
        <v>13.818249523809524</v>
      </c>
      <c r="M78" s="2">
        <f t="shared" si="11"/>
        <v>2.5099999999999998</v>
      </c>
      <c r="N78" s="1">
        <f t="shared" si="12"/>
        <v>13.936249523809524</v>
      </c>
      <c r="O78" s="1">
        <f t="shared" si="13"/>
        <v>14.07561201904762</v>
      </c>
    </row>
    <row r="79" spans="1:15" x14ac:dyDescent="0.25">
      <c r="A79" s="3">
        <v>45543</v>
      </c>
      <c r="B79" t="s">
        <v>29</v>
      </c>
      <c r="C79" t="s">
        <v>20</v>
      </c>
      <c r="D79" t="str">
        <f>VLOOKUP(C79,Hoja2!$A$2:$B$17,2,0)</f>
        <v>SUR</v>
      </c>
      <c r="E79" t="s">
        <v>13</v>
      </c>
      <c r="F79">
        <v>13.7942</v>
      </c>
      <c r="G79">
        <f t="shared" si="7"/>
        <v>11.690000000000001</v>
      </c>
      <c r="H79" s="9">
        <v>-0.05</v>
      </c>
      <c r="I79">
        <v>9.0380952380952367E-2</v>
      </c>
      <c r="J79">
        <f t="shared" si="8"/>
        <v>11.780380952380954</v>
      </c>
      <c r="K79">
        <f t="shared" si="9"/>
        <v>13.900849523809525</v>
      </c>
      <c r="L79">
        <f t="shared" si="10"/>
        <v>13.959849523809526</v>
      </c>
      <c r="M79" s="2">
        <f t="shared" si="11"/>
        <v>-0.15000000000000002</v>
      </c>
      <c r="N79" s="1">
        <f t="shared" si="12"/>
        <v>14.077849523809524</v>
      </c>
      <c r="O79" s="1">
        <f t="shared" si="13"/>
        <v>14.218628019047619</v>
      </c>
    </row>
    <row r="80" spans="1:15" x14ac:dyDescent="0.25">
      <c r="A80" s="3">
        <v>45543</v>
      </c>
      <c r="B80" t="s">
        <v>29</v>
      </c>
      <c r="C80" t="s">
        <v>20</v>
      </c>
      <c r="D80" t="str">
        <f>VLOOKUP(C80,Hoja2!$A$2:$B$17,2,0)</f>
        <v>SUR</v>
      </c>
      <c r="E80" t="s">
        <v>15</v>
      </c>
      <c r="F80">
        <v>17.3399</v>
      </c>
      <c r="G80">
        <f t="shared" si="7"/>
        <v>14.694830508474578</v>
      </c>
      <c r="H80" s="9">
        <v>2.34</v>
      </c>
      <c r="I80">
        <v>9.0380952380952367E-2</v>
      </c>
      <c r="J80">
        <f t="shared" si="8"/>
        <v>14.78521146085553</v>
      </c>
      <c r="K80">
        <f t="shared" si="9"/>
        <v>17.446549523809523</v>
      </c>
      <c r="L80">
        <f t="shared" si="10"/>
        <v>14.685349523809524</v>
      </c>
      <c r="M80" s="2">
        <f t="shared" si="11"/>
        <v>2.2199999999999998</v>
      </c>
      <c r="N80" s="1">
        <f t="shared" si="12"/>
        <v>14.826949523809526</v>
      </c>
      <c r="O80" s="1">
        <f t="shared" si="13"/>
        <v>14.975219019047621</v>
      </c>
    </row>
    <row r="81" spans="1:15" x14ac:dyDescent="0.25">
      <c r="A81" s="3">
        <v>45543</v>
      </c>
      <c r="B81" t="s">
        <v>29</v>
      </c>
      <c r="C81" t="s">
        <v>27</v>
      </c>
      <c r="D81" t="str">
        <f>VLOOKUP(C81,Hoja2!$A$2:$B$17,2,0)</f>
        <v>SUR</v>
      </c>
      <c r="E81" t="s">
        <v>12</v>
      </c>
      <c r="F81">
        <v>17.2044</v>
      </c>
      <c r="G81">
        <f t="shared" si="7"/>
        <v>14.58</v>
      </c>
      <c r="H81" s="9">
        <v>2.4700000000000002</v>
      </c>
      <c r="I81">
        <v>9.0380952380952367E-2</v>
      </c>
      <c r="J81">
        <f t="shared" si="8"/>
        <v>14.670380952380953</v>
      </c>
      <c r="K81">
        <f t="shared" si="9"/>
        <v>17.311049523809523</v>
      </c>
      <c r="L81">
        <f t="shared" si="10"/>
        <v>14.396449523809522</v>
      </c>
      <c r="M81" s="2">
        <f t="shared" si="11"/>
        <v>2.37</v>
      </c>
      <c r="N81" s="1">
        <f t="shared" si="12"/>
        <v>14.514449523809525</v>
      </c>
      <c r="O81" s="1">
        <f t="shared" si="13"/>
        <v>14.659594019047621</v>
      </c>
    </row>
    <row r="82" spans="1:15" x14ac:dyDescent="0.25">
      <c r="A82" s="3">
        <v>45543</v>
      </c>
      <c r="B82" t="s">
        <v>29</v>
      </c>
      <c r="C82" t="s">
        <v>27</v>
      </c>
      <c r="D82" t="str">
        <f>VLOOKUP(C82,Hoja2!$A$2:$B$17,2,0)</f>
        <v>SUR</v>
      </c>
      <c r="E82" t="s">
        <v>13</v>
      </c>
      <c r="F82">
        <v>14.006600000000001</v>
      </c>
      <c r="G82">
        <f t="shared" si="7"/>
        <v>11.870000000000001</v>
      </c>
      <c r="H82" s="9">
        <v>-0.08</v>
      </c>
      <c r="I82">
        <v>9.0380952380952367E-2</v>
      </c>
      <c r="J82">
        <f t="shared" si="8"/>
        <v>11.960380952380953</v>
      </c>
      <c r="K82">
        <f t="shared" si="9"/>
        <v>14.113249523809523</v>
      </c>
      <c r="L82">
        <f t="shared" si="10"/>
        <v>14.207649523809524</v>
      </c>
      <c r="M82" s="2">
        <f t="shared" si="11"/>
        <v>-0.18</v>
      </c>
      <c r="N82" s="1">
        <f t="shared" si="12"/>
        <v>14.325649523809524</v>
      </c>
      <c r="O82" s="1">
        <f t="shared" si="13"/>
        <v>14.468906019047619</v>
      </c>
    </row>
    <row r="83" spans="1:15" x14ac:dyDescent="0.25">
      <c r="A83" s="3">
        <v>45543</v>
      </c>
      <c r="B83" t="s">
        <v>29</v>
      </c>
      <c r="C83" t="s">
        <v>27</v>
      </c>
      <c r="D83" t="str">
        <f>VLOOKUP(C83,Hoja2!$A$2:$B$17,2,0)</f>
        <v>SUR</v>
      </c>
      <c r="E83" t="s">
        <v>14</v>
      </c>
      <c r="F83">
        <v>17.311499999999999</v>
      </c>
      <c r="G83">
        <f t="shared" si="7"/>
        <v>14.670762711864407</v>
      </c>
      <c r="H83" s="9">
        <v>2.79</v>
      </c>
      <c r="I83">
        <v>9.0380952380952367E-2</v>
      </c>
      <c r="J83">
        <f t="shared" si="8"/>
        <v>14.76114366424536</v>
      </c>
      <c r="K83">
        <f t="shared" si="9"/>
        <v>17.418149523809525</v>
      </c>
      <c r="L83">
        <f t="shared" si="10"/>
        <v>14.125949523809522</v>
      </c>
      <c r="M83" s="2">
        <f t="shared" si="11"/>
        <v>2.67</v>
      </c>
      <c r="N83" s="1">
        <f t="shared" si="12"/>
        <v>14.267549523809524</v>
      </c>
      <c r="O83" s="1">
        <f t="shared" si="13"/>
        <v>14.410225019047619</v>
      </c>
    </row>
    <row r="84" spans="1:15" x14ac:dyDescent="0.25">
      <c r="A84" s="3">
        <v>45543</v>
      </c>
      <c r="B84" t="s">
        <v>29</v>
      </c>
      <c r="C84" t="s">
        <v>28</v>
      </c>
      <c r="D84" t="str">
        <f>VLOOKUP(C84,Hoja2!$A$2:$B$17,2,0)</f>
        <v>SUR</v>
      </c>
      <c r="E84" t="s">
        <v>12</v>
      </c>
      <c r="F84">
        <v>16.2958</v>
      </c>
      <c r="G84">
        <f t="shared" si="7"/>
        <v>13.81</v>
      </c>
      <c r="H84" s="9">
        <v>2.06</v>
      </c>
      <c r="I84">
        <v>9.0380952380952367E-2</v>
      </c>
      <c r="J84">
        <f t="shared" si="8"/>
        <v>13.900380952380953</v>
      </c>
      <c r="K84">
        <f t="shared" si="9"/>
        <v>16.402449523809523</v>
      </c>
      <c r="L84">
        <f t="shared" si="10"/>
        <v>13.971649523809523</v>
      </c>
      <c r="M84" s="2">
        <f t="shared" si="11"/>
        <v>1.96</v>
      </c>
      <c r="N84" s="1">
        <f t="shared" si="12"/>
        <v>14.089649523809525</v>
      </c>
      <c r="O84" s="1">
        <f t="shared" si="13"/>
        <v>14.230546019047621</v>
      </c>
    </row>
    <row r="85" spans="1:15" x14ac:dyDescent="0.25">
      <c r="A85" s="3">
        <v>45543</v>
      </c>
      <c r="B85" t="s">
        <v>29</v>
      </c>
      <c r="C85" t="s">
        <v>28</v>
      </c>
      <c r="D85" t="str">
        <f>VLOOKUP(C85,Hoja2!$A$2:$B$17,2,0)</f>
        <v>SUR</v>
      </c>
      <c r="E85" t="s">
        <v>13</v>
      </c>
      <c r="F85">
        <v>13.4284</v>
      </c>
      <c r="G85">
        <f t="shared" si="7"/>
        <v>11.38</v>
      </c>
      <c r="H85" s="9">
        <v>-0.19</v>
      </c>
      <c r="I85">
        <v>9.0380952380952367E-2</v>
      </c>
      <c r="J85">
        <f t="shared" si="8"/>
        <v>11.470380952380953</v>
      </c>
      <c r="K85">
        <f t="shared" si="9"/>
        <v>13.535049523809525</v>
      </c>
      <c r="L85">
        <f t="shared" si="10"/>
        <v>13.759249523809524</v>
      </c>
      <c r="M85" s="2">
        <f t="shared" si="11"/>
        <v>-0.29000000000000004</v>
      </c>
      <c r="N85" s="1">
        <f t="shared" si="12"/>
        <v>13.877249523809525</v>
      </c>
      <c r="O85" s="1">
        <f t="shared" si="13"/>
        <v>14.01602201904762</v>
      </c>
    </row>
    <row r="86" spans="1:15" x14ac:dyDescent="0.25">
      <c r="A86" s="3">
        <v>45543</v>
      </c>
      <c r="B86" t="s">
        <v>29</v>
      </c>
      <c r="C86" t="s">
        <v>28</v>
      </c>
      <c r="D86" t="str">
        <f>VLOOKUP(C86,Hoja2!$A$2:$B$17,2,0)</f>
        <v>SUR</v>
      </c>
      <c r="E86" t="s">
        <v>14</v>
      </c>
      <c r="F86">
        <v>15.897</v>
      </c>
      <c r="G86">
        <f t="shared" si="7"/>
        <v>13.472033898305085</v>
      </c>
      <c r="H86" s="9">
        <v>2.0099999999999998</v>
      </c>
      <c r="I86">
        <v>9.0380952380952367E-2</v>
      </c>
      <c r="J86">
        <f t="shared" si="8"/>
        <v>13.562414850686038</v>
      </c>
      <c r="K86">
        <f t="shared" si="9"/>
        <v>16.003649523809525</v>
      </c>
      <c r="L86">
        <f t="shared" si="10"/>
        <v>13.631849523809525</v>
      </c>
      <c r="M86" s="2">
        <f t="shared" si="11"/>
        <v>1.8899999999999997</v>
      </c>
      <c r="N86" s="1">
        <f t="shared" si="12"/>
        <v>13.773449523809523</v>
      </c>
      <c r="O86" s="1">
        <f t="shared" si="13"/>
        <v>13.911184019047619</v>
      </c>
    </row>
    <row r="87" spans="1:15" x14ac:dyDescent="0.25">
      <c r="A87" s="3">
        <v>45543</v>
      </c>
      <c r="B87" t="s">
        <v>29</v>
      </c>
      <c r="C87" t="s">
        <v>28</v>
      </c>
      <c r="D87" t="str">
        <f>VLOOKUP(C87,Hoja2!$A$2:$B$17,2,0)</f>
        <v>SUR</v>
      </c>
      <c r="E87" t="s">
        <v>15</v>
      </c>
      <c r="F87">
        <v>16.7791</v>
      </c>
      <c r="G87">
        <f t="shared" si="7"/>
        <v>14.21957627118644</v>
      </c>
      <c r="H87" s="9">
        <v>2.2799999999999998</v>
      </c>
      <c r="I87">
        <v>9.0380952380952367E-2</v>
      </c>
      <c r="J87">
        <f t="shared" si="8"/>
        <v>14.309957223567393</v>
      </c>
      <c r="K87">
        <f t="shared" si="9"/>
        <v>16.885749523809523</v>
      </c>
      <c r="L87">
        <f t="shared" si="10"/>
        <v>14.195349523809524</v>
      </c>
      <c r="M87" s="2">
        <f t="shared" si="11"/>
        <v>2.1599999999999997</v>
      </c>
      <c r="N87" s="1">
        <f t="shared" si="12"/>
        <v>14.336949523809523</v>
      </c>
      <c r="O87" s="1">
        <f t="shared" si="13"/>
        <v>14.480319019047618</v>
      </c>
    </row>
    <row r="88" spans="1:15" x14ac:dyDescent="0.25">
      <c r="A88" s="3">
        <v>45543</v>
      </c>
      <c r="B88" t="s">
        <v>31</v>
      </c>
      <c r="C88" t="s">
        <v>11</v>
      </c>
      <c r="D88" t="str">
        <f>VLOOKUP(C88,Hoja2!$A$2:$B$17,2,0)</f>
        <v>CENTRO</v>
      </c>
      <c r="E88" t="s">
        <v>12</v>
      </c>
      <c r="F88">
        <v>15.941800000000001</v>
      </c>
      <c r="G88">
        <f t="shared" si="7"/>
        <v>13.510000000000002</v>
      </c>
      <c r="H88" s="9">
        <v>2.5122033898305096</v>
      </c>
      <c r="I88">
        <v>9.0380952380952367E-2</v>
      </c>
      <c r="J88">
        <f t="shared" si="8"/>
        <v>13.600380952380954</v>
      </c>
      <c r="K88">
        <f t="shared" si="9"/>
        <v>16.048449523809523</v>
      </c>
      <c r="L88" s="7">
        <f>(G88-H88)*1.18+I88</f>
        <v>13.067780952380952</v>
      </c>
      <c r="M88" s="2">
        <f t="shared" si="11"/>
        <v>2.4122033898305095</v>
      </c>
      <c r="N88" s="1">
        <f t="shared" si="12"/>
        <v>13.202049523809524</v>
      </c>
      <c r="O88" s="1">
        <f t="shared" si="13"/>
        <v>13.334070019047619</v>
      </c>
    </row>
    <row r="89" spans="1:15" x14ac:dyDescent="0.25">
      <c r="A89" s="3">
        <v>45543</v>
      </c>
      <c r="B89" t="s">
        <v>31</v>
      </c>
      <c r="C89" t="s">
        <v>11</v>
      </c>
      <c r="D89" t="str">
        <f>VLOOKUP(C89,Hoja2!$A$2:$B$17,2,0)</f>
        <v>CENTRO</v>
      </c>
      <c r="E89" t="s">
        <v>13</v>
      </c>
      <c r="F89">
        <v>13.192399999999999</v>
      </c>
      <c r="G89">
        <f t="shared" si="7"/>
        <v>11.18</v>
      </c>
      <c r="H89" s="9">
        <v>6.9999999999999452E-2</v>
      </c>
      <c r="I89">
        <v>9.0380952380952367E-2</v>
      </c>
      <c r="J89">
        <f t="shared" si="8"/>
        <v>11.270380952380952</v>
      </c>
      <c r="K89">
        <f t="shared" si="9"/>
        <v>13.299049523809522</v>
      </c>
      <c r="L89" s="7">
        <f t="shared" ref="L89:L91" si="14">(G89-H89)*1.18+I89</f>
        <v>13.200180952380951</v>
      </c>
      <c r="M89" s="2">
        <f t="shared" si="11"/>
        <v>-3.0000000000000554E-2</v>
      </c>
      <c r="N89" s="1">
        <f t="shared" si="12"/>
        <v>13.334449523809525</v>
      </c>
      <c r="O89" s="1">
        <f t="shared" si="13"/>
        <v>13.46779401904762</v>
      </c>
    </row>
    <row r="90" spans="1:15" x14ac:dyDescent="0.25">
      <c r="A90" s="3">
        <v>45543</v>
      </c>
      <c r="B90" t="s">
        <v>31</v>
      </c>
      <c r="C90" t="s">
        <v>11</v>
      </c>
      <c r="D90" t="str">
        <f>VLOOKUP(C90,Hoja2!$A$2:$B$17,2,0)</f>
        <v>CENTRO</v>
      </c>
      <c r="E90" t="s">
        <v>14</v>
      </c>
      <c r="F90">
        <v>15.552899999999999</v>
      </c>
      <c r="G90">
        <f t="shared" si="7"/>
        <v>13.18042372881356</v>
      </c>
      <c r="H90" s="9">
        <v>2.4075423728813559</v>
      </c>
      <c r="I90">
        <v>9.0380952380952367E-2</v>
      </c>
      <c r="J90">
        <f t="shared" si="8"/>
        <v>13.270804681194512</v>
      </c>
      <c r="K90">
        <f t="shared" si="9"/>
        <v>15.659549523809524</v>
      </c>
      <c r="L90" s="7">
        <f t="shared" si="14"/>
        <v>12.802380952380954</v>
      </c>
      <c r="M90" s="2">
        <f t="shared" si="11"/>
        <v>2.2875423728813558</v>
      </c>
      <c r="N90" s="1">
        <f t="shared" si="12"/>
        <v>12.960249523809523</v>
      </c>
      <c r="O90" s="1">
        <f t="shared" si="13"/>
        <v>13.089852019047619</v>
      </c>
    </row>
    <row r="91" spans="1:15" x14ac:dyDescent="0.25">
      <c r="A91" s="3">
        <v>45543</v>
      </c>
      <c r="B91" t="s">
        <v>31</v>
      </c>
      <c r="C91" t="s">
        <v>11</v>
      </c>
      <c r="D91" t="str">
        <f>VLOOKUP(C91,Hoja2!$A$2:$B$17,2,0)</f>
        <v>CENTRO</v>
      </c>
      <c r="E91" t="s">
        <v>15</v>
      </c>
      <c r="F91">
        <v>16.473299999999998</v>
      </c>
      <c r="G91">
        <f t="shared" si="7"/>
        <v>13.960423728813559</v>
      </c>
      <c r="H91" s="9">
        <v>2.1620338983050833</v>
      </c>
      <c r="I91">
        <v>9.0380952380952367E-2</v>
      </c>
      <c r="J91">
        <f t="shared" si="8"/>
        <v>14.050804681194512</v>
      </c>
      <c r="K91">
        <f t="shared" si="9"/>
        <v>16.579949523809525</v>
      </c>
      <c r="L91" s="7">
        <f t="shared" si="14"/>
        <v>14.012480952380955</v>
      </c>
      <c r="M91" s="2">
        <f t="shared" si="11"/>
        <v>2.0420338983050832</v>
      </c>
      <c r="N91" s="1">
        <f t="shared" si="12"/>
        <v>14.170349523809524</v>
      </c>
      <c r="O91" s="1">
        <f t="shared" si="13"/>
        <v>14.312053019047619</v>
      </c>
    </row>
  </sheetData>
  <autoFilter ref="A1:O91" xr:uid="{9FC10602-137A-4A9C-BC7E-DB19AA27CF7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A655-32A0-4EA6-8035-4A7E47A785B0}">
  <dimension ref="A1:K30"/>
  <sheetViews>
    <sheetView showGridLines="0" topLeftCell="A4" workbookViewId="0">
      <selection activeCell="H12" sqref="H12"/>
    </sheetView>
  </sheetViews>
  <sheetFormatPr baseColWidth="10" defaultRowHeight="14.3" x14ac:dyDescent="0.25"/>
  <cols>
    <col min="8" max="8" width="18.42578125" customWidth="1"/>
    <col min="9" max="9" width="20.5703125" customWidth="1"/>
    <col min="10" max="10" width="19.85546875" customWidth="1"/>
    <col min="11" max="11" width="22.140625" customWidth="1"/>
  </cols>
  <sheetData>
    <row r="1" spans="1:11" x14ac:dyDescent="0.25">
      <c r="A1" t="s">
        <v>38</v>
      </c>
      <c r="B1" t="s">
        <v>37</v>
      </c>
    </row>
    <row r="2" spans="1:11" x14ac:dyDescent="0.25">
      <c r="A2" t="s">
        <v>25</v>
      </c>
      <c r="B2" t="s">
        <v>36</v>
      </c>
    </row>
    <row r="3" spans="1:11" x14ac:dyDescent="0.25">
      <c r="A3" t="s">
        <v>23</v>
      </c>
      <c r="B3" t="s">
        <v>36</v>
      </c>
    </row>
    <row r="4" spans="1:11" x14ac:dyDescent="0.25">
      <c r="A4" t="s">
        <v>24</v>
      </c>
      <c r="B4" t="s">
        <v>36</v>
      </c>
    </row>
    <row r="5" spans="1:11" x14ac:dyDescent="0.25">
      <c r="A5" t="s">
        <v>21</v>
      </c>
      <c r="B5" t="s">
        <v>36</v>
      </c>
    </row>
    <row r="6" spans="1:11" x14ac:dyDescent="0.25">
      <c r="A6" t="s">
        <v>22</v>
      </c>
      <c r="B6" t="s">
        <v>36</v>
      </c>
    </row>
    <row r="7" spans="1:11" x14ac:dyDescent="0.25">
      <c r="A7" t="s">
        <v>11</v>
      </c>
      <c r="B7" t="s">
        <v>39</v>
      </c>
    </row>
    <row r="8" spans="1:11" x14ac:dyDescent="0.25">
      <c r="A8" t="s">
        <v>17</v>
      </c>
      <c r="B8" t="s">
        <v>39</v>
      </c>
    </row>
    <row r="9" spans="1:11" x14ac:dyDescent="0.25">
      <c r="A9" t="s">
        <v>16</v>
      </c>
      <c r="B9" t="s">
        <v>39</v>
      </c>
      <c r="F9" t="s">
        <v>43</v>
      </c>
    </row>
    <row r="10" spans="1:11" x14ac:dyDescent="0.25">
      <c r="A10" t="s">
        <v>19</v>
      </c>
      <c r="B10" t="s">
        <v>40</v>
      </c>
    </row>
    <row r="11" spans="1:11" x14ac:dyDescent="0.25">
      <c r="A11" t="s">
        <v>30</v>
      </c>
      <c r="B11" t="s">
        <v>40</v>
      </c>
      <c r="F11" s="11" t="s">
        <v>42</v>
      </c>
      <c r="G11" s="11"/>
      <c r="H11" s="6" t="s">
        <v>12</v>
      </c>
      <c r="I11" s="6" t="s">
        <v>13</v>
      </c>
      <c r="J11" s="6" t="s">
        <v>14</v>
      </c>
      <c r="K11" s="6" t="s">
        <v>15</v>
      </c>
    </row>
    <row r="12" spans="1:11" x14ac:dyDescent="0.25">
      <c r="A12" t="s">
        <v>28</v>
      </c>
      <c r="B12" t="s">
        <v>40</v>
      </c>
      <c r="F12" s="10" t="s">
        <v>10</v>
      </c>
      <c r="G12" s="6" t="s">
        <v>11</v>
      </c>
      <c r="H12" s="6"/>
      <c r="I12" s="6"/>
      <c r="J12" s="6"/>
      <c r="K12" s="6"/>
    </row>
    <row r="13" spans="1:11" x14ac:dyDescent="0.25">
      <c r="A13" t="s">
        <v>18</v>
      </c>
      <c r="B13" t="s">
        <v>40</v>
      </c>
      <c r="F13" s="10"/>
      <c r="G13" s="6" t="s">
        <v>17</v>
      </c>
      <c r="H13" s="6"/>
      <c r="I13" s="6"/>
      <c r="J13" s="6"/>
      <c r="K13" s="6"/>
    </row>
    <row r="14" spans="1:11" x14ac:dyDescent="0.25">
      <c r="A14" t="s">
        <v>26</v>
      </c>
      <c r="B14" t="s">
        <v>40</v>
      </c>
      <c r="F14" s="10"/>
      <c r="G14" s="6" t="s">
        <v>16</v>
      </c>
      <c r="H14" s="6"/>
      <c r="I14" s="6"/>
      <c r="J14" s="6"/>
      <c r="K14" s="6"/>
    </row>
    <row r="15" spans="1:11" x14ac:dyDescent="0.25">
      <c r="A15" t="s">
        <v>20</v>
      </c>
      <c r="B15" t="s">
        <v>40</v>
      </c>
      <c r="F15" s="10" t="s">
        <v>29</v>
      </c>
      <c r="G15" s="6" t="s">
        <v>11</v>
      </c>
      <c r="H15" s="6"/>
      <c r="I15" s="6"/>
      <c r="J15" s="6"/>
      <c r="K15" s="6"/>
    </row>
    <row r="16" spans="1:11" x14ac:dyDescent="0.25">
      <c r="A16" t="s">
        <v>27</v>
      </c>
      <c r="B16" t="s">
        <v>40</v>
      </c>
      <c r="F16" s="10"/>
      <c r="G16" s="6" t="s">
        <v>17</v>
      </c>
      <c r="H16" s="6"/>
      <c r="I16" s="6"/>
      <c r="J16" s="6"/>
      <c r="K16" s="6"/>
    </row>
    <row r="17" spans="1:11" x14ac:dyDescent="0.25">
      <c r="A17" t="s">
        <v>41</v>
      </c>
      <c r="B17" t="s">
        <v>40</v>
      </c>
      <c r="F17" s="10"/>
      <c r="G17" s="6" t="s">
        <v>16</v>
      </c>
      <c r="H17" s="6"/>
      <c r="I17" s="6"/>
      <c r="J17" s="6"/>
      <c r="K17" s="6"/>
    </row>
    <row r="18" spans="1:11" x14ac:dyDescent="0.25">
      <c r="F18" s="6" t="s">
        <v>31</v>
      </c>
      <c r="G18" s="6" t="s">
        <v>11</v>
      </c>
      <c r="H18" s="6"/>
      <c r="I18" s="6"/>
      <c r="J18" s="6"/>
      <c r="K18" s="6"/>
    </row>
    <row r="21" spans="1:11" x14ac:dyDescent="0.25">
      <c r="F21" t="s">
        <v>44</v>
      </c>
    </row>
    <row r="23" spans="1:11" x14ac:dyDescent="0.25">
      <c r="F23" s="11" t="s">
        <v>42</v>
      </c>
      <c r="G23" s="11"/>
      <c r="H23" s="6" t="s">
        <v>12</v>
      </c>
      <c r="I23" s="6" t="s">
        <v>13</v>
      </c>
      <c r="J23" s="6" t="s">
        <v>14</v>
      </c>
      <c r="K23" s="6" t="s">
        <v>15</v>
      </c>
    </row>
    <row r="24" spans="1:11" x14ac:dyDescent="0.25">
      <c r="F24" s="10" t="s">
        <v>10</v>
      </c>
      <c r="G24" s="6" t="s">
        <v>11</v>
      </c>
      <c r="H24" s="6"/>
      <c r="I24" s="6"/>
      <c r="J24" s="6"/>
      <c r="K24" s="6"/>
    </row>
    <row r="25" spans="1:11" x14ac:dyDescent="0.25">
      <c r="F25" s="10"/>
      <c r="G25" s="6" t="s">
        <v>17</v>
      </c>
      <c r="H25" s="6"/>
      <c r="I25" s="6"/>
      <c r="J25" s="6"/>
      <c r="K25" s="6"/>
    </row>
    <row r="26" spans="1:11" x14ac:dyDescent="0.25">
      <c r="F26" s="10"/>
      <c r="G26" s="6" t="s">
        <v>16</v>
      </c>
      <c r="H26" s="6"/>
      <c r="I26" s="6"/>
      <c r="J26" s="6"/>
      <c r="K26" s="6"/>
    </row>
    <row r="27" spans="1:11" x14ac:dyDescent="0.25">
      <c r="F27" s="10" t="s">
        <v>29</v>
      </c>
      <c r="G27" s="6" t="s">
        <v>11</v>
      </c>
      <c r="H27" s="6"/>
      <c r="I27" s="6"/>
      <c r="J27" s="6"/>
      <c r="K27" s="6"/>
    </row>
    <row r="28" spans="1:11" x14ac:dyDescent="0.25">
      <c r="F28" s="10"/>
      <c r="G28" s="6" t="s">
        <v>17</v>
      </c>
      <c r="H28" s="6"/>
      <c r="I28" s="6"/>
      <c r="J28" s="6"/>
      <c r="K28" s="6"/>
    </row>
    <row r="29" spans="1:11" x14ac:dyDescent="0.25">
      <c r="F29" s="10"/>
      <c r="G29" s="6" t="s">
        <v>16</v>
      </c>
      <c r="H29" s="6"/>
      <c r="I29" s="6"/>
      <c r="J29" s="6"/>
      <c r="K29" s="6"/>
    </row>
    <row r="30" spans="1:11" x14ac:dyDescent="0.25">
      <c r="F30" s="6" t="s">
        <v>31</v>
      </c>
      <c r="G30" s="6" t="s">
        <v>11</v>
      </c>
      <c r="H30" s="6"/>
      <c r="I30" s="6"/>
      <c r="J30" s="6"/>
      <c r="K30" s="6"/>
    </row>
  </sheetData>
  <mergeCells count="6">
    <mergeCell ref="F27:F29"/>
    <mergeCell ref="F15:F17"/>
    <mergeCell ref="F12:F14"/>
    <mergeCell ref="F11:G11"/>
    <mergeCell ref="F23:G23"/>
    <mergeCell ref="F24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Comparación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u201423456 (Diaz Bohorquez, Jorge Leonel Italo)</dc:creator>
  <cp:lastModifiedBy>Jorge Leonel Diaz Bohorquez</cp:lastModifiedBy>
  <dcterms:created xsi:type="dcterms:W3CDTF">2024-09-09T02:08:42Z</dcterms:created>
  <dcterms:modified xsi:type="dcterms:W3CDTF">2024-09-09T16:52:50Z</dcterms:modified>
</cp:coreProperties>
</file>