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Z MINSYST - TENTREP\tentrep-yps\Business Plan Documents\"/>
    </mc:Choice>
  </mc:AlternateContent>
  <bookViews>
    <workbookView xWindow="7440" yWindow="0" windowWidth="19560" windowHeight="8340" tabRatio="694" activeTab="3"/>
  </bookViews>
  <sheets>
    <sheet name="Sales Forecast (Year 1)" sheetId="1" r:id="rId1"/>
    <sheet name="Sales Forecast (Year 2)" sheetId="3" r:id="rId2"/>
    <sheet name="Sales Forecast (Year 3)" sheetId="4" r:id="rId3"/>
    <sheet name="Sales Forecast (Year 4)" sheetId="5" r:id="rId4"/>
    <sheet name="Basis of Year Estimates" sheetId="2" r:id="rId5"/>
  </sheets>
  <calcPr calcId="152511"/>
</workbook>
</file>

<file path=xl/calcChain.xml><?xml version="1.0" encoding="utf-8"?>
<calcChain xmlns="http://schemas.openxmlformats.org/spreadsheetml/2006/main">
  <c r="B15" i="2" l="1"/>
  <c r="G74" i="2" l="1"/>
  <c r="C13" i="2"/>
  <c r="D24" i="4"/>
  <c r="D26" i="4" s="1"/>
  <c r="C24" i="4"/>
  <c r="C26" i="4" s="1"/>
  <c r="B12" i="4"/>
  <c r="B14" i="4" s="1"/>
  <c r="I12" i="3"/>
  <c r="I14" i="3" s="1"/>
  <c r="H10" i="3"/>
  <c r="B10" i="3"/>
  <c r="C10" i="3"/>
  <c r="D10" i="3"/>
  <c r="E10" i="3"/>
  <c r="F10" i="3"/>
  <c r="G10" i="3"/>
  <c r="I10" i="3"/>
  <c r="J10" i="3"/>
  <c r="K10" i="3"/>
  <c r="L10" i="3"/>
  <c r="M10" i="3"/>
  <c r="B12" i="3"/>
  <c r="C12" i="3"/>
  <c r="D12" i="3"/>
  <c r="E12" i="3"/>
  <c r="F12" i="3"/>
  <c r="G12" i="3"/>
  <c r="J12" i="3"/>
  <c r="K12" i="3"/>
  <c r="L12" i="3"/>
  <c r="M12" i="3"/>
  <c r="B14" i="3"/>
  <c r="C14" i="3"/>
  <c r="D14" i="3"/>
  <c r="E14" i="3"/>
  <c r="F14" i="3"/>
  <c r="G14" i="3"/>
  <c r="J14" i="3"/>
  <c r="K14" i="3"/>
  <c r="L14" i="3"/>
  <c r="M14" i="3"/>
  <c r="B18" i="3"/>
  <c r="C18" i="3"/>
  <c r="D18" i="3"/>
  <c r="E18" i="3"/>
  <c r="F18" i="3"/>
  <c r="G18" i="3"/>
  <c r="H18" i="3"/>
  <c r="I18" i="3"/>
  <c r="J18" i="3"/>
  <c r="K18" i="3"/>
  <c r="L18" i="3"/>
  <c r="M18" i="3"/>
  <c r="G70" i="2"/>
  <c r="D71" i="2"/>
  <c r="G66" i="2"/>
  <c r="G75" i="2"/>
  <c r="D73" i="2"/>
  <c r="D74" i="2"/>
  <c r="G71" i="2"/>
  <c r="D69" i="2"/>
  <c r="D68" i="2"/>
  <c r="G67" i="2"/>
  <c r="D65" i="2"/>
  <c r="D66" i="2"/>
  <c r="G59" i="2"/>
  <c r="G55" i="2"/>
  <c r="G51" i="2"/>
  <c r="D50" i="2" s="1"/>
  <c r="G60" i="2"/>
  <c r="D58" i="2"/>
  <c r="D59" i="2"/>
  <c r="G56" i="2"/>
  <c r="D56" i="2"/>
  <c r="D55" i="2"/>
  <c r="D54" i="2"/>
  <c r="D53" i="2"/>
  <c r="G52" i="2"/>
  <c r="D51" i="2"/>
  <c r="G44" i="2"/>
  <c r="G40" i="2"/>
  <c r="G36" i="2"/>
  <c r="G45" i="2"/>
  <c r="D43" i="2"/>
  <c r="D44" i="2"/>
  <c r="G41" i="2"/>
  <c r="D41" i="2"/>
  <c r="D40" i="2"/>
  <c r="D39" i="2"/>
  <c r="D38" i="2"/>
  <c r="G37" i="2"/>
  <c r="D35" i="2"/>
  <c r="D36" i="2"/>
  <c r="R36" i="5"/>
  <c r="S34" i="5"/>
  <c r="R34" i="5"/>
  <c r="Q34" i="5"/>
  <c r="P34" i="5"/>
  <c r="M34" i="5"/>
  <c r="L34" i="5"/>
  <c r="K34" i="5"/>
  <c r="J34" i="5"/>
  <c r="I34" i="5"/>
  <c r="H34" i="5"/>
  <c r="G34" i="5"/>
  <c r="F34" i="5"/>
  <c r="E34" i="5"/>
  <c r="D34" i="5"/>
  <c r="C34" i="5"/>
  <c r="B34" i="5"/>
  <c r="N34" i="5" s="1"/>
  <c r="N32" i="5"/>
  <c r="S30" i="5"/>
  <c r="R30" i="5"/>
  <c r="Q30" i="5"/>
  <c r="P30" i="5"/>
  <c r="M30" i="5"/>
  <c r="L30" i="5"/>
  <c r="K30" i="5"/>
  <c r="J30" i="5"/>
  <c r="I30" i="5"/>
  <c r="H30" i="5"/>
  <c r="G30" i="5"/>
  <c r="F30" i="5"/>
  <c r="E30" i="5"/>
  <c r="D30" i="5"/>
  <c r="C30" i="5"/>
  <c r="B30" i="5"/>
  <c r="N30" i="5" s="1"/>
  <c r="N28" i="5"/>
  <c r="S26" i="5"/>
  <c r="R26" i="5"/>
  <c r="Q26" i="5"/>
  <c r="P26" i="5"/>
  <c r="M24" i="5"/>
  <c r="M26" i="5" s="1"/>
  <c r="L24" i="5"/>
  <c r="L26" i="5" s="1"/>
  <c r="K24" i="5"/>
  <c r="K26" i="5" s="1"/>
  <c r="J24" i="5"/>
  <c r="J26" i="5" s="1"/>
  <c r="I24" i="5"/>
  <c r="I26" i="5" s="1"/>
  <c r="H24" i="5"/>
  <c r="H26" i="5" s="1"/>
  <c r="G24" i="5"/>
  <c r="G26" i="5" s="1"/>
  <c r="F24" i="5"/>
  <c r="F26" i="5" s="1"/>
  <c r="E24" i="5"/>
  <c r="E26" i="5" s="1"/>
  <c r="D24" i="5"/>
  <c r="D26" i="5" s="1"/>
  <c r="C24" i="5"/>
  <c r="C26" i="5" s="1"/>
  <c r="B24" i="5"/>
  <c r="S22" i="5"/>
  <c r="R22" i="5"/>
  <c r="Q22" i="5"/>
  <c r="P22" i="5"/>
  <c r="H22" i="5"/>
  <c r="D22" i="5"/>
  <c r="M20" i="5"/>
  <c r="M22" i="5" s="1"/>
  <c r="L20" i="5"/>
  <c r="L22" i="5" s="1"/>
  <c r="K20" i="5"/>
  <c r="K22" i="5" s="1"/>
  <c r="J20" i="5"/>
  <c r="J22" i="5" s="1"/>
  <c r="I20" i="5"/>
  <c r="I22" i="5" s="1"/>
  <c r="H20" i="5"/>
  <c r="G20" i="5"/>
  <c r="G22" i="5" s="1"/>
  <c r="F20" i="5"/>
  <c r="F22" i="5" s="1"/>
  <c r="E20" i="5"/>
  <c r="E22" i="5" s="1"/>
  <c r="D20" i="5"/>
  <c r="C20" i="5"/>
  <c r="C22" i="5" s="1"/>
  <c r="B20" i="5"/>
  <c r="B22" i="5" s="1"/>
  <c r="S18" i="5"/>
  <c r="R18" i="5"/>
  <c r="Q18" i="5"/>
  <c r="P18" i="5"/>
  <c r="M18" i="5"/>
  <c r="L18" i="5"/>
  <c r="K18" i="5"/>
  <c r="J18" i="5"/>
  <c r="I18" i="5"/>
  <c r="H18" i="5"/>
  <c r="G18" i="5"/>
  <c r="F18" i="5"/>
  <c r="E18" i="5"/>
  <c r="D18" i="5"/>
  <c r="C18" i="5"/>
  <c r="B18" i="5"/>
  <c r="N16" i="5"/>
  <c r="S14" i="5"/>
  <c r="R14" i="5"/>
  <c r="Q14" i="5"/>
  <c r="P14" i="5"/>
  <c r="H14" i="5"/>
  <c r="D14" i="5"/>
  <c r="M12" i="5"/>
  <c r="M14" i="5" s="1"/>
  <c r="L12" i="5"/>
  <c r="L14" i="5" s="1"/>
  <c r="K12" i="5"/>
  <c r="K14" i="5" s="1"/>
  <c r="J12" i="5"/>
  <c r="J14" i="5" s="1"/>
  <c r="I12" i="5"/>
  <c r="I14" i="5" s="1"/>
  <c r="H12" i="5"/>
  <c r="G12" i="5"/>
  <c r="G14" i="5" s="1"/>
  <c r="F12" i="5"/>
  <c r="F14" i="5" s="1"/>
  <c r="E12" i="5"/>
  <c r="E14" i="5" s="1"/>
  <c r="D12" i="5"/>
  <c r="C12" i="5"/>
  <c r="C14" i="5" s="1"/>
  <c r="B12" i="5"/>
  <c r="B14" i="5" s="1"/>
  <c r="S10" i="5"/>
  <c r="S36" i="5" s="1"/>
  <c r="R10" i="5"/>
  <c r="Q10" i="5"/>
  <c r="Q36" i="5" s="1"/>
  <c r="P10" i="5"/>
  <c r="P36" i="5" s="1"/>
  <c r="M10" i="5"/>
  <c r="L10" i="5"/>
  <c r="K10" i="5"/>
  <c r="J10" i="5"/>
  <c r="I10" i="5"/>
  <c r="H10" i="5"/>
  <c r="G10" i="5"/>
  <c r="F10" i="5"/>
  <c r="E10" i="5"/>
  <c r="D10" i="5"/>
  <c r="C10" i="5"/>
  <c r="B10" i="5"/>
  <c r="N8" i="5"/>
  <c r="S7" i="5"/>
  <c r="R7" i="5"/>
  <c r="Q7" i="5"/>
  <c r="R36" i="4"/>
  <c r="S34" i="4"/>
  <c r="R34" i="4"/>
  <c r="Q34" i="4"/>
  <c r="P34" i="4"/>
  <c r="M34" i="4"/>
  <c r="L34" i="4"/>
  <c r="K34" i="4"/>
  <c r="J34" i="4"/>
  <c r="I34" i="4"/>
  <c r="H34" i="4"/>
  <c r="G34" i="4"/>
  <c r="F34" i="4"/>
  <c r="E34" i="4"/>
  <c r="D34" i="4"/>
  <c r="C34" i="4"/>
  <c r="B34" i="4"/>
  <c r="N34" i="4" s="1"/>
  <c r="N32" i="4"/>
  <c r="S30" i="4"/>
  <c r="R30" i="4"/>
  <c r="Q30" i="4"/>
  <c r="P30" i="4"/>
  <c r="M30" i="4"/>
  <c r="L30" i="4"/>
  <c r="K30" i="4"/>
  <c r="J30" i="4"/>
  <c r="I30" i="4"/>
  <c r="H30" i="4"/>
  <c r="G30" i="4"/>
  <c r="F30" i="4"/>
  <c r="E30" i="4"/>
  <c r="D30" i="4"/>
  <c r="C30" i="4"/>
  <c r="B30" i="4"/>
  <c r="N30" i="4" s="1"/>
  <c r="N28" i="4"/>
  <c r="S26" i="4"/>
  <c r="R26" i="4"/>
  <c r="Q26" i="4"/>
  <c r="P26" i="4"/>
  <c r="M24" i="4"/>
  <c r="M26" i="4" s="1"/>
  <c r="L24" i="4"/>
  <c r="L26" i="4" s="1"/>
  <c r="K24" i="4"/>
  <c r="K26" i="4" s="1"/>
  <c r="J24" i="4"/>
  <c r="J26" i="4" s="1"/>
  <c r="I24" i="4"/>
  <c r="I26" i="4" s="1"/>
  <c r="H24" i="4"/>
  <c r="H26" i="4" s="1"/>
  <c r="G24" i="4"/>
  <c r="G26" i="4" s="1"/>
  <c r="F24" i="4"/>
  <c r="F26" i="4" s="1"/>
  <c r="E24" i="4"/>
  <c r="E26" i="4" s="1"/>
  <c r="S22" i="4"/>
  <c r="R22" i="4"/>
  <c r="Q22" i="4"/>
  <c r="P22" i="4"/>
  <c r="H22" i="4"/>
  <c r="D22" i="4"/>
  <c r="M20" i="4"/>
  <c r="M22" i="4" s="1"/>
  <c r="L20" i="4"/>
  <c r="L22" i="4" s="1"/>
  <c r="K20" i="4"/>
  <c r="K22" i="4" s="1"/>
  <c r="J20" i="4"/>
  <c r="J22" i="4" s="1"/>
  <c r="I20" i="4"/>
  <c r="I22" i="4" s="1"/>
  <c r="H20" i="4"/>
  <c r="G20" i="4"/>
  <c r="G22" i="4" s="1"/>
  <c r="F20" i="4"/>
  <c r="F22" i="4" s="1"/>
  <c r="E20" i="4"/>
  <c r="E22" i="4" s="1"/>
  <c r="D20" i="4"/>
  <c r="C20" i="4"/>
  <c r="C22" i="4" s="1"/>
  <c r="B20" i="4"/>
  <c r="B22" i="4" s="1"/>
  <c r="S18" i="4"/>
  <c r="R18" i="4"/>
  <c r="Q18" i="4"/>
  <c r="P18" i="4"/>
  <c r="M18" i="4"/>
  <c r="L18" i="4"/>
  <c r="K18" i="4"/>
  <c r="J18" i="4"/>
  <c r="I18" i="4"/>
  <c r="H18" i="4"/>
  <c r="G18" i="4"/>
  <c r="F18" i="4"/>
  <c r="E18" i="4"/>
  <c r="D18" i="4"/>
  <c r="C18" i="4"/>
  <c r="B18" i="4"/>
  <c r="N16" i="4"/>
  <c r="S14" i="4"/>
  <c r="R14" i="4"/>
  <c r="Q14" i="4"/>
  <c r="P14" i="4"/>
  <c r="L14" i="4"/>
  <c r="M12" i="4"/>
  <c r="M14" i="4" s="1"/>
  <c r="L12" i="4"/>
  <c r="K12" i="4"/>
  <c r="K14" i="4" s="1"/>
  <c r="J12" i="4"/>
  <c r="J14" i="4" s="1"/>
  <c r="I12" i="4"/>
  <c r="I14" i="4" s="1"/>
  <c r="I36" i="4" s="1"/>
  <c r="H12" i="4"/>
  <c r="H14" i="4" s="1"/>
  <c r="G12" i="4"/>
  <c r="G14" i="4" s="1"/>
  <c r="F12" i="4"/>
  <c r="F14" i="4" s="1"/>
  <c r="E12" i="4"/>
  <c r="E14" i="4" s="1"/>
  <c r="C12" i="4"/>
  <c r="C14" i="4" s="1"/>
  <c r="S10" i="4"/>
  <c r="S36" i="4" s="1"/>
  <c r="R10" i="4"/>
  <c r="Q10" i="4"/>
  <c r="Q36" i="4" s="1"/>
  <c r="P10" i="4"/>
  <c r="P36" i="4" s="1"/>
  <c r="M10" i="4"/>
  <c r="L10" i="4"/>
  <c r="K10" i="4"/>
  <c r="J10" i="4"/>
  <c r="I10" i="4"/>
  <c r="H10" i="4"/>
  <c r="G10" i="4"/>
  <c r="F10" i="4"/>
  <c r="E10" i="4"/>
  <c r="S7" i="4"/>
  <c r="R7" i="4"/>
  <c r="Q7" i="4"/>
  <c r="P36" i="3"/>
  <c r="S34" i="3"/>
  <c r="R34" i="3"/>
  <c r="Q34" i="3"/>
  <c r="P34" i="3"/>
  <c r="M34" i="3"/>
  <c r="L34" i="3"/>
  <c r="K34" i="3"/>
  <c r="J34" i="3"/>
  <c r="I34" i="3"/>
  <c r="H34" i="3"/>
  <c r="G34" i="3"/>
  <c r="F34" i="3"/>
  <c r="E34" i="3"/>
  <c r="D34" i="3"/>
  <c r="C34" i="3"/>
  <c r="B34" i="3"/>
  <c r="N34" i="3" s="1"/>
  <c r="N32" i="3"/>
  <c r="S30" i="3"/>
  <c r="R30" i="3"/>
  <c r="Q30" i="3"/>
  <c r="P30" i="3"/>
  <c r="M30" i="3"/>
  <c r="L30" i="3"/>
  <c r="K30" i="3"/>
  <c r="J30" i="3"/>
  <c r="I30" i="3"/>
  <c r="H30" i="3"/>
  <c r="G30" i="3"/>
  <c r="F30" i="3"/>
  <c r="E30" i="3"/>
  <c r="D30" i="3"/>
  <c r="C30" i="3"/>
  <c r="B30" i="3"/>
  <c r="N30" i="3" s="1"/>
  <c r="N28" i="3"/>
  <c r="S26" i="3"/>
  <c r="R26" i="3"/>
  <c r="Q26" i="3"/>
  <c r="P26" i="3"/>
  <c r="S22" i="3"/>
  <c r="R22" i="3"/>
  <c r="Q22" i="3"/>
  <c r="P22" i="3"/>
  <c r="S18" i="3"/>
  <c r="R18" i="3"/>
  <c r="Q18" i="3"/>
  <c r="P18" i="3"/>
  <c r="S14" i="3"/>
  <c r="R14" i="3"/>
  <c r="Q14" i="3"/>
  <c r="P14" i="3"/>
  <c r="S10" i="3"/>
  <c r="S36" i="3" s="1"/>
  <c r="R10" i="3"/>
  <c r="R36" i="3" s="1"/>
  <c r="Q10" i="3"/>
  <c r="Q36" i="3" s="1"/>
  <c r="P10" i="3"/>
  <c r="S7" i="3"/>
  <c r="R7" i="3"/>
  <c r="Q7" i="3"/>
  <c r="N18" i="5" l="1"/>
  <c r="M36" i="5"/>
  <c r="J36" i="5"/>
  <c r="I36" i="5"/>
  <c r="F36" i="5"/>
  <c r="E36" i="5"/>
  <c r="N24" i="5"/>
  <c r="B26" i="5"/>
  <c r="N26" i="5" s="1"/>
  <c r="N18" i="4"/>
  <c r="M36" i="4"/>
  <c r="J36" i="4"/>
  <c r="F36" i="4"/>
  <c r="E36" i="4"/>
  <c r="D12" i="4"/>
  <c r="D14" i="4" s="1"/>
  <c r="N14" i="4" s="1"/>
  <c r="D10" i="4"/>
  <c r="N10" i="4" s="1"/>
  <c r="C10" i="4"/>
  <c r="C36" i="4" s="1"/>
  <c r="N8" i="4"/>
  <c r="B24" i="4"/>
  <c r="B10" i="4"/>
  <c r="H12" i="3"/>
  <c r="H14" i="3" s="1"/>
  <c r="D70" i="2"/>
  <c r="D64" i="2"/>
  <c r="D67" i="2"/>
  <c r="D72" i="2"/>
  <c r="D75" i="2"/>
  <c r="D49" i="2"/>
  <c r="D52" i="2"/>
  <c r="D57" i="2"/>
  <c r="D60" i="2"/>
  <c r="D34" i="2"/>
  <c r="D37" i="2"/>
  <c r="D42" i="2"/>
  <c r="D45" i="2"/>
  <c r="N14" i="5"/>
  <c r="N22" i="5"/>
  <c r="C36" i="5"/>
  <c r="G36" i="5"/>
  <c r="K36" i="5"/>
  <c r="D36" i="5"/>
  <c r="H36" i="5"/>
  <c r="L36" i="5"/>
  <c r="N10" i="5"/>
  <c r="N12" i="5"/>
  <c r="N20" i="5"/>
  <c r="N22" i="4"/>
  <c r="G36" i="4"/>
  <c r="K36" i="4"/>
  <c r="H36" i="4"/>
  <c r="L36" i="4"/>
  <c r="N20" i="4"/>
  <c r="G30" i="2"/>
  <c r="G26" i="2"/>
  <c r="G22" i="2"/>
  <c r="C12" i="2"/>
  <c r="C11" i="2"/>
  <c r="C10" i="2"/>
  <c r="C9" i="2"/>
  <c r="C8" i="2"/>
  <c r="C7" i="2"/>
  <c r="G29" i="2" s="1"/>
  <c r="C6" i="2"/>
  <c r="G25" i="2" s="1"/>
  <c r="D24" i="2" s="1"/>
  <c r="C5" i="2"/>
  <c r="G21" i="2" s="1"/>
  <c r="B36" i="5" l="1"/>
  <c r="N36" i="5" s="1"/>
  <c r="N12" i="4"/>
  <c r="D36" i="4"/>
  <c r="N24" i="4"/>
  <c r="B26" i="4"/>
  <c r="N26" i="4" s="1"/>
  <c r="D28" i="2"/>
  <c r="D29" i="2"/>
  <c r="D20" i="2"/>
  <c r="D19" i="2"/>
  <c r="D22" i="2"/>
  <c r="D21" i="2"/>
  <c r="D25" i="2"/>
  <c r="D26" i="2"/>
  <c r="D30" i="2"/>
  <c r="D23" i="2"/>
  <c r="D27" i="2"/>
  <c r="C15" i="2"/>
  <c r="B36" i="4" l="1"/>
  <c r="N36" i="4" s="1"/>
  <c r="C24" i="1"/>
  <c r="B24" i="1"/>
  <c r="C20" i="1"/>
  <c r="D20" i="1"/>
  <c r="E20" i="1"/>
  <c r="F20" i="1"/>
  <c r="G20" i="1"/>
  <c r="H20" i="1"/>
  <c r="I20" i="1"/>
  <c r="J20" i="1"/>
  <c r="K20" i="1"/>
  <c r="L20" i="1"/>
  <c r="M20" i="1"/>
  <c r="B20" i="1"/>
  <c r="C12" i="1"/>
  <c r="B12" i="1"/>
  <c r="E24" i="1" l="1"/>
  <c r="D24" i="1"/>
  <c r="D12" i="1"/>
  <c r="E12" i="1"/>
  <c r="F24" i="1" l="1"/>
  <c r="F12" i="1"/>
  <c r="G24" i="1" l="1"/>
  <c r="G12" i="1"/>
  <c r="H24" i="1" l="1"/>
  <c r="H12" i="1"/>
  <c r="I24" i="1" l="1"/>
  <c r="I12" i="1"/>
  <c r="M30" i="1"/>
  <c r="L30" i="1"/>
  <c r="K30" i="1"/>
  <c r="J30" i="1"/>
  <c r="I30" i="1"/>
  <c r="H30" i="1"/>
  <c r="G30" i="1"/>
  <c r="F30" i="1"/>
  <c r="E30" i="1"/>
  <c r="D30" i="1"/>
  <c r="C30" i="1"/>
  <c r="B30" i="1"/>
  <c r="M22" i="1"/>
  <c r="L22" i="1"/>
  <c r="K22" i="1"/>
  <c r="J22" i="1"/>
  <c r="I22" i="1"/>
  <c r="H22" i="1"/>
  <c r="G22" i="1"/>
  <c r="F22" i="1"/>
  <c r="E22" i="1"/>
  <c r="D22" i="1"/>
  <c r="C22" i="1"/>
  <c r="B22" i="1"/>
  <c r="M18" i="1"/>
  <c r="L18" i="1"/>
  <c r="K18" i="1"/>
  <c r="J18" i="1"/>
  <c r="I18" i="1"/>
  <c r="H18" i="1"/>
  <c r="G18" i="1"/>
  <c r="F18" i="1"/>
  <c r="E18" i="1"/>
  <c r="D18" i="1"/>
  <c r="C18" i="1"/>
  <c r="B18" i="1"/>
  <c r="J24" i="1" l="1"/>
  <c r="J26" i="1" s="1"/>
  <c r="J12" i="1"/>
  <c r="J14" i="1" s="1"/>
  <c r="N32" i="1"/>
  <c r="N28" i="1"/>
  <c r="N20" i="1"/>
  <c r="N16" i="1"/>
  <c r="S7" i="1"/>
  <c r="R7" i="1"/>
  <c r="Q7" i="1"/>
  <c r="B34" i="1"/>
  <c r="N34" i="1" s="1"/>
  <c r="C34" i="1"/>
  <c r="D34" i="1"/>
  <c r="E34" i="1"/>
  <c r="F34" i="1"/>
  <c r="G34" i="1"/>
  <c r="H34" i="1"/>
  <c r="I34" i="1"/>
  <c r="J34" i="1"/>
  <c r="K34" i="1"/>
  <c r="L34" i="1"/>
  <c r="M34" i="1"/>
  <c r="P34" i="1"/>
  <c r="N30" i="1"/>
  <c r="P30" i="1"/>
  <c r="B26" i="1"/>
  <c r="C26" i="1"/>
  <c r="D26" i="1"/>
  <c r="E26" i="1"/>
  <c r="F26" i="1"/>
  <c r="G26" i="1"/>
  <c r="H26" i="1"/>
  <c r="I26" i="1"/>
  <c r="P26" i="1"/>
  <c r="P22" i="1"/>
  <c r="P18" i="1"/>
  <c r="B14" i="1"/>
  <c r="C14" i="1"/>
  <c r="D14" i="1"/>
  <c r="E14" i="1"/>
  <c r="F14" i="1"/>
  <c r="G14" i="1"/>
  <c r="H14" i="1"/>
  <c r="I14" i="1"/>
  <c r="P14" i="1"/>
  <c r="B10" i="1"/>
  <c r="D10" i="1"/>
  <c r="E10" i="1"/>
  <c r="F10" i="1"/>
  <c r="G10" i="1"/>
  <c r="H10" i="1"/>
  <c r="I10" i="1"/>
  <c r="J10" i="1"/>
  <c r="P10" i="1"/>
  <c r="P36" i="1"/>
  <c r="Q10" i="1"/>
  <c r="Q14" i="1"/>
  <c r="Q18" i="1"/>
  <c r="Q22" i="1"/>
  <c r="Q26" i="1"/>
  <c r="Q30" i="1"/>
  <c r="Q34" i="1"/>
  <c r="Q36" i="1"/>
  <c r="R10" i="1"/>
  <c r="R14" i="1"/>
  <c r="R18" i="1"/>
  <c r="R22" i="1"/>
  <c r="R26" i="1"/>
  <c r="R30" i="1"/>
  <c r="R34" i="1"/>
  <c r="R36" i="1"/>
  <c r="S10" i="1"/>
  <c r="S14" i="1"/>
  <c r="S18" i="1"/>
  <c r="S22" i="1"/>
  <c r="S26" i="1"/>
  <c r="S30" i="1"/>
  <c r="S34" i="1"/>
  <c r="S36" i="1"/>
  <c r="K24" i="1" l="1"/>
  <c r="K12" i="1"/>
  <c r="K10" i="1"/>
  <c r="N22" i="1"/>
  <c r="F36" i="1"/>
  <c r="J36" i="1"/>
  <c r="H36" i="1"/>
  <c r="D36" i="1"/>
  <c r="N18" i="1"/>
  <c r="I36" i="1"/>
  <c r="G36" i="1"/>
  <c r="E36" i="1"/>
  <c r="B36" i="1"/>
  <c r="C10" i="1"/>
  <c r="C36" i="1" s="1"/>
  <c r="K26" i="1" l="1"/>
  <c r="L24" i="1"/>
  <c r="L26" i="1" s="1"/>
  <c r="L12" i="1"/>
  <c r="L14" i="1" s="1"/>
  <c r="L10" i="1"/>
  <c r="K14" i="1"/>
  <c r="L36" i="1" l="1"/>
  <c r="K36" i="1"/>
  <c r="M24" i="1"/>
  <c r="M12" i="1"/>
  <c r="M14" i="1" s="1"/>
  <c r="N14" i="1" s="1"/>
  <c r="M10" i="1"/>
  <c r="N10" i="1" s="1"/>
  <c r="N8" i="1"/>
  <c r="M26" i="1" l="1"/>
  <c r="N26" i="1" s="1"/>
  <c r="N24" i="1"/>
  <c r="N12" i="1"/>
  <c r="M36" i="1" l="1"/>
  <c r="N36" i="1" s="1"/>
  <c r="M24" i="3"/>
  <c r="M26" i="3" s="1"/>
  <c r="F20" i="3"/>
  <c r="F22" i="3" s="1"/>
  <c r="N16" i="3"/>
  <c r="H24" i="3"/>
  <c r="H26" i="3" s="1"/>
  <c r="F24" i="3"/>
  <c r="F26" i="3" s="1"/>
  <c r="L20" i="3"/>
  <c r="L22" i="3"/>
  <c r="G20" i="3"/>
  <c r="G22" i="3"/>
  <c r="B24" i="3"/>
  <c r="N8" i="3"/>
  <c r="C20" i="3"/>
  <c r="C22" i="3" s="1"/>
  <c r="E20" i="3"/>
  <c r="E22" i="3" s="1"/>
  <c r="C24" i="3"/>
  <c r="C26" i="3"/>
  <c r="K20" i="3"/>
  <c r="K22" i="3" s="1"/>
  <c r="B20" i="3"/>
  <c r="B22" i="3" s="1"/>
  <c r="L24" i="3"/>
  <c r="L26" i="3" s="1"/>
  <c r="N12" i="3"/>
  <c r="G24" i="3"/>
  <c r="G26" i="3" s="1"/>
  <c r="D24" i="3"/>
  <c r="D26" i="3" s="1"/>
  <c r="I20" i="3"/>
  <c r="I22" i="3" s="1"/>
  <c r="D20" i="3"/>
  <c r="D22" i="3" s="1"/>
  <c r="J24" i="3"/>
  <c r="J26" i="3" s="1"/>
  <c r="I24" i="3"/>
  <c r="I26" i="3" s="1"/>
  <c r="N14" i="3"/>
  <c r="K24" i="3"/>
  <c r="K26" i="3" s="1"/>
  <c r="J20" i="3"/>
  <c r="J22" i="3" s="1"/>
  <c r="N10" i="3"/>
  <c r="E24" i="3"/>
  <c r="E26" i="3" s="1"/>
  <c r="M20" i="3"/>
  <c r="M22" i="3" s="1"/>
  <c r="N18" i="3"/>
  <c r="H20" i="3"/>
  <c r="H22" i="3"/>
  <c r="L36" i="3" l="1"/>
  <c r="C36" i="3"/>
  <c r="D36" i="3"/>
  <c r="I36" i="3"/>
  <c r="N24" i="3"/>
  <c r="M36" i="3"/>
  <c r="F36" i="3"/>
  <c r="H36" i="3"/>
  <c r="K36" i="3"/>
  <c r="J36" i="3"/>
  <c r="N22" i="3"/>
  <c r="E36" i="3"/>
  <c r="G36" i="3"/>
  <c r="B26" i="3"/>
  <c r="N26" i="3" s="1"/>
  <c r="N20" i="3"/>
  <c r="B36" i="3" l="1"/>
  <c r="N36" i="3" s="1"/>
</calcChain>
</file>

<file path=xl/comments1.xml><?xml version="1.0" encoding="utf-8"?>
<comments xmlns="http://schemas.openxmlformats.org/spreadsheetml/2006/main">
  <authors>
    <author>Microsoft</author>
    <author>Josh</author>
  </authors>
  <commentList>
    <comment ref="B10" authorId="0" shapeId="0">
      <text>
        <r>
          <rPr>
            <b/>
            <sz val="8"/>
            <color indexed="81"/>
            <rFont val="Tahoma"/>
            <family val="2"/>
          </rPr>
          <t>Totals are calculated automatically.</t>
        </r>
      </text>
    </comment>
    <comment ref="A13" authorId="1" shapeId="0">
      <text>
        <r>
          <rPr>
            <sz val="7"/>
            <color indexed="81"/>
            <rFont val="Tahoma"/>
            <family val="2"/>
          </rPr>
          <t>Pricing is Php100.00, but 30% goes to Operating Expenses of Google</t>
        </r>
      </text>
    </comment>
    <comment ref="A25" authorId="1" shapeId="0">
      <text>
        <r>
          <rPr>
            <sz val="7"/>
            <color indexed="81"/>
            <rFont val="Tahoma"/>
            <family val="2"/>
          </rPr>
          <t>Pricing is Php28.50, but 30% goes to Operating Expenses of Google</t>
        </r>
      </text>
    </comment>
  </commentList>
</comments>
</file>

<file path=xl/comments2.xml><?xml version="1.0" encoding="utf-8"?>
<comments xmlns="http://schemas.openxmlformats.org/spreadsheetml/2006/main">
  <authors>
    <author>Microsoft</author>
  </authors>
  <commentList>
    <comment ref="B10" authorId="0" shapeId="0">
      <text>
        <r>
          <rPr>
            <b/>
            <sz val="8"/>
            <color indexed="81"/>
            <rFont val="Tahoma"/>
            <family val="2"/>
          </rPr>
          <t>Totals are calculated automatically.</t>
        </r>
      </text>
    </comment>
  </commentList>
</comments>
</file>

<file path=xl/comments3.xml><?xml version="1.0" encoding="utf-8"?>
<comments xmlns="http://schemas.openxmlformats.org/spreadsheetml/2006/main">
  <authors>
    <author>Microsoft</author>
  </authors>
  <commentList>
    <comment ref="B10" authorId="0" shapeId="0">
      <text>
        <r>
          <rPr>
            <b/>
            <sz val="8"/>
            <color indexed="81"/>
            <rFont val="Tahoma"/>
            <family val="2"/>
          </rPr>
          <t>Totals are calculated automatically.</t>
        </r>
      </text>
    </comment>
  </commentList>
</comments>
</file>

<file path=xl/comments4.xml><?xml version="1.0" encoding="utf-8"?>
<comments xmlns="http://schemas.openxmlformats.org/spreadsheetml/2006/main">
  <authors>
    <author>Microsoft</author>
  </authors>
  <commentList>
    <comment ref="B10" authorId="0" shapeId="0">
      <text>
        <r>
          <rPr>
            <b/>
            <sz val="8"/>
            <color indexed="81"/>
            <rFont val="Tahoma"/>
            <family val="2"/>
          </rPr>
          <t>Totals are calculated automatically.</t>
        </r>
      </text>
    </comment>
  </commentList>
</comments>
</file>

<file path=xl/sharedStrings.xml><?xml version="1.0" encoding="utf-8"?>
<sst xmlns="http://schemas.openxmlformats.org/spreadsheetml/2006/main" count="214" uniqueCount="63">
  <si>
    <t>Sale price @ unit</t>
  </si>
  <si>
    <t>Cat 1 TOTAL</t>
  </si>
  <si>
    <t>Cat 2 TOTAL</t>
  </si>
  <si>
    <t>Cat 3 TOTAL</t>
  </si>
  <si>
    <t>Cat 4 TOTAL</t>
  </si>
  <si>
    <t>Cat 5 TOTAL</t>
  </si>
  <si>
    <t>Cat 6 units sold</t>
  </si>
  <si>
    <t>Cat 6 TOTAL</t>
  </si>
  <si>
    <t>Twelve Month Sales Forecast</t>
  </si>
  <si>
    <t>Cat 7 units sold</t>
  </si>
  <si>
    <t>Cat 7 TOTAL</t>
  </si>
  <si>
    <t>Sales History</t>
  </si>
  <si>
    <t>12-month Sales Forecast</t>
  </si>
  <si>
    <t>Annual Totals</t>
  </si>
  <si>
    <t>Fiscal Year Begins</t>
  </si>
  <si>
    <t>Monthly totals: All Categories</t>
  </si>
  <si>
    <t>Current Month Ending mm/yy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</si>
  <si>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</si>
  <si>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</si>
  <si>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</si>
  <si>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</si>
  <si>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</si>
  <si>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</si>
  <si>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</si>
  <si>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</si>
  <si>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</si>
  <si>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</si>
  <si>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</si>
  <si>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</si>
  <si>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Your Pesonal Stylist App (Free)</t>
  </si>
  <si>
    <t>Your Personal Stylist (Premium)</t>
  </si>
  <si>
    <t>Your Personal Stylist (Advertisements)</t>
  </si>
  <si>
    <t>Your Personal Stylist (Membership of Clothing Brands)</t>
  </si>
  <si>
    <t>Your Personal Stylist (Upgrade wardrobe capacity)</t>
  </si>
  <si>
    <t>YEAR</t>
  </si>
  <si>
    <t>TOTAL</t>
  </si>
  <si>
    <t>TOTAL # of Downloads</t>
  </si>
  <si>
    <t>MONTH</t>
  </si>
  <si>
    <t>YEAR 0 TOTAL</t>
  </si>
  <si>
    <t>YEAR 0.5 TOTAL</t>
  </si>
  <si>
    <t># of Downloads</t>
  </si>
  <si>
    <t>YPS Year Estimates using Zalora Records</t>
  </si>
  <si>
    <t>% + (Increase)</t>
  </si>
  <si>
    <t>% of Increase Distribution</t>
  </si>
  <si>
    <t>Estimated # of Downloads</t>
  </si>
  <si>
    <t>YEAR 0 Downloads</t>
  </si>
  <si>
    <t>YEAR 0.5 Downloads</t>
  </si>
  <si>
    <t>YEAR 1 Downloads</t>
  </si>
  <si>
    <t>YEAR 1 TOTAL</t>
  </si>
  <si>
    <t>YEAR 1.5 Downloads</t>
  </si>
  <si>
    <t>YEAR 1.5 TOTAL</t>
  </si>
  <si>
    <t>YEAR 2 Downloads</t>
  </si>
  <si>
    <t>YEAR 2 TOTAL</t>
  </si>
  <si>
    <t>YEAR 2.5 Downloads</t>
  </si>
  <si>
    <t>YEAR 3 Downloads</t>
  </si>
  <si>
    <t>YEAR 2.5 TOTAL</t>
  </si>
  <si>
    <t>YEAR 3 TOTAL</t>
  </si>
  <si>
    <t>YEAR 3.5 Downloads</t>
  </si>
  <si>
    <t>YEAR 3.5 TOTAL</t>
  </si>
  <si>
    <t>YEAR 4 Downloads</t>
  </si>
  <si>
    <t>YEAR 4 TOTAL</t>
  </si>
  <si>
    <t>Bridge Mobile Phils, Inc.</t>
  </si>
  <si>
    <t>Fiscal Year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</si>
</sst>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[$-409]mmm\-yy;@"/>
    <numFmt numFmtId="166" formatCode="yyyy"/>
    <numFmt numFmtId="167" formatCode="[$-3409]dd\ mmmm\,\ yyyy;@"/>
  </numFmts>
  <fonts count="10" x14ac:knownFonts="1">
    <font>
      <sz val="10"/>
      <name val="Arial"/>
    </font>
    <font>
      <b/>
      <sz val="8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7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lightUp"/>
    </fill>
    <fill>
      <patternFill patternType="solid">
        <fgColor theme="8" tint="0.59999389629810485"/>
        <bgColor indexed="64"/>
      </patternFill>
    </fill>
    <fill>
      <patternFill patternType="lightUp">
        <bgColor theme="8" tint="0.5999938962981048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wrapText="1" readingOrder="1"/>
    </xf>
    <xf numFmtId="3" fontId="2" fillId="0" borderId="1" xfId="0" applyNumberFormat="1" applyFont="1" applyFill="1" applyBorder="1" applyAlignment="1">
      <alignment wrapText="1" readingOrder="1"/>
    </xf>
    <xf numFmtId="3" fontId="2" fillId="0" borderId="2" xfId="0" applyNumberFormat="1" applyFont="1" applyFill="1" applyBorder="1" applyAlignment="1">
      <alignment wrapText="1" readingOrder="1"/>
    </xf>
    <xf numFmtId="1" fontId="2" fillId="0" borderId="1" xfId="0" applyNumberFormat="1" applyFont="1" applyFill="1" applyBorder="1"/>
    <xf numFmtId="1" fontId="2" fillId="0" borderId="2" xfId="0" applyNumberFormat="1" applyFont="1" applyFill="1" applyBorder="1" applyAlignment="1">
      <alignment wrapText="1" readingOrder="1"/>
    </xf>
    <xf numFmtId="0" fontId="2" fillId="0" borderId="2" xfId="0" applyFont="1" applyFill="1" applyBorder="1" applyAlignment="1">
      <alignment vertical="center" wrapText="1" readingOrder="1"/>
    </xf>
    <xf numFmtId="0" fontId="2" fillId="0" borderId="0" xfId="0" applyFont="1" applyFill="1" applyBorder="1"/>
    <xf numFmtId="3" fontId="2" fillId="0" borderId="0" xfId="0" applyNumberFormat="1" applyFont="1" applyFill="1" applyBorder="1" applyAlignment="1">
      <alignment wrapText="1" readingOrder="1"/>
    </xf>
    <xf numFmtId="164" fontId="2" fillId="0" borderId="0" xfId="0" applyNumberFormat="1" applyFont="1" applyFill="1" applyBorder="1" applyAlignment="1">
      <alignment wrapText="1" readingOrder="1"/>
    </xf>
    <xf numFmtId="0" fontId="2" fillId="0" borderId="0" xfId="0" applyFont="1" applyFill="1" applyBorder="1" applyAlignment="1">
      <alignment readingOrder="1"/>
    </xf>
    <xf numFmtId="0" fontId="6" fillId="0" borderId="0" xfId="0" applyFont="1" applyFill="1"/>
    <xf numFmtId="0" fontId="7" fillId="0" borderId="0" xfId="0" applyFont="1" applyFill="1"/>
    <xf numFmtId="0" fontId="3" fillId="0" borderId="0" xfId="0" applyFont="1" applyFill="1"/>
    <xf numFmtId="1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wrapText="1" readingOrder="1"/>
    </xf>
    <xf numFmtId="0" fontId="2" fillId="0" borderId="0" xfId="0" applyFont="1" applyFill="1" applyBorder="1" applyAlignment="1">
      <alignment wrapText="1" readingOrder="1"/>
    </xf>
    <xf numFmtId="0" fontId="2" fillId="0" borderId="2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 wrapText="1" readingOrder="1"/>
    </xf>
    <xf numFmtId="0" fontId="3" fillId="0" borderId="2" xfId="0" applyFont="1" applyFill="1" applyBorder="1" applyAlignment="1">
      <alignment vertical="center" wrapText="1" readingOrder="1"/>
    </xf>
    <xf numFmtId="3" fontId="2" fillId="0" borderId="2" xfId="0" applyNumberFormat="1" applyFont="1" applyFill="1" applyBorder="1" applyAlignment="1">
      <alignment horizontal="right" wrapText="1" readingOrder="1"/>
    </xf>
    <xf numFmtId="0" fontId="2" fillId="0" borderId="0" xfId="0" applyFont="1" applyFill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3" fontId="2" fillId="0" borderId="4" xfId="0" applyNumberFormat="1" applyFont="1" applyFill="1" applyBorder="1" applyAlignment="1">
      <alignment horizontal="right" wrapText="1" readingOrder="1"/>
    </xf>
    <xf numFmtId="164" fontId="2" fillId="0" borderId="4" xfId="0" applyNumberFormat="1" applyFont="1" applyFill="1" applyBorder="1" applyAlignment="1">
      <alignment horizontal="right" wrapText="1" readingOrder="1"/>
    </xf>
    <xf numFmtId="0" fontId="2" fillId="0" borderId="0" xfId="0" applyFont="1" applyFill="1" applyAlignment="1">
      <alignment horizontal="right" wrapText="1" readingOrder="1"/>
    </xf>
    <xf numFmtId="0" fontId="3" fillId="0" borderId="2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wrapText="1" readingOrder="1"/>
    </xf>
    <xf numFmtId="3" fontId="2" fillId="2" borderId="2" xfId="0" applyNumberFormat="1" applyFont="1" applyFill="1" applyBorder="1" applyAlignment="1">
      <alignment horizontal="right" wrapText="1" readingOrder="1"/>
    </xf>
    <xf numFmtId="0" fontId="2" fillId="0" borderId="0" xfId="0" applyNumberFormat="1" applyFont="1" applyFill="1" applyBorder="1"/>
    <xf numFmtId="165" fontId="3" fillId="0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vertical="center" wrapText="1" readingOrder="1"/>
    </xf>
    <xf numFmtId="1" fontId="2" fillId="3" borderId="2" xfId="0" applyNumberFormat="1" applyFont="1" applyFill="1" applyBorder="1" applyAlignment="1">
      <alignment wrapText="1" readingOrder="1"/>
    </xf>
    <xf numFmtId="1" fontId="2" fillId="3" borderId="2" xfId="0" applyNumberFormat="1" applyFont="1" applyFill="1" applyBorder="1" applyAlignment="1">
      <alignment horizontal="right"/>
    </xf>
    <xf numFmtId="4" fontId="2" fillId="3" borderId="2" xfId="0" applyNumberFormat="1" applyFont="1" applyFill="1" applyBorder="1" applyAlignment="1">
      <alignment wrapText="1" readingOrder="1"/>
    </xf>
    <xf numFmtId="3" fontId="2" fillId="4" borderId="2" xfId="0" applyNumberFormat="1" applyFont="1" applyFill="1" applyBorder="1" applyAlignment="1">
      <alignment horizontal="right" wrapText="1" readingOrder="1"/>
    </xf>
    <xf numFmtId="0" fontId="3" fillId="3" borderId="2" xfId="0" applyFont="1" applyFill="1" applyBorder="1" applyAlignment="1">
      <alignment vertical="center" wrapText="1" readingOrder="1"/>
    </xf>
    <xf numFmtId="3" fontId="2" fillId="3" borderId="1" xfId="0" applyNumberFormat="1" applyFont="1" applyFill="1" applyBorder="1" applyAlignment="1">
      <alignment wrapText="1" readingOrder="1"/>
    </xf>
    <xf numFmtId="3" fontId="2" fillId="3" borderId="2" xfId="0" applyNumberFormat="1" applyFont="1" applyFill="1" applyBorder="1" applyAlignment="1">
      <alignment horizontal="right" wrapText="1" readingOrder="1"/>
    </xf>
    <xf numFmtId="0" fontId="2" fillId="3" borderId="5" xfId="0" applyFont="1" applyFill="1" applyBorder="1" applyAlignment="1">
      <alignment vertical="center" wrapText="1" readingOrder="1"/>
    </xf>
    <xf numFmtId="3" fontId="2" fillId="3" borderId="0" xfId="0" applyNumberFormat="1" applyFont="1" applyFill="1" applyBorder="1" applyAlignment="1">
      <alignment wrapText="1" readingOrder="1"/>
    </xf>
    <xf numFmtId="3" fontId="2" fillId="3" borderId="4" xfId="0" applyNumberFormat="1" applyFont="1" applyFill="1" applyBorder="1" applyAlignment="1">
      <alignment horizontal="right" wrapText="1" readingOrder="1"/>
    </xf>
    <xf numFmtId="0" fontId="3" fillId="3" borderId="2" xfId="0" applyFont="1" applyFill="1" applyBorder="1" applyAlignment="1">
      <alignment horizontal="center" wrapText="1"/>
    </xf>
    <xf numFmtId="166" fontId="3" fillId="3" borderId="2" xfId="0" applyNumberFormat="1" applyFont="1" applyFill="1" applyBorder="1" applyAlignment="1">
      <alignment horizontal="center"/>
    </xf>
    <xf numFmtId="1" fontId="2" fillId="3" borderId="2" xfId="0" applyNumberFormat="1" applyFont="1" applyFill="1" applyBorder="1"/>
    <xf numFmtId="1" fontId="2" fillId="3" borderId="1" xfId="0" applyNumberFormat="1" applyFont="1" applyFill="1" applyBorder="1"/>
    <xf numFmtId="3" fontId="2" fillId="3" borderId="2" xfId="0" applyNumberFormat="1" applyFont="1" applyFill="1" applyBorder="1" applyAlignment="1">
      <alignment wrapText="1" readingOrder="1"/>
    </xf>
    <xf numFmtId="3" fontId="2" fillId="3" borderId="5" xfId="0" applyNumberFormat="1" applyFont="1" applyFill="1" applyBorder="1" applyAlignment="1">
      <alignment wrapText="1" readingOrder="1"/>
    </xf>
    <xf numFmtId="3" fontId="2" fillId="3" borderId="4" xfId="0" applyNumberFormat="1" applyFont="1" applyFill="1" applyBorder="1" applyAlignment="1">
      <alignment wrapText="1" readingOrder="1"/>
    </xf>
    <xf numFmtId="164" fontId="2" fillId="3" borderId="2" xfId="0" applyNumberFormat="1" applyFont="1" applyFill="1" applyBorder="1" applyAlignment="1">
      <alignment wrapText="1" readingOrder="1"/>
    </xf>
    <xf numFmtId="164" fontId="2" fillId="3" borderId="5" xfId="0" applyNumberFormat="1" applyFont="1" applyFill="1" applyBorder="1" applyAlignment="1">
      <alignment wrapText="1" readingOrder="1"/>
    </xf>
    <xf numFmtId="164" fontId="2" fillId="3" borderId="0" xfId="0" applyNumberFormat="1" applyFont="1" applyFill="1" applyBorder="1" applyAlignment="1">
      <alignment wrapText="1" readingOrder="1"/>
    </xf>
    <xf numFmtId="164" fontId="2" fillId="3" borderId="4" xfId="0" applyNumberFormat="1" applyFont="1" applyFill="1" applyBorder="1" applyAlignment="1">
      <alignment wrapText="1" readingOrder="1"/>
    </xf>
    <xf numFmtId="3" fontId="2" fillId="3" borderId="3" xfId="0" applyNumberFormat="1" applyFont="1" applyFill="1" applyBorder="1" applyAlignment="1">
      <alignment wrapText="1" readingOrder="1"/>
    </xf>
    <xf numFmtId="0" fontId="3" fillId="5" borderId="2" xfId="0" applyFont="1" applyFill="1" applyBorder="1" applyAlignment="1">
      <alignment wrapText="1" readingOrder="1"/>
    </xf>
    <xf numFmtId="3" fontId="2" fillId="5" borderId="3" xfId="0" applyNumberFormat="1" applyFont="1" applyFill="1" applyBorder="1" applyAlignment="1">
      <alignment wrapText="1" readingOrder="1"/>
    </xf>
    <xf numFmtId="1" fontId="2" fillId="5" borderId="2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/>
    <xf numFmtId="0" fontId="0" fillId="3" borderId="2" xfId="0" applyFill="1" applyBorder="1"/>
    <xf numFmtId="0" fontId="0" fillId="8" borderId="2" xfId="0" applyFill="1" applyBorder="1"/>
    <xf numFmtId="167" fontId="2" fillId="0" borderId="0" xfId="0" applyNumberFormat="1" applyFont="1" applyFill="1"/>
    <xf numFmtId="0" fontId="8" fillId="8" borderId="2" xfId="0" applyFont="1" applyFill="1" applyBorder="1"/>
    <xf numFmtId="0" fontId="8" fillId="3" borderId="2" xfId="0" applyFont="1" applyFill="1" applyBorder="1"/>
    <xf numFmtId="0" fontId="8" fillId="7" borderId="2" xfId="0" applyFont="1" applyFill="1" applyBorder="1"/>
    <xf numFmtId="0" fontId="0" fillId="9" borderId="2" xfId="0" applyFill="1" applyBorder="1" applyAlignment="1">
      <alignment horizontal="center" vertical="center"/>
    </xf>
    <xf numFmtId="0" fontId="7" fillId="0" borderId="0" xfId="0" applyFont="1" applyAlignment="1"/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showGridLines="0" zoomScale="85" zoomScaleNormal="85" workbookViewId="0">
      <selection activeCell="C5" sqref="A4:C5"/>
    </sheetView>
  </sheetViews>
  <sheetFormatPr defaultRowHeight="11.25" x14ac:dyDescent="0.2"/>
  <cols>
    <col min="1" max="1" width="44.5703125" style="1" bestFit="1" customWidth="1"/>
    <col min="2" max="2" width="8.42578125" style="1" customWidth="1"/>
    <col min="3" max="3" width="10.7109375" style="1" bestFit="1" customWidth="1"/>
    <col min="4" max="13" width="8.42578125" style="1" customWidth="1"/>
    <col min="14" max="14" width="8.42578125" style="22" customWidth="1"/>
    <col min="15" max="15" width="1.85546875" style="8" customWidth="1"/>
    <col min="16" max="19" width="8.42578125" style="1" customWidth="1"/>
    <col min="20" max="16384" width="9.140625" style="8"/>
  </cols>
  <sheetData>
    <row r="1" spans="1:19" s="1" customFormat="1" ht="20.25" x14ac:dyDescent="0.3">
      <c r="A1" s="12" t="s">
        <v>8</v>
      </c>
      <c r="N1" s="22"/>
      <c r="O1" s="8"/>
    </row>
    <row r="2" spans="1:19" s="1" customFormat="1" ht="15" x14ac:dyDescent="0.2">
      <c r="A2" s="73" t="s">
        <v>61</v>
      </c>
      <c r="N2" s="22"/>
      <c r="O2" s="8"/>
    </row>
    <row r="3" spans="1:19" s="1" customFormat="1" ht="15" x14ac:dyDescent="0.2">
      <c r="A3" s="13"/>
      <c r="N3" s="22"/>
      <c r="O3" s="8"/>
    </row>
    <row r="4" spans="1:19" s="1" customFormat="1" x14ac:dyDescent="0.2">
      <c r="A4" s="14" t="s">
        <v>14</v>
      </c>
      <c r="C4" s="68">
        <v>42156</v>
      </c>
      <c r="N4" s="22"/>
      <c r="O4" s="8"/>
    </row>
    <row r="5" spans="1:19" s="1" customFormat="1" x14ac:dyDescent="0.2">
      <c r="A5" s="14" t="s">
        <v>62</v>
      </c>
      <c r="C5" s="68">
        <v>42521</v>
      </c>
      <c r="H5" s="14" t="s">
        <v>12</v>
      </c>
      <c r="N5" s="22"/>
      <c r="O5" s="8"/>
      <c r="Q5" s="14" t="s">
        <v>11</v>
      </c>
    </row>
    <row r="6" spans="1:19" s="1" customFormat="1" x14ac:dyDescent="0.2">
      <c r="A6" s="14"/>
      <c r="N6" s="22"/>
      <c r="O6" s="8"/>
    </row>
    <row r="7" spans="1:19" s="30" customFormat="1" ht="45" x14ac:dyDescent="0.2">
      <c r="A7" s="28"/>
      <c r="B7" s="34" t="s">
        <v>17</v>
      </c>
      <c r="C7" s="34" t="s">
        <v>18</v>
      </c>
      <c r="D7" s="34" t="s">
        <v>19</v>
      </c>
      <c r="E7" s="34" t="s">
        <v>20</v>
      </c>
      <c r="F7" s="34" t="s">
        <v>21</v>
      </c>
      <c r="G7" s="34" t="s">
        <v>22</v>
      </c>
      <c r="H7" s="34" t="s">
        <v>23</v>
      </c>
      <c r="I7" s="34" t="s">
        <v>24</v>
      </c>
      <c r="J7" s="34" t="s">
        <v>25</v>
      </c>
      <c r="K7" s="34" t="s">
        <v>26</v>
      </c>
      <c r="L7" s="34" t="s">
        <v>27</v>
      </c>
      <c r="M7" s="34" t="s">
        <v>28</v>
      </c>
      <c r="N7" s="27" t="s">
        <v>13</v>
      </c>
      <c r="O7" s="29"/>
      <c r="P7" s="46" t="s">
        <v>16</v>
      </c>
      <c r="Q7" s="47">
        <f>DATE(YEAR(C4)-1,1,1)</f>
        <v>41640</v>
      </c>
      <c r="R7" s="47">
        <f>DATE(YEAR(C4)-2,1,1)</f>
        <v>41275</v>
      </c>
      <c r="S7" s="47">
        <f>DATE(YEAR(C4)-3,1,1)</f>
        <v>40909</v>
      </c>
    </row>
    <row r="8" spans="1:19" ht="11.25" customHeight="1" x14ac:dyDescent="0.2">
      <c r="A8" s="18" t="s">
        <v>29</v>
      </c>
      <c r="B8" s="5">
        <v>15000</v>
      </c>
      <c r="C8" s="5">
        <v>25000</v>
      </c>
      <c r="D8" s="5">
        <v>25000</v>
      </c>
      <c r="E8" s="5">
        <v>35000</v>
      </c>
      <c r="F8" s="5">
        <v>37500</v>
      </c>
      <c r="G8" s="5">
        <v>62500</v>
      </c>
      <c r="H8" s="5">
        <v>62500</v>
      </c>
      <c r="I8" s="5">
        <v>87500</v>
      </c>
      <c r="J8" s="5">
        <v>60000</v>
      </c>
      <c r="K8" s="5">
        <v>100000</v>
      </c>
      <c r="L8" s="5">
        <v>100000</v>
      </c>
      <c r="M8" s="5">
        <v>140000</v>
      </c>
      <c r="N8" s="23">
        <f>SUM(B8:M8)</f>
        <v>750000</v>
      </c>
      <c r="O8" s="15"/>
      <c r="P8" s="48"/>
      <c r="Q8" s="48"/>
      <c r="R8" s="49"/>
      <c r="S8" s="48"/>
    </row>
    <row r="9" spans="1:19" ht="11.25" customHeight="1" x14ac:dyDescent="0.2">
      <c r="A9" s="7" t="s">
        <v>0</v>
      </c>
      <c r="B9" s="31">
        <v>0.53</v>
      </c>
      <c r="C9" s="31">
        <v>0.53</v>
      </c>
      <c r="D9" s="31">
        <v>0.53</v>
      </c>
      <c r="E9" s="31">
        <v>0.53</v>
      </c>
      <c r="F9" s="31">
        <v>0.53</v>
      </c>
      <c r="G9" s="31">
        <v>0.53</v>
      </c>
      <c r="H9" s="31">
        <v>0.53</v>
      </c>
      <c r="I9" s="31">
        <v>0.53</v>
      </c>
      <c r="J9" s="31">
        <v>0.53</v>
      </c>
      <c r="K9" s="31">
        <v>0.53</v>
      </c>
      <c r="L9" s="31">
        <v>0.53</v>
      </c>
      <c r="M9" s="31">
        <v>0.53</v>
      </c>
      <c r="N9" s="32"/>
      <c r="O9" s="9"/>
      <c r="P9" s="38"/>
      <c r="Q9" s="38"/>
      <c r="R9" s="38"/>
      <c r="S9" s="38"/>
    </row>
    <row r="10" spans="1:19" ht="11.25" customHeight="1" x14ac:dyDescent="0.2">
      <c r="A10" s="20" t="s">
        <v>1</v>
      </c>
      <c r="B10" s="4">
        <f>B8*B9</f>
        <v>7950</v>
      </c>
      <c r="C10" s="4">
        <f>C8*C9</f>
        <v>13250</v>
      </c>
      <c r="D10" s="4">
        <f t="shared" ref="D10:S10" si="0">D8*D9</f>
        <v>13250</v>
      </c>
      <c r="E10" s="4">
        <f t="shared" si="0"/>
        <v>18550</v>
      </c>
      <c r="F10" s="4">
        <f t="shared" si="0"/>
        <v>19875</v>
      </c>
      <c r="G10" s="4">
        <f t="shared" si="0"/>
        <v>33125</v>
      </c>
      <c r="H10" s="4">
        <f t="shared" si="0"/>
        <v>33125</v>
      </c>
      <c r="I10" s="4">
        <f t="shared" si="0"/>
        <v>46375</v>
      </c>
      <c r="J10" s="4">
        <f t="shared" si="0"/>
        <v>31800</v>
      </c>
      <c r="K10" s="4">
        <f t="shared" si="0"/>
        <v>53000</v>
      </c>
      <c r="L10" s="4">
        <f t="shared" si="0"/>
        <v>53000</v>
      </c>
      <c r="M10" s="4">
        <f t="shared" si="0"/>
        <v>74200</v>
      </c>
      <c r="N10" s="21">
        <f>SUM(B10:M10)</f>
        <v>397500</v>
      </c>
      <c r="O10" s="9"/>
      <c r="P10" s="50">
        <f>P8*P9</f>
        <v>0</v>
      </c>
      <c r="Q10" s="50">
        <f t="shared" si="0"/>
        <v>0</v>
      </c>
      <c r="R10" s="50">
        <f t="shared" si="0"/>
        <v>0</v>
      </c>
      <c r="S10" s="50">
        <f t="shared" si="0"/>
        <v>0</v>
      </c>
    </row>
    <row r="11" spans="1:19" ht="11.25" customHeight="1" x14ac:dyDescent="0.2">
      <c r="A11" s="1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24"/>
      <c r="O11" s="9"/>
      <c r="P11" s="50"/>
      <c r="Q11" s="51"/>
      <c r="R11" s="44"/>
      <c r="S11" s="52"/>
    </row>
    <row r="12" spans="1:19" ht="11.25" customHeight="1" x14ac:dyDescent="0.2">
      <c r="A12" s="7" t="s">
        <v>30</v>
      </c>
      <c r="B12" s="6">
        <f>B8*0.1</f>
        <v>1500</v>
      </c>
      <c r="C12" s="6">
        <f t="shared" ref="C12:G12" si="1">C8*0.1</f>
        <v>2500</v>
      </c>
      <c r="D12" s="6">
        <f t="shared" si="1"/>
        <v>2500</v>
      </c>
      <c r="E12" s="6">
        <f t="shared" si="1"/>
        <v>3500</v>
      </c>
      <c r="F12" s="6">
        <f t="shared" si="1"/>
        <v>3750</v>
      </c>
      <c r="G12" s="6">
        <f t="shared" si="1"/>
        <v>6250</v>
      </c>
      <c r="H12" s="6">
        <f>H8*0.15</f>
        <v>9375</v>
      </c>
      <c r="I12" s="6">
        <f t="shared" ref="I12:M12" si="2">I8*0.15</f>
        <v>13125</v>
      </c>
      <c r="J12" s="6">
        <f t="shared" si="2"/>
        <v>9000</v>
      </c>
      <c r="K12" s="6">
        <f t="shared" si="2"/>
        <v>15000</v>
      </c>
      <c r="L12" s="6">
        <f t="shared" si="2"/>
        <v>15000</v>
      </c>
      <c r="M12" s="6">
        <f t="shared" si="2"/>
        <v>21000</v>
      </c>
      <c r="N12" s="23">
        <f>SUM(B12:M12)</f>
        <v>102500</v>
      </c>
      <c r="O12" s="16"/>
      <c r="P12" s="36"/>
      <c r="Q12" s="36"/>
      <c r="R12" s="36"/>
      <c r="S12" s="36"/>
    </row>
    <row r="13" spans="1:19" ht="11.25" customHeight="1" x14ac:dyDescent="0.2">
      <c r="A13" s="7" t="s">
        <v>0</v>
      </c>
      <c r="B13" s="31">
        <v>70</v>
      </c>
      <c r="C13" s="31">
        <v>70</v>
      </c>
      <c r="D13" s="31">
        <v>70</v>
      </c>
      <c r="E13" s="31">
        <v>70</v>
      </c>
      <c r="F13" s="31">
        <v>70</v>
      </c>
      <c r="G13" s="31">
        <v>70</v>
      </c>
      <c r="H13" s="31">
        <v>70</v>
      </c>
      <c r="I13" s="31">
        <v>70</v>
      </c>
      <c r="J13" s="31">
        <v>70</v>
      </c>
      <c r="K13" s="31">
        <v>70</v>
      </c>
      <c r="L13" s="31">
        <v>70</v>
      </c>
      <c r="M13" s="31">
        <v>70</v>
      </c>
      <c r="N13" s="32"/>
      <c r="O13" s="9"/>
      <c r="P13" s="38"/>
      <c r="Q13" s="38"/>
      <c r="R13" s="38"/>
      <c r="S13" s="38"/>
    </row>
    <row r="14" spans="1:19" ht="11.25" customHeight="1" x14ac:dyDescent="0.2">
      <c r="A14" s="20" t="s">
        <v>2</v>
      </c>
      <c r="B14" s="3">
        <f>B12*B13</f>
        <v>105000</v>
      </c>
      <c r="C14" s="3">
        <f t="shared" ref="C14:S14" si="3">C12*C13</f>
        <v>175000</v>
      </c>
      <c r="D14" s="3">
        <f t="shared" si="3"/>
        <v>175000</v>
      </c>
      <c r="E14" s="3">
        <f t="shared" si="3"/>
        <v>245000</v>
      </c>
      <c r="F14" s="3">
        <f t="shared" si="3"/>
        <v>262500</v>
      </c>
      <c r="G14" s="3">
        <f t="shared" si="3"/>
        <v>437500</v>
      </c>
      <c r="H14" s="3">
        <f t="shared" si="3"/>
        <v>656250</v>
      </c>
      <c r="I14" s="3">
        <f t="shared" si="3"/>
        <v>918750</v>
      </c>
      <c r="J14" s="3">
        <f t="shared" si="3"/>
        <v>630000</v>
      </c>
      <c r="K14" s="3">
        <f t="shared" si="3"/>
        <v>1050000</v>
      </c>
      <c r="L14" s="3">
        <f t="shared" si="3"/>
        <v>1050000</v>
      </c>
      <c r="M14" s="3">
        <f t="shared" si="3"/>
        <v>1470000</v>
      </c>
      <c r="N14" s="21">
        <f>SUM(B14:M14)</f>
        <v>7175000</v>
      </c>
      <c r="O14" s="9"/>
      <c r="P14" s="50">
        <f>P12*P13</f>
        <v>0</v>
      </c>
      <c r="Q14" s="41">
        <f t="shared" si="3"/>
        <v>0</v>
      </c>
      <c r="R14" s="41">
        <f t="shared" si="3"/>
        <v>0</v>
      </c>
      <c r="S14" s="41">
        <f t="shared" si="3"/>
        <v>0</v>
      </c>
    </row>
    <row r="15" spans="1:19" ht="11.25" customHeight="1" x14ac:dyDescent="0.2">
      <c r="A15" s="1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24"/>
      <c r="O15" s="9"/>
      <c r="P15" s="50"/>
      <c r="Q15" s="51"/>
      <c r="R15" s="44"/>
      <c r="S15" s="52"/>
    </row>
    <row r="16" spans="1:19" ht="11.25" customHeight="1" x14ac:dyDescent="0.2">
      <c r="A16" s="7" t="s">
        <v>32</v>
      </c>
      <c r="B16" s="6">
        <v>5</v>
      </c>
      <c r="C16" s="6">
        <v>8</v>
      </c>
      <c r="D16" s="6">
        <v>10</v>
      </c>
      <c r="E16" s="6">
        <v>10</v>
      </c>
      <c r="F16" s="6">
        <v>12</v>
      </c>
      <c r="G16" s="6">
        <v>15</v>
      </c>
      <c r="H16" s="6">
        <v>15</v>
      </c>
      <c r="I16" s="6">
        <v>15</v>
      </c>
      <c r="J16" s="6">
        <v>15</v>
      </c>
      <c r="K16" s="6">
        <v>15</v>
      </c>
      <c r="L16" s="6">
        <v>15</v>
      </c>
      <c r="M16" s="6">
        <v>13</v>
      </c>
      <c r="N16" s="23">
        <f>SUM(B16:M16)</f>
        <v>148</v>
      </c>
      <c r="O16" s="16"/>
      <c r="P16" s="36"/>
      <c r="Q16" s="36"/>
      <c r="R16" s="36"/>
      <c r="S16" s="36"/>
    </row>
    <row r="17" spans="1:20" ht="11.25" customHeight="1" x14ac:dyDescent="0.2">
      <c r="A17" s="7" t="s">
        <v>0</v>
      </c>
      <c r="B17" s="31">
        <v>500</v>
      </c>
      <c r="C17" s="31">
        <v>500</v>
      </c>
      <c r="D17" s="31">
        <v>500</v>
      </c>
      <c r="E17" s="31">
        <v>500</v>
      </c>
      <c r="F17" s="31">
        <v>500</v>
      </c>
      <c r="G17" s="31">
        <v>1000</v>
      </c>
      <c r="H17" s="31">
        <v>1000</v>
      </c>
      <c r="I17" s="31">
        <v>1000</v>
      </c>
      <c r="J17" s="31">
        <v>1000</v>
      </c>
      <c r="K17" s="31">
        <v>1000</v>
      </c>
      <c r="L17" s="31">
        <v>1000</v>
      </c>
      <c r="M17" s="31">
        <v>1000</v>
      </c>
      <c r="N17" s="32"/>
      <c r="O17" s="9"/>
      <c r="P17" s="38"/>
      <c r="Q17" s="38"/>
      <c r="R17" s="38"/>
      <c r="S17" s="38"/>
      <c r="T17" s="33"/>
    </row>
    <row r="18" spans="1:20" ht="11.25" customHeight="1" x14ac:dyDescent="0.2">
      <c r="A18" s="20" t="s">
        <v>3</v>
      </c>
      <c r="B18" s="3">
        <f>B16*B17</f>
        <v>2500</v>
      </c>
      <c r="C18" s="3">
        <f t="shared" ref="C18:M18" si="4">C16*C17</f>
        <v>4000</v>
      </c>
      <c r="D18" s="3">
        <f t="shared" si="4"/>
        <v>5000</v>
      </c>
      <c r="E18" s="3">
        <f t="shared" si="4"/>
        <v>5000</v>
      </c>
      <c r="F18" s="3">
        <f t="shared" si="4"/>
        <v>6000</v>
      </c>
      <c r="G18" s="3">
        <f t="shared" si="4"/>
        <v>15000</v>
      </c>
      <c r="H18" s="3">
        <f t="shared" si="4"/>
        <v>15000</v>
      </c>
      <c r="I18" s="3">
        <f t="shared" si="4"/>
        <v>15000</v>
      </c>
      <c r="J18" s="3">
        <f t="shared" si="4"/>
        <v>15000</v>
      </c>
      <c r="K18" s="3">
        <f t="shared" si="4"/>
        <v>15000</v>
      </c>
      <c r="L18" s="3">
        <f t="shared" si="4"/>
        <v>15000</v>
      </c>
      <c r="M18" s="3">
        <f t="shared" si="4"/>
        <v>13000</v>
      </c>
      <c r="N18" s="21">
        <f>SUM(B18:M18)</f>
        <v>125500</v>
      </c>
      <c r="O18" s="9"/>
      <c r="P18" s="50">
        <f>P16*P17</f>
        <v>0</v>
      </c>
      <c r="Q18" s="41">
        <f t="shared" ref="Q18:S18" si="5">Q16*Q17</f>
        <v>0</v>
      </c>
      <c r="R18" s="41">
        <f t="shared" si="5"/>
        <v>0</v>
      </c>
      <c r="S18" s="41">
        <f t="shared" si="5"/>
        <v>0</v>
      </c>
    </row>
    <row r="19" spans="1:20" ht="11.25" customHeight="1" x14ac:dyDescent="0.2">
      <c r="A19" s="1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24"/>
      <c r="O19" s="9"/>
      <c r="P19" s="50"/>
      <c r="Q19" s="51"/>
      <c r="R19" s="44"/>
      <c r="S19" s="52"/>
    </row>
    <row r="20" spans="1:20" ht="11.25" customHeight="1" x14ac:dyDescent="0.2">
      <c r="A20" s="7" t="s">
        <v>31</v>
      </c>
      <c r="B20" s="6">
        <f>B16*0.4</f>
        <v>2</v>
      </c>
      <c r="C20" s="6">
        <f t="shared" ref="C20:M20" si="6">C16*0.4</f>
        <v>3.2</v>
      </c>
      <c r="D20" s="6">
        <f t="shared" si="6"/>
        <v>4</v>
      </c>
      <c r="E20" s="6">
        <f t="shared" si="6"/>
        <v>4</v>
      </c>
      <c r="F20" s="6">
        <f t="shared" si="6"/>
        <v>4.8000000000000007</v>
      </c>
      <c r="G20" s="6">
        <f t="shared" si="6"/>
        <v>6</v>
      </c>
      <c r="H20" s="6">
        <f t="shared" si="6"/>
        <v>6</v>
      </c>
      <c r="I20" s="6">
        <f t="shared" si="6"/>
        <v>6</v>
      </c>
      <c r="J20" s="6">
        <f t="shared" si="6"/>
        <v>6</v>
      </c>
      <c r="K20" s="6">
        <f t="shared" si="6"/>
        <v>6</v>
      </c>
      <c r="L20" s="6">
        <f t="shared" si="6"/>
        <v>6</v>
      </c>
      <c r="M20" s="6">
        <f t="shared" si="6"/>
        <v>5.2</v>
      </c>
      <c r="N20" s="23">
        <f>SUM(B20:M20)</f>
        <v>59.2</v>
      </c>
      <c r="O20" s="16"/>
      <c r="P20" s="36"/>
      <c r="Q20" s="36"/>
      <c r="R20" s="36"/>
      <c r="S20" s="36"/>
    </row>
    <row r="21" spans="1:20" ht="11.25" customHeight="1" x14ac:dyDescent="0.2">
      <c r="A21" s="7" t="s">
        <v>0</v>
      </c>
      <c r="B21" s="31">
        <v>300</v>
      </c>
      <c r="C21" s="31">
        <v>300</v>
      </c>
      <c r="D21" s="31">
        <v>300</v>
      </c>
      <c r="E21" s="31">
        <v>300</v>
      </c>
      <c r="F21" s="31">
        <v>300</v>
      </c>
      <c r="G21" s="31">
        <v>300</v>
      </c>
      <c r="H21" s="31">
        <v>300</v>
      </c>
      <c r="I21" s="31">
        <v>300</v>
      </c>
      <c r="J21" s="31">
        <v>300</v>
      </c>
      <c r="K21" s="31">
        <v>300</v>
      </c>
      <c r="L21" s="31">
        <v>300</v>
      </c>
      <c r="M21" s="31">
        <v>300</v>
      </c>
      <c r="N21" s="32"/>
      <c r="O21" s="9"/>
      <c r="P21" s="38"/>
      <c r="Q21" s="38"/>
      <c r="R21" s="38"/>
      <c r="S21" s="38"/>
    </row>
    <row r="22" spans="1:20" ht="11.25" customHeight="1" x14ac:dyDescent="0.2">
      <c r="A22" s="20" t="s">
        <v>4</v>
      </c>
      <c r="B22" s="3">
        <f>B20*B21</f>
        <v>600</v>
      </c>
      <c r="C22" s="3">
        <f t="shared" ref="C22:M22" si="7">C20*C21</f>
        <v>960</v>
      </c>
      <c r="D22" s="3">
        <f t="shared" si="7"/>
        <v>1200</v>
      </c>
      <c r="E22" s="3">
        <f t="shared" si="7"/>
        <v>1200</v>
      </c>
      <c r="F22" s="3">
        <f t="shared" si="7"/>
        <v>1440.0000000000002</v>
      </c>
      <c r="G22" s="3">
        <f t="shared" si="7"/>
        <v>1800</v>
      </c>
      <c r="H22" s="3">
        <f t="shared" si="7"/>
        <v>1800</v>
      </c>
      <c r="I22" s="3">
        <f t="shared" si="7"/>
        <v>1800</v>
      </c>
      <c r="J22" s="3">
        <f t="shared" si="7"/>
        <v>1800</v>
      </c>
      <c r="K22" s="3">
        <f t="shared" si="7"/>
        <v>1800</v>
      </c>
      <c r="L22" s="3">
        <f t="shared" si="7"/>
        <v>1800</v>
      </c>
      <c r="M22" s="3">
        <f t="shared" si="7"/>
        <v>1560</v>
      </c>
      <c r="N22" s="21">
        <f>SUM(B22:M22)</f>
        <v>17760</v>
      </c>
      <c r="O22" s="9"/>
      <c r="P22" s="50">
        <f>P20*P21</f>
        <v>0</v>
      </c>
      <c r="Q22" s="41">
        <f t="shared" ref="Q22:S22" si="8">Q20*Q21</f>
        <v>0</v>
      </c>
      <c r="R22" s="41">
        <f t="shared" si="8"/>
        <v>0</v>
      </c>
      <c r="S22" s="41">
        <f t="shared" si="8"/>
        <v>0</v>
      </c>
    </row>
    <row r="23" spans="1:20" ht="11.25" customHeight="1" x14ac:dyDescent="0.2">
      <c r="A23" s="1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24"/>
      <c r="O23" s="9"/>
      <c r="P23" s="50"/>
      <c r="Q23" s="51"/>
      <c r="R23" s="44"/>
      <c r="S23" s="52"/>
    </row>
    <row r="24" spans="1:20" ht="11.25" customHeight="1" x14ac:dyDescent="0.2">
      <c r="A24" s="7" t="s">
        <v>33</v>
      </c>
      <c r="B24" s="6">
        <f>B8*0.15</f>
        <v>2250</v>
      </c>
      <c r="C24" s="6">
        <f t="shared" ref="C24:G24" si="9">C8*0.15</f>
        <v>3750</v>
      </c>
      <c r="D24" s="6">
        <f t="shared" si="9"/>
        <v>3750</v>
      </c>
      <c r="E24" s="6">
        <f t="shared" si="9"/>
        <v>5250</v>
      </c>
      <c r="F24" s="6">
        <f t="shared" si="9"/>
        <v>5625</v>
      </c>
      <c r="G24" s="6">
        <f t="shared" si="9"/>
        <v>9375</v>
      </c>
      <c r="H24" s="6">
        <f>H8*0.2</f>
        <v>12500</v>
      </c>
      <c r="I24" s="6">
        <f t="shared" ref="I24:M24" si="10">I8*0.2</f>
        <v>17500</v>
      </c>
      <c r="J24" s="6">
        <f t="shared" si="10"/>
        <v>12000</v>
      </c>
      <c r="K24" s="6">
        <f t="shared" si="10"/>
        <v>20000</v>
      </c>
      <c r="L24" s="6">
        <f t="shared" si="10"/>
        <v>20000</v>
      </c>
      <c r="M24" s="6">
        <f t="shared" si="10"/>
        <v>28000</v>
      </c>
      <c r="N24" s="23">
        <f>SUM(B24:M24)</f>
        <v>140000</v>
      </c>
      <c r="O24" s="16"/>
      <c r="P24" s="36"/>
      <c r="Q24" s="36"/>
      <c r="R24" s="36"/>
      <c r="S24" s="36"/>
    </row>
    <row r="25" spans="1:20" ht="11.25" customHeight="1" x14ac:dyDescent="0.2">
      <c r="A25" s="7" t="s">
        <v>0</v>
      </c>
      <c r="B25" s="31">
        <v>20</v>
      </c>
      <c r="C25" s="31">
        <v>20</v>
      </c>
      <c r="D25" s="31">
        <v>20</v>
      </c>
      <c r="E25" s="31">
        <v>20</v>
      </c>
      <c r="F25" s="31">
        <v>20</v>
      </c>
      <c r="G25" s="31">
        <v>20</v>
      </c>
      <c r="H25" s="31">
        <v>20</v>
      </c>
      <c r="I25" s="31">
        <v>20</v>
      </c>
      <c r="J25" s="31">
        <v>20</v>
      </c>
      <c r="K25" s="31">
        <v>20</v>
      </c>
      <c r="L25" s="31">
        <v>20</v>
      </c>
      <c r="M25" s="31">
        <v>20</v>
      </c>
      <c r="N25" s="32"/>
      <c r="O25" s="9"/>
      <c r="P25" s="38"/>
      <c r="Q25" s="38"/>
      <c r="R25" s="38"/>
      <c r="S25" s="38"/>
    </row>
    <row r="26" spans="1:20" ht="11.25" customHeight="1" x14ac:dyDescent="0.2">
      <c r="A26" s="20" t="s">
        <v>5</v>
      </c>
      <c r="B26" s="3">
        <f>B24*B25</f>
        <v>45000</v>
      </c>
      <c r="C26" s="3">
        <f t="shared" ref="C26:S26" si="11">C24*C25</f>
        <v>75000</v>
      </c>
      <c r="D26" s="3">
        <f t="shared" si="11"/>
        <v>75000</v>
      </c>
      <c r="E26" s="3">
        <f t="shared" si="11"/>
        <v>105000</v>
      </c>
      <c r="F26" s="3">
        <f t="shared" si="11"/>
        <v>112500</v>
      </c>
      <c r="G26" s="3">
        <f t="shared" si="11"/>
        <v>187500</v>
      </c>
      <c r="H26" s="3">
        <f t="shared" si="11"/>
        <v>250000</v>
      </c>
      <c r="I26" s="3">
        <f t="shared" si="11"/>
        <v>350000</v>
      </c>
      <c r="J26" s="3">
        <f t="shared" si="11"/>
        <v>240000</v>
      </c>
      <c r="K26" s="3">
        <f t="shared" si="11"/>
        <v>400000</v>
      </c>
      <c r="L26" s="3">
        <f t="shared" si="11"/>
        <v>400000</v>
      </c>
      <c r="M26" s="3">
        <f t="shared" si="11"/>
        <v>560000</v>
      </c>
      <c r="N26" s="21">
        <f>SUM(B26:M26)</f>
        <v>2800000</v>
      </c>
      <c r="O26" s="9"/>
      <c r="P26" s="50">
        <f>P24*P25</f>
        <v>0</v>
      </c>
      <c r="Q26" s="41">
        <f t="shared" si="11"/>
        <v>0</v>
      </c>
      <c r="R26" s="41">
        <f t="shared" si="11"/>
        <v>0</v>
      </c>
      <c r="S26" s="41">
        <f t="shared" si="11"/>
        <v>0</v>
      </c>
    </row>
    <row r="27" spans="1:20" ht="11.25" customHeight="1" x14ac:dyDescent="0.2">
      <c r="A27" s="1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24"/>
      <c r="O27" s="9"/>
      <c r="P27" s="50"/>
      <c r="Q27" s="51"/>
      <c r="R27" s="44"/>
      <c r="S27" s="52"/>
    </row>
    <row r="28" spans="1:20" ht="11.25" customHeight="1" x14ac:dyDescent="0.2">
      <c r="A28" s="35" t="s">
        <v>6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7">
        <f>SUM(B28:M28)</f>
        <v>0</v>
      </c>
      <c r="O28" s="16"/>
      <c r="P28" s="36"/>
      <c r="Q28" s="36"/>
      <c r="R28" s="36"/>
      <c r="S28" s="36"/>
    </row>
    <row r="29" spans="1:20" ht="11.25" customHeight="1" x14ac:dyDescent="0.2">
      <c r="A29" s="35" t="s">
        <v>0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9"/>
      <c r="P29" s="38"/>
      <c r="Q29" s="38"/>
      <c r="R29" s="38"/>
      <c r="S29" s="38"/>
    </row>
    <row r="30" spans="1:20" ht="11.25" customHeight="1" x14ac:dyDescent="0.2">
      <c r="A30" s="40" t="s">
        <v>7</v>
      </c>
      <c r="B30" s="41">
        <f>B28*B29</f>
        <v>0</v>
      </c>
      <c r="C30" s="41">
        <f t="shared" ref="C30:M30" si="12">C28*C29</f>
        <v>0</v>
      </c>
      <c r="D30" s="41">
        <f t="shared" si="12"/>
        <v>0</v>
      </c>
      <c r="E30" s="41">
        <f t="shared" si="12"/>
        <v>0</v>
      </c>
      <c r="F30" s="41">
        <f t="shared" si="12"/>
        <v>0</v>
      </c>
      <c r="G30" s="41">
        <f t="shared" si="12"/>
        <v>0</v>
      </c>
      <c r="H30" s="41">
        <f t="shared" si="12"/>
        <v>0</v>
      </c>
      <c r="I30" s="41">
        <f t="shared" si="12"/>
        <v>0</v>
      </c>
      <c r="J30" s="41">
        <f t="shared" si="12"/>
        <v>0</v>
      </c>
      <c r="K30" s="41">
        <f t="shared" si="12"/>
        <v>0</v>
      </c>
      <c r="L30" s="41">
        <f t="shared" si="12"/>
        <v>0</v>
      </c>
      <c r="M30" s="41">
        <f t="shared" si="12"/>
        <v>0</v>
      </c>
      <c r="N30" s="42">
        <f>SUM(B30:M30)</f>
        <v>0</v>
      </c>
      <c r="O30" s="9"/>
      <c r="P30" s="50">
        <f>P28*P29</f>
        <v>0</v>
      </c>
      <c r="Q30" s="41">
        <f t="shared" ref="Q30:S30" si="13">Q28*Q29</f>
        <v>0</v>
      </c>
      <c r="R30" s="41">
        <f t="shared" si="13"/>
        <v>0</v>
      </c>
      <c r="S30" s="41">
        <f t="shared" si="13"/>
        <v>0</v>
      </c>
    </row>
    <row r="31" spans="1:20" ht="11.25" customHeight="1" x14ac:dyDescent="0.2">
      <c r="A31" s="43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5"/>
      <c r="O31" s="9"/>
      <c r="P31" s="50"/>
      <c r="Q31" s="51"/>
      <c r="R31" s="44"/>
      <c r="S31" s="52"/>
    </row>
    <row r="32" spans="1:20" ht="11.25" customHeight="1" x14ac:dyDescent="0.2">
      <c r="A32" s="35" t="s">
        <v>9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7">
        <f>SUM(B32:M32)</f>
        <v>0</v>
      </c>
      <c r="O32" s="16"/>
      <c r="P32" s="36"/>
      <c r="Q32" s="36"/>
      <c r="R32" s="36"/>
      <c r="S32" s="36"/>
    </row>
    <row r="33" spans="1:19" ht="11.25" customHeight="1" x14ac:dyDescent="0.2">
      <c r="A33" s="35" t="s">
        <v>0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9"/>
      <c r="O33" s="9"/>
      <c r="P33" s="38"/>
      <c r="Q33" s="38"/>
      <c r="R33" s="38"/>
      <c r="S33" s="38"/>
    </row>
    <row r="34" spans="1:19" ht="11.25" customHeight="1" x14ac:dyDescent="0.2">
      <c r="A34" s="40" t="s">
        <v>10</v>
      </c>
      <c r="B34" s="41">
        <f t="shared" ref="B34:M34" si="14">B32*B33</f>
        <v>0</v>
      </c>
      <c r="C34" s="41">
        <f t="shared" si="14"/>
        <v>0</v>
      </c>
      <c r="D34" s="41">
        <f t="shared" si="14"/>
        <v>0</v>
      </c>
      <c r="E34" s="41">
        <f t="shared" si="14"/>
        <v>0</v>
      </c>
      <c r="F34" s="41">
        <f t="shared" si="14"/>
        <v>0</v>
      </c>
      <c r="G34" s="41">
        <f t="shared" si="14"/>
        <v>0</v>
      </c>
      <c r="H34" s="41">
        <f t="shared" si="14"/>
        <v>0</v>
      </c>
      <c r="I34" s="41">
        <f t="shared" si="14"/>
        <v>0</v>
      </c>
      <c r="J34" s="41">
        <f t="shared" si="14"/>
        <v>0</v>
      </c>
      <c r="K34" s="41">
        <f t="shared" si="14"/>
        <v>0</v>
      </c>
      <c r="L34" s="41">
        <f t="shared" si="14"/>
        <v>0</v>
      </c>
      <c r="M34" s="41">
        <f t="shared" si="14"/>
        <v>0</v>
      </c>
      <c r="N34" s="42">
        <f>SUM(B34:M34)</f>
        <v>0</v>
      </c>
      <c r="O34" s="9"/>
      <c r="P34" s="50">
        <f>P32*P33</f>
        <v>0</v>
      </c>
      <c r="Q34" s="41">
        <f>Q32*Q33</f>
        <v>0</v>
      </c>
      <c r="R34" s="41">
        <f>R32*R33</f>
        <v>0</v>
      </c>
      <c r="S34" s="41">
        <f>S32*S33</f>
        <v>0</v>
      </c>
    </row>
    <row r="35" spans="1:19" ht="11.25" customHeight="1" x14ac:dyDescent="0.2">
      <c r="A35" s="1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25"/>
      <c r="O35" s="10"/>
      <c r="P35" s="53"/>
      <c r="Q35" s="54"/>
      <c r="R35" s="55"/>
      <c r="S35" s="56"/>
    </row>
    <row r="36" spans="1:19" s="11" customFormat="1" ht="11.25" customHeight="1" x14ac:dyDescent="0.2">
      <c r="A36" s="58" t="s">
        <v>15</v>
      </c>
      <c r="B36" s="59">
        <f>(B10+B14+B18+B22+B26+B30+B34)</f>
        <v>161050</v>
      </c>
      <c r="C36" s="59">
        <f t="shared" ref="C36:S36" si="15">(C10+C14+C18+C22+C26+C30+C34)</f>
        <v>268210</v>
      </c>
      <c r="D36" s="59">
        <f t="shared" si="15"/>
        <v>269450</v>
      </c>
      <c r="E36" s="59">
        <f t="shared" si="15"/>
        <v>374750</v>
      </c>
      <c r="F36" s="59">
        <f t="shared" si="15"/>
        <v>402315</v>
      </c>
      <c r="G36" s="59">
        <f t="shared" si="15"/>
        <v>674925</v>
      </c>
      <c r="H36" s="59">
        <f t="shared" si="15"/>
        <v>956175</v>
      </c>
      <c r="I36" s="59">
        <f t="shared" si="15"/>
        <v>1331925</v>
      </c>
      <c r="J36" s="59">
        <f t="shared" si="15"/>
        <v>918600</v>
      </c>
      <c r="K36" s="59">
        <f t="shared" si="15"/>
        <v>1519800</v>
      </c>
      <c r="L36" s="59">
        <f t="shared" si="15"/>
        <v>1519800</v>
      </c>
      <c r="M36" s="59">
        <f t="shared" si="15"/>
        <v>2118760</v>
      </c>
      <c r="N36" s="60">
        <f>SUM(B36:M36)</f>
        <v>10515760</v>
      </c>
      <c r="O36" s="9"/>
      <c r="P36" s="50">
        <f>(P10+P14+P18+P22+P26+P30+P34)</f>
        <v>0</v>
      </c>
      <c r="Q36" s="50">
        <f t="shared" si="15"/>
        <v>0</v>
      </c>
      <c r="R36" s="57">
        <f t="shared" si="15"/>
        <v>0</v>
      </c>
      <c r="S36" s="57">
        <f t="shared" si="15"/>
        <v>0</v>
      </c>
    </row>
    <row r="37" spans="1:19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6"/>
      <c r="O37" s="17"/>
      <c r="P37" s="2"/>
      <c r="Q37" s="2"/>
      <c r="R37" s="2"/>
      <c r="S37" s="2"/>
    </row>
  </sheetData>
  <phoneticPr fontId="4" type="noConversion"/>
  <pageMargins left="0" right="0" top="1" bottom="1" header="0.5" footer="0.5"/>
  <pageSetup scale="86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showGridLines="0" zoomScale="85" zoomScaleNormal="85" workbookViewId="0">
      <selection activeCell="C5" sqref="A4:C5"/>
    </sheetView>
  </sheetViews>
  <sheetFormatPr defaultRowHeight="11.25" x14ac:dyDescent="0.2"/>
  <cols>
    <col min="1" max="1" width="44.5703125" style="1" bestFit="1" customWidth="1"/>
    <col min="2" max="2" width="8.42578125" style="1" customWidth="1"/>
    <col min="3" max="3" width="10.7109375" style="1" bestFit="1" customWidth="1"/>
    <col min="4" max="13" width="8.42578125" style="1" customWidth="1"/>
    <col min="14" max="14" width="8.42578125" style="22" customWidth="1"/>
    <col min="15" max="15" width="1.85546875" style="8" customWidth="1"/>
    <col min="16" max="19" width="8.42578125" style="1" customWidth="1"/>
    <col min="20" max="16384" width="9.140625" style="8"/>
  </cols>
  <sheetData>
    <row r="1" spans="1:19" s="1" customFormat="1" ht="20.25" x14ac:dyDescent="0.3">
      <c r="A1" s="12" t="s">
        <v>8</v>
      </c>
      <c r="N1" s="22"/>
      <c r="O1" s="8"/>
    </row>
    <row r="2" spans="1:19" s="1" customFormat="1" ht="15" x14ac:dyDescent="0.2">
      <c r="A2" s="73" t="s">
        <v>61</v>
      </c>
      <c r="N2" s="22"/>
      <c r="O2" s="8"/>
    </row>
    <row r="3" spans="1:19" s="1" customFormat="1" ht="15" x14ac:dyDescent="0.2">
      <c r="A3" s="13"/>
      <c r="N3" s="22"/>
      <c r="O3" s="8"/>
    </row>
    <row r="4" spans="1:19" s="1" customFormat="1" x14ac:dyDescent="0.2">
      <c r="A4" s="14" t="s">
        <v>14</v>
      </c>
      <c r="C4" s="68">
        <v>42522</v>
      </c>
      <c r="N4" s="22"/>
      <c r="O4" s="8"/>
    </row>
    <row r="5" spans="1:19" s="1" customFormat="1" x14ac:dyDescent="0.2">
      <c r="A5" s="14" t="s">
        <v>62</v>
      </c>
      <c r="C5" s="68">
        <v>42886</v>
      </c>
      <c r="H5" s="14" t="s">
        <v>12</v>
      </c>
      <c r="N5" s="22"/>
      <c r="O5" s="8"/>
      <c r="Q5" s="14" t="s">
        <v>11</v>
      </c>
    </row>
    <row r="6" spans="1:19" s="1" customFormat="1" x14ac:dyDescent="0.2">
      <c r="A6" s="14"/>
      <c r="N6" s="22"/>
      <c r="O6" s="8"/>
    </row>
    <row r="7" spans="1:19" s="30" customFormat="1" ht="45" x14ac:dyDescent="0.2">
      <c r="A7" s="28"/>
      <c r="B7" s="34" t="s">
        <v>17</v>
      </c>
      <c r="C7" s="34" t="s">
        <v>18</v>
      </c>
      <c r="D7" s="34" t="s">
        <v>19</v>
      </c>
      <c r="E7" s="34" t="s">
        <v>20</v>
      </c>
      <c r="F7" s="34" t="s">
        <v>21</v>
      </c>
      <c r="G7" s="34" t="s">
        <v>22</v>
      </c>
      <c r="H7" s="34" t="s">
        <v>23</v>
      </c>
      <c r="I7" s="34" t="s">
        <v>24</v>
      </c>
      <c r="J7" s="34" t="s">
        <v>25</v>
      </c>
      <c r="K7" s="34" t="s">
        <v>26</v>
      </c>
      <c r="L7" s="34" t="s">
        <v>27</v>
      </c>
      <c r="M7" s="34" t="s">
        <v>28</v>
      </c>
      <c r="N7" s="27" t="s">
        <v>13</v>
      </c>
      <c r="O7" s="29"/>
      <c r="P7" s="46" t="s">
        <v>16</v>
      </c>
      <c r="Q7" s="47">
        <f>DATE(YEAR(C4)-1,1,1)</f>
        <v>42005</v>
      </c>
      <c r="R7" s="47">
        <f>DATE(YEAR(C4)-2,1,1)</f>
        <v>41640</v>
      </c>
      <c r="S7" s="47">
        <f>DATE(YEAR(C4)-3,1,1)</f>
        <v>41275</v>
      </c>
    </row>
    <row r="8" spans="1:19" ht="11.25" customHeight="1" x14ac:dyDescent="0.2">
      <c r="A8" s="18" t="s">
        <v>29</v>
      </c>
      <c r="B8" s="5">
        <v>60000</v>
      </c>
      <c r="C8" s="5">
        <v>92000</v>
      </c>
      <c r="D8" s="5">
        <v>108000</v>
      </c>
      <c r="E8" s="5">
        <v>140000</v>
      </c>
      <c r="F8" s="5">
        <v>75000</v>
      </c>
      <c r="G8" s="5">
        <v>125000</v>
      </c>
      <c r="H8" s="5">
        <v>125000</v>
      </c>
      <c r="I8" s="5">
        <v>175000</v>
      </c>
      <c r="J8" s="5">
        <v>90000</v>
      </c>
      <c r="K8" s="5">
        <v>150000</v>
      </c>
      <c r="L8" s="5">
        <v>150000</v>
      </c>
      <c r="M8" s="5">
        <v>210000</v>
      </c>
      <c r="N8" s="23">
        <f>SUM(B8:M8)</f>
        <v>1500000</v>
      </c>
      <c r="O8" s="15"/>
      <c r="P8" s="48"/>
      <c r="Q8" s="48"/>
      <c r="R8" s="49"/>
      <c r="S8" s="48"/>
    </row>
    <row r="9" spans="1:19" ht="11.25" customHeight="1" x14ac:dyDescent="0.2">
      <c r="A9" s="7" t="s">
        <v>0</v>
      </c>
      <c r="B9" s="31">
        <v>0.53</v>
      </c>
      <c r="C9" s="31">
        <v>0.53</v>
      </c>
      <c r="D9" s="31">
        <v>0.53</v>
      </c>
      <c r="E9" s="31">
        <v>0.53</v>
      </c>
      <c r="F9" s="31">
        <v>0.53</v>
      </c>
      <c r="G9" s="31">
        <v>0.53</v>
      </c>
      <c r="H9" s="31">
        <v>0.53</v>
      </c>
      <c r="I9" s="31">
        <v>0.53</v>
      </c>
      <c r="J9" s="31">
        <v>0.53</v>
      </c>
      <c r="K9" s="31">
        <v>0.53</v>
      </c>
      <c r="L9" s="31">
        <v>0.53</v>
      </c>
      <c r="M9" s="31">
        <v>0.53</v>
      </c>
      <c r="N9" s="32"/>
      <c r="O9" s="9"/>
      <c r="P9" s="38"/>
      <c r="Q9" s="38"/>
      <c r="R9" s="38"/>
      <c r="S9" s="38"/>
    </row>
    <row r="10" spans="1:19" ht="11.25" customHeight="1" x14ac:dyDescent="0.2">
      <c r="A10" s="20" t="s">
        <v>1</v>
      </c>
      <c r="B10" s="4">
        <f>B8*B9</f>
        <v>31800</v>
      </c>
      <c r="C10" s="4">
        <f>C8*C9</f>
        <v>48760</v>
      </c>
      <c r="D10" s="4">
        <f t="shared" ref="D10:S10" si="0">D8*D9</f>
        <v>57240</v>
      </c>
      <c r="E10" s="4">
        <f t="shared" si="0"/>
        <v>74200</v>
      </c>
      <c r="F10" s="4">
        <f t="shared" si="0"/>
        <v>39750</v>
      </c>
      <c r="G10" s="4">
        <f t="shared" si="0"/>
        <v>66250</v>
      </c>
      <c r="H10" s="4">
        <f t="shared" si="0"/>
        <v>66250</v>
      </c>
      <c r="I10" s="4">
        <f t="shared" si="0"/>
        <v>92750</v>
      </c>
      <c r="J10" s="4">
        <f t="shared" si="0"/>
        <v>47700</v>
      </c>
      <c r="K10" s="4">
        <f t="shared" si="0"/>
        <v>79500</v>
      </c>
      <c r="L10" s="4">
        <f t="shared" si="0"/>
        <v>79500</v>
      </c>
      <c r="M10" s="4">
        <f t="shared" si="0"/>
        <v>111300</v>
      </c>
      <c r="N10" s="21">
        <f>SUM(B10:M10)</f>
        <v>795000</v>
      </c>
      <c r="O10" s="9"/>
      <c r="P10" s="50">
        <f>P8*P9</f>
        <v>0</v>
      </c>
      <c r="Q10" s="50">
        <f t="shared" si="0"/>
        <v>0</v>
      </c>
      <c r="R10" s="50">
        <f t="shared" si="0"/>
        <v>0</v>
      </c>
      <c r="S10" s="50">
        <f t="shared" si="0"/>
        <v>0</v>
      </c>
    </row>
    <row r="11" spans="1:19" ht="11.25" customHeight="1" x14ac:dyDescent="0.2">
      <c r="A11" s="1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24"/>
      <c r="O11" s="9"/>
      <c r="P11" s="50"/>
      <c r="Q11" s="51"/>
      <c r="R11" s="44"/>
      <c r="S11" s="52"/>
    </row>
    <row r="12" spans="1:19" ht="11.25" customHeight="1" x14ac:dyDescent="0.2">
      <c r="A12" s="7" t="s">
        <v>30</v>
      </c>
      <c r="B12" s="6">
        <f>B8*0.1</f>
        <v>6000</v>
      </c>
      <c r="C12" s="6">
        <f t="shared" ref="C12:G12" si="1">C8*0.1</f>
        <v>9200</v>
      </c>
      <c r="D12" s="6">
        <f t="shared" si="1"/>
        <v>10800</v>
      </c>
      <c r="E12" s="6">
        <f t="shared" si="1"/>
        <v>14000</v>
      </c>
      <c r="F12" s="6">
        <f t="shared" si="1"/>
        <v>7500</v>
      </c>
      <c r="G12" s="6">
        <f t="shared" si="1"/>
        <v>12500</v>
      </c>
      <c r="H12" s="6">
        <f>H8*0.15</f>
        <v>18750</v>
      </c>
      <c r="I12" s="6">
        <f t="shared" ref="I12:M12" si="2">I8*0.15</f>
        <v>26250</v>
      </c>
      <c r="J12" s="6">
        <f t="shared" si="2"/>
        <v>13500</v>
      </c>
      <c r="K12" s="6">
        <f t="shared" si="2"/>
        <v>22500</v>
      </c>
      <c r="L12" s="6">
        <f t="shared" si="2"/>
        <v>22500</v>
      </c>
      <c r="M12" s="6">
        <f t="shared" si="2"/>
        <v>31500</v>
      </c>
      <c r="N12" s="23">
        <f>SUM(B12:M12)</f>
        <v>195000</v>
      </c>
      <c r="O12" s="16"/>
      <c r="P12" s="36"/>
      <c r="Q12" s="36"/>
      <c r="R12" s="36"/>
      <c r="S12" s="36"/>
    </row>
    <row r="13" spans="1:19" ht="11.25" customHeight="1" x14ac:dyDescent="0.2">
      <c r="A13" s="7" t="s">
        <v>0</v>
      </c>
      <c r="B13" s="31">
        <v>70</v>
      </c>
      <c r="C13" s="31">
        <v>70</v>
      </c>
      <c r="D13" s="31">
        <v>70</v>
      </c>
      <c r="E13" s="31">
        <v>70</v>
      </c>
      <c r="F13" s="31">
        <v>70</v>
      </c>
      <c r="G13" s="31">
        <v>70</v>
      </c>
      <c r="H13" s="31">
        <v>70</v>
      </c>
      <c r="I13" s="31">
        <v>70</v>
      </c>
      <c r="J13" s="31">
        <v>70</v>
      </c>
      <c r="K13" s="31">
        <v>70</v>
      </c>
      <c r="L13" s="31">
        <v>70</v>
      </c>
      <c r="M13" s="31">
        <v>70</v>
      </c>
      <c r="N13" s="32"/>
      <c r="O13" s="9"/>
      <c r="P13" s="38"/>
      <c r="Q13" s="38"/>
      <c r="R13" s="38"/>
      <c r="S13" s="38"/>
    </row>
    <row r="14" spans="1:19" ht="11.25" customHeight="1" x14ac:dyDescent="0.2">
      <c r="A14" s="20" t="s">
        <v>2</v>
      </c>
      <c r="B14" s="3">
        <f>B12*B13</f>
        <v>420000</v>
      </c>
      <c r="C14" s="3">
        <f t="shared" ref="C14:S14" si="3">C12*C13</f>
        <v>644000</v>
      </c>
      <c r="D14" s="3">
        <f t="shared" si="3"/>
        <v>756000</v>
      </c>
      <c r="E14" s="3">
        <f t="shared" si="3"/>
        <v>980000</v>
      </c>
      <c r="F14" s="3">
        <f t="shared" si="3"/>
        <v>525000</v>
      </c>
      <c r="G14" s="3">
        <f t="shared" si="3"/>
        <v>875000</v>
      </c>
      <c r="H14" s="3">
        <f t="shared" si="3"/>
        <v>1312500</v>
      </c>
      <c r="I14" s="3">
        <f t="shared" si="3"/>
        <v>1837500</v>
      </c>
      <c r="J14" s="3">
        <f t="shared" si="3"/>
        <v>945000</v>
      </c>
      <c r="K14" s="3">
        <f t="shared" si="3"/>
        <v>1575000</v>
      </c>
      <c r="L14" s="3">
        <f t="shared" si="3"/>
        <v>1575000</v>
      </c>
      <c r="M14" s="3">
        <f t="shared" si="3"/>
        <v>2205000</v>
      </c>
      <c r="N14" s="21">
        <f>SUM(B14:M14)</f>
        <v>13650000</v>
      </c>
      <c r="O14" s="9"/>
      <c r="P14" s="50">
        <f>P12*P13</f>
        <v>0</v>
      </c>
      <c r="Q14" s="41">
        <f t="shared" si="3"/>
        <v>0</v>
      </c>
      <c r="R14" s="41">
        <f t="shared" si="3"/>
        <v>0</v>
      </c>
      <c r="S14" s="41">
        <f t="shared" si="3"/>
        <v>0</v>
      </c>
    </row>
    <row r="15" spans="1:19" ht="11.25" customHeight="1" x14ac:dyDescent="0.2">
      <c r="A15" s="1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24"/>
      <c r="O15" s="9"/>
      <c r="P15" s="50"/>
      <c r="Q15" s="51"/>
      <c r="R15" s="44"/>
      <c r="S15" s="52"/>
    </row>
    <row r="16" spans="1:19" ht="11.25" customHeight="1" x14ac:dyDescent="0.2">
      <c r="A16" s="7" t="s">
        <v>32</v>
      </c>
      <c r="B16" s="6">
        <v>7</v>
      </c>
      <c r="C16" s="6">
        <v>10</v>
      </c>
      <c r="D16" s="6">
        <v>12</v>
      </c>
      <c r="E16" s="6">
        <v>12</v>
      </c>
      <c r="F16" s="6">
        <v>14</v>
      </c>
      <c r="G16" s="6">
        <v>17</v>
      </c>
      <c r="H16" s="6">
        <v>17</v>
      </c>
      <c r="I16" s="6">
        <v>17</v>
      </c>
      <c r="J16" s="6">
        <v>17</v>
      </c>
      <c r="K16" s="6">
        <v>17</v>
      </c>
      <c r="L16" s="6">
        <v>17</v>
      </c>
      <c r="M16" s="6">
        <v>15</v>
      </c>
      <c r="N16" s="23">
        <f>SUM(B16:M16)</f>
        <v>172</v>
      </c>
      <c r="O16" s="16"/>
      <c r="P16" s="36"/>
      <c r="Q16" s="36"/>
      <c r="R16" s="36"/>
      <c r="S16" s="36"/>
    </row>
    <row r="17" spans="1:20" ht="11.25" customHeight="1" x14ac:dyDescent="0.2">
      <c r="A17" s="7" t="s">
        <v>0</v>
      </c>
      <c r="B17" s="31">
        <v>500</v>
      </c>
      <c r="C17" s="31">
        <v>500</v>
      </c>
      <c r="D17" s="31">
        <v>500</v>
      </c>
      <c r="E17" s="31">
        <v>500</v>
      </c>
      <c r="F17" s="31">
        <v>500</v>
      </c>
      <c r="G17" s="31">
        <v>1000</v>
      </c>
      <c r="H17" s="31">
        <v>1000</v>
      </c>
      <c r="I17" s="31">
        <v>1000</v>
      </c>
      <c r="J17" s="31">
        <v>1000</v>
      </c>
      <c r="K17" s="31">
        <v>1000</v>
      </c>
      <c r="L17" s="31">
        <v>1000</v>
      </c>
      <c r="M17" s="31">
        <v>1000</v>
      </c>
      <c r="N17" s="32"/>
      <c r="O17" s="9"/>
      <c r="P17" s="38"/>
      <c r="Q17" s="38"/>
      <c r="R17" s="38"/>
      <c r="S17" s="38"/>
      <c r="T17" s="33"/>
    </row>
    <row r="18" spans="1:20" ht="11.25" customHeight="1" x14ac:dyDescent="0.2">
      <c r="A18" s="20" t="s">
        <v>3</v>
      </c>
      <c r="B18" s="3">
        <f>B16*B17</f>
        <v>3500</v>
      </c>
      <c r="C18" s="3">
        <f t="shared" ref="C18:M18" si="4">C16*C17</f>
        <v>5000</v>
      </c>
      <c r="D18" s="3">
        <f t="shared" si="4"/>
        <v>6000</v>
      </c>
      <c r="E18" s="3">
        <f t="shared" si="4"/>
        <v>6000</v>
      </c>
      <c r="F18" s="3">
        <f t="shared" si="4"/>
        <v>7000</v>
      </c>
      <c r="G18" s="3">
        <f t="shared" si="4"/>
        <v>17000</v>
      </c>
      <c r="H18" s="3">
        <f t="shared" si="4"/>
        <v>17000</v>
      </c>
      <c r="I18" s="3">
        <f t="shared" si="4"/>
        <v>17000</v>
      </c>
      <c r="J18" s="3">
        <f t="shared" si="4"/>
        <v>17000</v>
      </c>
      <c r="K18" s="3">
        <f t="shared" si="4"/>
        <v>17000</v>
      </c>
      <c r="L18" s="3">
        <f t="shared" si="4"/>
        <v>17000</v>
      </c>
      <c r="M18" s="3">
        <f t="shared" si="4"/>
        <v>15000</v>
      </c>
      <c r="N18" s="21">
        <f>SUM(B18:M18)</f>
        <v>144500</v>
      </c>
      <c r="O18" s="9"/>
      <c r="P18" s="50">
        <f>P16*P17</f>
        <v>0</v>
      </c>
      <c r="Q18" s="41">
        <f t="shared" ref="Q18:S18" si="5">Q16*Q17</f>
        <v>0</v>
      </c>
      <c r="R18" s="41">
        <f t="shared" si="5"/>
        <v>0</v>
      </c>
      <c r="S18" s="41">
        <f t="shared" si="5"/>
        <v>0</v>
      </c>
    </row>
    <row r="19" spans="1:20" ht="11.25" customHeight="1" x14ac:dyDescent="0.2">
      <c r="A19" s="1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24"/>
      <c r="O19" s="9"/>
      <c r="P19" s="50"/>
      <c r="Q19" s="51"/>
      <c r="R19" s="44"/>
      <c r="S19" s="52"/>
    </row>
    <row r="20" spans="1:20" ht="11.25" customHeight="1" x14ac:dyDescent="0.2">
      <c r="A20" s="7" t="s">
        <v>31</v>
      </c>
      <c r="B20" s="6">
        <f>B16*0.4</f>
        <v>2.8000000000000003</v>
      </c>
      <c r="C20" s="6">
        <f t="shared" ref="C20:M20" si="6">C16*0.4</f>
        <v>4</v>
      </c>
      <c r="D20" s="6">
        <f t="shared" si="6"/>
        <v>4.8000000000000007</v>
      </c>
      <c r="E20" s="6">
        <f t="shared" si="6"/>
        <v>4.8000000000000007</v>
      </c>
      <c r="F20" s="6">
        <f t="shared" si="6"/>
        <v>5.6000000000000005</v>
      </c>
      <c r="G20" s="6">
        <f t="shared" si="6"/>
        <v>6.8000000000000007</v>
      </c>
      <c r="H20" s="6">
        <f t="shared" si="6"/>
        <v>6.8000000000000007</v>
      </c>
      <c r="I20" s="6">
        <f t="shared" si="6"/>
        <v>6.8000000000000007</v>
      </c>
      <c r="J20" s="6">
        <f t="shared" si="6"/>
        <v>6.8000000000000007</v>
      </c>
      <c r="K20" s="6">
        <f t="shared" si="6"/>
        <v>6.8000000000000007</v>
      </c>
      <c r="L20" s="6">
        <f t="shared" si="6"/>
        <v>6.8000000000000007</v>
      </c>
      <c r="M20" s="6">
        <f t="shared" si="6"/>
        <v>6</v>
      </c>
      <c r="N20" s="23">
        <f>SUM(B20:M20)</f>
        <v>68.8</v>
      </c>
      <c r="O20" s="16"/>
      <c r="P20" s="36"/>
      <c r="Q20" s="36"/>
      <c r="R20" s="36"/>
      <c r="S20" s="36"/>
    </row>
    <row r="21" spans="1:20" ht="11.25" customHeight="1" x14ac:dyDescent="0.2">
      <c r="A21" s="7" t="s">
        <v>0</v>
      </c>
      <c r="B21" s="31">
        <v>300</v>
      </c>
      <c r="C21" s="31">
        <v>300</v>
      </c>
      <c r="D21" s="31">
        <v>300</v>
      </c>
      <c r="E21" s="31">
        <v>300</v>
      </c>
      <c r="F21" s="31">
        <v>300</v>
      </c>
      <c r="G21" s="31">
        <v>300</v>
      </c>
      <c r="H21" s="31">
        <v>300</v>
      </c>
      <c r="I21" s="31">
        <v>300</v>
      </c>
      <c r="J21" s="31">
        <v>300</v>
      </c>
      <c r="K21" s="31">
        <v>300</v>
      </c>
      <c r="L21" s="31">
        <v>300</v>
      </c>
      <c r="M21" s="31">
        <v>300</v>
      </c>
      <c r="N21" s="32"/>
      <c r="O21" s="9"/>
      <c r="P21" s="38"/>
      <c r="Q21" s="38"/>
      <c r="R21" s="38"/>
      <c r="S21" s="38"/>
    </row>
    <row r="22" spans="1:20" ht="11.25" customHeight="1" x14ac:dyDescent="0.2">
      <c r="A22" s="20" t="s">
        <v>4</v>
      </c>
      <c r="B22" s="3">
        <f>B20*B21</f>
        <v>840.00000000000011</v>
      </c>
      <c r="C22" s="3">
        <f t="shared" ref="C22:M22" si="7">C20*C21</f>
        <v>1200</v>
      </c>
      <c r="D22" s="3">
        <f t="shared" si="7"/>
        <v>1440.0000000000002</v>
      </c>
      <c r="E22" s="3">
        <f t="shared" si="7"/>
        <v>1440.0000000000002</v>
      </c>
      <c r="F22" s="3">
        <f t="shared" si="7"/>
        <v>1680.0000000000002</v>
      </c>
      <c r="G22" s="3">
        <f t="shared" si="7"/>
        <v>2040.0000000000002</v>
      </c>
      <c r="H22" s="3">
        <f t="shared" si="7"/>
        <v>2040.0000000000002</v>
      </c>
      <c r="I22" s="3">
        <f t="shared" si="7"/>
        <v>2040.0000000000002</v>
      </c>
      <c r="J22" s="3">
        <f t="shared" si="7"/>
        <v>2040.0000000000002</v>
      </c>
      <c r="K22" s="3">
        <f t="shared" si="7"/>
        <v>2040.0000000000002</v>
      </c>
      <c r="L22" s="3">
        <f t="shared" si="7"/>
        <v>2040.0000000000002</v>
      </c>
      <c r="M22" s="3">
        <f t="shared" si="7"/>
        <v>1800</v>
      </c>
      <c r="N22" s="21">
        <f>SUM(B22:M22)</f>
        <v>20640</v>
      </c>
      <c r="O22" s="9"/>
      <c r="P22" s="50">
        <f>P20*P21</f>
        <v>0</v>
      </c>
      <c r="Q22" s="41">
        <f t="shared" ref="Q22:S22" si="8">Q20*Q21</f>
        <v>0</v>
      </c>
      <c r="R22" s="41">
        <f t="shared" si="8"/>
        <v>0</v>
      </c>
      <c r="S22" s="41">
        <f t="shared" si="8"/>
        <v>0</v>
      </c>
    </row>
    <row r="23" spans="1:20" ht="11.25" customHeight="1" x14ac:dyDescent="0.2">
      <c r="A23" s="1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24"/>
      <c r="O23" s="9"/>
      <c r="P23" s="50"/>
      <c r="Q23" s="51"/>
      <c r="R23" s="44"/>
      <c r="S23" s="52"/>
    </row>
    <row r="24" spans="1:20" ht="11.25" customHeight="1" x14ac:dyDescent="0.2">
      <c r="A24" s="7" t="s">
        <v>33</v>
      </c>
      <c r="B24" s="6">
        <f>B8*0.15</f>
        <v>9000</v>
      </c>
      <c r="C24" s="6">
        <f t="shared" ref="C24:G24" si="9">C8*0.15</f>
        <v>13800</v>
      </c>
      <c r="D24" s="6">
        <f t="shared" si="9"/>
        <v>16200</v>
      </c>
      <c r="E24" s="6">
        <f t="shared" si="9"/>
        <v>21000</v>
      </c>
      <c r="F24" s="6">
        <f t="shared" si="9"/>
        <v>11250</v>
      </c>
      <c r="G24" s="6">
        <f t="shared" si="9"/>
        <v>18750</v>
      </c>
      <c r="H24" s="6">
        <f>H8*0.2</f>
        <v>25000</v>
      </c>
      <c r="I24" s="6">
        <f t="shared" ref="I24:M24" si="10">I8*0.2</f>
        <v>35000</v>
      </c>
      <c r="J24" s="6">
        <f t="shared" si="10"/>
        <v>18000</v>
      </c>
      <c r="K24" s="6">
        <f t="shared" si="10"/>
        <v>30000</v>
      </c>
      <c r="L24" s="6">
        <f t="shared" si="10"/>
        <v>30000</v>
      </c>
      <c r="M24" s="6">
        <f t="shared" si="10"/>
        <v>42000</v>
      </c>
      <c r="N24" s="23">
        <f>SUM(B24:M24)</f>
        <v>270000</v>
      </c>
      <c r="O24" s="16"/>
      <c r="P24" s="36"/>
      <c r="Q24" s="36"/>
      <c r="R24" s="36"/>
      <c r="S24" s="36"/>
    </row>
    <row r="25" spans="1:20" ht="11.25" customHeight="1" x14ac:dyDescent="0.2">
      <c r="A25" s="7" t="s">
        <v>0</v>
      </c>
      <c r="B25" s="31">
        <v>20</v>
      </c>
      <c r="C25" s="31">
        <v>20</v>
      </c>
      <c r="D25" s="31">
        <v>20</v>
      </c>
      <c r="E25" s="31">
        <v>20</v>
      </c>
      <c r="F25" s="31">
        <v>20</v>
      </c>
      <c r="G25" s="31">
        <v>20</v>
      </c>
      <c r="H25" s="31">
        <v>20</v>
      </c>
      <c r="I25" s="31">
        <v>20</v>
      </c>
      <c r="J25" s="31">
        <v>20</v>
      </c>
      <c r="K25" s="31">
        <v>20</v>
      </c>
      <c r="L25" s="31">
        <v>20</v>
      </c>
      <c r="M25" s="31">
        <v>20</v>
      </c>
      <c r="N25" s="32"/>
      <c r="O25" s="9"/>
      <c r="P25" s="38"/>
      <c r="Q25" s="38"/>
      <c r="R25" s="38"/>
      <c r="S25" s="38"/>
    </row>
    <row r="26" spans="1:20" ht="11.25" customHeight="1" x14ac:dyDescent="0.2">
      <c r="A26" s="20" t="s">
        <v>5</v>
      </c>
      <c r="B26" s="3">
        <f>B24*B25</f>
        <v>180000</v>
      </c>
      <c r="C26" s="3">
        <f t="shared" ref="C26:S26" si="11">C24*C25</f>
        <v>276000</v>
      </c>
      <c r="D26" s="3">
        <f t="shared" si="11"/>
        <v>324000</v>
      </c>
      <c r="E26" s="3">
        <f t="shared" si="11"/>
        <v>420000</v>
      </c>
      <c r="F26" s="3">
        <f t="shared" si="11"/>
        <v>225000</v>
      </c>
      <c r="G26" s="3">
        <f t="shared" si="11"/>
        <v>375000</v>
      </c>
      <c r="H26" s="3">
        <f t="shared" si="11"/>
        <v>500000</v>
      </c>
      <c r="I26" s="3">
        <f t="shared" si="11"/>
        <v>700000</v>
      </c>
      <c r="J26" s="3">
        <f t="shared" si="11"/>
        <v>360000</v>
      </c>
      <c r="K26" s="3">
        <f t="shared" si="11"/>
        <v>600000</v>
      </c>
      <c r="L26" s="3">
        <f t="shared" si="11"/>
        <v>600000</v>
      </c>
      <c r="M26" s="3">
        <f t="shared" si="11"/>
        <v>840000</v>
      </c>
      <c r="N26" s="21">
        <f>SUM(B26:M26)</f>
        <v>5400000</v>
      </c>
      <c r="O26" s="9"/>
      <c r="P26" s="50">
        <f>P24*P25</f>
        <v>0</v>
      </c>
      <c r="Q26" s="41">
        <f t="shared" si="11"/>
        <v>0</v>
      </c>
      <c r="R26" s="41">
        <f t="shared" si="11"/>
        <v>0</v>
      </c>
      <c r="S26" s="41">
        <f t="shared" si="11"/>
        <v>0</v>
      </c>
    </row>
    <row r="27" spans="1:20" ht="11.25" customHeight="1" x14ac:dyDescent="0.2">
      <c r="A27" s="1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24"/>
      <c r="O27" s="9"/>
      <c r="P27" s="50"/>
      <c r="Q27" s="51"/>
      <c r="R27" s="44"/>
      <c r="S27" s="52"/>
    </row>
    <row r="28" spans="1:20" ht="11.25" customHeight="1" x14ac:dyDescent="0.2">
      <c r="A28" s="35" t="s">
        <v>6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7">
        <f>SUM(B28:M28)</f>
        <v>0</v>
      </c>
      <c r="O28" s="16"/>
      <c r="P28" s="36"/>
      <c r="Q28" s="36"/>
      <c r="R28" s="36"/>
      <c r="S28" s="36"/>
    </row>
    <row r="29" spans="1:20" ht="11.25" customHeight="1" x14ac:dyDescent="0.2">
      <c r="A29" s="35" t="s">
        <v>0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9"/>
      <c r="P29" s="38"/>
      <c r="Q29" s="38"/>
      <c r="R29" s="38"/>
      <c r="S29" s="38"/>
    </row>
    <row r="30" spans="1:20" ht="11.25" customHeight="1" x14ac:dyDescent="0.2">
      <c r="A30" s="40" t="s">
        <v>7</v>
      </c>
      <c r="B30" s="41">
        <f>B28*B29</f>
        <v>0</v>
      </c>
      <c r="C30" s="41">
        <f t="shared" ref="C30:M30" si="12">C28*C29</f>
        <v>0</v>
      </c>
      <c r="D30" s="41">
        <f t="shared" si="12"/>
        <v>0</v>
      </c>
      <c r="E30" s="41">
        <f t="shared" si="12"/>
        <v>0</v>
      </c>
      <c r="F30" s="41">
        <f t="shared" si="12"/>
        <v>0</v>
      </c>
      <c r="G30" s="41">
        <f t="shared" si="12"/>
        <v>0</v>
      </c>
      <c r="H30" s="41">
        <f t="shared" si="12"/>
        <v>0</v>
      </c>
      <c r="I30" s="41">
        <f t="shared" si="12"/>
        <v>0</v>
      </c>
      <c r="J30" s="41">
        <f t="shared" si="12"/>
        <v>0</v>
      </c>
      <c r="K30" s="41">
        <f t="shared" si="12"/>
        <v>0</v>
      </c>
      <c r="L30" s="41">
        <f t="shared" si="12"/>
        <v>0</v>
      </c>
      <c r="M30" s="41">
        <f t="shared" si="12"/>
        <v>0</v>
      </c>
      <c r="N30" s="42">
        <f>SUM(B30:M30)</f>
        <v>0</v>
      </c>
      <c r="O30" s="9"/>
      <c r="P30" s="50">
        <f>P28*P29</f>
        <v>0</v>
      </c>
      <c r="Q30" s="41">
        <f t="shared" ref="Q30:S30" si="13">Q28*Q29</f>
        <v>0</v>
      </c>
      <c r="R30" s="41">
        <f t="shared" si="13"/>
        <v>0</v>
      </c>
      <c r="S30" s="41">
        <f t="shared" si="13"/>
        <v>0</v>
      </c>
    </row>
    <row r="31" spans="1:20" ht="11.25" customHeight="1" x14ac:dyDescent="0.2">
      <c r="A31" s="43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5"/>
      <c r="O31" s="9"/>
      <c r="P31" s="50"/>
      <c r="Q31" s="51"/>
      <c r="R31" s="44"/>
      <c r="S31" s="52"/>
    </row>
    <row r="32" spans="1:20" ht="11.25" customHeight="1" x14ac:dyDescent="0.2">
      <c r="A32" s="35" t="s">
        <v>9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7">
        <f>SUM(B32:M32)</f>
        <v>0</v>
      </c>
      <c r="O32" s="16"/>
      <c r="P32" s="36"/>
      <c r="Q32" s="36"/>
      <c r="R32" s="36"/>
      <c r="S32" s="36"/>
    </row>
    <row r="33" spans="1:19" ht="11.25" customHeight="1" x14ac:dyDescent="0.2">
      <c r="A33" s="35" t="s">
        <v>0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9"/>
      <c r="O33" s="9"/>
      <c r="P33" s="38"/>
      <c r="Q33" s="38"/>
      <c r="R33" s="38"/>
      <c r="S33" s="38"/>
    </row>
    <row r="34" spans="1:19" ht="11.25" customHeight="1" x14ac:dyDescent="0.2">
      <c r="A34" s="40" t="s">
        <v>10</v>
      </c>
      <c r="B34" s="41">
        <f t="shared" ref="B34:M34" si="14">B32*B33</f>
        <v>0</v>
      </c>
      <c r="C34" s="41">
        <f t="shared" si="14"/>
        <v>0</v>
      </c>
      <c r="D34" s="41">
        <f t="shared" si="14"/>
        <v>0</v>
      </c>
      <c r="E34" s="41">
        <f t="shared" si="14"/>
        <v>0</v>
      </c>
      <c r="F34" s="41">
        <f t="shared" si="14"/>
        <v>0</v>
      </c>
      <c r="G34" s="41">
        <f t="shared" si="14"/>
        <v>0</v>
      </c>
      <c r="H34" s="41">
        <f t="shared" si="14"/>
        <v>0</v>
      </c>
      <c r="I34" s="41">
        <f t="shared" si="14"/>
        <v>0</v>
      </c>
      <c r="J34" s="41">
        <f t="shared" si="14"/>
        <v>0</v>
      </c>
      <c r="K34" s="41">
        <f t="shared" si="14"/>
        <v>0</v>
      </c>
      <c r="L34" s="41">
        <f t="shared" si="14"/>
        <v>0</v>
      </c>
      <c r="M34" s="41">
        <f t="shared" si="14"/>
        <v>0</v>
      </c>
      <c r="N34" s="42">
        <f>SUM(B34:M34)</f>
        <v>0</v>
      </c>
      <c r="O34" s="9"/>
      <c r="P34" s="50">
        <f>P32*P33</f>
        <v>0</v>
      </c>
      <c r="Q34" s="41">
        <f>Q32*Q33</f>
        <v>0</v>
      </c>
      <c r="R34" s="41">
        <f>R32*R33</f>
        <v>0</v>
      </c>
      <c r="S34" s="41">
        <f>S32*S33</f>
        <v>0</v>
      </c>
    </row>
    <row r="35" spans="1:19" ht="11.25" customHeight="1" x14ac:dyDescent="0.2">
      <c r="A35" s="1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25"/>
      <c r="O35" s="10"/>
      <c r="P35" s="53"/>
      <c r="Q35" s="54"/>
      <c r="R35" s="55"/>
      <c r="S35" s="56"/>
    </row>
    <row r="36" spans="1:19" s="11" customFormat="1" ht="11.25" customHeight="1" x14ac:dyDescent="0.2">
      <c r="A36" s="58" t="s">
        <v>15</v>
      </c>
      <c r="B36" s="59">
        <f>(B10+B14+B18+B22+B26+B30+B34)</f>
        <v>636140</v>
      </c>
      <c r="C36" s="59">
        <f t="shared" ref="C36:S36" si="15">(C10+C14+C18+C22+C26+C30+C34)</f>
        <v>974960</v>
      </c>
      <c r="D36" s="59">
        <f t="shared" si="15"/>
        <v>1144680</v>
      </c>
      <c r="E36" s="59">
        <f t="shared" si="15"/>
        <v>1481640</v>
      </c>
      <c r="F36" s="59">
        <f t="shared" si="15"/>
        <v>798430</v>
      </c>
      <c r="G36" s="59">
        <f t="shared" si="15"/>
        <v>1335290</v>
      </c>
      <c r="H36" s="59">
        <f t="shared" si="15"/>
        <v>1897790</v>
      </c>
      <c r="I36" s="59">
        <f t="shared" si="15"/>
        <v>2649290</v>
      </c>
      <c r="J36" s="59">
        <f t="shared" si="15"/>
        <v>1371740</v>
      </c>
      <c r="K36" s="59">
        <f t="shared" si="15"/>
        <v>2273540</v>
      </c>
      <c r="L36" s="59">
        <f t="shared" si="15"/>
        <v>2273540</v>
      </c>
      <c r="M36" s="59">
        <f t="shared" si="15"/>
        <v>3173100</v>
      </c>
      <c r="N36" s="60">
        <f>SUM(B36:M36)</f>
        <v>20010140</v>
      </c>
      <c r="O36" s="9"/>
      <c r="P36" s="50">
        <f>(P10+P14+P18+P22+P26+P30+P34)</f>
        <v>0</v>
      </c>
      <c r="Q36" s="50">
        <f t="shared" si="15"/>
        <v>0</v>
      </c>
      <c r="R36" s="57">
        <f t="shared" si="15"/>
        <v>0</v>
      </c>
      <c r="S36" s="57">
        <f t="shared" si="15"/>
        <v>0</v>
      </c>
    </row>
    <row r="37" spans="1:19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6"/>
      <c r="O37" s="17"/>
      <c r="P37" s="2"/>
      <c r="Q37" s="2"/>
      <c r="R37" s="2"/>
      <c r="S37" s="2"/>
    </row>
  </sheetData>
  <pageMargins left="0" right="0" top="1" bottom="1" header="0.5" footer="0.5"/>
  <pageSetup scale="86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showGridLines="0" zoomScale="85" zoomScaleNormal="85" workbookViewId="0">
      <selection activeCell="C5" sqref="A4:C5"/>
    </sheetView>
  </sheetViews>
  <sheetFormatPr defaultRowHeight="11.25" x14ac:dyDescent="0.2"/>
  <cols>
    <col min="1" max="1" width="44.5703125" style="1" bestFit="1" customWidth="1"/>
    <col min="2" max="2" width="8.42578125" style="1" customWidth="1"/>
    <col min="3" max="3" width="10.7109375" style="1" bestFit="1" customWidth="1"/>
    <col min="4" max="13" width="8.42578125" style="1" customWidth="1"/>
    <col min="14" max="14" width="8.42578125" style="22" customWidth="1"/>
    <col min="15" max="15" width="1.85546875" style="8" customWidth="1"/>
    <col min="16" max="19" width="8.42578125" style="1" customWidth="1"/>
    <col min="20" max="16384" width="9.140625" style="8"/>
  </cols>
  <sheetData>
    <row r="1" spans="1:19" s="1" customFormat="1" ht="20.25" x14ac:dyDescent="0.3">
      <c r="A1" s="12" t="s">
        <v>8</v>
      </c>
      <c r="N1" s="22"/>
      <c r="O1" s="8"/>
    </row>
    <row r="2" spans="1:19" s="1" customFormat="1" ht="15" x14ac:dyDescent="0.2">
      <c r="A2" s="73" t="s">
        <v>61</v>
      </c>
      <c r="N2" s="22"/>
      <c r="O2" s="8"/>
    </row>
    <row r="3" spans="1:19" s="1" customFormat="1" ht="15" x14ac:dyDescent="0.2">
      <c r="A3" s="13"/>
      <c r="N3" s="22"/>
      <c r="O3" s="8"/>
    </row>
    <row r="4" spans="1:19" s="1" customFormat="1" x14ac:dyDescent="0.2">
      <c r="A4" s="14" t="s">
        <v>14</v>
      </c>
      <c r="C4" s="68">
        <v>42887</v>
      </c>
      <c r="N4" s="22"/>
      <c r="O4" s="8"/>
    </row>
    <row r="5" spans="1:19" s="1" customFormat="1" x14ac:dyDescent="0.2">
      <c r="A5" s="14" t="s">
        <v>62</v>
      </c>
      <c r="C5" s="68">
        <v>43251</v>
      </c>
      <c r="H5" s="14" t="s">
        <v>12</v>
      </c>
      <c r="N5" s="22"/>
      <c r="O5" s="8"/>
      <c r="Q5" s="14" t="s">
        <v>11</v>
      </c>
    </row>
    <row r="6" spans="1:19" s="1" customFormat="1" x14ac:dyDescent="0.2">
      <c r="A6" s="14"/>
      <c r="N6" s="22"/>
      <c r="O6" s="8"/>
    </row>
    <row r="7" spans="1:19" s="30" customFormat="1" ht="45" x14ac:dyDescent="0.2">
      <c r="A7" s="28"/>
      <c r="B7" s="34" t="s">
        <v>17</v>
      </c>
      <c r="C7" s="34" t="s">
        <v>18</v>
      </c>
      <c r="D7" s="34" t="s">
        <v>19</v>
      </c>
      <c r="E7" s="34" t="s">
        <v>20</v>
      </c>
      <c r="F7" s="34" t="s">
        <v>21</v>
      </c>
      <c r="G7" s="34" t="s">
        <v>22</v>
      </c>
      <c r="H7" s="34" t="s">
        <v>23</v>
      </c>
      <c r="I7" s="34" t="s">
        <v>24</v>
      </c>
      <c r="J7" s="34" t="s">
        <v>25</v>
      </c>
      <c r="K7" s="34" t="s">
        <v>26</v>
      </c>
      <c r="L7" s="34" t="s">
        <v>27</v>
      </c>
      <c r="M7" s="34" t="s">
        <v>28</v>
      </c>
      <c r="N7" s="27" t="s">
        <v>13</v>
      </c>
      <c r="O7" s="29"/>
      <c r="P7" s="46" t="s">
        <v>16</v>
      </c>
      <c r="Q7" s="47">
        <f>DATE(YEAR(C4)-1,1,1)</f>
        <v>42370</v>
      </c>
      <c r="R7" s="47">
        <f>DATE(YEAR(C4)-2,1,1)</f>
        <v>42005</v>
      </c>
      <c r="S7" s="47">
        <f>DATE(YEAR(C4)-3,1,1)</f>
        <v>41640</v>
      </c>
    </row>
    <row r="8" spans="1:19" ht="11.25" customHeight="1" x14ac:dyDescent="0.2">
      <c r="A8" s="18" t="s">
        <v>29</v>
      </c>
      <c r="B8" s="5">
        <v>90000</v>
      </c>
      <c r="C8" s="5">
        <v>138000</v>
      </c>
      <c r="D8" s="5">
        <v>162000</v>
      </c>
      <c r="E8" s="5">
        <v>210000</v>
      </c>
      <c r="F8" s="5">
        <v>135000</v>
      </c>
      <c r="G8" s="5">
        <v>225000</v>
      </c>
      <c r="H8" s="5">
        <v>225000</v>
      </c>
      <c r="I8" s="5">
        <v>315000</v>
      </c>
      <c r="J8" s="5">
        <v>150000</v>
      </c>
      <c r="K8" s="5">
        <v>250000</v>
      </c>
      <c r="L8" s="5">
        <v>250000</v>
      </c>
      <c r="M8" s="5">
        <v>350000</v>
      </c>
      <c r="N8" s="23">
        <f>SUM(B8:M8)</f>
        <v>2500000</v>
      </c>
      <c r="O8" s="15"/>
      <c r="P8" s="48"/>
      <c r="Q8" s="48"/>
      <c r="R8" s="49"/>
      <c r="S8" s="48"/>
    </row>
    <row r="9" spans="1:19" ht="11.25" customHeight="1" x14ac:dyDescent="0.2">
      <c r="A9" s="7" t="s">
        <v>0</v>
      </c>
      <c r="B9" s="31">
        <v>0.53</v>
      </c>
      <c r="C9" s="31">
        <v>0.53</v>
      </c>
      <c r="D9" s="31">
        <v>0.53</v>
      </c>
      <c r="E9" s="31">
        <v>0.53</v>
      </c>
      <c r="F9" s="31">
        <v>0.53</v>
      </c>
      <c r="G9" s="31">
        <v>0.53</v>
      </c>
      <c r="H9" s="31">
        <v>0.53</v>
      </c>
      <c r="I9" s="31">
        <v>0.53</v>
      </c>
      <c r="J9" s="31">
        <v>0.53</v>
      </c>
      <c r="K9" s="31">
        <v>0.53</v>
      </c>
      <c r="L9" s="31">
        <v>0.53</v>
      </c>
      <c r="M9" s="31">
        <v>0.53</v>
      </c>
      <c r="N9" s="32"/>
      <c r="O9" s="9"/>
      <c r="P9" s="38"/>
      <c r="Q9" s="38"/>
      <c r="R9" s="38"/>
      <c r="S9" s="38"/>
    </row>
    <row r="10" spans="1:19" ht="11.25" customHeight="1" x14ac:dyDescent="0.2">
      <c r="A10" s="20" t="s">
        <v>1</v>
      </c>
      <c r="B10" s="4">
        <f>B8*B9</f>
        <v>47700</v>
      </c>
      <c r="C10" s="4">
        <f>C8*C9</f>
        <v>73140</v>
      </c>
      <c r="D10" s="4">
        <f t="shared" ref="D10:S10" si="0">D8*D9</f>
        <v>85860</v>
      </c>
      <c r="E10" s="4">
        <f t="shared" si="0"/>
        <v>111300</v>
      </c>
      <c r="F10" s="4">
        <f t="shared" si="0"/>
        <v>71550</v>
      </c>
      <c r="G10" s="4">
        <f t="shared" si="0"/>
        <v>119250</v>
      </c>
      <c r="H10" s="4">
        <f t="shared" si="0"/>
        <v>119250</v>
      </c>
      <c r="I10" s="4">
        <f t="shared" si="0"/>
        <v>166950</v>
      </c>
      <c r="J10" s="4">
        <f t="shared" si="0"/>
        <v>79500</v>
      </c>
      <c r="K10" s="4">
        <f t="shared" si="0"/>
        <v>132500</v>
      </c>
      <c r="L10" s="4">
        <f t="shared" si="0"/>
        <v>132500</v>
      </c>
      <c r="M10" s="4">
        <f t="shared" si="0"/>
        <v>185500</v>
      </c>
      <c r="N10" s="21">
        <f>SUM(B10:M10)</f>
        <v>1325000</v>
      </c>
      <c r="O10" s="9"/>
      <c r="P10" s="50">
        <f>P8*P9</f>
        <v>0</v>
      </c>
      <c r="Q10" s="50">
        <f t="shared" si="0"/>
        <v>0</v>
      </c>
      <c r="R10" s="50">
        <f t="shared" si="0"/>
        <v>0</v>
      </c>
      <c r="S10" s="50">
        <f t="shared" si="0"/>
        <v>0</v>
      </c>
    </row>
    <row r="11" spans="1:19" ht="11.25" customHeight="1" x14ac:dyDescent="0.2">
      <c r="A11" s="1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24"/>
      <c r="O11" s="9"/>
      <c r="P11" s="50"/>
      <c r="Q11" s="51"/>
      <c r="R11" s="44"/>
      <c r="S11" s="52"/>
    </row>
    <row r="12" spans="1:19" ht="11.25" customHeight="1" x14ac:dyDescent="0.2">
      <c r="A12" s="7" t="s">
        <v>30</v>
      </c>
      <c r="B12" s="6">
        <f>B8*0.1</f>
        <v>9000</v>
      </c>
      <c r="C12" s="6">
        <f t="shared" ref="C12:G12" si="1">C8*0.1</f>
        <v>13800</v>
      </c>
      <c r="D12" s="6">
        <f t="shared" si="1"/>
        <v>16200</v>
      </c>
      <c r="E12" s="6">
        <f t="shared" si="1"/>
        <v>21000</v>
      </c>
      <c r="F12" s="6">
        <f t="shared" si="1"/>
        <v>13500</v>
      </c>
      <c r="G12" s="6">
        <f t="shared" si="1"/>
        <v>22500</v>
      </c>
      <c r="H12" s="6">
        <f>H8*0.15</f>
        <v>33750</v>
      </c>
      <c r="I12" s="6">
        <f t="shared" ref="I12:M12" si="2">I8*0.15</f>
        <v>47250</v>
      </c>
      <c r="J12" s="6">
        <f t="shared" si="2"/>
        <v>22500</v>
      </c>
      <c r="K12" s="6">
        <f t="shared" si="2"/>
        <v>37500</v>
      </c>
      <c r="L12" s="6">
        <f t="shared" si="2"/>
        <v>37500</v>
      </c>
      <c r="M12" s="6">
        <f t="shared" si="2"/>
        <v>52500</v>
      </c>
      <c r="N12" s="23">
        <f>SUM(B12:M12)</f>
        <v>327000</v>
      </c>
      <c r="O12" s="16"/>
      <c r="P12" s="36"/>
      <c r="Q12" s="36"/>
      <c r="R12" s="36"/>
      <c r="S12" s="36"/>
    </row>
    <row r="13" spans="1:19" ht="11.25" customHeight="1" x14ac:dyDescent="0.2">
      <c r="A13" s="7" t="s">
        <v>0</v>
      </c>
      <c r="B13" s="31">
        <v>70</v>
      </c>
      <c r="C13" s="31">
        <v>70</v>
      </c>
      <c r="D13" s="31">
        <v>70</v>
      </c>
      <c r="E13" s="31">
        <v>70</v>
      </c>
      <c r="F13" s="31">
        <v>70</v>
      </c>
      <c r="G13" s="31">
        <v>70</v>
      </c>
      <c r="H13" s="31">
        <v>70</v>
      </c>
      <c r="I13" s="31">
        <v>70</v>
      </c>
      <c r="J13" s="31">
        <v>70</v>
      </c>
      <c r="K13" s="31">
        <v>70</v>
      </c>
      <c r="L13" s="31">
        <v>70</v>
      </c>
      <c r="M13" s="31">
        <v>70</v>
      </c>
      <c r="N13" s="32"/>
      <c r="O13" s="9"/>
      <c r="P13" s="38"/>
      <c r="Q13" s="38"/>
      <c r="R13" s="38"/>
      <c r="S13" s="38"/>
    </row>
    <row r="14" spans="1:19" ht="11.25" customHeight="1" x14ac:dyDescent="0.2">
      <c r="A14" s="20" t="s">
        <v>2</v>
      </c>
      <c r="B14" s="3">
        <f>B12*B13</f>
        <v>630000</v>
      </c>
      <c r="C14" s="3">
        <f t="shared" ref="C14:S14" si="3">C12*C13</f>
        <v>966000</v>
      </c>
      <c r="D14" s="3">
        <f t="shared" si="3"/>
        <v>1134000</v>
      </c>
      <c r="E14" s="3">
        <f t="shared" si="3"/>
        <v>1470000</v>
      </c>
      <c r="F14" s="3">
        <f t="shared" si="3"/>
        <v>945000</v>
      </c>
      <c r="G14" s="3">
        <f t="shared" si="3"/>
        <v>1575000</v>
      </c>
      <c r="H14" s="3">
        <f t="shared" si="3"/>
        <v>2362500</v>
      </c>
      <c r="I14" s="3">
        <f t="shared" si="3"/>
        <v>3307500</v>
      </c>
      <c r="J14" s="3">
        <f t="shared" si="3"/>
        <v>1575000</v>
      </c>
      <c r="K14" s="3">
        <f t="shared" si="3"/>
        <v>2625000</v>
      </c>
      <c r="L14" s="3">
        <f t="shared" si="3"/>
        <v>2625000</v>
      </c>
      <c r="M14" s="3">
        <f t="shared" si="3"/>
        <v>3675000</v>
      </c>
      <c r="N14" s="21">
        <f>SUM(B14:M14)</f>
        <v>22890000</v>
      </c>
      <c r="O14" s="9"/>
      <c r="P14" s="50">
        <f>P12*P13</f>
        <v>0</v>
      </c>
      <c r="Q14" s="41">
        <f t="shared" si="3"/>
        <v>0</v>
      </c>
      <c r="R14" s="41">
        <f t="shared" si="3"/>
        <v>0</v>
      </c>
      <c r="S14" s="41">
        <f t="shared" si="3"/>
        <v>0</v>
      </c>
    </row>
    <row r="15" spans="1:19" ht="11.25" customHeight="1" x14ac:dyDescent="0.2">
      <c r="A15" s="1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24"/>
      <c r="O15" s="9"/>
      <c r="P15" s="50"/>
      <c r="Q15" s="51"/>
      <c r="R15" s="44"/>
      <c r="S15" s="52"/>
    </row>
    <row r="16" spans="1:19" ht="11.25" customHeight="1" x14ac:dyDescent="0.2">
      <c r="A16" s="7" t="s">
        <v>32</v>
      </c>
      <c r="B16" s="6">
        <v>9</v>
      </c>
      <c r="C16" s="6">
        <v>12</v>
      </c>
      <c r="D16" s="6">
        <v>14</v>
      </c>
      <c r="E16" s="6">
        <v>144</v>
      </c>
      <c r="F16" s="6">
        <v>16</v>
      </c>
      <c r="G16" s="6">
        <v>19</v>
      </c>
      <c r="H16" s="6">
        <v>19</v>
      </c>
      <c r="I16" s="6">
        <v>19</v>
      </c>
      <c r="J16" s="6">
        <v>19</v>
      </c>
      <c r="K16" s="6">
        <v>19</v>
      </c>
      <c r="L16" s="6">
        <v>19</v>
      </c>
      <c r="M16" s="6">
        <v>17</v>
      </c>
      <c r="N16" s="23">
        <f>SUM(B16:M16)</f>
        <v>326</v>
      </c>
      <c r="O16" s="16"/>
      <c r="P16" s="36"/>
      <c r="Q16" s="36"/>
      <c r="R16" s="36"/>
      <c r="S16" s="36"/>
    </row>
    <row r="17" spans="1:20" ht="11.25" customHeight="1" x14ac:dyDescent="0.2">
      <c r="A17" s="7" t="s">
        <v>0</v>
      </c>
      <c r="B17" s="31">
        <v>500</v>
      </c>
      <c r="C17" s="31">
        <v>500</v>
      </c>
      <c r="D17" s="31">
        <v>500</v>
      </c>
      <c r="E17" s="31">
        <v>500</v>
      </c>
      <c r="F17" s="31">
        <v>500</v>
      </c>
      <c r="G17" s="31">
        <v>1000</v>
      </c>
      <c r="H17" s="31">
        <v>1000</v>
      </c>
      <c r="I17" s="31">
        <v>1000</v>
      </c>
      <c r="J17" s="31">
        <v>1000</v>
      </c>
      <c r="K17" s="31">
        <v>1000</v>
      </c>
      <c r="L17" s="31">
        <v>1000</v>
      </c>
      <c r="M17" s="31">
        <v>1000</v>
      </c>
      <c r="N17" s="32"/>
      <c r="O17" s="9"/>
      <c r="P17" s="38"/>
      <c r="Q17" s="38"/>
      <c r="R17" s="38"/>
      <c r="S17" s="38"/>
      <c r="T17" s="33"/>
    </row>
    <row r="18" spans="1:20" ht="11.25" customHeight="1" x14ac:dyDescent="0.2">
      <c r="A18" s="20" t="s">
        <v>3</v>
      </c>
      <c r="B18" s="3">
        <f>B16*B17</f>
        <v>4500</v>
      </c>
      <c r="C18" s="3">
        <f t="shared" ref="C18:M18" si="4">C16*C17</f>
        <v>6000</v>
      </c>
      <c r="D18" s="3">
        <f t="shared" si="4"/>
        <v>7000</v>
      </c>
      <c r="E18" s="3">
        <f t="shared" si="4"/>
        <v>72000</v>
      </c>
      <c r="F18" s="3">
        <f t="shared" si="4"/>
        <v>8000</v>
      </c>
      <c r="G18" s="3">
        <f t="shared" si="4"/>
        <v>19000</v>
      </c>
      <c r="H18" s="3">
        <f t="shared" si="4"/>
        <v>19000</v>
      </c>
      <c r="I18" s="3">
        <f t="shared" si="4"/>
        <v>19000</v>
      </c>
      <c r="J18" s="3">
        <f t="shared" si="4"/>
        <v>19000</v>
      </c>
      <c r="K18" s="3">
        <f t="shared" si="4"/>
        <v>19000</v>
      </c>
      <c r="L18" s="3">
        <f t="shared" si="4"/>
        <v>19000</v>
      </c>
      <c r="M18" s="3">
        <f t="shared" si="4"/>
        <v>17000</v>
      </c>
      <c r="N18" s="21">
        <f>SUM(B18:M18)</f>
        <v>228500</v>
      </c>
      <c r="O18" s="9"/>
      <c r="P18" s="50">
        <f>P16*P17</f>
        <v>0</v>
      </c>
      <c r="Q18" s="41">
        <f t="shared" ref="Q18:S18" si="5">Q16*Q17</f>
        <v>0</v>
      </c>
      <c r="R18" s="41">
        <f t="shared" si="5"/>
        <v>0</v>
      </c>
      <c r="S18" s="41">
        <f t="shared" si="5"/>
        <v>0</v>
      </c>
    </row>
    <row r="19" spans="1:20" ht="11.25" customHeight="1" x14ac:dyDescent="0.2">
      <c r="A19" s="1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24"/>
      <c r="O19" s="9"/>
      <c r="P19" s="50"/>
      <c r="Q19" s="51"/>
      <c r="R19" s="44"/>
      <c r="S19" s="52"/>
    </row>
    <row r="20" spans="1:20" ht="11.25" customHeight="1" x14ac:dyDescent="0.2">
      <c r="A20" s="7" t="s">
        <v>31</v>
      </c>
      <c r="B20" s="6">
        <f>B16*0.4</f>
        <v>3.6</v>
      </c>
      <c r="C20" s="6">
        <f t="shared" ref="C20:M20" si="6">C16*0.4</f>
        <v>4.8000000000000007</v>
      </c>
      <c r="D20" s="6">
        <f t="shared" si="6"/>
        <v>5.6000000000000005</v>
      </c>
      <c r="E20" s="6">
        <f t="shared" si="6"/>
        <v>57.6</v>
      </c>
      <c r="F20" s="6">
        <f t="shared" si="6"/>
        <v>6.4</v>
      </c>
      <c r="G20" s="6">
        <f t="shared" si="6"/>
        <v>7.6000000000000005</v>
      </c>
      <c r="H20" s="6">
        <f t="shared" si="6"/>
        <v>7.6000000000000005</v>
      </c>
      <c r="I20" s="6">
        <f t="shared" si="6"/>
        <v>7.6000000000000005</v>
      </c>
      <c r="J20" s="6">
        <f t="shared" si="6"/>
        <v>7.6000000000000005</v>
      </c>
      <c r="K20" s="6">
        <f t="shared" si="6"/>
        <v>7.6000000000000005</v>
      </c>
      <c r="L20" s="6">
        <f t="shared" si="6"/>
        <v>7.6000000000000005</v>
      </c>
      <c r="M20" s="6">
        <f t="shared" si="6"/>
        <v>6.8000000000000007</v>
      </c>
      <c r="N20" s="23">
        <f>SUM(B20:M20)</f>
        <v>130.39999999999998</v>
      </c>
      <c r="O20" s="16"/>
      <c r="P20" s="36"/>
      <c r="Q20" s="36"/>
      <c r="R20" s="36"/>
      <c r="S20" s="36"/>
    </row>
    <row r="21" spans="1:20" ht="11.25" customHeight="1" x14ac:dyDescent="0.2">
      <c r="A21" s="7" t="s">
        <v>0</v>
      </c>
      <c r="B21" s="31">
        <v>300</v>
      </c>
      <c r="C21" s="31">
        <v>300</v>
      </c>
      <c r="D21" s="31">
        <v>300</v>
      </c>
      <c r="E21" s="31">
        <v>300</v>
      </c>
      <c r="F21" s="31">
        <v>300</v>
      </c>
      <c r="G21" s="31">
        <v>300</v>
      </c>
      <c r="H21" s="31">
        <v>300</v>
      </c>
      <c r="I21" s="31">
        <v>300</v>
      </c>
      <c r="J21" s="31">
        <v>300</v>
      </c>
      <c r="K21" s="31">
        <v>300</v>
      </c>
      <c r="L21" s="31">
        <v>300</v>
      </c>
      <c r="M21" s="31">
        <v>300</v>
      </c>
      <c r="N21" s="32"/>
      <c r="O21" s="9"/>
      <c r="P21" s="38"/>
      <c r="Q21" s="38"/>
      <c r="R21" s="38"/>
      <c r="S21" s="38"/>
    </row>
    <row r="22" spans="1:20" ht="11.25" customHeight="1" x14ac:dyDescent="0.2">
      <c r="A22" s="20" t="s">
        <v>4</v>
      </c>
      <c r="B22" s="3">
        <f>B20*B21</f>
        <v>1080</v>
      </c>
      <c r="C22" s="3">
        <f t="shared" ref="C22:M22" si="7">C20*C21</f>
        <v>1440.0000000000002</v>
      </c>
      <c r="D22" s="3">
        <f t="shared" si="7"/>
        <v>1680.0000000000002</v>
      </c>
      <c r="E22" s="3">
        <f t="shared" si="7"/>
        <v>17280</v>
      </c>
      <c r="F22" s="3">
        <f t="shared" si="7"/>
        <v>1920</v>
      </c>
      <c r="G22" s="3">
        <f t="shared" si="7"/>
        <v>2280</v>
      </c>
      <c r="H22" s="3">
        <f t="shared" si="7"/>
        <v>2280</v>
      </c>
      <c r="I22" s="3">
        <f t="shared" si="7"/>
        <v>2280</v>
      </c>
      <c r="J22" s="3">
        <f t="shared" si="7"/>
        <v>2280</v>
      </c>
      <c r="K22" s="3">
        <f t="shared" si="7"/>
        <v>2280</v>
      </c>
      <c r="L22" s="3">
        <f t="shared" si="7"/>
        <v>2280</v>
      </c>
      <c r="M22" s="3">
        <f t="shared" si="7"/>
        <v>2040.0000000000002</v>
      </c>
      <c r="N22" s="21">
        <f>SUM(B22:M22)</f>
        <v>39120</v>
      </c>
      <c r="O22" s="9"/>
      <c r="P22" s="50">
        <f>P20*P21</f>
        <v>0</v>
      </c>
      <c r="Q22" s="41">
        <f t="shared" ref="Q22:S22" si="8">Q20*Q21</f>
        <v>0</v>
      </c>
      <c r="R22" s="41">
        <f t="shared" si="8"/>
        <v>0</v>
      </c>
      <c r="S22" s="41">
        <f t="shared" si="8"/>
        <v>0</v>
      </c>
    </row>
    <row r="23" spans="1:20" ht="11.25" customHeight="1" x14ac:dyDescent="0.2">
      <c r="A23" s="1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24"/>
      <c r="O23" s="9"/>
      <c r="P23" s="50"/>
      <c r="Q23" s="51"/>
      <c r="R23" s="44"/>
      <c r="S23" s="52"/>
    </row>
    <row r="24" spans="1:20" ht="11.25" customHeight="1" x14ac:dyDescent="0.2">
      <c r="A24" s="7" t="s">
        <v>33</v>
      </c>
      <c r="B24" s="6">
        <f>B8*0.15</f>
        <v>13500</v>
      </c>
      <c r="C24" s="6">
        <f t="shared" ref="C24:G24" si="9">C8*0.15</f>
        <v>20700</v>
      </c>
      <c r="D24" s="6">
        <f t="shared" si="9"/>
        <v>24300</v>
      </c>
      <c r="E24" s="6">
        <f t="shared" si="9"/>
        <v>31500</v>
      </c>
      <c r="F24" s="6">
        <f t="shared" si="9"/>
        <v>20250</v>
      </c>
      <c r="G24" s="6">
        <f t="shared" si="9"/>
        <v>33750</v>
      </c>
      <c r="H24" s="6">
        <f>H8*0.2</f>
        <v>45000</v>
      </c>
      <c r="I24" s="6">
        <f t="shared" ref="I24:M24" si="10">I8*0.2</f>
        <v>63000</v>
      </c>
      <c r="J24" s="6">
        <f t="shared" si="10"/>
        <v>30000</v>
      </c>
      <c r="K24" s="6">
        <f t="shared" si="10"/>
        <v>50000</v>
      </c>
      <c r="L24" s="6">
        <f t="shared" si="10"/>
        <v>50000</v>
      </c>
      <c r="M24" s="6">
        <f t="shared" si="10"/>
        <v>70000</v>
      </c>
      <c r="N24" s="23">
        <f>SUM(B24:M24)</f>
        <v>452000</v>
      </c>
      <c r="O24" s="16"/>
      <c r="P24" s="36"/>
      <c r="Q24" s="36"/>
      <c r="R24" s="36"/>
      <c r="S24" s="36"/>
    </row>
    <row r="25" spans="1:20" ht="11.25" customHeight="1" x14ac:dyDescent="0.2">
      <c r="A25" s="7" t="s">
        <v>0</v>
      </c>
      <c r="B25" s="31">
        <v>20</v>
      </c>
      <c r="C25" s="31">
        <v>20</v>
      </c>
      <c r="D25" s="31">
        <v>20</v>
      </c>
      <c r="E25" s="31">
        <v>20</v>
      </c>
      <c r="F25" s="31">
        <v>20</v>
      </c>
      <c r="G25" s="31">
        <v>20</v>
      </c>
      <c r="H25" s="31">
        <v>20</v>
      </c>
      <c r="I25" s="31">
        <v>20</v>
      </c>
      <c r="J25" s="31">
        <v>20</v>
      </c>
      <c r="K25" s="31">
        <v>20</v>
      </c>
      <c r="L25" s="31">
        <v>20</v>
      </c>
      <c r="M25" s="31">
        <v>20</v>
      </c>
      <c r="N25" s="32"/>
      <c r="O25" s="9"/>
      <c r="P25" s="38"/>
      <c r="Q25" s="38"/>
      <c r="R25" s="38"/>
      <c r="S25" s="38"/>
    </row>
    <row r="26" spans="1:20" ht="11.25" customHeight="1" x14ac:dyDescent="0.2">
      <c r="A26" s="20" t="s">
        <v>5</v>
      </c>
      <c r="B26" s="3">
        <f>B24*B25</f>
        <v>270000</v>
      </c>
      <c r="C26" s="3">
        <f t="shared" ref="C26:S26" si="11">C24*C25</f>
        <v>414000</v>
      </c>
      <c r="D26" s="3">
        <f t="shared" si="11"/>
        <v>486000</v>
      </c>
      <c r="E26" s="3">
        <f t="shared" si="11"/>
        <v>630000</v>
      </c>
      <c r="F26" s="3">
        <f t="shared" si="11"/>
        <v>405000</v>
      </c>
      <c r="G26" s="3">
        <f t="shared" si="11"/>
        <v>675000</v>
      </c>
      <c r="H26" s="3">
        <f t="shared" si="11"/>
        <v>900000</v>
      </c>
      <c r="I26" s="3">
        <f t="shared" si="11"/>
        <v>1260000</v>
      </c>
      <c r="J26" s="3">
        <f t="shared" si="11"/>
        <v>600000</v>
      </c>
      <c r="K26" s="3">
        <f t="shared" si="11"/>
        <v>1000000</v>
      </c>
      <c r="L26" s="3">
        <f t="shared" si="11"/>
        <v>1000000</v>
      </c>
      <c r="M26" s="3">
        <f t="shared" si="11"/>
        <v>1400000</v>
      </c>
      <c r="N26" s="21">
        <f>SUM(B26:M26)</f>
        <v>9040000</v>
      </c>
      <c r="O26" s="9"/>
      <c r="P26" s="50">
        <f>P24*P25</f>
        <v>0</v>
      </c>
      <c r="Q26" s="41">
        <f t="shared" si="11"/>
        <v>0</v>
      </c>
      <c r="R26" s="41">
        <f t="shared" si="11"/>
        <v>0</v>
      </c>
      <c r="S26" s="41">
        <f t="shared" si="11"/>
        <v>0</v>
      </c>
    </row>
    <row r="27" spans="1:20" ht="11.25" customHeight="1" x14ac:dyDescent="0.2">
      <c r="A27" s="1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24"/>
      <c r="O27" s="9"/>
      <c r="P27" s="50"/>
      <c r="Q27" s="51"/>
      <c r="R27" s="44"/>
      <c r="S27" s="52"/>
    </row>
    <row r="28" spans="1:20" ht="11.25" customHeight="1" x14ac:dyDescent="0.2">
      <c r="A28" s="35" t="s">
        <v>6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7">
        <f>SUM(B28:M28)</f>
        <v>0</v>
      </c>
      <c r="O28" s="16"/>
      <c r="P28" s="36"/>
      <c r="Q28" s="36"/>
      <c r="R28" s="36"/>
      <c r="S28" s="36"/>
    </row>
    <row r="29" spans="1:20" ht="11.25" customHeight="1" x14ac:dyDescent="0.2">
      <c r="A29" s="35" t="s">
        <v>0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9"/>
      <c r="P29" s="38"/>
      <c r="Q29" s="38"/>
      <c r="R29" s="38"/>
      <c r="S29" s="38"/>
    </row>
    <row r="30" spans="1:20" ht="11.25" customHeight="1" x14ac:dyDescent="0.2">
      <c r="A30" s="40" t="s">
        <v>7</v>
      </c>
      <c r="B30" s="41">
        <f>B28*B29</f>
        <v>0</v>
      </c>
      <c r="C30" s="41">
        <f t="shared" ref="C30:M30" si="12">C28*C29</f>
        <v>0</v>
      </c>
      <c r="D30" s="41">
        <f t="shared" si="12"/>
        <v>0</v>
      </c>
      <c r="E30" s="41">
        <f t="shared" si="12"/>
        <v>0</v>
      </c>
      <c r="F30" s="41">
        <f t="shared" si="12"/>
        <v>0</v>
      </c>
      <c r="G30" s="41">
        <f t="shared" si="12"/>
        <v>0</v>
      </c>
      <c r="H30" s="41">
        <f t="shared" si="12"/>
        <v>0</v>
      </c>
      <c r="I30" s="41">
        <f t="shared" si="12"/>
        <v>0</v>
      </c>
      <c r="J30" s="41">
        <f t="shared" si="12"/>
        <v>0</v>
      </c>
      <c r="K30" s="41">
        <f t="shared" si="12"/>
        <v>0</v>
      </c>
      <c r="L30" s="41">
        <f t="shared" si="12"/>
        <v>0</v>
      </c>
      <c r="M30" s="41">
        <f t="shared" si="12"/>
        <v>0</v>
      </c>
      <c r="N30" s="42">
        <f>SUM(B30:M30)</f>
        <v>0</v>
      </c>
      <c r="O30" s="9"/>
      <c r="P30" s="50">
        <f>P28*P29</f>
        <v>0</v>
      </c>
      <c r="Q30" s="41">
        <f t="shared" ref="Q30:S30" si="13">Q28*Q29</f>
        <v>0</v>
      </c>
      <c r="R30" s="41">
        <f t="shared" si="13"/>
        <v>0</v>
      </c>
      <c r="S30" s="41">
        <f t="shared" si="13"/>
        <v>0</v>
      </c>
    </row>
    <row r="31" spans="1:20" ht="11.25" customHeight="1" x14ac:dyDescent="0.2">
      <c r="A31" s="43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5"/>
      <c r="O31" s="9"/>
      <c r="P31" s="50"/>
      <c r="Q31" s="51"/>
      <c r="R31" s="44"/>
      <c r="S31" s="52"/>
    </row>
    <row r="32" spans="1:20" ht="11.25" customHeight="1" x14ac:dyDescent="0.2">
      <c r="A32" s="35" t="s">
        <v>9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7">
        <f>SUM(B32:M32)</f>
        <v>0</v>
      </c>
      <c r="O32" s="16"/>
      <c r="P32" s="36"/>
      <c r="Q32" s="36"/>
      <c r="R32" s="36"/>
      <c r="S32" s="36"/>
    </row>
    <row r="33" spans="1:19" ht="11.25" customHeight="1" x14ac:dyDescent="0.2">
      <c r="A33" s="35" t="s">
        <v>0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9"/>
      <c r="O33" s="9"/>
      <c r="P33" s="38"/>
      <c r="Q33" s="38"/>
      <c r="R33" s="38"/>
      <c r="S33" s="38"/>
    </row>
    <row r="34" spans="1:19" ht="11.25" customHeight="1" x14ac:dyDescent="0.2">
      <c r="A34" s="40" t="s">
        <v>10</v>
      </c>
      <c r="B34" s="41">
        <f t="shared" ref="B34:M34" si="14">B32*B33</f>
        <v>0</v>
      </c>
      <c r="C34" s="41">
        <f t="shared" si="14"/>
        <v>0</v>
      </c>
      <c r="D34" s="41">
        <f t="shared" si="14"/>
        <v>0</v>
      </c>
      <c r="E34" s="41">
        <f t="shared" si="14"/>
        <v>0</v>
      </c>
      <c r="F34" s="41">
        <f t="shared" si="14"/>
        <v>0</v>
      </c>
      <c r="G34" s="41">
        <f t="shared" si="14"/>
        <v>0</v>
      </c>
      <c r="H34" s="41">
        <f t="shared" si="14"/>
        <v>0</v>
      </c>
      <c r="I34" s="41">
        <f t="shared" si="14"/>
        <v>0</v>
      </c>
      <c r="J34" s="41">
        <f t="shared" si="14"/>
        <v>0</v>
      </c>
      <c r="K34" s="41">
        <f t="shared" si="14"/>
        <v>0</v>
      </c>
      <c r="L34" s="41">
        <f t="shared" si="14"/>
        <v>0</v>
      </c>
      <c r="M34" s="41">
        <f t="shared" si="14"/>
        <v>0</v>
      </c>
      <c r="N34" s="42">
        <f>SUM(B34:M34)</f>
        <v>0</v>
      </c>
      <c r="O34" s="9"/>
      <c r="P34" s="50">
        <f>P32*P33</f>
        <v>0</v>
      </c>
      <c r="Q34" s="41">
        <f>Q32*Q33</f>
        <v>0</v>
      </c>
      <c r="R34" s="41">
        <f>R32*R33</f>
        <v>0</v>
      </c>
      <c r="S34" s="41">
        <f>S32*S33</f>
        <v>0</v>
      </c>
    </row>
    <row r="35" spans="1:19" ht="11.25" customHeight="1" x14ac:dyDescent="0.2">
      <c r="A35" s="1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25"/>
      <c r="O35" s="10"/>
      <c r="P35" s="53"/>
      <c r="Q35" s="54"/>
      <c r="R35" s="55"/>
      <c r="S35" s="56"/>
    </row>
    <row r="36" spans="1:19" s="11" customFormat="1" ht="11.25" customHeight="1" x14ac:dyDescent="0.2">
      <c r="A36" s="58" t="s">
        <v>15</v>
      </c>
      <c r="B36" s="59">
        <f>(B10+B14+B18+B22+B26+B30+B34)</f>
        <v>953280</v>
      </c>
      <c r="C36" s="59">
        <f t="shared" ref="C36:S36" si="15">(C10+C14+C18+C22+C26+C30+C34)</f>
        <v>1460580</v>
      </c>
      <c r="D36" s="59">
        <f t="shared" si="15"/>
        <v>1714540</v>
      </c>
      <c r="E36" s="59">
        <f t="shared" si="15"/>
        <v>2300580</v>
      </c>
      <c r="F36" s="59">
        <f t="shared" si="15"/>
        <v>1431470</v>
      </c>
      <c r="G36" s="59">
        <f t="shared" si="15"/>
        <v>2390530</v>
      </c>
      <c r="H36" s="59">
        <f t="shared" si="15"/>
        <v>3403030</v>
      </c>
      <c r="I36" s="59">
        <f t="shared" si="15"/>
        <v>4755730</v>
      </c>
      <c r="J36" s="59">
        <f t="shared" si="15"/>
        <v>2275780</v>
      </c>
      <c r="K36" s="59">
        <f t="shared" si="15"/>
        <v>3778780</v>
      </c>
      <c r="L36" s="59">
        <f t="shared" si="15"/>
        <v>3778780</v>
      </c>
      <c r="M36" s="59">
        <f t="shared" si="15"/>
        <v>5279540</v>
      </c>
      <c r="N36" s="60">
        <f>SUM(B36:M36)</f>
        <v>33522620</v>
      </c>
      <c r="O36" s="9"/>
      <c r="P36" s="50">
        <f>(P10+P14+P18+P22+P26+P30+P34)</f>
        <v>0</v>
      </c>
      <c r="Q36" s="50">
        <f t="shared" si="15"/>
        <v>0</v>
      </c>
      <c r="R36" s="57">
        <f t="shared" si="15"/>
        <v>0</v>
      </c>
      <c r="S36" s="57">
        <f t="shared" si="15"/>
        <v>0</v>
      </c>
    </row>
    <row r="37" spans="1:19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6"/>
      <c r="O37" s="17"/>
      <c r="P37" s="2"/>
      <c r="Q37" s="2"/>
      <c r="R37" s="2"/>
      <c r="S37" s="2"/>
    </row>
  </sheetData>
  <pageMargins left="0" right="0" top="1" bottom="1" header="0.5" footer="0.5"/>
  <pageSetup scale="86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showGridLines="0" tabSelected="1" zoomScale="85" zoomScaleNormal="85" workbookViewId="0">
      <selection activeCell="C5" sqref="C5"/>
    </sheetView>
  </sheetViews>
  <sheetFormatPr defaultRowHeight="11.25" x14ac:dyDescent="0.2"/>
  <cols>
    <col min="1" max="1" width="44.5703125" style="1" bestFit="1" customWidth="1"/>
    <col min="2" max="2" width="8.42578125" style="1" customWidth="1"/>
    <col min="3" max="3" width="10.7109375" style="1" bestFit="1" customWidth="1"/>
    <col min="4" max="13" width="8.42578125" style="1" customWidth="1"/>
    <col min="14" max="14" width="8.42578125" style="22" customWidth="1"/>
    <col min="15" max="15" width="1.85546875" style="8" customWidth="1"/>
    <col min="16" max="19" width="8.42578125" style="1" customWidth="1"/>
    <col min="20" max="16384" width="9.140625" style="8"/>
  </cols>
  <sheetData>
    <row r="1" spans="1:19" s="1" customFormat="1" ht="20.25" x14ac:dyDescent="0.3">
      <c r="A1" s="12" t="s">
        <v>8</v>
      </c>
      <c r="N1" s="22"/>
      <c r="O1" s="8"/>
    </row>
    <row r="2" spans="1:19" s="1" customFormat="1" ht="15" x14ac:dyDescent="0.2">
      <c r="A2" s="73" t="s">
        <v>61</v>
      </c>
      <c r="N2" s="22"/>
      <c r="O2" s="8"/>
    </row>
    <row r="3" spans="1:19" s="1" customFormat="1" ht="15" x14ac:dyDescent="0.2">
      <c r="A3" s="13"/>
      <c r="N3" s="22"/>
      <c r="O3" s="8"/>
    </row>
    <row r="4" spans="1:19" s="1" customFormat="1" x14ac:dyDescent="0.2">
      <c r="A4" s="14" t="s">
        <v>14</v>
      </c>
      <c r="C4" s="68">
        <v>43252</v>
      </c>
      <c r="N4" s="22"/>
      <c r="O4" s="8"/>
    </row>
    <row r="5" spans="1:19" s="1" customFormat="1" x14ac:dyDescent="0.2">
      <c r="A5" s="14" t="s">
        <v>62</v>
      </c>
      <c r="C5" s="68">
        <v>43616</v>
      </c>
      <c r="H5" s="14" t="s">
        <v>12</v>
      </c>
      <c r="N5" s="22"/>
      <c r="O5" s="8"/>
      <c r="Q5" s="14" t="s">
        <v>11</v>
      </c>
    </row>
    <row r="6" spans="1:19" s="1" customFormat="1" x14ac:dyDescent="0.2">
      <c r="A6" s="14"/>
      <c r="N6" s="22"/>
      <c r="O6" s="8"/>
    </row>
    <row r="7" spans="1:19" s="30" customFormat="1" ht="45" x14ac:dyDescent="0.2">
      <c r="A7" s="28"/>
      <c r="B7" s="34" t="s">
        <v>17</v>
      </c>
      <c r="C7" s="34" t="s">
        <v>18</v>
      </c>
      <c r="D7" s="34" t="s">
        <v>19</v>
      </c>
      <c r="E7" s="34" t="s">
        <v>20</v>
      </c>
      <c r="F7" s="34" t="s">
        <v>21</v>
      </c>
      <c r="G7" s="34" t="s">
        <v>22</v>
      </c>
      <c r="H7" s="34" t="s">
        <v>23</v>
      </c>
      <c r="I7" s="34" t="s">
        <v>24</v>
      </c>
      <c r="J7" s="34" t="s">
        <v>25</v>
      </c>
      <c r="K7" s="34" t="s">
        <v>26</v>
      </c>
      <c r="L7" s="34" t="s">
        <v>27</v>
      </c>
      <c r="M7" s="34" t="s">
        <v>28</v>
      </c>
      <c r="N7" s="27" t="s">
        <v>13</v>
      </c>
      <c r="O7" s="29"/>
      <c r="P7" s="46" t="s">
        <v>16</v>
      </c>
      <c r="Q7" s="47">
        <f>DATE(YEAR(C4)-1,1,1)</f>
        <v>42736</v>
      </c>
      <c r="R7" s="47">
        <f>DATE(YEAR(C4)-2,1,1)</f>
        <v>42370</v>
      </c>
      <c r="S7" s="47">
        <f>DATE(YEAR(C4)-3,1,1)</f>
        <v>42005</v>
      </c>
    </row>
    <row r="8" spans="1:19" ht="11.25" customHeight="1" x14ac:dyDescent="0.2">
      <c r="A8" s="18" t="s">
        <v>29</v>
      </c>
      <c r="B8" s="5">
        <v>150000</v>
      </c>
      <c r="C8" s="5">
        <v>230000</v>
      </c>
      <c r="D8" s="5">
        <v>270000</v>
      </c>
      <c r="E8" s="5">
        <v>350000</v>
      </c>
      <c r="F8" s="5">
        <v>187500</v>
      </c>
      <c r="G8" s="5">
        <v>312500</v>
      </c>
      <c r="H8" s="5">
        <v>312500</v>
      </c>
      <c r="I8" s="5">
        <v>437500</v>
      </c>
      <c r="J8" s="5">
        <v>202500</v>
      </c>
      <c r="K8" s="5">
        <v>337500</v>
      </c>
      <c r="L8" s="5">
        <v>337500</v>
      </c>
      <c r="M8" s="5">
        <v>472499.99999999994</v>
      </c>
      <c r="N8" s="23">
        <f>SUM(B8:M8)</f>
        <v>3600000</v>
      </c>
      <c r="O8" s="15"/>
      <c r="P8" s="48"/>
      <c r="Q8" s="48"/>
      <c r="R8" s="49"/>
      <c r="S8" s="48"/>
    </row>
    <row r="9" spans="1:19" ht="11.25" customHeight="1" x14ac:dyDescent="0.2">
      <c r="A9" s="7" t="s">
        <v>0</v>
      </c>
      <c r="B9" s="31">
        <v>0.53</v>
      </c>
      <c r="C9" s="31">
        <v>0.53</v>
      </c>
      <c r="D9" s="31">
        <v>0.53</v>
      </c>
      <c r="E9" s="31">
        <v>0.53</v>
      </c>
      <c r="F9" s="31">
        <v>0.53</v>
      </c>
      <c r="G9" s="31">
        <v>0.53</v>
      </c>
      <c r="H9" s="31">
        <v>0.53</v>
      </c>
      <c r="I9" s="31">
        <v>0.53</v>
      </c>
      <c r="J9" s="31">
        <v>0.53</v>
      </c>
      <c r="K9" s="31">
        <v>0.53</v>
      </c>
      <c r="L9" s="31">
        <v>0.53</v>
      </c>
      <c r="M9" s="31">
        <v>0.53</v>
      </c>
      <c r="N9" s="32"/>
      <c r="O9" s="9"/>
      <c r="P9" s="38"/>
      <c r="Q9" s="38"/>
      <c r="R9" s="38"/>
      <c r="S9" s="38"/>
    </row>
    <row r="10" spans="1:19" ht="11.25" customHeight="1" x14ac:dyDescent="0.2">
      <c r="A10" s="20" t="s">
        <v>1</v>
      </c>
      <c r="B10" s="4">
        <f>B8*B9</f>
        <v>79500</v>
      </c>
      <c r="C10" s="4">
        <f>C8*C9</f>
        <v>121900</v>
      </c>
      <c r="D10" s="4">
        <f t="shared" ref="D10:S10" si="0">D8*D9</f>
        <v>143100</v>
      </c>
      <c r="E10" s="4">
        <f t="shared" si="0"/>
        <v>185500</v>
      </c>
      <c r="F10" s="4">
        <f t="shared" si="0"/>
        <v>99375</v>
      </c>
      <c r="G10" s="4">
        <f t="shared" si="0"/>
        <v>165625</v>
      </c>
      <c r="H10" s="4">
        <f t="shared" si="0"/>
        <v>165625</v>
      </c>
      <c r="I10" s="4">
        <f t="shared" si="0"/>
        <v>231875</v>
      </c>
      <c r="J10" s="4">
        <f t="shared" si="0"/>
        <v>107325</v>
      </c>
      <c r="K10" s="4">
        <f t="shared" si="0"/>
        <v>178875</v>
      </c>
      <c r="L10" s="4">
        <f t="shared" si="0"/>
        <v>178875</v>
      </c>
      <c r="M10" s="4">
        <f t="shared" si="0"/>
        <v>250424.99999999997</v>
      </c>
      <c r="N10" s="21">
        <f>SUM(B10:M10)</f>
        <v>1908000</v>
      </c>
      <c r="O10" s="9"/>
      <c r="P10" s="50">
        <f>P8*P9</f>
        <v>0</v>
      </c>
      <c r="Q10" s="50">
        <f t="shared" si="0"/>
        <v>0</v>
      </c>
      <c r="R10" s="50">
        <f t="shared" si="0"/>
        <v>0</v>
      </c>
      <c r="S10" s="50">
        <f t="shared" si="0"/>
        <v>0</v>
      </c>
    </row>
    <row r="11" spans="1:19" ht="11.25" customHeight="1" x14ac:dyDescent="0.2">
      <c r="A11" s="1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24"/>
      <c r="O11" s="9"/>
      <c r="P11" s="50"/>
      <c r="Q11" s="51"/>
      <c r="R11" s="44"/>
      <c r="S11" s="52"/>
    </row>
    <row r="12" spans="1:19" ht="11.25" customHeight="1" x14ac:dyDescent="0.2">
      <c r="A12" s="7" t="s">
        <v>30</v>
      </c>
      <c r="B12" s="6">
        <f>B8*0.1</f>
        <v>15000</v>
      </c>
      <c r="C12" s="6">
        <f t="shared" ref="C12:G12" si="1">C8*0.1</f>
        <v>23000</v>
      </c>
      <c r="D12" s="6">
        <f t="shared" si="1"/>
        <v>27000</v>
      </c>
      <c r="E12" s="6">
        <f t="shared" si="1"/>
        <v>35000</v>
      </c>
      <c r="F12" s="6">
        <f t="shared" si="1"/>
        <v>18750</v>
      </c>
      <c r="G12" s="6">
        <f t="shared" si="1"/>
        <v>31250</v>
      </c>
      <c r="H12" s="6">
        <f>H8*0.15</f>
        <v>46875</v>
      </c>
      <c r="I12" s="6">
        <f t="shared" ref="I12:M12" si="2">I8*0.15</f>
        <v>65625</v>
      </c>
      <c r="J12" s="6">
        <f t="shared" si="2"/>
        <v>30375</v>
      </c>
      <c r="K12" s="6">
        <f t="shared" si="2"/>
        <v>50625</v>
      </c>
      <c r="L12" s="6">
        <f t="shared" si="2"/>
        <v>50625</v>
      </c>
      <c r="M12" s="6">
        <f t="shared" si="2"/>
        <v>70874.999999999985</v>
      </c>
      <c r="N12" s="23">
        <f>SUM(B12:M12)</f>
        <v>465000</v>
      </c>
      <c r="O12" s="16"/>
      <c r="P12" s="36"/>
      <c r="Q12" s="36"/>
      <c r="R12" s="36"/>
      <c r="S12" s="36"/>
    </row>
    <row r="13" spans="1:19" ht="11.25" customHeight="1" x14ac:dyDescent="0.2">
      <c r="A13" s="7" t="s">
        <v>0</v>
      </c>
      <c r="B13" s="31">
        <v>70</v>
      </c>
      <c r="C13" s="31">
        <v>70</v>
      </c>
      <c r="D13" s="31">
        <v>70</v>
      </c>
      <c r="E13" s="31">
        <v>70</v>
      </c>
      <c r="F13" s="31">
        <v>70</v>
      </c>
      <c r="G13" s="31">
        <v>70</v>
      </c>
      <c r="H13" s="31">
        <v>70</v>
      </c>
      <c r="I13" s="31">
        <v>70</v>
      </c>
      <c r="J13" s="31">
        <v>70</v>
      </c>
      <c r="K13" s="31">
        <v>70</v>
      </c>
      <c r="L13" s="31">
        <v>70</v>
      </c>
      <c r="M13" s="31">
        <v>70</v>
      </c>
      <c r="N13" s="32"/>
      <c r="O13" s="9"/>
      <c r="P13" s="38"/>
      <c r="Q13" s="38"/>
      <c r="R13" s="38"/>
      <c r="S13" s="38"/>
    </row>
    <row r="14" spans="1:19" ht="11.25" customHeight="1" x14ac:dyDescent="0.2">
      <c r="A14" s="20" t="s">
        <v>2</v>
      </c>
      <c r="B14" s="3">
        <f>B12*B13</f>
        <v>1050000</v>
      </c>
      <c r="C14" s="3">
        <f t="shared" ref="C14:S14" si="3">C12*C13</f>
        <v>1610000</v>
      </c>
      <c r="D14" s="3">
        <f t="shared" si="3"/>
        <v>1890000</v>
      </c>
      <c r="E14" s="3">
        <f t="shared" si="3"/>
        <v>2450000</v>
      </c>
      <c r="F14" s="3">
        <f t="shared" si="3"/>
        <v>1312500</v>
      </c>
      <c r="G14" s="3">
        <f t="shared" si="3"/>
        <v>2187500</v>
      </c>
      <c r="H14" s="3">
        <f t="shared" si="3"/>
        <v>3281250</v>
      </c>
      <c r="I14" s="3">
        <f t="shared" si="3"/>
        <v>4593750</v>
      </c>
      <c r="J14" s="3">
        <f t="shared" si="3"/>
        <v>2126250</v>
      </c>
      <c r="K14" s="3">
        <f t="shared" si="3"/>
        <v>3543750</v>
      </c>
      <c r="L14" s="3">
        <f t="shared" si="3"/>
        <v>3543750</v>
      </c>
      <c r="M14" s="3">
        <f t="shared" si="3"/>
        <v>4961249.9999999991</v>
      </c>
      <c r="N14" s="21">
        <f>SUM(B14:M14)</f>
        <v>32550000</v>
      </c>
      <c r="O14" s="9"/>
      <c r="P14" s="50">
        <f>P12*P13</f>
        <v>0</v>
      </c>
      <c r="Q14" s="41">
        <f t="shared" si="3"/>
        <v>0</v>
      </c>
      <c r="R14" s="41">
        <f t="shared" si="3"/>
        <v>0</v>
      </c>
      <c r="S14" s="41">
        <f t="shared" si="3"/>
        <v>0</v>
      </c>
    </row>
    <row r="15" spans="1:19" ht="11.25" customHeight="1" x14ac:dyDescent="0.2">
      <c r="A15" s="1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24"/>
      <c r="O15" s="9"/>
      <c r="P15" s="50"/>
      <c r="Q15" s="51"/>
      <c r="R15" s="44"/>
      <c r="S15" s="52"/>
    </row>
    <row r="16" spans="1:19" ht="11.25" customHeight="1" x14ac:dyDescent="0.2">
      <c r="A16" s="7" t="s">
        <v>32</v>
      </c>
      <c r="B16" s="6">
        <v>11</v>
      </c>
      <c r="C16" s="6">
        <v>14</v>
      </c>
      <c r="D16" s="6">
        <v>16</v>
      </c>
      <c r="E16" s="6">
        <v>16</v>
      </c>
      <c r="F16" s="6">
        <v>18</v>
      </c>
      <c r="G16" s="6">
        <v>21</v>
      </c>
      <c r="H16" s="6">
        <v>21</v>
      </c>
      <c r="I16" s="6">
        <v>21</v>
      </c>
      <c r="J16" s="6">
        <v>21</v>
      </c>
      <c r="K16" s="6">
        <v>21</v>
      </c>
      <c r="L16" s="6">
        <v>21</v>
      </c>
      <c r="M16" s="6">
        <v>19</v>
      </c>
      <c r="N16" s="23">
        <f>SUM(B16:M16)</f>
        <v>220</v>
      </c>
      <c r="O16" s="16"/>
      <c r="P16" s="36"/>
      <c r="Q16" s="36"/>
      <c r="R16" s="36"/>
      <c r="S16" s="36"/>
    </row>
    <row r="17" spans="1:20" ht="11.25" customHeight="1" x14ac:dyDescent="0.2">
      <c r="A17" s="7" t="s">
        <v>0</v>
      </c>
      <c r="B17" s="31">
        <v>500</v>
      </c>
      <c r="C17" s="31">
        <v>500</v>
      </c>
      <c r="D17" s="31">
        <v>500</v>
      </c>
      <c r="E17" s="31">
        <v>500</v>
      </c>
      <c r="F17" s="31">
        <v>500</v>
      </c>
      <c r="G17" s="31">
        <v>1000</v>
      </c>
      <c r="H17" s="31">
        <v>1000</v>
      </c>
      <c r="I17" s="31">
        <v>1000</v>
      </c>
      <c r="J17" s="31">
        <v>1000</v>
      </c>
      <c r="K17" s="31">
        <v>1000</v>
      </c>
      <c r="L17" s="31">
        <v>1000</v>
      </c>
      <c r="M17" s="31">
        <v>1000</v>
      </c>
      <c r="N17" s="32"/>
      <c r="O17" s="9"/>
      <c r="P17" s="38"/>
      <c r="Q17" s="38"/>
      <c r="R17" s="38"/>
      <c r="S17" s="38"/>
      <c r="T17" s="33"/>
    </row>
    <row r="18" spans="1:20" ht="11.25" customHeight="1" x14ac:dyDescent="0.2">
      <c r="A18" s="20" t="s">
        <v>3</v>
      </c>
      <c r="B18" s="3">
        <f>B16*B17</f>
        <v>5500</v>
      </c>
      <c r="C18" s="3">
        <f t="shared" ref="C18:M18" si="4">C16*C17</f>
        <v>7000</v>
      </c>
      <c r="D18" s="3">
        <f t="shared" si="4"/>
        <v>8000</v>
      </c>
      <c r="E18" s="3">
        <f t="shared" si="4"/>
        <v>8000</v>
      </c>
      <c r="F18" s="3">
        <f t="shared" si="4"/>
        <v>9000</v>
      </c>
      <c r="G18" s="3">
        <f t="shared" si="4"/>
        <v>21000</v>
      </c>
      <c r="H18" s="3">
        <f t="shared" si="4"/>
        <v>21000</v>
      </c>
      <c r="I18" s="3">
        <f t="shared" si="4"/>
        <v>21000</v>
      </c>
      <c r="J18" s="3">
        <f t="shared" si="4"/>
        <v>21000</v>
      </c>
      <c r="K18" s="3">
        <f t="shared" si="4"/>
        <v>21000</v>
      </c>
      <c r="L18" s="3">
        <f t="shared" si="4"/>
        <v>21000</v>
      </c>
      <c r="M18" s="3">
        <f t="shared" si="4"/>
        <v>19000</v>
      </c>
      <c r="N18" s="21">
        <f>SUM(B18:M18)</f>
        <v>182500</v>
      </c>
      <c r="O18" s="9"/>
      <c r="P18" s="50">
        <f>P16*P17</f>
        <v>0</v>
      </c>
      <c r="Q18" s="41">
        <f t="shared" ref="Q18:S18" si="5">Q16*Q17</f>
        <v>0</v>
      </c>
      <c r="R18" s="41">
        <f t="shared" si="5"/>
        <v>0</v>
      </c>
      <c r="S18" s="41">
        <f t="shared" si="5"/>
        <v>0</v>
      </c>
    </row>
    <row r="19" spans="1:20" ht="11.25" customHeight="1" x14ac:dyDescent="0.2">
      <c r="A19" s="1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24"/>
      <c r="O19" s="9"/>
      <c r="P19" s="50"/>
      <c r="Q19" s="51"/>
      <c r="R19" s="44"/>
      <c r="S19" s="52"/>
    </row>
    <row r="20" spans="1:20" ht="11.25" customHeight="1" x14ac:dyDescent="0.2">
      <c r="A20" s="7" t="s">
        <v>31</v>
      </c>
      <c r="B20" s="6">
        <f>B16*0.4</f>
        <v>4.4000000000000004</v>
      </c>
      <c r="C20" s="6">
        <f t="shared" ref="C20:M20" si="6">C16*0.4</f>
        <v>5.6000000000000005</v>
      </c>
      <c r="D20" s="6">
        <f t="shared" si="6"/>
        <v>6.4</v>
      </c>
      <c r="E20" s="6">
        <f t="shared" si="6"/>
        <v>6.4</v>
      </c>
      <c r="F20" s="6">
        <f t="shared" si="6"/>
        <v>7.2</v>
      </c>
      <c r="G20" s="6">
        <f t="shared" si="6"/>
        <v>8.4</v>
      </c>
      <c r="H20" s="6">
        <f t="shared" si="6"/>
        <v>8.4</v>
      </c>
      <c r="I20" s="6">
        <f t="shared" si="6"/>
        <v>8.4</v>
      </c>
      <c r="J20" s="6">
        <f t="shared" si="6"/>
        <v>8.4</v>
      </c>
      <c r="K20" s="6">
        <f t="shared" si="6"/>
        <v>8.4</v>
      </c>
      <c r="L20" s="6">
        <f t="shared" si="6"/>
        <v>8.4</v>
      </c>
      <c r="M20" s="6">
        <f t="shared" si="6"/>
        <v>7.6000000000000005</v>
      </c>
      <c r="N20" s="23">
        <f>SUM(B20:M20)</f>
        <v>88</v>
      </c>
      <c r="O20" s="16"/>
      <c r="P20" s="36"/>
      <c r="Q20" s="36"/>
      <c r="R20" s="36"/>
      <c r="S20" s="36"/>
    </row>
    <row r="21" spans="1:20" ht="11.25" customHeight="1" x14ac:dyDescent="0.2">
      <c r="A21" s="7" t="s">
        <v>0</v>
      </c>
      <c r="B21" s="31">
        <v>300</v>
      </c>
      <c r="C21" s="31">
        <v>300</v>
      </c>
      <c r="D21" s="31">
        <v>300</v>
      </c>
      <c r="E21" s="31">
        <v>300</v>
      </c>
      <c r="F21" s="31">
        <v>300</v>
      </c>
      <c r="G21" s="31">
        <v>300</v>
      </c>
      <c r="H21" s="31">
        <v>300</v>
      </c>
      <c r="I21" s="31">
        <v>300</v>
      </c>
      <c r="J21" s="31">
        <v>300</v>
      </c>
      <c r="K21" s="31">
        <v>300</v>
      </c>
      <c r="L21" s="31">
        <v>300</v>
      </c>
      <c r="M21" s="31">
        <v>300</v>
      </c>
      <c r="N21" s="32"/>
      <c r="O21" s="9"/>
      <c r="P21" s="38"/>
      <c r="Q21" s="38"/>
      <c r="R21" s="38"/>
      <c r="S21" s="38"/>
    </row>
    <row r="22" spans="1:20" ht="11.25" customHeight="1" x14ac:dyDescent="0.2">
      <c r="A22" s="20" t="s">
        <v>4</v>
      </c>
      <c r="B22" s="3">
        <f>B20*B21</f>
        <v>1320</v>
      </c>
      <c r="C22" s="3">
        <f t="shared" ref="C22:M22" si="7">C20*C21</f>
        <v>1680.0000000000002</v>
      </c>
      <c r="D22" s="3">
        <f t="shared" si="7"/>
        <v>1920</v>
      </c>
      <c r="E22" s="3">
        <f t="shared" si="7"/>
        <v>1920</v>
      </c>
      <c r="F22" s="3">
        <f t="shared" si="7"/>
        <v>2160</v>
      </c>
      <c r="G22" s="3">
        <f t="shared" si="7"/>
        <v>2520</v>
      </c>
      <c r="H22" s="3">
        <f t="shared" si="7"/>
        <v>2520</v>
      </c>
      <c r="I22" s="3">
        <f t="shared" si="7"/>
        <v>2520</v>
      </c>
      <c r="J22" s="3">
        <f t="shared" si="7"/>
        <v>2520</v>
      </c>
      <c r="K22" s="3">
        <f t="shared" si="7"/>
        <v>2520</v>
      </c>
      <c r="L22" s="3">
        <f t="shared" si="7"/>
        <v>2520</v>
      </c>
      <c r="M22" s="3">
        <f t="shared" si="7"/>
        <v>2280</v>
      </c>
      <c r="N22" s="21">
        <f>SUM(B22:M22)</f>
        <v>26400</v>
      </c>
      <c r="O22" s="9"/>
      <c r="P22" s="50">
        <f>P20*P21</f>
        <v>0</v>
      </c>
      <c r="Q22" s="41">
        <f t="shared" ref="Q22:S22" si="8">Q20*Q21</f>
        <v>0</v>
      </c>
      <c r="R22" s="41">
        <f t="shared" si="8"/>
        <v>0</v>
      </c>
      <c r="S22" s="41">
        <f t="shared" si="8"/>
        <v>0</v>
      </c>
    </row>
    <row r="23" spans="1:20" ht="11.25" customHeight="1" x14ac:dyDescent="0.2">
      <c r="A23" s="1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24"/>
      <c r="O23" s="9"/>
      <c r="P23" s="50"/>
      <c r="Q23" s="51"/>
      <c r="R23" s="44"/>
      <c r="S23" s="52"/>
    </row>
    <row r="24" spans="1:20" ht="11.25" customHeight="1" x14ac:dyDescent="0.2">
      <c r="A24" s="7" t="s">
        <v>33</v>
      </c>
      <c r="B24" s="6">
        <f>B8*0.15</f>
        <v>22500</v>
      </c>
      <c r="C24" s="6">
        <f t="shared" ref="C24:G24" si="9">C8*0.15</f>
        <v>34500</v>
      </c>
      <c r="D24" s="6">
        <f t="shared" si="9"/>
        <v>40500</v>
      </c>
      <c r="E24" s="6">
        <f t="shared" si="9"/>
        <v>52500</v>
      </c>
      <c r="F24" s="6">
        <f t="shared" si="9"/>
        <v>28125</v>
      </c>
      <c r="G24" s="6">
        <f t="shared" si="9"/>
        <v>46875</v>
      </c>
      <c r="H24" s="6">
        <f>H8*0.2</f>
        <v>62500</v>
      </c>
      <c r="I24" s="6">
        <f t="shared" ref="I24:M24" si="10">I8*0.2</f>
        <v>87500</v>
      </c>
      <c r="J24" s="6">
        <f t="shared" si="10"/>
        <v>40500</v>
      </c>
      <c r="K24" s="6">
        <f t="shared" si="10"/>
        <v>67500</v>
      </c>
      <c r="L24" s="6">
        <f t="shared" si="10"/>
        <v>67500</v>
      </c>
      <c r="M24" s="6">
        <f t="shared" si="10"/>
        <v>94500</v>
      </c>
      <c r="N24" s="23">
        <f>SUM(B24:M24)</f>
        <v>645000</v>
      </c>
      <c r="O24" s="16"/>
      <c r="P24" s="36"/>
      <c r="Q24" s="36"/>
      <c r="R24" s="36"/>
      <c r="S24" s="36"/>
    </row>
    <row r="25" spans="1:20" ht="11.25" customHeight="1" x14ac:dyDescent="0.2">
      <c r="A25" s="7" t="s">
        <v>0</v>
      </c>
      <c r="B25" s="31">
        <v>20</v>
      </c>
      <c r="C25" s="31">
        <v>20</v>
      </c>
      <c r="D25" s="31">
        <v>20</v>
      </c>
      <c r="E25" s="31">
        <v>20</v>
      </c>
      <c r="F25" s="31">
        <v>20</v>
      </c>
      <c r="G25" s="31">
        <v>20</v>
      </c>
      <c r="H25" s="31">
        <v>20</v>
      </c>
      <c r="I25" s="31">
        <v>20</v>
      </c>
      <c r="J25" s="31">
        <v>20</v>
      </c>
      <c r="K25" s="31">
        <v>20</v>
      </c>
      <c r="L25" s="31">
        <v>20</v>
      </c>
      <c r="M25" s="31">
        <v>20</v>
      </c>
      <c r="N25" s="32"/>
      <c r="O25" s="9"/>
      <c r="P25" s="38"/>
      <c r="Q25" s="38"/>
      <c r="R25" s="38"/>
      <c r="S25" s="38"/>
    </row>
    <row r="26" spans="1:20" ht="11.25" customHeight="1" x14ac:dyDescent="0.2">
      <c r="A26" s="20" t="s">
        <v>5</v>
      </c>
      <c r="B26" s="3">
        <f>B24*B25</f>
        <v>450000</v>
      </c>
      <c r="C26" s="3">
        <f t="shared" ref="C26:S26" si="11">C24*C25</f>
        <v>690000</v>
      </c>
      <c r="D26" s="3">
        <f t="shared" si="11"/>
        <v>810000</v>
      </c>
      <c r="E26" s="3">
        <f t="shared" si="11"/>
        <v>1050000</v>
      </c>
      <c r="F26" s="3">
        <f t="shared" si="11"/>
        <v>562500</v>
      </c>
      <c r="G26" s="3">
        <f t="shared" si="11"/>
        <v>937500</v>
      </c>
      <c r="H26" s="3">
        <f t="shared" si="11"/>
        <v>1250000</v>
      </c>
      <c r="I26" s="3">
        <f t="shared" si="11"/>
        <v>1750000</v>
      </c>
      <c r="J26" s="3">
        <f t="shared" si="11"/>
        <v>810000</v>
      </c>
      <c r="K26" s="3">
        <f t="shared" si="11"/>
        <v>1350000</v>
      </c>
      <c r="L26" s="3">
        <f t="shared" si="11"/>
        <v>1350000</v>
      </c>
      <c r="M26" s="3">
        <f t="shared" si="11"/>
        <v>1890000</v>
      </c>
      <c r="N26" s="21">
        <f>SUM(B26:M26)</f>
        <v>12900000</v>
      </c>
      <c r="O26" s="9"/>
      <c r="P26" s="50">
        <f>P24*P25</f>
        <v>0</v>
      </c>
      <c r="Q26" s="41">
        <f t="shared" si="11"/>
        <v>0</v>
      </c>
      <c r="R26" s="41">
        <f t="shared" si="11"/>
        <v>0</v>
      </c>
      <c r="S26" s="41">
        <f t="shared" si="11"/>
        <v>0</v>
      </c>
    </row>
    <row r="27" spans="1:20" ht="11.25" customHeight="1" x14ac:dyDescent="0.2">
      <c r="A27" s="1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24"/>
      <c r="O27" s="9"/>
      <c r="P27" s="50"/>
      <c r="Q27" s="51"/>
      <c r="R27" s="44"/>
      <c r="S27" s="52"/>
    </row>
    <row r="28" spans="1:20" ht="11.25" customHeight="1" x14ac:dyDescent="0.2">
      <c r="A28" s="35" t="s">
        <v>6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7">
        <f>SUM(B28:M28)</f>
        <v>0</v>
      </c>
      <c r="O28" s="16"/>
      <c r="P28" s="36"/>
      <c r="Q28" s="36"/>
      <c r="R28" s="36"/>
      <c r="S28" s="36"/>
    </row>
    <row r="29" spans="1:20" ht="11.25" customHeight="1" x14ac:dyDescent="0.2">
      <c r="A29" s="35" t="s">
        <v>0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9"/>
      <c r="P29" s="38"/>
      <c r="Q29" s="38"/>
      <c r="R29" s="38"/>
      <c r="S29" s="38"/>
    </row>
    <row r="30" spans="1:20" ht="11.25" customHeight="1" x14ac:dyDescent="0.2">
      <c r="A30" s="40" t="s">
        <v>7</v>
      </c>
      <c r="B30" s="41">
        <f>B28*B29</f>
        <v>0</v>
      </c>
      <c r="C30" s="41">
        <f t="shared" ref="C30:M30" si="12">C28*C29</f>
        <v>0</v>
      </c>
      <c r="D30" s="41">
        <f t="shared" si="12"/>
        <v>0</v>
      </c>
      <c r="E30" s="41">
        <f t="shared" si="12"/>
        <v>0</v>
      </c>
      <c r="F30" s="41">
        <f t="shared" si="12"/>
        <v>0</v>
      </c>
      <c r="G30" s="41">
        <f t="shared" si="12"/>
        <v>0</v>
      </c>
      <c r="H30" s="41">
        <f t="shared" si="12"/>
        <v>0</v>
      </c>
      <c r="I30" s="41">
        <f t="shared" si="12"/>
        <v>0</v>
      </c>
      <c r="J30" s="41">
        <f t="shared" si="12"/>
        <v>0</v>
      </c>
      <c r="K30" s="41">
        <f t="shared" si="12"/>
        <v>0</v>
      </c>
      <c r="L30" s="41">
        <f t="shared" si="12"/>
        <v>0</v>
      </c>
      <c r="M30" s="41">
        <f t="shared" si="12"/>
        <v>0</v>
      </c>
      <c r="N30" s="42">
        <f>SUM(B30:M30)</f>
        <v>0</v>
      </c>
      <c r="O30" s="9"/>
      <c r="P30" s="50">
        <f>P28*P29</f>
        <v>0</v>
      </c>
      <c r="Q30" s="41">
        <f t="shared" ref="Q30:S30" si="13">Q28*Q29</f>
        <v>0</v>
      </c>
      <c r="R30" s="41">
        <f t="shared" si="13"/>
        <v>0</v>
      </c>
      <c r="S30" s="41">
        <f t="shared" si="13"/>
        <v>0</v>
      </c>
    </row>
    <row r="31" spans="1:20" ht="11.25" customHeight="1" x14ac:dyDescent="0.2">
      <c r="A31" s="43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5"/>
      <c r="O31" s="9"/>
      <c r="P31" s="50"/>
      <c r="Q31" s="51"/>
      <c r="R31" s="44"/>
      <c r="S31" s="52"/>
    </row>
    <row r="32" spans="1:20" ht="11.25" customHeight="1" x14ac:dyDescent="0.2">
      <c r="A32" s="35" t="s">
        <v>9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7">
        <f>SUM(B32:M32)</f>
        <v>0</v>
      </c>
      <c r="O32" s="16"/>
      <c r="P32" s="36"/>
      <c r="Q32" s="36"/>
      <c r="R32" s="36"/>
      <c r="S32" s="36"/>
    </row>
    <row r="33" spans="1:19" ht="11.25" customHeight="1" x14ac:dyDescent="0.2">
      <c r="A33" s="35" t="s">
        <v>0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9"/>
      <c r="O33" s="9"/>
      <c r="P33" s="38"/>
      <c r="Q33" s="38"/>
      <c r="R33" s="38"/>
      <c r="S33" s="38"/>
    </row>
    <row r="34" spans="1:19" ht="11.25" customHeight="1" x14ac:dyDescent="0.2">
      <c r="A34" s="40" t="s">
        <v>10</v>
      </c>
      <c r="B34" s="41">
        <f t="shared" ref="B34:M34" si="14">B32*B33</f>
        <v>0</v>
      </c>
      <c r="C34" s="41">
        <f t="shared" si="14"/>
        <v>0</v>
      </c>
      <c r="D34" s="41">
        <f t="shared" si="14"/>
        <v>0</v>
      </c>
      <c r="E34" s="41">
        <f t="shared" si="14"/>
        <v>0</v>
      </c>
      <c r="F34" s="41">
        <f t="shared" si="14"/>
        <v>0</v>
      </c>
      <c r="G34" s="41">
        <f t="shared" si="14"/>
        <v>0</v>
      </c>
      <c r="H34" s="41">
        <f t="shared" si="14"/>
        <v>0</v>
      </c>
      <c r="I34" s="41">
        <f t="shared" si="14"/>
        <v>0</v>
      </c>
      <c r="J34" s="41">
        <f t="shared" si="14"/>
        <v>0</v>
      </c>
      <c r="K34" s="41">
        <f t="shared" si="14"/>
        <v>0</v>
      </c>
      <c r="L34" s="41">
        <f t="shared" si="14"/>
        <v>0</v>
      </c>
      <c r="M34" s="41">
        <f t="shared" si="14"/>
        <v>0</v>
      </c>
      <c r="N34" s="42">
        <f>SUM(B34:M34)</f>
        <v>0</v>
      </c>
      <c r="O34" s="9"/>
      <c r="P34" s="50">
        <f>P32*P33</f>
        <v>0</v>
      </c>
      <c r="Q34" s="41">
        <f>Q32*Q33</f>
        <v>0</v>
      </c>
      <c r="R34" s="41">
        <f>R32*R33</f>
        <v>0</v>
      </c>
      <c r="S34" s="41">
        <f>S32*S33</f>
        <v>0</v>
      </c>
    </row>
    <row r="35" spans="1:19" ht="11.25" customHeight="1" x14ac:dyDescent="0.2">
      <c r="A35" s="1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25"/>
      <c r="O35" s="10"/>
      <c r="P35" s="53"/>
      <c r="Q35" s="54"/>
      <c r="R35" s="55"/>
      <c r="S35" s="56"/>
    </row>
    <row r="36" spans="1:19" s="11" customFormat="1" ht="11.25" customHeight="1" x14ac:dyDescent="0.2">
      <c r="A36" s="58" t="s">
        <v>15</v>
      </c>
      <c r="B36" s="59">
        <f>(B10+B14+B18+B22+B26+B30+B34)</f>
        <v>1586320</v>
      </c>
      <c r="C36" s="59">
        <f t="shared" ref="C36:S36" si="15">(C10+C14+C18+C22+C26+C30+C34)</f>
        <v>2430580</v>
      </c>
      <c r="D36" s="59">
        <f t="shared" si="15"/>
        <v>2853020</v>
      </c>
      <c r="E36" s="59">
        <f t="shared" si="15"/>
        <v>3695420</v>
      </c>
      <c r="F36" s="59">
        <f t="shared" si="15"/>
        <v>1985535</v>
      </c>
      <c r="G36" s="59">
        <f t="shared" si="15"/>
        <v>3314145</v>
      </c>
      <c r="H36" s="59">
        <f t="shared" si="15"/>
        <v>4720395</v>
      </c>
      <c r="I36" s="59">
        <f t="shared" si="15"/>
        <v>6599145</v>
      </c>
      <c r="J36" s="59">
        <f t="shared" si="15"/>
        <v>3067095</v>
      </c>
      <c r="K36" s="59">
        <f t="shared" si="15"/>
        <v>5096145</v>
      </c>
      <c r="L36" s="59">
        <f t="shared" si="15"/>
        <v>5096145</v>
      </c>
      <c r="M36" s="59">
        <f t="shared" si="15"/>
        <v>7122954.9999999991</v>
      </c>
      <c r="N36" s="60">
        <f>SUM(B36:M36)</f>
        <v>47566900</v>
      </c>
      <c r="O36" s="9"/>
      <c r="P36" s="50">
        <f>(P10+P14+P18+P22+P26+P30+P34)</f>
        <v>0</v>
      </c>
      <c r="Q36" s="50">
        <f t="shared" si="15"/>
        <v>0</v>
      </c>
      <c r="R36" s="57">
        <f t="shared" si="15"/>
        <v>0</v>
      </c>
      <c r="S36" s="57">
        <f t="shared" si="15"/>
        <v>0</v>
      </c>
    </row>
    <row r="37" spans="1:19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6"/>
      <c r="O37" s="17"/>
      <c r="P37" s="2"/>
      <c r="Q37" s="2"/>
      <c r="R37" s="2"/>
      <c r="S37" s="2"/>
    </row>
  </sheetData>
  <pageMargins left="0" right="0" top="1" bottom="1" header="0.5" footer="0.5"/>
  <pageSetup scale="86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58" workbookViewId="0">
      <selection activeCell="D15" sqref="D15"/>
    </sheetView>
  </sheetViews>
  <sheetFormatPr defaultRowHeight="12.75" x14ac:dyDescent="0.2"/>
  <cols>
    <col min="1" max="1" width="20.140625" bestFit="1" customWidth="1"/>
    <col min="2" max="2" width="13.28515625" bestFit="1" customWidth="1"/>
    <col min="3" max="3" width="22.5703125" bestFit="1" customWidth="1"/>
    <col min="4" max="4" width="23" bestFit="1" customWidth="1"/>
    <col min="6" max="6" width="19.140625" bestFit="1" customWidth="1"/>
  </cols>
  <sheetData>
    <row r="1" spans="1:3" x14ac:dyDescent="0.2">
      <c r="A1" t="s">
        <v>41</v>
      </c>
    </row>
    <row r="2" spans="1:3" x14ac:dyDescent="0.2">
      <c r="A2" s="74" t="s">
        <v>36</v>
      </c>
      <c r="B2" s="74"/>
      <c r="C2" s="64">
        <v>5000000</v>
      </c>
    </row>
    <row r="3" spans="1:3" x14ac:dyDescent="0.2">
      <c r="B3" s="61"/>
    </row>
    <row r="4" spans="1:3" x14ac:dyDescent="0.2">
      <c r="A4" s="62" t="s">
        <v>34</v>
      </c>
      <c r="B4" s="62" t="s">
        <v>42</v>
      </c>
      <c r="C4" s="62" t="s">
        <v>40</v>
      </c>
    </row>
    <row r="5" spans="1:3" x14ac:dyDescent="0.2">
      <c r="A5" s="62">
        <v>0</v>
      </c>
      <c r="B5" s="62">
        <v>0.02</v>
      </c>
      <c r="C5" s="62">
        <f>C2*B5</f>
        <v>100000</v>
      </c>
    </row>
    <row r="6" spans="1:3" x14ac:dyDescent="0.2">
      <c r="A6" s="62">
        <v>0.5</v>
      </c>
      <c r="B6" s="62">
        <v>0.05</v>
      </c>
      <c r="C6" s="62">
        <f>C2*B6</f>
        <v>250000</v>
      </c>
    </row>
    <row r="7" spans="1:3" x14ac:dyDescent="0.2">
      <c r="A7" s="62">
        <v>1</v>
      </c>
      <c r="B7" s="62">
        <v>0.08</v>
      </c>
      <c r="C7" s="62">
        <f>C2*B7</f>
        <v>400000</v>
      </c>
    </row>
    <row r="8" spans="1:3" x14ac:dyDescent="0.2">
      <c r="A8" s="62">
        <v>1.5</v>
      </c>
      <c r="B8" s="62">
        <v>0.1</v>
      </c>
      <c r="C8" s="62">
        <f>C2*B8</f>
        <v>500000</v>
      </c>
    </row>
    <row r="9" spans="1:3" x14ac:dyDescent="0.2">
      <c r="A9" s="62">
        <v>2</v>
      </c>
      <c r="B9" s="62">
        <v>0.12</v>
      </c>
      <c r="C9" s="62">
        <f>C2*B9</f>
        <v>600000</v>
      </c>
    </row>
    <row r="10" spans="1:3" x14ac:dyDescent="0.2">
      <c r="A10" s="62">
        <v>2.5</v>
      </c>
      <c r="B10" s="62">
        <v>0.18</v>
      </c>
      <c r="C10" s="62">
        <f>C2*B10</f>
        <v>900000</v>
      </c>
    </row>
    <row r="11" spans="1:3" x14ac:dyDescent="0.2">
      <c r="A11" s="62">
        <v>3</v>
      </c>
      <c r="B11" s="62">
        <v>0.2</v>
      </c>
      <c r="C11" s="62">
        <f>C2*B11</f>
        <v>1000000</v>
      </c>
    </row>
    <row r="12" spans="1:3" x14ac:dyDescent="0.2">
      <c r="A12" s="62">
        <v>3.5</v>
      </c>
      <c r="B12" s="62">
        <v>0.25</v>
      </c>
      <c r="C12" s="62">
        <f>C2*B12</f>
        <v>1250000</v>
      </c>
    </row>
    <row r="13" spans="1:3" x14ac:dyDescent="0.2">
      <c r="A13" s="72">
        <v>4</v>
      </c>
      <c r="B13" s="72">
        <v>0.27</v>
      </c>
      <c r="C13" s="72">
        <f>C2*B13</f>
        <v>1350000</v>
      </c>
    </row>
    <row r="15" spans="1:3" x14ac:dyDescent="0.2">
      <c r="A15" s="63" t="s">
        <v>35</v>
      </c>
      <c r="B15" s="63">
        <f>SUM(B5:B12)</f>
        <v>1</v>
      </c>
      <c r="C15" s="63">
        <f>SUM(C5:C12)</f>
        <v>5000000</v>
      </c>
    </row>
    <row r="18" spans="1:7" x14ac:dyDescent="0.2">
      <c r="A18" s="62" t="s">
        <v>34</v>
      </c>
      <c r="B18" s="62" t="s">
        <v>37</v>
      </c>
      <c r="C18" s="62" t="s">
        <v>43</v>
      </c>
      <c r="D18" s="62" t="s">
        <v>44</v>
      </c>
    </row>
    <row r="19" spans="1:7" x14ac:dyDescent="0.2">
      <c r="A19" s="62">
        <v>0</v>
      </c>
      <c r="B19" s="62">
        <v>1</v>
      </c>
      <c r="C19" s="62">
        <v>0.15</v>
      </c>
      <c r="D19" s="62">
        <f>G21*C19</f>
        <v>15000</v>
      </c>
    </row>
    <row r="20" spans="1:7" x14ac:dyDescent="0.2">
      <c r="A20" s="62"/>
      <c r="B20" s="62">
        <v>2</v>
      </c>
      <c r="C20" s="62">
        <v>0.25</v>
      </c>
      <c r="D20" s="62">
        <f>G21*C20</f>
        <v>25000</v>
      </c>
    </row>
    <row r="21" spans="1:7" x14ac:dyDescent="0.2">
      <c r="A21" s="62"/>
      <c r="B21" s="62">
        <v>3</v>
      </c>
      <c r="C21" s="62">
        <v>0.25</v>
      </c>
      <c r="D21" s="62">
        <f>G21*C21</f>
        <v>25000</v>
      </c>
      <c r="F21" s="67" t="s">
        <v>45</v>
      </c>
      <c r="G21" s="67">
        <f>C5</f>
        <v>100000</v>
      </c>
    </row>
    <row r="22" spans="1:7" x14ac:dyDescent="0.2">
      <c r="A22" s="62"/>
      <c r="B22" s="62">
        <v>4</v>
      </c>
      <c r="C22" s="62">
        <v>0.35</v>
      </c>
      <c r="D22" s="62">
        <f>G21*C22</f>
        <v>35000</v>
      </c>
      <c r="F22" s="67" t="s">
        <v>38</v>
      </c>
      <c r="G22" s="67">
        <f>SUM(C19:C22)</f>
        <v>1</v>
      </c>
    </row>
    <row r="23" spans="1:7" x14ac:dyDescent="0.2">
      <c r="A23" s="62">
        <v>0.5</v>
      </c>
      <c r="B23" s="62">
        <v>5</v>
      </c>
      <c r="C23" s="62">
        <v>0.15</v>
      </c>
      <c r="D23" s="62">
        <f>G25*C23</f>
        <v>37500</v>
      </c>
    </row>
    <row r="24" spans="1:7" x14ac:dyDescent="0.2">
      <c r="A24" s="62"/>
      <c r="B24" s="62">
        <v>6</v>
      </c>
      <c r="C24" s="62">
        <v>0.25</v>
      </c>
      <c r="D24" s="62">
        <f>G25*C24</f>
        <v>62500</v>
      </c>
    </row>
    <row r="25" spans="1:7" x14ac:dyDescent="0.2">
      <c r="A25" s="62"/>
      <c r="B25" s="62">
        <v>7</v>
      </c>
      <c r="C25" s="62">
        <v>0.25</v>
      </c>
      <c r="D25" s="62">
        <f>G25*C25</f>
        <v>62500</v>
      </c>
      <c r="F25" s="66" t="s">
        <v>46</v>
      </c>
      <c r="G25" s="66">
        <f>C6</f>
        <v>250000</v>
      </c>
    </row>
    <row r="26" spans="1:7" x14ac:dyDescent="0.2">
      <c r="A26" s="62"/>
      <c r="B26" s="62">
        <v>8</v>
      </c>
      <c r="C26" s="62">
        <v>0.35</v>
      </c>
      <c r="D26" s="62">
        <f>G25*C26</f>
        <v>87500</v>
      </c>
      <c r="F26" s="66" t="s">
        <v>39</v>
      </c>
      <c r="G26" s="66">
        <f>SUM(C23:C26)</f>
        <v>1</v>
      </c>
    </row>
    <row r="27" spans="1:7" x14ac:dyDescent="0.2">
      <c r="A27" s="62">
        <v>1</v>
      </c>
      <c r="B27" s="62">
        <v>9</v>
      </c>
      <c r="C27" s="62">
        <v>0.15</v>
      </c>
      <c r="D27" s="62">
        <f>G29*C27</f>
        <v>60000</v>
      </c>
    </row>
    <row r="28" spans="1:7" x14ac:dyDescent="0.2">
      <c r="A28" s="62"/>
      <c r="B28" s="62">
        <v>10</v>
      </c>
      <c r="C28" s="62">
        <v>0.25</v>
      </c>
      <c r="D28" s="62">
        <f>G29*C28</f>
        <v>100000</v>
      </c>
    </row>
    <row r="29" spans="1:7" x14ac:dyDescent="0.2">
      <c r="A29" s="62"/>
      <c r="B29" s="62">
        <v>11</v>
      </c>
      <c r="C29" s="62">
        <v>0.25</v>
      </c>
      <c r="D29" s="62">
        <f>G29*C29</f>
        <v>100000</v>
      </c>
      <c r="F29" s="65" t="s">
        <v>47</v>
      </c>
      <c r="G29" s="65">
        <f>C7</f>
        <v>400000</v>
      </c>
    </row>
    <row r="30" spans="1:7" x14ac:dyDescent="0.2">
      <c r="A30" s="62"/>
      <c r="B30" s="62">
        <v>12</v>
      </c>
      <c r="C30" s="62">
        <v>0.35</v>
      </c>
      <c r="D30" s="62">
        <f>G29*C30</f>
        <v>140000</v>
      </c>
      <c r="F30" s="65" t="s">
        <v>48</v>
      </c>
      <c r="G30" s="65">
        <f>SUM(C27:C30)</f>
        <v>1</v>
      </c>
    </row>
    <row r="33" spans="1:7" x14ac:dyDescent="0.2">
      <c r="A33" s="62" t="s">
        <v>34</v>
      </c>
      <c r="B33" s="62" t="s">
        <v>37</v>
      </c>
      <c r="C33" s="62" t="s">
        <v>43</v>
      </c>
      <c r="D33" s="62" t="s">
        <v>44</v>
      </c>
    </row>
    <row r="34" spans="1:7" x14ac:dyDescent="0.2">
      <c r="A34" s="62">
        <v>1</v>
      </c>
      <c r="B34" s="62">
        <v>1</v>
      </c>
      <c r="C34" s="62">
        <v>0.15</v>
      </c>
      <c r="D34" s="62">
        <f>G36*C34</f>
        <v>60000</v>
      </c>
    </row>
    <row r="35" spans="1:7" x14ac:dyDescent="0.2">
      <c r="A35" s="62"/>
      <c r="B35" s="62">
        <v>2</v>
      </c>
      <c r="C35" s="62">
        <v>0.23</v>
      </c>
      <c r="D35" s="62">
        <f>G36*C35</f>
        <v>92000</v>
      </c>
    </row>
    <row r="36" spans="1:7" x14ac:dyDescent="0.2">
      <c r="A36" s="62"/>
      <c r="B36" s="62">
        <v>3</v>
      </c>
      <c r="C36" s="62">
        <v>0.27</v>
      </c>
      <c r="D36" s="62">
        <f>G36*C36</f>
        <v>108000</v>
      </c>
      <c r="F36" s="69" t="s">
        <v>47</v>
      </c>
      <c r="G36" s="67">
        <f>C7</f>
        <v>400000</v>
      </c>
    </row>
    <row r="37" spans="1:7" x14ac:dyDescent="0.2">
      <c r="A37" s="62"/>
      <c r="B37" s="62">
        <v>4</v>
      </c>
      <c r="C37" s="62">
        <v>0.35</v>
      </c>
      <c r="D37" s="62">
        <f>G36*C37</f>
        <v>140000</v>
      </c>
      <c r="F37" s="69" t="s">
        <v>48</v>
      </c>
      <c r="G37" s="67">
        <f>SUM(C34:C37)</f>
        <v>1</v>
      </c>
    </row>
    <row r="38" spans="1:7" x14ac:dyDescent="0.2">
      <c r="A38" s="62">
        <v>1.5</v>
      </c>
      <c r="B38" s="62">
        <v>5</v>
      </c>
      <c r="C38" s="62">
        <v>0.15</v>
      </c>
      <c r="D38" s="62">
        <f>G40*C38</f>
        <v>75000</v>
      </c>
    </row>
    <row r="39" spans="1:7" x14ac:dyDescent="0.2">
      <c r="A39" s="62"/>
      <c r="B39" s="62">
        <v>6</v>
      </c>
      <c r="C39" s="62">
        <v>0.25</v>
      </c>
      <c r="D39" s="62">
        <f>G40*C39</f>
        <v>125000</v>
      </c>
    </row>
    <row r="40" spans="1:7" x14ac:dyDescent="0.2">
      <c r="A40" s="62"/>
      <c r="B40" s="62">
        <v>7</v>
      </c>
      <c r="C40" s="62">
        <v>0.25</v>
      </c>
      <c r="D40" s="62">
        <f>G40*C40</f>
        <v>125000</v>
      </c>
      <c r="F40" s="70" t="s">
        <v>49</v>
      </c>
      <c r="G40" s="66">
        <f>C8</f>
        <v>500000</v>
      </c>
    </row>
    <row r="41" spans="1:7" x14ac:dyDescent="0.2">
      <c r="A41" s="62"/>
      <c r="B41" s="62">
        <v>8</v>
      </c>
      <c r="C41" s="62">
        <v>0.35</v>
      </c>
      <c r="D41" s="62">
        <f>G40*C41</f>
        <v>175000</v>
      </c>
      <c r="F41" s="70" t="s">
        <v>50</v>
      </c>
      <c r="G41" s="66">
        <f>SUM(C38:C41)</f>
        <v>1</v>
      </c>
    </row>
    <row r="42" spans="1:7" x14ac:dyDescent="0.2">
      <c r="A42" s="62">
        <v>2</v>
      </c>
      <c r="B42" s="62">
        <v>9</v>
      </c>
      <c r="C42" s="62">
        <v>0.15</v>
      </c>
      <c r="D42" s="62">
        <f>G44*C42</f>
        <v>90000</v>
      </c>
    </row>
    <row r="43" spans="1:7" x14ac:dyDescent="0.2">
      <c r="A43" s="62"/>
      <c r="B43" s="62">
        <v>10</v>
      </c>
      <c r="C43" s="62">
        <v>0.25</v>
      </c>
      <c r="D43" s="62">
        <f>G44*C43</f>
        <v>150000</v>
      </c>
    </row>
    <row r="44" spans="1:7" x14ac:dyDescent="0.2">
      <c r="A44" s="62"/>
      <c r="B44" s="62">
        <v>11</v>
      </c>
      <c r="C44" s="62">
        <v>0.25</v>
      </c>
      <c r="D44" s="62">
        <f>G44*C44</f>
        <v>150000</v>
      </c>
      <c r="F44" s="71" t="s">
        <v>51</v>
      </c>
      <c r="G44" s="65">
        <f>C9</f>
        <v>600000</v>
      </c>
    </row>
    <row r="45" spans="1:7" x14ac:dyDescent="0.2">
      <c r="A45" s="62"/>
      <c r="B45" s="62">
        <v>12</v>
      </c>
      <c r="C45" s="62">
        <v>0.35</v>
      </c>
      <c r="D45" s="62">
        <f>G44*C45</f>
        <v>210000</v>
      </c>
      <c r="F45" s="71" t="s">
        <v>52</v>
      </c>
      <c r="G45" s="65">
        <f>SUM(C42:C45)</f>
        <v>1</v>
      </c>
    </row>
    <row r="48" spans="1:7" x14ac:dyDescent="0.2">
      <c r="A48" s="62" t="s">
        <v>34</v>
      </c>
      <c r="B48" s="62" t="s">
        <v>37</v>
      </c>
      <c r="C48" s="62" t="s">
        <v>43</v>
      </c>
      <c r="D48" s="62" t="s">
        <v>44</v>
      </c>
    </row>
    <row r="49" spans="1:7" x14ac:dyDescent="0.2">
      <c r="A49" s="62">
        <v>2</v>
      </c>
      <c r="B49" s="62">
        <v>1</v>
      </c>
      <c r="C49" s="62">
        <v>0.15</v>
      </c>
      <c r="D49" s="62">
        <f>G51*C49</f>
        <v>90000</v>
      </c>
    </row>
    <row r="50" spans="1:7" x14ac:dyDescent="0.2">
      <c r="A50" s="62"/>
      <c r="B50" s="62">
        <v>2</v>
      </c>
      <c r="C50" s="62">
        <v>0.23</v>
      </c>
      <c r="D50" s="62">
        <f>G51*C50</f>
        <v>138000</v>
      </c>
    </row>
    <row r="51" spans="1:7" x14ac:dyDescent="0.2">
      <c r="A51" s="62"/>
      <c r="B51" s="62">
        <v>3</v>
      </c>
      <c r="C51" s="62">
        <v>0.27</v>
      </c>
      <c r="D51" s="62">
        <f>G51*C51</f>
        <v>162000</v>
      </c>
      <c r="F51" s="69" t="s">
        <v>51</v>
      </c>
      <c r="G51" s="67">
        <f>C9</f>
        <v>600000</v>
      </c>
    </row>
    <row r="52" spans="1:7" x14ac:dyDescent="0.2">
      <c r="A52" s="62"/>
      <c r="B52" s="62">
        <v>4</v>
      </c>
      <c r="C52" s="62">
        <v>0.35</v>
      </c>
      <c r="D52" s="62">
        <f>G51*C52</f>
        <v>210000</v>
      </c>
      <c r="F52" s="69" t="s">
        <v>52</v>
      </c>
      <c r="G52" s="67">
        <f>SUM(C49:C52)</f>
        <v>1</v>
      </c>
    </row>
    <row r="53" spans="1:7" x14ac:dyDescent="0.2">
      <c r="A53" s="62">
        <v>2.5</v>
      </c>
      <c r="B53" s="62">
        <v>5</v>
      </c>
      <c r="C53" s="62">
        <v>0.15</v>
      </c>
      <c r="D53" s="62">
        <f>G55*C53</f>
        <v>135000</v>
      </c>
    </row>
    <row r="54" spans="1:7" x14ac:dyDescent="0.2">
      <c r="A54" s="62"/>
      <c r="B54" s="62">
        <v>6</v>
      </c>
      <c r="C54" s="62">
        <v>0.25</v>
      </c>
      <c r="D54" s="62">
        <f>G55*C54</f>
        <v>225000</v>
      </c>
    </row>
    <row r="55" spans="1:7" x14ac:dyDescent="0.2">
      <c r="A55" s="62"/>
      <c r="B55" s="62">
        <v>7</v>
      </c>
      <c r="C55" s="62">
        <v>0.25</v>
      </c>
      <c r="D55" s="62">
        <f>G55*C55</f>
        <v>225000</v>
      </c>
      <c r="F55" s="70" t="s">
        <v>53</v>
      </c>
      <c r="G55" s="66">
        <f>C10</f>
        <v>900000</v>
      </c>
    </row>
    <row r="56" spans="1:7" x14ac:dyDescent="0.2">
      <c r="A56" s="62"/>
      <c r="B56" s="62">
        <v>8</v>
      </c>
      <c r="C56" s="62">
        <v>0.35</v>
      </c>
      <c r="D56" s="62">
        <f>G55*C56</f>
        <v>315000</v>
      </c>
      <c r="F56" s="70" t="s">
        <v>55</v>
      </c>
      <c r="G56" s="66">
        <f>SUM(C53:C56)</f>
        <v>1</v>
      </c>
    </row>
    <row r="57" spans="1:7" x14ac:dyDescent="0.2">
      <c r="A57" s="62">
        <v>3</v>
      </c>
      <c r="B57" s="62">
        <v>9</v>
      </c>
      <c r="C57" s="62">
        <v>0.15</v>
      </c>
      <c r="D57" s="62">
        <f>G59*C57</f>
        <v>150000</v>
      </c>
    </row>
    <row r="58" spans="1:7" x14ac:dyDescent="0.2">
      <c r="A58" s="62"/>
      <c r="B58" s="62">
        <v>10</v>
      </c>
      <c r="C58" s="62">
        <v>0.25</v>
      </c>
      <c r="D58" s="62">
        <f>G59*C58</f>
        <v>250000</v>
      </c>
    </row>
    <row r="59" spans="1:7" x14ac:dyDescent="0.2">
      <c r="A59" s="62"/>
      <c r="B59" s="62">
        <v>11</v>
      </c>
      <c r="C59" s="62">
        <v>0.25</v>
      </c>
      <c r="D59" s="62">
        <f>G59*C59</f>
        <v>250000</v>
      </c>
      <c r="F59" s="71" t="s">
        <v>54</v>
      </c>
      <c r="G59" s="65">
        <f>C11</f>
        <v>1000000</v>
      </c>
    </row>
    <row r="60" spans="1:7" x14ac:dyDescent="0.2">
      <c r="A60" s="62"/>
      <c r="B60" s="62">
        <v>12</v>
      </c>
      <c r="C60" s="62">
        <v>0.35</v>
      </c>
      <c r="D60" s="62">
        <f>G59*C60</f>
        <v>350000</v>
      </c>
      <c r="F60" s="71" t="s">
        <v>56</v>
      </c>
      <c r="G60" s="65">
        <f>SUM(C57:C60)</f>
        <v>1</v>
      </c>
    </row>
    <row r="63" spans="1:7" x14ac:dyDescent="0.2">
      <c r="A63" s="62" t="s">
        <v>34</v>
      </c>
      <c r="B63" s="62" t="s">
        <v>37</v>
      </c>
      <c r="C63" s="62" t="s">
        <v>43</v>
      </c>
      <c r="D63" s="62" t="s">
        <v>44</v>
      </c>
    </row>
    <row r="64" spans="1:7" x14ac:dyDescent="0.2">
      <c r="A64" s="62">
        <v>3</v>
      </c>
      <c r="B64" s="62">
        <v>1</v>
      </c>
      <c r="C64" s="62">
        <v>0.15</v>
      </c>
      <c r="D64" s="62">
        <f>G66*C64</f>
        <v>150000</v>
      </c>
    </row>
    <row r="65" spans="1:7" x14ac:dyDescent="0.2">
      <c r="A65" s="62"/>
      <c r="B65" s="62">
        <v>2</v>
      </c>
      <c r="C65" s="62">
        <v>0.23</v>
      </c>
      <c r="D65" s="62">
        <f>G66*C65</f>
        <v>230000</v>
      </c>
    </row>
    <row r="66" spans="1:7" x14ac:dyDescent="0.2">
      <c r="A66" s="62"/>
      <c r="B66" s="62">
        <v>3</v>
      </c>
      <c r="C66" s="62">
        <v>0.27</v>
      </c>
      <c r="D66" s="62">
        <f>G66*C66</f>
        <v>270000</v>
      </c>
      <c r="F66" s="69" t="s">
        <v>54</v>
      </c>
      <c r="G66" s="67">
        <f>C11</f>
        <v>1000000</v>
      </c>
    </row>
    <row r="67" spans="1:7" x14ac:dyDescent="0.2">
      <c r="A67" s="62"/>
      <c r="B67" s="62">
        <v>4</v>
      </c>
      <c r="C67" s="62">
        <v>0.35</v>
      </c>
      <c r="D67" s="62">
        <f>G66*C67</f>
        <v>350000</v>
      </c>
      <c r="F67" s="69" t="s">
        <v>56</v>
      </c>
      <c r="G67" s="67">
        <f>SUM(C64:C67)</f>
        <v>1</v>
      </c>
    </row>
    <row r="68" spans="1:7" x14ac:dyDescent="0.2">
      <c r="A68" s="62">
        <v>3.5</v>
      </c>
      <c r="B68" s="62">
        <v>5</v>
      </c>
      <c r="C68" s="62">
        <v>0.15</v>
      </c>
      <c r="D68" s="62">
        <f>G70*C68</f>
        <v>187500</v>
      </c>
    </row>
    <row r="69" spans="1:7" x14ac:dyDescent="0.2">
      <c r="A69" s="62"/>
      <c r="B69" s="62">
        <v>6</v>
      </c>
      <c r="C69" s="62">
        <v>0.25</v>
      </c>
      <c r="D69" s="62">
        <f>G70*C69</f>
        <v>312500</v>
      </c>
    </row>
    <row r="70" spans="1:7" x14ac:dyDescent="0.2">
      <c r="A70" s="62"/>
      <c r="B70" s="62">
        <v>7</v>
      </c>
      <c r="C70" s="62">
        <v>0.25</v>
      </c>
      <c r="D70" s="62">
        <f>G70*C70</f>
        <v>312500</v>
      </c>
      <c r="F70" s="70" t="s">
        <v>57</v>
      </c>
      <c r="G70" s="66">
        <f>C12</f>
        <v>1250000</v>
      </c>
    </row>
    <row r="71" spans="1:7" x14ac:dyDescent="0.2">
      <c r="A71" s="62"/>
      <c r="B71" s="62">
        <v>8</v>
      </c>
      <c r="C71" s="62">
        <v>0.35</v>
      </c>
      <c r="D71" s="62">
        <f>G70*C71</f>
        <v>437500</v>
      </c>
      <c r="F71" s="70" t="s">
        <v>58</v>
      </c>
      <c r="G71" s="66">
        <f>SUM(C68:C71)</f>
        <v>1</v>
      </c>
    </row>
    <row r="72" spans="1:7" x14ac:dyDescent="0.2">
      <c r="A72" s="62">
        <v>4</v>
      </c>
      <c r="B72" s="62">
        <v>9</v>
      </c>
      <c r="C72" s="62">
        <v>0.15</v>
      </c>
      <c r="D72" s="62">
        <f>G74*C72</f>
        <v>202500</v>
      </c>
    </row>
    <row r="73" spans="1:7" x14ac:dyDescent="0.2">
      <c r="A73" s="62"/>
      <c r="B73" s="62">
        <v>10</v>
      </c>
      <c r="C73" s="62">
        <v>0.25</v>
      </c>
      <c r="D73" s="62">
        <f>G74*C73</f>
        <v>337500</v>
      </c>
    </row>
    <row r="74" spans="1:7" x14ac:dyDescent="0.2">
      <c r="A74" s="62"/>
      <c r="B74" s="62">
        <v>11</v>
      </c>
      <c r="C74" s="62">
        <v>0.25</v>
      </c>
      <c r="D74" s="62">
        <f>G74*C74</f>
        <v>337500</v>
      </c>
      <c r="F74" s="71" t="s">
        <v>59</v>
      </c>
      <c r="G74" s="65">
        <f>C13</f>
        <v>1350000</v>
      </c>
    </row>
    <row r="75" spans="1:7" x14ac:dyDescent="0.2">
      <c r="A75" s="62"/>
      <c r="B75" s="62">
        <v>12</v>
      </c>
      <c r="C75" s="62">
        <v>0.35</v>
      </c>
      <c r="D75" s="62">
        <f>G74*C75</f>
        <v>472499.99999999994</v>
      </c>
      <c r="F75" s="71" t="s">
        <v>60</v>
      </c>
      <c r="G75" s="65">
        <f>SUM(C72:C75)</f>
        <v>1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Forecast (Year 1)</vt:lpstr>
      <vt:lpstr>Sales Forecast (Year 2)</vt:lpstr>
      <vt:lpstr>Sales Forecast (Year 3)</vt:lpstr>
      <vt:lpstr>Sales Forecast (Year 4)</vt:lpstr>
      <vt:lpstr>Basis of Year Estimates</vt:lpstr>
    </vt:vector>
  </TitlesOfParts>
  <Company>SCORE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Forecast</dc:title>
  <dc:creator>SCORE</dc:creator>
  <cp:lastModifiedBy>Josh</cp:lastModifiedBy>
  <cp:lastPrinted>2001-03-19T07:19:27Z</cp:lastPrinted>
  <dcterms:created xsi:type="dcterms:W3CDTF">2001-02-14T22:06:59Z</dcterms:created>
  <dcterms:modified xsi:type="dcterms:W3CDTF">2015-04-05T10:31:30Z</dcterms:modified>
</cp:coreProperties>
</file>