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E:\Tentreps\"/>
    </mc:Choice>
  </mc:AlternateContent>
  <bookViews>
    <workbookView xWindow="0" yWindow="0" windowWidth="20490" windowHeight="7935" firstSheet="1" activeTab="4"/>
  </bookViews>
  <sheets>
    <sheet name="PnL projection (Year 1)" sheetId="1" r:id="rId1"/>
    <sheet name="PnL projection (Year 2)" sheetId="2" r:id="rId2"/>
    <sheet name="PnL projection (Year 3)" sheetId="3" r:id="rId3"/>
    <sheet name="PnL projection (Year 4)" sheetId="4" r:id="rId4"/>
    <sheet name="Sheet4" sheetId="5" r:id="rId5"/>
  </sheets>
  <definedNames>
    <definedName name="_xlnm.Print_Titles" localSheetId="0">'PnL projection (Year 1)'!$6:$6</definedName>
  </definedNames>
  <calcPr calcId="152511"/>
</workbook>
</file>

<file path=xl/calcChain.xml><?xml version="1.0" encoding="utf-8"?>
<calcChain xmlns="http://schemas.openxmlformats.org/spreadsheetml/2006/main">
  <c r="B21" i="5" l="1"/>
  <c r="N21" i="5"/>
  <c r="J21" i="5"/>
  <c r="J23" i="5" s="1"/>
  <c r="J25" i="5" s="1"/>
  <c r="F21" i="5"/>
  <c r="N23" i="5"/>
  <c r="N25" i="5" s="1"/>
  <c r="B23" i="5"/>
  <c r="B25" i="5" s="1"/>
  <c r="F23" i="5"/>
  <c r="F25" i="5" s="1"/>
  <c r="P9" i="5"/>
  <c r="P10" i="5"/>
  <c r="P11" i="5"/>
  <c r="P12" i="5"/>
  <c r="P13" i="5"/>
  <c r="P14" i="5"/>
  <c r="P15" i="5"/>
  <c r="P16" i="5"/>
  <c r="P17" i="5"/>
  <c r="P18" i="5"/>
  <c r="P8" i="5"/>
  <c r="P19" i="5"/>
  <c r="L19" i="5"/>
  <c r="N19" i="5"/>
  <c r="N5" i="5"/>
  <c r="P5" i="5" s="1"/>
  <c r="P4" i="5"/>
  <c r="L9" i="5"/>
  <c r="L10" i="5"/>
  <c r="L11" i="5"/>
  <c r="L12" i="5"/>
  <c r="L13" i="5"/>
  <c r="L14" i="5"/>
  <c r="L15" i="5"/>
  <c r="L16" i="5"/>
  <c r="L17" i="5"/>
  <c r="L18" i="5"/>
  <c r="L8" i="5"/>
  <c r="H19" i="5"/>
  <c r="H9" i="5"/>
  <c r="H10" i="5"/>
  <c r="H11" i="5"/>
  <c r="H12" i="5"/>
  <c r="H13" i="5"/>
  <c r="H14" i="5"/>
  <c r="H15" i="5"/>
  <c r="H16" i="5"/>
  <c r="H17" i="5"/>
  <c r="H18" i="5"/>
  <c r="H8" i="5"/>
  <c r="D9" i="5"/>
  <c r="D10" i="5"/>
  <c r="D11" i="5"/>
  <c r="D12" i="5"/>
  <c r="D13" i="5"/>
  <c r="D14" i="5"/>
  <c r="D15" i="5"/>
  <c r="D16" i="5"/>
  <c r="D17" i="5"/>
  <c r="D18" i="5"/>
  <c r="D8" i="5"/>
  <c r="B19" i="5"/>
  <c r="D19" i="5" s="1"/>
  <c r="D4" i="5"/>
  <c r="J19" i="5"/>
  <c r="F19" i="5"/>
  <c r="J5" i="5"/>
  <c r="L5" i="5" s="1"/>
  <c r="H5" i="5"/>
  <c r="F5" i="5"/>
  <c r="B5" i="5"/>
  <c r="D5" i="5" s="1"/>
  <c r="L4" i="5"/>
  <c r="H4" i="5"/>
  <c r="AA11" i="4"/>
  <c r="M58" i="4"/>
  <c r="Y36" i="4"/>
  <c r="W36" i="4"/>
  <c r="U36" i="4"/>
  <c r="S36" i="4"/>
  <c r="Q36" i="4"/>
  <c r="O36" i="4"/>
  <c r="M36" i="4"/>
  <c r="K36" i="4"/>
  <c r="I36" i="4"/>
  <c r="G36" i="4"/>
  <c r="E36" i="4"/>
  <c r="C36" i="4"/>
  <c r="AA35" i="4"/>
  <c r="AA34" i="4"/>
  <c r="AA33" i="4"/>
  <c r="AA32" i="4"/>
  <c r="AA31" i="4"/>
  <c r="AA30" i="4"/>
  <c r="AA29" i="4"/>
  <c r="AA28" i="4"/>
  <c r="AA25" i="4"/>
  <c r="AA36" i="4" s="1"/>
  <c r="Y20" i="4"/>
  <c r="W20" i="4"/>
  <c r="U20" i="4"/>
  <c r="S20" i="4"/>
  <c r="Q20" i="4"/>
  <c r="O20" i="4"/>
  <c r="M20" i="4"/>
  <c r="K20" i="4"/>
  <c r="I20" i="4"/>
  <c r="G20" i="4"/>
  <c r="E20" i="4"/>
  <c r="C20" i="4"/>
  <c r="AA19" i="4"/>
  <c r="AA16" i="4"/>
  <c r="AA20" i="4" s="1"/>
  <c r="Y13" i="4"/>
  <c r="Z8" i="4" s="1"/>
  <c r="W13" i="4"/>
  <c r="X9" i="4" s="1"/>
  <c r="U13" i="4"/>
  <c r="V8" i="4" s="1"/>
  <c r="S13" i="4"/>
  <c r="T12" i="4" s="1"/>
  <c r="Q13" i="4"/>
  <c r="R8" i="4" s="1"/>
  <c r="O13" i="4"/>
  <c r="M13" i="4"/>
  <c r="N8" i="4" s="1"/>
  <c r="K13" i="4"/>
  <c r="L12" i="4" s="1"/>
  <c r="I13" i="4"/>
  <c r="J8" i="4" s="1"/>
  <c r="G13" i="4"/>
  <c r="H11" i="4" s="1"/>
  <c r="E13" i="4"/>
  <c r="F8" i="4" s="1"/>
  <c r="C13" i="4"/>
  <c r="D11" i="4" s="1"/>
  <c r="AA12" i="4"/>
  <c r="X12" i="4"/>
  <c r="P12" i="4"/>
  <c r="H12" i="4"/>
  <c r="D12" i="4"/>
  <c r="P11" i="4"/>
  <c r="AA10" i="4"/>
  <c r="X10" i="4"/>
  <c r="P10" i="4"/>
  <c r="H10" i="4"/>
  <c r="AA9" i="4"/>
  <c r="P9" i="4"/>
  <c r="J9" i="4"/>
  <c r="H9" i="4"/>
  <c r="D9" i="4"/>
  <c r="AA8" i="4"/>
  <c r="P8" i="4"/>
  <c r="D8" i="4"/>
  <c r="E6" i="4"/>
  <c r="G6" i="4" s="1"/>
  <c r="I6" i="4" s="1"/>
  <c r="K6" i="4" s="1"/>
  <c r="M6" i="4" s="1"/>
  <c r="O6" i="4" s="1"/>
  <c r="Q6" i="4" s="1"/>
  <c r="S6" i="4" s="1"/>
  <c r="U6" i="4" s="1"/>
  <c r="W6" i="4" s="1"/>
  <c r="Y6" i="4" s="1"/>
  <c r="C6" i="4"/>
  <c r="M58" i="3"/>
  <c r="Y36" i="3"/>
  <c r="W36" i="3"/>
  <c r="U36" i="3"/>
  <c r="S36" i="3"/>
  <c r="Q36" i="3"/>
  <c r="O36" i="3"/>
  <c r="M36" i="3"/>
  <c r="K36" i="3"/>
  <c r="I36" i="3"/>
  <c r="G36" i="3"/>
  <c r="E36" i="3"/>
  <c r="C36" i="3"/>
  <c r="AA35" i="3"/>
  <c r="AA34" i="3"/>
  <c r="AA33" i="3"/>
  <c r="AA32" i="3"/>
  <c r="AA31" i="3"/>
  <c r="AA30" i="3"/>
  <c r="AA29" i="3"/>
  <c r="AA28" i="3"/>
  <c r="AA25" i="3"/>
  <c r="AA36" i="3" s="1"/>
  <c r="Y20" i="3"/>
  <c r="W20" i="3"/>
  <c r="U20" i="3"/>
  <c r="S20" i="3"/>
  <c r="Q20" i="3"/>
  <c r="O20" i="3"/>
  <c r="M20" i="3"/>
  <c r="K20" i="3"/>
  <c r="I20" i="3"/>
  <c r="G20" i="3"/>
  <c r="E20" i="3"/>
  <c r="C20" i="3"/>
  <c r="AA19" i="3"/>
  <c r="AA16" i="3"/>
  <c r="AA20" i="3" s="1"/>
  <c r="Y13" i="3"/>
  <c r="Z12" i="3" s="1"/>
  <c r="W13" i="3"/>
  <c r="U13" i="3"/>
  <c r="V11" i="3" s="1"/>
  <c r="S13" i="3"/>
  <c r="Q13" i="3"/>
  <c r="R29" i="3" s="1"/>
  <c r="O13" i="3"/>
  <c r="P10" i="3" s="1"/>
  <c r="M13" i="3"/>
  <c r="N35" i="3" s="1"/>
  <c r="K13" i="3"/>
  <c r="I13" i="3"/>
  <c r="J32" i="3" s="1"/>
  <c r="G13" i="3"/>
  <c r="E13" i="3"/>
  <c r="F12" i="3" s="1"/>
  <c r="C13" i="3"/>
  <c r="AA12" i="3"/>
  <c r="J12" i="3"/>
  <c r="AA11" i="3"/>
  <c r="J11" i="3"/>
  <c r="F11" i="3"/>
  <c r="AA10" i="3"/>
  <c r="AA9" i="3"/>
  <c r="R9" i="3"/>
  <c r="F9" i="3"/>
  <c r="AA8" i="3"/>
  <c r="N8" i="3"/>
  <c r="F8" i="3"/>
  <c r="E6" i="3"/>
  <c r="G6" i="3" s="1"/>
  <c r="I6" i="3" s="1"/>
  <c r="K6" i="3" s="1"/>
  <c r="M6" i="3" s="1"/>
  <c r="O6" i="3" s="1"/>
  <c r="Q6" i="3" s="1"/>
  <c r="S6" i="3" s="1"/>
  <c r="U6" i="3" s="1"/>
  <c r="W6" i="3" s="1"/>
  <c r="Y6" i="3" s="1"/>
  <c r="C6" i="3"/>
  <c r="AA12" i="2"/>
  <c r="M58" i="2"/>
  <c r="Y36" i="2"/>
  <c r="W36" i="2"/>
  <c r="U36" i="2"/>
  <c r="S36" i="2"/>
  <c r="Q36" i="2"/>
  <c r="O36" i="2"/>
  <c r="M36" i="2"/>
  <c r="K36" i="2"/>
  <c r="I36" i="2"/>
  <c r="G36" i="2"/>
  <c r="E36" i="2"/>
  <c r="C36" i="2"/>
  <c r="AA35" i="2"/>
  <c r="AA34" i="2"/>
  <c r="AA33" i="2"/>
  <c r="AA32" i="2"/>
  <c r="AA31" i="2"/>
  <c r="AA30" i="2"/>
  <c r="AA29" i="2"/>
  <c r="AA28" i="2"/>
  <c r="AA25" i="2"/>
  <c r="AA36" i="2" s="1"/>
  <c r="Y20" i="2"/>
  <c r="W20" i="2"/>
  <c r="U20" i="2"/>
  <c r="S20" i="2"/>
  <c r="Q20" i="2"/>
  <c r="O20" i="2"/>
  <c r="M20" i="2"/>
  <c r="K20" i="2"/>
  <c r="I20" i="2"/>
  <c r="G20" i="2"/>
  <c r="E20" i="2"/>
  <c r="C20" i="2"/>
  <c r="AA19" i="2"/>
  <c r="AA16" i="2"/>
  <c r="AA20" i="2" s="1"/>
  <c r="Y13" i="2"/>
  <c r="Y22" i="2" s="1"/>
  <c r="Y38" i="2" s="1"/>
  <c r="W13" i="2"/>
  <c r="X36" i="2" s="1"/>
  <c r="U13" i="2"/>
  <c r="U22" i="2" s="1"/>
  <c r="U38" i="2" s="1"/>
  <c r="S13" i="2"/>
  <c r="T12" i="2" s="1"/>
  <c r="Q13" i="2"/>
  <c r="R35" i="2" s="1"/>
  <c r="O13" i="2"/>
  <c r="P36" i="2" s="1"/>
  <c r="M13" i="2"/>
  <c r="N36" i="2" s="1"/>
  <c r="K13" i="2"/>
  <c r="L25" i="2" s="1"/>
  <c r="I13" i="2"/>
  <c r="J35" i="2" s="1"/>
  <c r="G13" i="2"/>
  <c r="H12" i="2" s="1"/>
  <c r="E13" i="2"/>
  <c r="F34" i="2" s="1"/>
  <c r="C13" i="2"/>
  <c r="D25" i="2" s="1"/>
  <c r="P12" i="2"/>
  <c r="AA11" i="2"/>
  <c r="R11" i="2"/>
  <c r="AA10" i="2"/>
  <c r="Z10" i="2"/>
  <c r="H10" i="2"/>
  <c r="AA9" i="2"/>
  <c r="L9" i="2"/>
  <c r="J9" i="2"/>
  <c r="H9" i="2"/>
  <c r="AA8" i="2"/>
  <c r="E6" i="2"/>
  <c r="G6" i="2" s="1"/>
  <c r="I6" i="2" s="1"/>
  <c r="K6" i="2" s="1"/>
  <c r="M6" i="2" s="1"/>
  <c r="O6" i="2" s="1"/>
  <c r="Q6" i="2" s="1"/>
  <c r="S6" i="2" s="1"/>
  <c r="U6" i="2" s="1"/>
  <c r="W6" i="2" s="1"/>
  <c r="Y6" i="2" s="1"/>
  <c r="C6" i="2"/>
  <c r="T8" i="4" l="1"/>
  <c r="L8" i="4"/>
  <c r="F11" i="4"/>
  <c r="F9" i="4"/>
  <c r="F12" i="4"/>
  <c r="F10" i="4"/>
  <c r="X11" i="4"/>
  <c r="T9" i="4"/>
  <c r="T10" i="4"/>
  <c r="T13" i="4" s="1"/>
  <c r="T11" i="4"/>
  <c r="D10" i="4"/>
  <c r="D13" i="4" s="1"/>
  <c r="L10" i="4"/>
  <c r="L11" i="4"/>
  <c r="X8" i="4"/>
  <c r="AA13" i="4"/>
  <c r="AB35" i="4" s="1"/>
  <c r="P13" i="4"/>
  <c r="L9" i="4"/>
  <c r="L13" i="4" s="1"/>
  <c r="H8" i="4"/>
  <c r="H13" i="4" s="1"/>
  <c r="D35" i="4"/>
  <c r="D34" i="4"/>
  <c r="D33" i="4"/>
  <c r="D32" i="4"/>
  <c r="D31" i="4"/>
  <c r="D36" i="4"/>
  <c r="D30" i="4"/>
  <c r="D28" i="4"/>
  <c r="D20" i="4"/>
  <c r="D29" i="4"/>
  <c r="D27" i="4"/>
  <c r="D25" i="4"/>
  <c r="C22" i="4"/>
  <c r="C38" i="4" s="1"/>
  <c r="D38" i="4" s="1"/>
  <c r="H35" i="4"/>
  <c r="H34" i="4"/>
  <c r="H33" i="4"/>
  <c r="H32" i="4"/>
  <c r="H31" i="4"/>
  <c r="H36" i="4"/>
  <c r="H29" i="4"/>
  <c r="H20" i="4"/>
  <c r="H30" i="4"/>
  <c r="H28" i="4"/>
  <c r="H27" i="4"/>
  <c r="H25" i="4"/>
  <c r="G22" i="4"/>
  <c r="G38" i="4" s="1"/>
  <c r="H38" i="4" s="1"/>
  <c r="L35" i="4"/>
  <c r="L34" i="4"/>
  <c r="L33" i="4"/>
  <c r="L32" i="4"/>
  <c r="L31" i="4"/>
  <c r="L36" i="4"/>
  <c r="L30" i="4"/>
  <c r="L28" i="4"/>
  <c r="L22" i="4"/>
  <c r="L20" i="4"/>
  <c r="L29" i="4"/>
  <c r="L27" i="4"/>
  <c r="L25" i="4"/>
  <c r="K22" i="4"/>
  <c r="K38" i="4" s="1"/>
  <c r="L38" i="4" s="1"/>
  <c r="P35" i="4"/>
  <c r="P34" i="4"/>
  <c r="P33" i="4"/>
  <c r="P32" i="4"/>
  <c r="P31" i="4"/>
  <c r="P36" i="4"/>
  <c r="P27" i="4"/>
  <c r="P29" i="4"/>
  <c r="P20" i="4"/>
  <c r="P30" i="4"/>
  <c r="P28" i="4"/>
  <c r="P25" i="4"/>
  <c r="O22" i="4"/>
  <c r="O38" i="4" s="1"/>
  <c r="P38" i="4" s="1"/>
  <c r="T35" i="4"/>
  <c r="T34" i="4"/>
  <c r="T33" i="4"/>
  <c r="T32" i="4"/>
  <c r="T31" i="4"/>
  <c r="T36" i="4"/>
  <c r="T27" i="4"/>
  <c r="T30" i="4"/>
  <c r="T28" i="4"/>
  <c r="T20" i="4"/>
  <c r="T29" i="4"/>
  <c r="T25" i="4"/>
  <c r="S22" i="4"/>
  <c r="S38" i="4" s="1"/>
  <c r="T38" i="4" s="1"/>
  <c r="X35" i="4"/>
  <c r="X33" i="4"/>
  <c r="X32" i="4"/>
  <c r="X31" i="4"/>
  <c r="X36" i="4"/>
  <c r="X27" i="4"/>
  <c r="X29" i="4"/>
  <c r="X20" i="4"/>
  <c r="X30" i="4"/>
  <c r="X28" i="4"/>
  <c r="X25" i="4"/>
  <c r="W22" i="4"/>
  <c r="W38" i="4" s="1"/>
  <c r="X38" i="4" s="1"/>
  <c r="F36" i="4"/>
  <c r="F35" i="4"/>
  <c r="F34" i="4"/>
  <c r="F33" i="4"/>
  <c r="F32" i="4"/>
  <c r="F31" i="4"/>
  <c r="F30" i="4"/>
  <c r="F29" i="4"/>
  <c r="F28" i="4"/>
  <c r="F27" i="4"/>
  <c r="F25" i="4"/>
  <c r="F20" i="4"/>
  <c r="E22" i="4"/>
  <c r="E38" i="4" s="1"/>
  <c r="F38" i="4" s="1"/>
  <c r="J36" i="4"/>
  <c r="J35" i="4"/>
  <c r="J34" i="4"/>
  <c r="J33" i="4"/>
  <c r="J32" i="4"/>
  <c r="J31" i="4"/>
  <c r="J30" i="4"/>
  <c r="J29" i="4"/>
  <c r="J28" i="4"/>
  <c r="J27" i="4"/>
  <c r="J25" i="4"/>
  <c r="J20" i="4"/>
  <c r="J12" i="4"/>
  <c r="J11" i="4"/>
  <c r="J10" i="4"/>
  <c r="I22" i="4"/>
  <c r="I38" i="4" s="1"/>
  <c r="J38" i="4" s="1"/>
  <c r="N36" i="4"/>
  <c r="N35" i="4"/>
  <c r="N34" i="4"/>
  <c r="N33" i="4"/>
  <c r="N32" i="4"/>
  <c r="N31" i="4"/>
  <c r="N30" i="4"/>
  <c r="N29" i="4"/>
  <c r="N28" i="4"/>
  <c r="N27" i="4"/>
  <c r="N25" i="4"/>
  <c r="N20" i="4"/>
  <c r="N12" i="4"/>
  <c r="N11" i="4"/>
  <c r="N10" i="4"/>
  <c r="N9" i="4"/>
  <c r="M22" i="4"/>
  <c r="M38" i="4" s="1"/>
  <c r="N38" i="4" s="1"/>
  <c r="R36" i="4"/>
  <c r="R35" i="4"/>
  <c r="R34" i="4"/>
  <c r="R33" i="4"/>
  <c r="R32" i="4"/>
  <c r="R31" i="4"/>
  <c r="R30" i="4"/>
  <c r="R29" i="4"/>
  <c r="R28" i="4"/>
  <c r="R25" i="4"/>
  <c r="R20" i="4"/>
  <c r="R12" i="4"/>
  <c r="R11" i="4"/>
  <c r="R10" i="4"/>
  <c r="R9" i="4"/>
  <c r="R27" i="4"/>
  <c r="Q22" i="4"/>
  <c r="Q38" i="4" s="1"/>
  <c r="R38" i="4" s="1"/>
  <c r="V36" i="4"/>
  <c r="V35" i="4"/>
  <c r="V33" i="4"/>
  <c r="V32" i="4"/>
  <c r="V31" i="4"/>
  <c r="V30" i="4"/>
  <c r="V29" i="4"/>
  <c r="V28" i="4"/>
  <c r="V27" i="4"/>
  <c r="V25" i="4"/>
  <c r="V20" i="4"/>
  <c r="V12" i="4"/>
  <c r="V11" i="4"/>
  <c r="V10" i="4"/>
  <c r="V9" i="4"/>
  <c r="U22" i="4"/>
  <c r="U38" i="4" s="1"/>
  <c r="V38" i="4" s="1"/>
  <c r="Z36" i="4"/>
  <c r="Z35" i="4"/>
  <c r="Z34" i="4"/>
  <c r="Z33" i="4"/>
  <c r="Z32" i="4"/>
  <c r="Z31" i="4"/>
  <c r="Z30" i="4"/>
  <c r="Z29" i="4"/>
  <c r="Z28" i="4"/>
  <c r="Y22" i="4"/>
  <c r="Y38" i="4" s="1"/>
  <c r="Z38" i="4" s="1"/>
  <c r="Z27" i="4"/>
  <c r="Z9" i="4"/>
  <c r="Z10" i="4"/>
  <c r="Z11" i="4"/>
  <c r="Z12" i="4"/>
  <c r="Z20" i="4"/>
  <c r="Z25" i="4"/>
  <c r="Z11" i="3"/>
  <c r="N10" i="3"/>
  <c r="R8" i="3"/>
  <c r="R10" i="3"/>
  <c r="R11" i="3"/>
  <c r="R12" i="3"/>
  <c r="V8" i="3"/>
  <c r="V9" i="3"/>
  <c r="V12" i="3"/>
  <c r="R33" i="3"/>
  <c r="N12" i="3"/>
  <c r="J8" i="3"/>
  <c r="J9" i="3"/>
  <c r="J10" i="3"/>
  <c r="F10" i="3"/>
  <c r="F13" i="3" s="1"/>
  <c r="J30" i="3"/>
  <c r="J34" i="3"/>
  <c r="AA13" i="3"/>
  <c r="AB11" i="3" s="1"/>
  <c r="R31" i="3"/>
  <c r="Z28" i="3"/>
  <c r="Z30" i="3"/>
  <c r="Z32" i="3"/>
  <c r="Z8" i="3"/>
  <c r="Z9" i="3"/>
  <c r="Z10" i="3"/>
  <c r="V10" i="3"/>
  <c r="V13" i="3" s="1"/>
  <c r="N9" i="3"/>
  <c r="N11" i="3"/>
  <c r="J28" i="3"/>
  <c r="D35" i="3"/>
  <c r="D34" i="3"/>
  <c r="D33" i="3"/>
  <c r="D32" i="3"/>
  <c r="D31" i="3"/>
  <c r="D30" i="3"/>
  <c r="D29" i="3"/>
  <c r="D28" i="3"/>
  <c r="D36" i="3"/>
  <c r="D25" i="3"/>
  <c r="D20" i="3"/>
  <c r="H35" i="3"/>
  <c r="H34" i="3"/>
  <c r="H33" i="3"/>
  <c r="H32" i="3"/>
  <c r="H31" i="3"/>
  <c r="H30" i="3"/>
  <c r="H29" i="3"/>
  <c r="H28" i="3"/>
  <c r="H36" i="3"/>
  <c r="H27" i="3"/>
  <c r="H20" i="3"/>
  <c r="L35" i="3"/>
  <c r="L34" i="3"/>
  <c r="L33" i="3"/>
  <c r="L32" i="3"/>
  <c r="L31" i="3"/>
  <c r="L30" i="3"/>
  <c r="L29" i="3"/>
  <c r="L28" i="3"/>
  <c r="L36" i="3"/>
  <c r="L25" i="3"/>
  <c r="L20" i="3"/>
  <c r="P35" i="3"/>
  <c r="P34" i="3"/>
  <c r="P33" i="3"/>
  <c r="P32" i="3"/>
  <c r="P31" i="3"/>
  <c r="P30" i="3"/>
  <c r="P29" i="3"/>
  <c r="P28" i="3"/>
  <c r="P36" i="3"/>
  <c r="P27" i="3"/>
  <c r="P20" i="3"/>
  <c r="T35" i="3"/>
  <c r="T34" i="3"/>
  <c r="T33" i="3"/>
  <c r="T32" i="3"/>
  <c r="T31" i="3"/>
  <c r="T30" i="3"/>
  <c r="T29" i="3"/>
  <c r="T28" i="3"/>
  <c r="T36" i="3"/>
  <c r="T25" i="3"/>
  <c r="T20" i="3"/>
  <c r="X35" i="3"/>
  <c r="X33" i="3"/>
  <c r="X32" i="3"/>
  <c r="X31" i="3"/>
  <c r="X30" i="3"/>
  <c r="X29" i="3"/>
  <c r="X28" i="3"/>
  <c r="X36" i="3"/>
  <c r="X27" i="3"/>
  <c r="X20" i="3"/>
  <c r="C22" i="3"/>
  <c r="C38" i="3" s="1"/>
  <c r="D38" i="3" s="1"/>
  <c r="G22" i="3"/>
  <c r="G38" i="3" s="1"/>
  <c r="H38" i="3" s="1"/>
  <c r="O22" i="3"/>
  <c r="O38" i="3" s="1"/>
  <c r="P38" i="3" s="1"/>
  <c r="W22" i="3"/>
  <c r="W38" i="3" s="1"/>
  <c r="X38" i="3" s="1"/>
  <c r="H25" i="3"/>
  <c r="X25" i="3"/>
  <c r="D27" i="3"/>
  <c r="T27"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7" i="3"/>
  <c r="F25" i="3"/>
  <c r="F36" i="3"/>
  <c r="F34" i="3"/>
  <c r="F33" i="3"/>
  <c r="F32" i="3"/>
  <c r="F31" i="3"/>
  <c r="F30" i="3"/>
  <c r="F29" i="3"/>
  <c r="F28" i="3"/>
  <c r="F20" i="3"/>
  <c r="J27" i="3"/>
  <c r="J25" i="3"/>
  <c r="J36" i="3"/>
  <c r="J35" i="3"/>
  <c r="I22" i="3"/>
  <c r="I38" i="3" s="1"/>
  <c r="J20" i="3"/>
  <c r="N27" i="3"/>
  <c r="N25" i="3"/>
  <c r="N36" i="3"/>
  <c r="N34" i="3"/>
  <c r="N33" i="3"/>
  <c r="N32" i="3"/>
  <c r="N31" i="3"/>
  <c r="N30" i="3"/>
  <c r="N29" i="3"/>
  <c r="N28" i="3"/>
  <c r="M22" i="3"/>
  <c r="M38" i="3" s="1"/>
  <c r="N38" i="3" s="1"/>
  <c r="N20" i="3"/>
  <c r="R27" i="3"/>
  <c r="R25" i="3"/>
  <c r="R36" i="3"/>
  <c r="R35" i="3"/>
  <c r="Q22" i="3"/>
  <c r="Q38" i="3" s="1"/>
  <c r="R20" i="3"/>
  <c r="V27" i="3"/>
  <c r="V25" i="3"/>
  <c r="V36" i="3"/>
  <c r="V33" i="3"/>
  <c r="V32" i="3"/>
  <c r="V31" i="3"/>
  <c r="V30" i="3"/>
  <c r="V29" i="3"/>
  <c r="V28" i="3"/>
  <c r="U22" i="3"/>
  <c r="U38" i="3" s="1"/>
  <c r="V38" i="3" s="1"/>
  <c r="V20" i="3"/>
  <c r="Z27" i="3"/>
  <c r="Z25" i="3"/>
  <c r="Z36" i="3"/>
  <c r="Z35" i="3"/>
  <c r="Z34" i="3"/>
  <c r="Y22" i="3"/>
  <c r="Y38" i="3" s="1"/>
  <c r="Z38" i="3" s="1"/>
  <c r="Z20" i="3"/>
  <c r="E22" i="3"/>
  <c r="E38" i="3" s="1"/>
  <c r="F38" i="3" s="1"/>
  <c r="K22" i="3"/>
  <c r="K38" i="3" s="1"/>
  <c r="L38" i="3" s="1"/>
  <c r="S22" i="3"/>
  <c r="S38" i="3" s="1"/>
  <c r="T38" i="3" s="1"/>
  <c r="P25" i="3"/>
  <c r="L27" i="3"/>
  <c r="R28" i="3"/>
  <c r="J29" i="3"/>
  <c r="Z29" i="3"/>
  <c r="R30" i="3"/>
  <c r="J31" i="3"/>
  <c r="Z31" i="3"/>
  <c r="R32" i="3"/>
  <c r="J33" i="3"/>
  <c r="Z33" i="3"/>
  <c r="R34" i="3"/>
  <c r="F35" i="3"/>
  <c r="V35" i="3"/>
  <c r="J38" i="3"/>
  <c r="R38" i="3"/>
  <c r="X8" i="2"/>
  <c r="X11" i="2"/>
  <c r="V8" i="2"/>
  <c r="V10" i="2"/>
  <c r="T10" i="2"/>
  <c r="R8" i="2"/>
  <c r="L10" i="2"/>
  <c r="J10" i="2"/>
  <c r="D9" i="2"/>
  <c r="D8" i="2"/>
  <c r="D10" i="2"/>
  <c r="D11" i="2"/>
  <c r="D12" i="2"/>
  <c r="V9" i="2"/>
  <c r="V11" i="2"/>
  <c r="T8" i="2"/>
  <c r="T9" i="2"/>
  <c r="R9" i="2"/>
  <c r="H8" i="2"/>
  <c r="F8" i="2"/>
  <c r="F9" i="2"/>
  <c r="F11" i="2"/>
  <c r="Z8" i="2"/>
  <c r="Z9" i="2"/>
  <c r="Z11" i="2"/>
  <c r="Z12" i="2"/>
  <c r="Z20" i="2"/>
  <c r="Z34" i="2"/>
  <c r="Z35" i="2"/>
  <c r="Z36" i="2"/>
  <c r="X9" i="2"/>
  <c r="X10" i="2"/>
  <c r="X12" i="2"/>
  <c r="AA13" i="2"/>
  <c r="AB25" i="2" s="1"/>
  <c r="P8" i="2"/>
  <c r="P9" i="2"/>
  <c r="P10" i="2"/>
  <c r="P11" i="2"/>
  <c r="P20" i="2"/>
  <c r="N8" i="2"/>
  <c r="L36" i="2"/>
  <c r="L8" i="2"/>
  <c r="L11" i="2"/>
  <c r="L12" i="2"/>
  <c r="J11" i="2"/>
  <c r="D36" i="2"/>
  <c r="D20" i="2"/>
  <c r="X20" i="2"/>
  <c r="X27" i="2"/>
  <c r="V20" i="2"/>
  <c r="V28" i="2"/>
  <c r="V29" i="2"/>
  <c r="V30" i="2"/>
  <c r="V31" i="2"/>
  <c r="V32" i="2"/>
  <c r="V33" i="2"/>
  <c r="V36" i="2"/>
  <c r="V12" i="2"/>
  <c r="T20" i="2"/>
  <c r="T25" i="2"/>
  <c r="T36" i="2"/>
  <c r="T11" i="2"/>
  <c r="Q22" i="2"/>
  <c r="Q38" i="2" s="1"/>
  <c r="R38" i="2" s="1"/>
  <c r="R36" i="2"/>
  <c r="R10" i="2"/>
  <c r="R12" i="2"/>
  <c r="R20" i="2"/>
  <c r="P27" i="2"/>
  <c r="M22" i="2"/>
  <c r="M38" i="2" s="1"/>
  <c r="N29" i="2"/>
  <c r="N31" i="2"/>
  <c r="N33" i="2"/>
  <c r="N9" i="2"/>
  <c r="N10" i="2"/>
  <c r="N11" i="2"/>
  <c r="N12" i="2"/>
  <c r="N20" i="2"/>
  <c r="N28" i="2"/>
  <c r="N30" i="2"/>
  <c r="N32" i="2"/>
  <c r="N34" i="2"/>
  <c r="L20" i="2"/>
  <c r="J20" i="2"/>
  <c r="J36" i="2"/>
  <c r="J8" i="2"/>
  <c r="J12" i="2"/>
  <c r="I22" i="2"/>
  <c r="I38" i="2" s="1"/>
  <c r="H20" i="2"/>
  <c r="H27" i="2"/>
  <c r="H36" i="2"/>
  <c r="H11" i="2"/>
  <c r="H13" i="2" s="1"/>
  <c r="F10" i="2"/>
  <c r="F12" i="2"/>
  <c r="F20" i="2"/>
  <c r="F36" i="2"/>
  <c r="F28" i="2"/>
  <c r="F29" i="2"/>
  <c r="F30" i="2"/>
  <c r="F31" i="2"/>
  <c r="F32" i="2"/>
  <c r="F33" i="2"/>
  <c r="AB28" i="2"/>
  <c r="D35" i="2"/>
  <c r="D34" i="2"/>
  <c r="D33" i="2"/>
  <c r="D32" i="2"/>
  <c r="D31" i="2"/>
  <c r="D30" i="2"/>
  <c r="D29" i="2"/>
  <c r="D28" i="2"/>
  <c r="F27" i="2"/>
  <c r="F25" i="2"/>
  <c r="H35" i="2"/>
  <c r="H34" i="2"/>
  <c r="H33" i="2"/>
  <c r="H32" i="2"/>
  <c r="H31" i="2"/>
  <c r="H30" i="2"/>
  <c r="H29" i="2"/>
  <c r="H28" i="2"/>
  <c r="J27" i="2"/>
  <c r="J25" i="2"/>
  <c r="J22" i="2"/>
  <c r="L35" i="2"/>
  <c r="L34" i="2"/>
  <c r="L33" i="2"/>
  <c r="L32" i="2"/>
  <c r="L31" i="2"/>
  <c r="L30" i="2"/>
  <c r="L29" i="2"/>
  <c r="L28" i="2"/>
  <c r="N27" i="2"/>
  <c r="N25" i="2"/>
  <c r="P35" i="2"/>
  <c r="P34" i="2"/>
  <c r="P33" i="2"/>
  <c r="P32" i="2"/>
  <c r="P31" i="2"/>
  <c r="P30" i="2"/>
  <c r="P29" i="2"/>
  <c r="P28" i="2"/>
  <c r="R27" i="2"/>
  <c r="R25" i="2"/>
  <c r="T35" i="2"/>
  <c r="T34" i="2"/>
  <c r="T33" i="2"/>
  <c r="T32" i="2"/>
  <c r="T31" i="2"/>
  <c r="T30" i="2"/>
  <c r="T29" i="2"/>
  <c r="T28" i="2"/>
  <c r="V27" i="2"/>
  <c r="V25" i="2"/>
  <c r="V22" i="2"/>
  <c r="X35" i="2"/>
  <c r="X33" i="2"/>
  <c r="X32" i="2"/>
  <c r="X31" i="2"/>
  <c r="X30" i="2"/>
  <c r="X29" i="2"/>
  <c r="X28" i="2"/>
  <c r="Z27" i="2"/>
  <c r="Z25" i="2"/>
  <c r="Z22" i="2"/>
  <c r="C22" i="2"/>
  <c r="E22" i="2"/>
  <c r="G22" i="2"/>
  <c r="G38" i="2" s="1"/>
  <c r="H38" i="2" s="1"/>
  <c r="K22" i="2"/>
  <c r="K38" i="2" s="1"/>
  <c r="L38" i="2" s="1"/>
  <c r="O22" i="2"/>
  <c r="O38" i="2" s="1"/>
  <c r="P38" i="2" s="1"/>
  <c r="S22" i="2"/>
  <c r="S38" i="2" s="1"/>
  <c r="T38" i="2" s="1"/>
  <c r="W22" i="2"/>
  <c r="W38" i="2" s="1"/>
  <c r="X38" i="2" s="1"/>
  <c r="H25" i="2"/>
  <c r="P25" i="2"/>
  <c r="X25" i="2"/>
  <c r="D27" i="2"/>
  <c r="L27" i="2"/>
  <c r="T27" i="2"/>
  <c r="J28" i="2"/>
  <c r="R28" i="2"/>
  <c r="Z28" i="2"/>
  <c r="J29" i="2"/>
  <c r="R29" i="2"/>
  <c r="Z29" i="2"/>
  <c r="J30" i="2"/>
  <c r="R30" i="2"/>
  <c r="Z30" i="2"/>
  <c r="J31" i="2"/>
  <c r="R31" i="2"/>
  <c r="Z31" i="2"/>
  <c r="J32" i="2"/>
  <c r="R32" i="2"/>
  <c r="Z32" i="2"/>
  <c r="J33" i="2"/>
  <c r="R33" i="2"/>
  <c r="Z33" i="2"/>
  <c r="J34" i="2"/>
  <c r="R34" i="2"/>
  <c r="F35" i="2"/>
  <c r="N35" i="2"/>
  <c r="V35" i="2"/>
  <c r="J38" i="2"/>
  <c r="N38" i="2"/>
  <c r="V38" i="2"/>
  <c r="Z38" i="2"/>
  <c r="AA36" i="1"/>
  <c r="X13" i="4" l="1"/>
  <c r="R13" i="4"/>
  <c r="Z22" i="4"/>
  <c r="AB36" i="4"/>
  <c r="J13" i="4"/>
  <c r="AB8" i="4"/>
  <c r="AA22" i="4"/>
  <c r="AA38" i="4" s="1"/>
  <c r="AB38" i="4" s="1"/>
  <c r="F13" i="4"/>
  <c r="AB28" i="4"/>
  <c r="AB12" i="4"/>
  <c r="AB32" i="4"/>
  <c r="N13" i="4"/>
  <c r="AB10" i="4"/>
  <c r="AB25" i="4"/>
  <c r="AB30" i="4"/>
  <c r="AB34" i="4"/>
  <c r="V13" i="4"/>
  <c r="AB9" i="4"/>
  <c r="AB11" i="4"/>
  <c r="AB20" i="4"/>
  <c r="AB27" i="4"/>
  <c r="AB29" i="4"/>
  <c r="AB31" i="4"/>
  <c r="AB33" i="4"/>
  <c r="Z13" i="4"/>
  <c r="X22" i="4"/>
  <c r="D22" i="4"/>
  <c r="R22" i="4"/>
  <c r="N22" i="4"/>
  <c r="J22" i="4"/>
  <c r="F22" i="4"/>
  <c r="T22" i="4"/>
  <c r="P22" i="4"/>
  <c r="V22" i="4"/>
  <c r="H22" i="4"/>
  <c r="R22" i="3"/>
  <c r="R13" i="3"/>
  <c r="AB12" i="3"/>
  <c r="P22" i="3"/>
  <c r="N13" i="3"/>
  <c r="J13" i="3"/>
  <c r="AB25" i="3"/>
  <c r="AB8" i="3"/>
  <c r="AA22" i="3"/>
  <c r="AA38" i="3" s="1"/>
  <c r="AB38" i="3" s="1"/>
  <c r="AB30" i="3"/>
  <c r="AB34" i="3"/>
  <c r="AB10" i="3"/>
  <c r="AB36" i="3"/>
  <c r="AB33" i="3"/>
  <c r="AB31" i="3"/>
  <c r="AB29" i="3"/>
  <c r="AB27" i="3"/>
  <c r="J22" i="3"/>
  <c r="AB32" i="3"/>
  <c r="AB28" i="3"/>
  <c r="AB20" i="3"/>
  <c r="AB35" i="3"/>
  <c r="AB9" i="3"/>
  <c r="Z13" i="3"/>
  <c r="F22" i="3"/>
  <c r="D22" i="3"/>
  <c r="T13" i="3"/>
  <c r="L13" i="3"/>
  <c r="D13" i="3"/>
  <c r="H22" i="3"/>
  <c r="Z22" i="3"/>
  <c r="V22" i="3"/>
  <c r="N22" i="3"/>
  <c r="X13" i="3"/>
  <c r="P13" i="3"/>
  <c r="H13" i="3"/>
  <c r="X22" i="3"/>
  <c r="T22" i="3"/>
  <c r="L22" i="3"/>
  <c r="X13" i="2"/>
  <c r="D13" i="2"/>
  <c r="V13" i="2"/>
  <c r="T13" i="2"/>
  <c r="R13" i="2"/>
  <c r="N22" i="2"/>
  <c r="L13" i="2"/>
  <c r="AB10" i="2"/>
  <c r="AB34" i="2"/>
  <c r="AB32" i="2"/>
  <c r="Z13" i="2"/>
  <c r="AB8" i="2"/>
  <c r="AB12" i="2"/>
  <c r="AA22" i="2"/>
  <c r="AA38" i="2" s="1"/>
  <c r="AB38" i="2" s="1"/>
  <c r="AB30" i="2"/>
  <c r="AB36" i="2"/>
  <c r="AB9" i="2"/>
  <c r="AB11" i="2"/>
  <c r="AB20" i="2"/>
  <c r="AB35" i="2"/>
  <c r="AB27" i="2"/>
  <c r="AB29" i="2"/>
  <c r="AB31" i="2"/>
  <c r="AB33" i="2"/>
  <c r="P13" i="2"/>
  <c r="N13" i="2"/>
  <c r="F13" i="2"/>
  <c r="R22" i="2"/>
  <c r="J13" i="2"/>
  <c r="AB22" i="2"/>
  <c r="C38" i="2"/>
  <c r="D38" i="2" s="1"/>
  <c r="D22" i="2"/>
  <c r="X22" i="2"/>
  <c r="E38" i="2"/>
  <c r="F38" i="2" s="1"/>
  <c r="F22" i="2"/>
  <c r="T22" i="2"/>
  <c r="P22" i="2"/>
  <c r="L22" i="2"/>
  <c r="H22" i="2"/>
  <c r="AA30" i="1"/>
  <c r="M58" i="1"/>
  <c r="AA16" i="1"/>
  <c r="AA32" i="1"/>
  <c r="AB22" i="4" l="1"/>
  <c r="AB13" i="4"/>
  <c r="AB13" i="3"/>
  <c r="AB22" i="3"/>
  <c r="AB13" i="2"/>
  <c r="AA35" i="1"/>
  <c r="AA33" i="1"/>
  <c r="AA34" i="1"/>
  <c r="AA31" i="1"/>
  <c r="AA29" i="1" l="1"/>
  <c r="AA25" i="1" l="1"/>
  <c r="Y13" i="1" l="1"/>
  <c r="W13" i="1"/>
  <c r="U13" i="1"/>
  <c r="S13" i="1"/>
  <c r="Q13" i="1"/>
  <c r="O13" i="1"/>
  <c r="M13" i="1"/>
  <c r="K13" i="1"/>
  <c r="I13" i="1"/>
  <c r="G13" i="1"/>
  <c r="E13" i="1"/>
  <c r="C13" i="1"/>
  <c r="V10" i="1"/>
  <c r="T10" i="1"/>
  <c r="R8" i="1"/>
  <c r="AA9" i="1"/>
  <c r="AA8" i="1"/>
  <c r="D32" i="1" l="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D29"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C36" i="1"/>
  <c r="AA28" i="1"/>
  <c r="C20" i="1"/>
  <c r="D20" i="1" s="1"/>
  <c r="W20" i="1"/>
  <c r="Q20" i="1"/>
  <c r="O20" i="1"/>
  <c r="K20" i="1"/>
  <c r="I20" i="1"/>
  <c r="G20" i="1"/>
  <c r="E6" i="1"/>
  <c r="G6" i="1" s="1"/>
  <c r="I6" i="1" s="1"/>
  <c r="K6" i="1" s="1"/>
  <c r="M6" i="1" s="1"/>
  <c r="O6" i="1" s="1"/>
  <c r="Q6" i="1" s="1"/>
  <c r="S6" i="1" s="1"/>
  <c r="U6" i="1" s="1"/>
  <c r="W6" i="1" s="1"/>
  <c r="Y6" i="1" s="1"/>
  <c r="C6" i="1"/>
  <c r="Y36" i="1"/>
  <c r="W36" i="1"/>
  <c r="U36" i="1"/>
  <c r="S36" i="1"/>
  <c r="Q36" i="1"/>
  <c r="O36" i="1"/>
  <c r="M36" i="1"/>
  <c r="K36" i="1"/>
  <c r="I36" i="1"/>
  <c r="G36" i="1"/>
  <c r="E3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D27" i="1"/>
  <c r="M22" i="1"/>
  <c r="M38" i="1" s="1"/>
  <c r="N38" i="1" s="1"/>
  <c r="O22" i="1"/>
  <c r="O38" i="1" s="1"/>
  <c r="P38" i="1" s="1"/>
  <c r="S22" i="1"/>
  <c r="S38" i="1" s="1"/>
  <c r="T38" i="1" s="1"/>
  <c r="I22" i="1"/>
  <c r="I38" i="1" s="1"/>
  <c r="J38" i="1" s="1"/>
  <c r="Q22" i="1"/>
  <c r="Q38" i="1" s="1"/>
  <c r="R38" i="1" s="1"/>
  <c r="Y22" i="1"/>
  <c r="Y38" i="1" s="1"/>
  <c r="Z38" i="1" s="1"/>
  <c r="D36" i="1"/>
  <c r="D28" i="1"/>
  <c r="F27" i="1"/>
  <c r="F36" i="1"/>
  <c r="J27" i="1"/>
  <c r="J36" i="1"/>
  <c r="N27" i="1"/>
  <c r="N36" i="1"/>
  <c r="R27" i="1"/>
  <c r="R36" i="1"/>
  <c r="R28" i="1"/>
  <c r="V27" i="1"/>
  <c r="V36" i="1"/>
  <c r="Z27" i="1"/>
  <c r="Z36" i="1"/>
  <c r="Z28" i="1"/>
  <c r="H20" i="1"/>
  <c r="L20" i="1"/>
  <c r="P20" i="1"/>
  <c r="T20" i="1"/>
  <c r="X20" i="1"/>
  <c r="H27" i="1"/>
  <c r="J28" i="1"/>
  <c r="L36" i="1"/>
  <c r="N28" i="1"/>
  <c r="P36" i="1"/>
  <c r="C22" i="1"/>
  <c r="L28" i="1"/>
  <c r="P28" i="1"/>
  <c r="P27" i="1"/>
  <c r="T28" i="1"/>
  <c r="T36" i="1"/>
  <c r="X28" i="1"/>
  <c r="X27" i="1"/>
  <c r="F20" i="1"/>
  <c r="J20" i="1"/>
  <c r="N20" i="1"/>
  <c r="R20" i="1"/>
  <c r="V20" i="1"/>
  <c r="Z20" i="1"/>
  <c r="H36" i="1"/>
  <c r="L27" i="1"/>
  <c r="T27" i="1"/>
  <c r="V28"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5.xml><?xml version="1.0" encoding="utf-8"?>
<comments xmlns="http://schemas.openxmlformats.org/spreadsheetml/2006/main">
  <authors>
    <author>Mitali Pattnaik</author>
    <author>student</author>
  </authors>
  <commentList>
    <comment ref="B5" authorId="0" shapeId="0">
      <text>
        <r>
          <rPr>
            <b/>
            <sz val="8"/>
            <color indexed="81"/>
            <rFont val="Tahoma"/>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<sst xmlns="http://schemas.openxmlformats.org/spreadsheetml/2006/main" count="252" uniqueCount="55">
  <si>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</si>
  <si>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</si>
  <si>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</si>
  <si>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</si>
  <si>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</si>
  <si>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</si>
  <si>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</si>
  <si>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</si>
  <si>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</si>
  <si>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</si>
  <si>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</si>
  <si>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</si>
  <si>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</si>
  <si>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</si>
  <si>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</si>
  <si>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YPS</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</si>
  <si>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</si>
  <si>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</si>
  <si>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</si>
  <si>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</si>
  <si>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</si>
  <si>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</si>
  <si>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</si>
  <si>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</si>
  <si>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</si>
  <si>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Employee Benefits</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</si>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</sst>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4" formatCode="0.0"/>
    <numFmt numFmtId="165" formatCode="[$-409]mmm\-yy;@"/>
    <numFmt numFmtId="166" formatCode="#,##0.000"/>
  </numFmts>
  <fonts count="19"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
      <b/>
      <sz val="8"/>
      <color indexed="81"/>
      <name val="Tahoma"/>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1" fillId="0" borderId="0"/>
  </cellStyleXfs>
  <cellXfs count="217">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5"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4" fontId="12" fillId="0" borderId="5" xfId="0" applyNumberFormat="1" applyFont="1" applyBorder="1" applyAlignment="1">
      <alignment wrapText="1"/>
    </xf>
    <xf numFmtId="3" fontId="12" fillId="0" borderId="5" xfId="0" applyNumberFormat="1" applyFont="1" applyBorder="1" applyAlignment="1">
      <alignment wrapText="1"/>
    </xf>
    <xf numFmtId="164" fontId="12" fillId="0" borderId="5" xfId="0" applyNumberFormat="1" applyFont="1" applyBorder="1" applyAlignment="1">
      <alignment horizontal="right" wrapText="1"/>
    </xf>
    <xf numFmtId="164"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4" fontId="12" fillId="0" borderId="1" xfId="0" applyNumberFormat="1" applyFont="1" applyBorder="1" applyAlignment="1">
      <alignment wrapText="1"/>
    </xf>
    <xf numFmtId="3" fontId="12" fillId="0" borderId="1" xfId="0" applyNumberFormat="1" applyFont="1" applyBorder="1" applyAlignment="1">
      <alignment wrapText="1"/>
    </xf>
    <xf numFmtId="164"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4" fontId="12" fillId="0" borderId="7" xfId="0" applyNumberFormat="1" applyFont="1" applyBorder="1" applyAlignment="1">
      <alignment horizontal="right" wrapText="1"/>
    </xf>
    <xf numFmtId="164" fontId="12" fillId="0" borderId="8" xfId="0" applyNumberFormat="1" applyFont="1" applyBorder="1" applyAlignment="1">
      <alignment horizontal="right" wrapText="1"/>
    </xf>
    <xf numFmtId="10" fontId="12" fillId="0" borderId="3" xfId="0" applyNumberFormat="1" applyFont="1" applyBorder="1" applyAlignment="1">
      <alignment wrapText="1"/>
    </xf>
    <xf numFmtId="164" fontId="12" fillId="0" borderId="3" xfId="0" applyNumberFormat="1" applyFont="1" applyBorder="1" applyAlignment="1">
      <alignment horizontal="right" wrapText="1"/>
    </xf>
    <xf numFmtId="164" fontId="12" fillId="0" borderId="4" xfId="0" applyNumberFormat="1" applyFont="1" applyBorder="1" applyAlignment="1">
      <alignment horizontal="right" wrapText="1"/>
    </xf>
    <xf numFmtId="0" fontId="12" fillId="0" borderId="6" xfId="0" applyFont="1" applyBorder="1" applyAlignment="1">
      <alignment wrapText="1"/>
    </xf>
    <xf numFmtId="164" fontId="12" fillId="0" borderId="9" xfId="0" applyNumberFormat="1" applyFont="1" applyBorder="1" applyAlignment="1">
      <alignment horizontal="right" wrapText="1"/>
    </xf>
    <xf numFmtId="164" fontId="12" fillId="0" borderId="10" xfId="0" applyNumberFormat="1" applyFont="1" applyBorder="1" applyAlignment="1">
      <alignment horizontal="right" wrapText="1"/>
    </xf>
    <xf numFmtId="0" fontId="11" fillId="0" borderId="11" xfId="0" applyFont="1" applyBorder="1" applyAlignment="1">
      <alignment wrapText="1"/>
    </xf>
    <xf numFmtId="164" fontId="12" fillId="0" borderId="11" xfId="0" applyNumberFormat="1" applyFont="1" applyBorder="1" applyAlignment="1">
      <alignment wrapText="1"/>
    </xf>
    <xf numFmtId="3" fontId="12" fillId="0" borderId="11" xfId="0" applyNumberFormat="1" applyFont="1" applyBorder="1" applyAlignment="1">
      <alignment wrapText="1"/>
    </xf>
    <xf numFmtId="164"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6"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0" fontId="0" fillId="0" borderId="0" xfId="0"/>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6"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Alignment="1">
      <alignment horizontal="right"/>
    </xf>
    <xf numFmtId="10" fontId="0" fillId="0" borderId="0" xfId="0" applyNumberFormat="1" applyFill="1" applyBorder="1"/>
    <xf numFmtId="41" fontId="0" fillId="0" borderId="0" xfId="0" applyNumberFormat="1"/>
    <xf numFmtId="0" fontId="0" fillId="0" borderId="0" xfId="0" applyAlignment="1"/>
    <xf numFmtId="41" fontId="0" fillId="0" borderId="0" xfId="0" applyNumberFormat="1"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10" fontId="0" fillId="0" borderId="3" xfId="0" applyNumberFormat="1" applyBorder="1" applyAlignment="1">
      <alignment horizontal="right"/>
    </xf>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0" fontId="12" fillId="0" borderId="0" xfId="0" applyFont="1" applyBorder="1" applyAlignment="1">
      <alignment wrapText="1"/>
    </xf>
    <xf numFmtId="3" fontId="8" fillId="0" borderId="0" xfId="0" applyNumberFormat="1" applyFont="1" applyBorder="1" applyAlignment="1">
      <alignment wrapText="1"/>
    </xf>
    <xf numFmtId="43" fontId="0" fillId="0" borderId="0" xfId="0" applyNumberFormat="1"/>
    <xf numFmtId="41" fontId="0" fillId="0" borderId="12" xfId="0" applyNumberFormat="1" applyFill="1" applyBorder="1"/>
    <xf numFmtId="41" fontId="0" fillId="0" borderId="3" xfId="0" applyNumberFormat="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42" fontId="0" fillId="0" borderId="12"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zoomScaleNormal="100" workbookViewId="0">
      <pane xSplit="1" ySplit="7" topLeftCell="K23" activePane="bottomRight" state="frozen"/>
      <selection pane="topRight" activeCell="B1" sqref="B1"/>
      <selection pane="bottomLeft" activeCell="A8" sqref="A8"/>
      <selection pane="bottomRight" activeCell="AC28" sqref="AC28:AC35"/>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15</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19</v>
      </c>
      <c r="B8" s="20"/>
      <c r="C8" s="21">
        <v>7950</v>
      </c>
      <c r="D8" s="21">
        <f>IF($C$13=0,"-",(C8*100)/$C$13)</f>
        <v>3.858286823586508</v>
      </c>
      <c r="E8" s="21">
        <v>13250</v>
      </c>
      <c r="F8" s="21">
        <f>IF(E$13=0,"-",(E8*100)/E$13)</f>
        <v>3.8606101220826901</v>
      </c>
      <c r="G8" s="21">
        <v>13250</v>
      </c>
      <c r="H8" s="22">
        <f t="shared" ref="H8:H11" si="0">IF(G$13=0,"-",(G8*100)/G$13)</f>
        <v>3.8467121498040355</v>
      </c>
      <c r="I8" s="21">
        <v>18550</v>
      </c>
      <c r="J8" s="22">
        <f t="shared" ref="J8:J11" si="1">IF(I$13=0,"-",(I8*100)/I$13)</f>
        <v>3.8665971860343928</v>
      </c>
      <c r="K8" s="21">
        <v>19875</v>
      </c>
      <c r="L8" s="22">
        <f t="shared" ref="L8:L11" si="2">IF(K$13=0,"-",(K8*100)/K$13)</f>
        <v>3.8606101220826901</v>
      </c>
      <c r="M8" s="21">
        <v>33125</v>
      </c>
      <c r="N8" s="22">
        <f t="shared" ref="N8:N11" si="3">IF(M$13=0,"-",(M8*100)/M$13)</f>
        <v>3.8409137026408096</v>
      </c>
      <c r="O8" s="21">
        <v>33125</v>
      </c>
      <c r="P8" s="22">
        <f>IF(O$13=0,"-",(O8*100)/O$13)</f>
        <v>2.6769299149443402</v>
      </c>
      <c r="Q8" s="21">
        <v>46375</v>
      </c>
      <c r="R8" s="22">
        <f t="shared" ref="R8:R11" si="4">IF(Q$13=0,"-",(Q8*100)/Q$13)</f>
        <v>2.6873542237095629</v>
      </c>
      <c r="S8" s="21">
        <v>31800</v>
      </c>
      <c r="T8" s="22">
        <f t="shared" ref="T8:T11" si="5">IF(S$13=0,"-",(S8*100)/S$13)</f>
        <v>2.6754164563351841</v>
      </c>
      <c r="U8" s="21">
        <v>53000</v>
      </c>
      <c r="V8" s="22">
        <f t="shared" ref="V8:V11" si="6">IF(U$13=0,"-",(U8*100)/U$13)</f>
        <v>2.6906284902020507</v>
      </c>
      <c r="W8" s="21">
        <v>53000</v>
      </c>
      <c r="X8" s="22">
        <f t="shared" ref="X8:X11" si="7">IF(W$13=0,"-",(W8*100)/W$13)</f>
        <v>2.6830009112078566</v>
      </c>
      <c r="Y8" s="21">
        <v>74200</v>
      </c>
      <c r="Z8" s="22">
        <f t="shared" ref="Z8:Z11" si="8">IF(Y$13=0,"-",(Y8*100)/Y$13)</f>
        <v>2.6917216861350939</v>
      </c>
      <c r="AA8" s="21">
        <f>SUM($C$8,E$8,G$8,I$8,K$8,M$8,O$8,Q$8,S$8,U$8,W$8,Y$8)</f>
        <v>397500</v>
      </c>
      <c r="AB8" s="22">
        <f t="shared" ref="AB8:AB11" si="9">IF(AA$13=0,"-",(AA8*100)/AA$13)</f>
        <v>2.921891768718484</v>
      </c>
    </row>
    <row r="9" spans="1:28" s="18" customFormat="1" ht="24" x14ac:dyDescent="0.2">
      <c r="A9" s="19" t="s">
        <v>20</v>
      </c>
      <c r="B9" s="20"/>
      <c r="C9" s="21">
        <v>150000</v>
      </c>
      <c r="D9" s="21">
        <f>IF($C$13=0,"-",(C9*100)/$C$13)</f>
        <v>72.797864595971845</v>
      </c>
      <c r="E9" s="21">
        <v>250000</v>
      </c>
      <c r="F9" s="21">
        <f t="shared" ref="F9:F12" si="10">IF(E$13=0,"-",(E9*100)/E$13)</f>
        <v>72.841700416654533</v>
      </c>
      <c r="G9" s="21">
        <v>250000</v>
      </c>
      <c r="H9" s="22">
        <f t="shared" si="0"/>
        <v>72.579474524604436</v>
      </c>
      <c r="I9" s="21">
        <v>350000</v>
      </c>
      <c r="J9" s="22">
        <f t="shared" si="1"/>
        <v>72.95466388744137</v>
      </c>
      <c r="K9" s="21">
        <v>375000</v>
      </c>
      <c r="L9" s="22">
        <f t="shared" si="2"/>
        <v>72.841700416654533</v>
      </c>
      <c r="M9" s="21">
        <v>625000</v>
      </c>
      <c r="N9" s="22">
        <f t="shared" si="3"/>
        <v>72.470069861147351</v>
      </c>
      <c r="O9" s="21">
        <v>937500</v>
      </c>
      <c r="P9" s="22">
        <f t="shared" ref="P9:P11" si="11">IF(O$13=0,"-",(O9*100)/O$13)</f>
        <v>75.762167404085091</v>
      </c>
      <c r="Q9" s="21">
        <v>1312500</v>
      </c>
      <c r="R9" s="22">
        <f t="shared" si="4"/>
        <v>76.057195010648002</v>
      </c>
      <c r="S9" s="21">
        <v>900000</v>
      </c>
      <c r="T9" s="22">
        <f t="shared" si="5"/>
        <v>75.719333669863701</v>
      </c>
      <c r="U9" s="21">
        <v>1500000</v>
      </c>
      <c r="V9" s="22">
        <f t="shared" si="6"/>
        <v>76.149862930246726</v>
      </c>
      <c r="W9" s="21">
        <v>1500000</v>
      </c>
      <c r="X9" s="22">
        <f t="shared" si="7"/>
        <v>75.933988053052545</v>
      </c>
      <c r="Y9" s="21">
        <v>2100000</v>
      </c>
      <c r="Z9" s="22">
        <f t="shared" si="8"/>
        <v>76.180802437785673</v>
      </c>
      <c r="AA9" s="21">
        <f>SUM($C$9,E$9,G$9,I$9,K$9,M$9,O$9,Q$9,S$9,U$9,W$9,Y$9)</f>
        <v>10250000</v>
      </c>
      <c r="AB9" s="22">
        <f t="shared" si="9"/>
        <v>75.344378941797387</v>
      </c>
    </row>
    <row r="10" spans="1:28" s="18" customFormat="1" ht="24" x14ac:dyDescent="0.2">
      <c r="A10" s="19" t="s">
        <v>21</v>
      </c>
      <c r="B10" s="23"/>
      <c r="C10" s="24">
        <v>2500</v>
      </c>
      <c r="D10" s="21">
        <f>IF($C$13=0,"-",(C10*100)/$C$13)</f>
        <v>1.2132977432661975</v>
      </c>
      <c r="E10" s="24">
        <v>4000</v>
      </c>
      <c r="F10" s="21">
        <f t="shared" si="10"/>
        <v>1.1654672066664724</v>
      </c>
      <c r="G10" s="24">
        <v>5000</v>
      </c>
      <c r="H10" s="22">
        <f t="shared" si="0"/>
        <v>1.4515894904920887</v>
      </c>
      <c r="I10" s="24">
        <v>5000</v>
      </c>
      <c r="J10" s="22">
        <f t="shared" si="1"/>
        <v>1.0422094841063054</v>
      </c>
      <c r="K10" s="24">
        <v>6000</v>
      </c>
      <c r="L10" s="22">
        <f t="shared" si="2"/>
        <v>1.1654672066664724</v>
      </c>
      <c r="M10" s="24">
        <v>15000</v>
      </c>
      <c r="N10" s="22">
        <f t="shared" si="3"/>
        <v>1.7392816766675363</v>
      </c>
      <c r="O10" s="24">
        <v>15000</v>
      </c>
      <c r="P10" s="22">
        <f t="shared" si="11"/>
        <v>1.2121946784653614</v>
      </c>
      <c r="Q10" s="24">
        <v>15000</v>
      </c>
      <c r="R10" s="22">
        <f t="shared" si="4"/>
        <v>0.86922508583597724</v>
      </c>
      <c r="S10" s="24">
        <v>15000</v>
      </c>
      <c r="T10" s="22">
        <f t="shared" si="5"/>
        <v>1.2619888944977284</v>
      </c>
      <c r="U10" s="24">
        <v>15000</v>
      </c>
      <c r="V10" s="22">
        <f t="shared" si="6"/>
        <v>0.76149862930246726</v>
      </c>
      <c r="W10" s="24">
        <v>20000</v>
      </c>
      <c r="X10" s="22">
        <f t="shared" si="7"/>
        <v>1.0124531740407006</v>
      </c>
      <c r="Y10" s="24">
        <v>20000</v>
      </c>
      <c r="Z10" s="22">
        <f t="shared" si="8"/>
        <v>0.72553145178843503</v>
      </c>
      <c r="AA10" s="21">
        <f>SUM(C10,E10,G10,I10,K10,M10,O10,Q10,S10,U10,W10,Y10)</f>
        <v>137500</v>
      </c>
      <c r="AB10" s="22">
        <f t="shared" si="9"/>
        <v>1.010717278487526</v>
      </c>
    </row>
    <row r="11" spans="1:28" s="18" customFormat="1" ht="24" x14ac:dyDescent="0.2">
      <c r="A11" s="19" t="s">
        <v>22</v>
      </c>
      <c r="B11" s="20"/>
      <c r="C11" s="21">
        <v>600</v>
      </c>
      <c r="D11" s="21">
        <f>IF($C$13=0,"-",(C11*100)/$C$13)</f>
        <v>0.29119145838388738</v>
      </c>
      <c r="E11" s="21">
        <v>960</v>
      </c>
      <c r="F11" s="21">
        <f t="shared" si="10"/>
        <v>0.2797121295999534</v>
      </c>
      <c r="G11" s="21">
        <v>1200</v>
      </c>
      <c r="H11" s="22">
        <f t="shared" si="0"/>
        <v>0.3483814777181013</v>
      </c>
      <c r="I11" s="21">
        <v>1200</v>
      </c>
      <c r="J11" s="22">
        <f t="shared" si="1"/>
        <v>0.25013027618551331</v>
      </c>
      <c r="K11" s="21">
        <v>1440</v>
      </c>
      <c r="L11" s="22">
        <f t="shared" si="2"/>
        <v>0.2797121295999534</v>
      </c>
      <c r="M11" s="21">
        <v>1800</v>
      </c>
      <c r="N11" s="22">
        <f t="shared" si="3"/>
        <v>0.20871380120010435</v>
      </c>
      <c r="O11" s="21">
        <v>1800</v>
      </c>
      <c r="P11" s="22">
        <f t="shared" si="11"/>
        <v>0.14546336141584337</v>
      </c>
      <c r="Q11" s="21">
        <v>1800</v>
      </c>
      <c r="R11" s="22">
        <f t="shared" si="4"/>
        <v>0.10430701030031726</v>
      </c>
      <c r="S11" s="21">
        <v>1800</v>
      </c>
      <c r="T11" s="22">
        <f t="shared" si="5"/>
        <v>0.15143866733972741</v>
      </c>
      <c r="U11" s="21">
        <v>1800</v>
      </c>
      <c r="V11" s="22">
        <f t="shared" si="6"/>
        <v>9.1379835516296068E-2</v>
      </c>
      <c r="W11" s="21">
        <v>2400</v>
      </c>
      <c r="X11" s="22">
        <f t="shared" si="7"/>
        <v>0.12149438088488407</v>
      </c>
      <c r="Y11" s="21">
        <v>2400</v>
      </c>
      <c r="Z11" s="22">
        <f t="shared" si="8"/>
        <v>8.70637742146122E-2</v>
      </c>
      <c r="AA11" s="21">
        <f t="shared" ref="AA11:AA12" si="12">SUM(C11,E11,G11,I11,K11,M11,O11,Q11,S11,U11,W11,Y11)</f>
        <v>19200</v>
      </c>
      <c r="AB11" s="22">
        <f t="shared" si="9"/>
        <v>0.14113288543243999</v>
      </c>
    </row>
    <row r="12" spans="1:28" s="18" customFormat="1" ht="24" x14ac:dyDescent="0.2">
      <c r="A12" s="19" t="s">
        <v>23</v>
      </c>
      <c r="B12" s="20"/>
      <c r="C12" s="21">
        <v>45000</v>
      </c>
      <c r="D12" s="21">
        <f>IF($C$13=0,"-",(C12*100)/$C$13)</f>
        <v>21.839359378791556</v>
      </c>
      <c r="E12" s="21">
        <v>75000</v>
      </c>
      <c r="F12" s="21">
        <f t="shared" si="10"/>
        <v>21.852510124996357</v>
      </c>
      <c r="G12" s="21">
        <v>75000</v>
      </c>
      <c r="H12" s="22">
        <f>IF(G$13=0,"-",(G12*100)/G$13)</f>
        <v>21.773842357381334</v>
      </c>
      <c r="I12" s="21">
        <v>105000</v>
      </c>
      <c r="J12" s="22">
        <f>IF(I$13=0,"-",(I12*100)/I$13)</f>
        <v>21.886399166232412</v>
      </c>
      <c r="K12" s="21">
        <v>112500</v>
      </c>
      <c r="L12" s="22">
        <f>IF(K$13=0,"-",(K12*100)/K$13)</f>
        <v>21.852510124996357</v>
      </c>
      <c r="M12" s="21">
        <v>187500</v>
      </c>
      <c r="N12" s="22">
        <f>IF(M$13=0,"-",(M12*100)/M$13)</f>
        <v>21.741020958344205</v>
      </c>
      <c r="O12" s="21">
        <v>250000</v>
      </c>
      <c r="P12" s="22">
        <f>IF(O$13=0,"-",(O12*100)/O$13)</f>
        <v>20.203244641089359</v>
      </c>
      <c r="Q12" s="21">
        <v>350000</v>
      </c>
      <c r="R12" s="22">
        <f>IF(Q$13=0,"-",(Q12*100)/Q$13)</f>
        <v>20.281918669506137</v>
      </c>
      <c r="S12" s="21">
        <v>240000</v>
      </c>
      <c r="T12" s="22">
        <f>IF(S$13=0,"-",(S12*100)/S$13)</f>
        <v>20.191822311963655</v>
      </c>
      <c r="U12" s="21">
        <v>400000</v>
      </c>
      <c r="V12" s="22">
        <f>IF(U$13=0,"-",(U12*100)/U$13)</f>
        <v>20.30663011473246</v>
      </c>
      <c r="W12" s="21">
        <v>400000</v>
      </c>
      <c r="X12" s="22">
        <f>IF(W$13=0,"-",(W12*100)/W$13)</f>
        <v>20.249063480814012</v>
      </c>
      <c r="Y12" s="21">
        <v>560000</v>
      </c>
      <c r="Z12" s="22">
        <f>IF(Y$13=0,"-",(Y12*100)/Y$13)</f>
        <v>20.31488065007618</v>
      </c>
      <c r="AA12" s="21">
        <f t="shared" si="12"/>
        <v>2800000</v>
      </c>
      <c r="AB12" s="22">
        <f>IF(AA$13=0,"-",(AA12*100)/AA$13)</f>
        <v>20.581879125564164</v>
      </c>
    </row>
    <row r="13" spans="1:28" s="18" customFormat="1" ht="12" x14ac:dyDescent="0.2">
      <c r="A13" s="25" t="s">
        <v>10</v>
      </c>
      <c r="B13" s="26"/>
      <c r="C13" s="27">
        <f t="shared" ref="C13:AB13" si="13">SUM(C8:C12)</f>
        <v>206050</v>
      </c>
      <c r="D13" s="28">
        <f t="shared" si="13"/>
        <v>100</v>
      </c>
      <c r="E13" s="27">
        <f t="shared" si="13"/>
        <v>343210</v>
      </c>
      <c r="F13" s="28">
        <f t="shared" si="13"/>
        <v>100.00000000000001</v>
      </c>
      <c r="G13" s="27">
        <f t="shared" si="13"/>
        <v>344450</v>
      </c>
      <c r="H13" s="28">
        <f t="shared" si="13"/>
        <v>100</v>
      </c>
      <c r="I13" s="27">
        <f t="shared" si="13"/>
        <v>479750</v>
      </c>
      <c r="J13" s="28">
        <f t="shared" si="13"/>
        <v>100</v>
      </c>
      <c r="K13" s="27">
        <f t="shared" si="13"/>
        <v>514815</v>
      </c>
      <c r="L13" s="28">
        <f t="shared" si="13"/>
        <v>100.00000000000001</v>
      </c>
      <c r="M13" s="27">
        <f t="shared" si="13"/>
        <v>862425</v>
      </c>
      <c r="N13" s="28">
        <f t="shared" si="13"/>
        <v>100</v>
      </c>
      <c r="O13" s="27">
        <f t="shared" si="13"/>
        <v>1237425</v>
      </c>
      <c r="P13" s="28">
        <f t="shared" si="13"/>
        <v>100</v>
      </c>
      <c r="Q13" s="27">
        <f t="shared" si="13"/>
        <v>1725675</v>
      </c>
      <c r="R13" s="28">
        <f t="shared" si="13"/>
        <v>100</v>
      </c>
      <c r="S13" s="27">
        <f t="shared" si="13"/>
        <v>1188600</v>
      </c>
      <c r="T13" s="28">
        <f t="shared" si="13"/>
        <v>100</v>
      </c>
      <c r="U13" s="27">
        <f t="shared" si="13"/>
        <v>1969800</v>
      </c>
      <c r="V13" s="28">
        <f t="shared" si="13"/>
        <v>99.999999999999986</v>
      </c>
      <c r="W13" s="27">
        <f t="shared" si="13"/>
        <v>1975400</v>
      </c>
      <c r="X13" s="28">
        <f t="shared" si="13"/>
        <v>100</v>
      </c>
      <c r="Y13" s="27">
        <f t="shared" si="13"/>
        <v>2756600</v>
      </c>
      <c r="Z13" s="28">
        <f t="shared" si="13"/>
        <v>100</v>
      </c>
      <c r="AA13" s="27">
        <f>SUM(AA8:AA12)</f>
        <v>13604200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31</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17</v>
      </c>
      <c r="B16" s="36"/>
      <c r="C16" s="24">
        <v>1108</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1108</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1108</v>
      </c>
      <c r="D20" s="22">
        <f>IF(C13=0,"-",(C20*100)/C13)</f>
        <v>0.53773355981557869</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1108</v>
      </c>
      <c r="AB20" s="37">
        <f>IF(AA13=0,"-",(AA20*100)/AA13)</f>
        <v>8.1445435968303913E-3</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204942</v>
      </c>
      <c r="D22" s="42">
        <f>IF(C13=0,"-",(C22*100)/C13)</f>
        <v>99.462266440184422</v>
      </c>
      <c r="E22" s="41">
        <f>E13-E20</f>
        <v>343210</v>
      </c>
      <c r="F22" s="42">
        <f>IF(E13=0,"-",(E22*100)/E13)</f>
        <v>100</v>
      </c>
      <c r="G22" s="41">
        <f>G13-G20</f>
        <v>344450</v>
      </c>
      <c r="H22" s="42">
        <f>IF(G13=0,"-",(G22*100)/G13)</f>
        <v>100</v>
      </c>
      <c r="I22" s="41">
        <f>I13-I20</f>
        <v>479750</v>
      </c>
      <c r="J22" s="42">
        <f>IF(I13=0,"-",(I22*100)/I13)</f>
        <v>100</v>
      </c>
      <c r="K22" s="41">
        <f>K13-K20</f>
        <v>514815</v>
      </c>
      <c r="L22" s="42">
        <f>IF(K13=0,"-",(K22*100)/K13)</f>
        <v>100</v>
      </c>
      <c r="M22" s="41">
        <f>M13-M20</f>
        <v>862425</v>
      </c>
      <c r="N22" s="42">
        <f>IF(M13=0,"-",(M22*100)/M13)</f>
        <v>100</v>
      </c>
      <c r="O22" s="41">
        <f>O13-O20</f>
        <v>1237425</v>
      </c>
      <c r="P22" s="42">
        <f>IF(O13=0,"-",(O22*100)/O13)</f>
        <v>100</v>
      </c>
      <c r="Q22" s="41">
        <f>Q13-Q20</f>
        <v>1725675</v>
      </c>
      <c r="R22" s="42">
        <f>IF(Q13=0,"-",(Q22*100)/Q13)</f>
        <v>100</v>
      </c>
      <c r="S22" s="41">
        <f>S13-S20</f>
        <v>1188600</v>
      </c>
      <c r="T22" s="42">
        <f>IF(S13=0,"-",(S22*100)/S13)</f>
        <v>100</v>
      </c>
      <c r="U22" s="41">
        <f>U13-U20</f>
        <v>1969800</v>
      </c>
      <c r="V22" s="42">
        <f>IF(U13=0,"-",(U22*100)/U13)</f>
        <v>100</v>
      </c>
      <c r="W22" s="41">
        <f>W13-W20</f>
        <v>1975400</v>
      </c>
      <c r="X22" s="42">
        <f>IF(W13=0,"-",(W22*100)/W13)</f>
        <v>100</v>
      </c>
      <c r="Y22" s="41">
        <f>Y13-Y20</f>
        <v>2756600</v>
      </c>
      <c r="Z22" s="42">
        <f>IF(Y13=0,"-",(Y22*100)/Y13)</f>
        <v>100</v>
      </c>
      <c r="AA22" s="41">
        <f>AA13-AA20</f>
        <v>13603092</v>
      </c>
      <c r="AB22" s="42">
        <f>IF(AA13=0,"-",(AA22*100)/AA13)</f>
        <v>99.991855456403172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32</v>
      </c>
      <c r="B25" s="23"/>
      <c r="C25" s="15">
        <v>190000</v>
      </c>
      <c r="D25" s="22">
        <f t="shared" ref="D25:D36" si="14">IF($C$13=0,"-",(C25*100)/$C$13)</f>
        <v>92.210628488231009</v>
      </c>
      <c r="E25" s="24">
        <v>180000</v>
      </c>
      <c r="F25" s="22">
        <f t="shared" ref="F25:F36" si="15">IF(E$13=0,"-",(E25*100)/E$13)</f>
        <v>52.446024299991258</v>
      </c>
      <c r="G25" s="15">
        <v>220000</v>
      </c>
      <c r="H25" s="22">
        <f t="shared" ref="H25:H36" si="16">IF(G$13=0,"-",(G25*100)/G$13)</f>
        <v>63.869937581651911</v>
      </c>
      <c r="I25" s="15">
        <v>220000</v>
      </c>
      <c r="J25" s="22">
        <f t="shared" ref="J25:J36" si="17">IF(I$13=0,"-",(I25*100)/I$13)</f>
        <v>45.857217300677434</v>
      </c>
      <c r="K25" s="15">
        <v>220000</v>
      </c>
      <c r="L25" s="22">
        <f t="shared" ref="L25:L36" si="18">IF(K$13=0,"-",(K25*100)/K$13)</f>
        <v>42.733797577770659</v>
      </c>
      <c r="M25" s="15">
        <v>120000</v>
      </c>
      <c r="N25" s="22">
        <f t="shared" ref="N25:N36" si="19">IF(M$13=0,"-",(M25*100)/M$13)</f>
        <v>13.91425341334029</v>
      </c>
      <c r="O25" s="15">
        <v>120000</v>
      </c>
      <c r="P25" s="22">
        <f t="shared" ref="P25:P36" si="20">IF(O$13=0,"-",(O25*100)/O$13)</f>
        <v>9.6975574277228915</v>
      </c>
      <c r="Q25" s="15">
        <v>120000</v>
      </c>
      <c r="R25" s="22">
        <f t="shared" ref="R25:R36" si="21">IF(Q$13=0,"-",(Q25*100)/Q$13)</f>
        <v>6.9538006866878179</v>
      </c>
      <c r="S25" s="15">
        <v>120000</v>
      </c>
      <c r="T25" s="22">
        <f t="shared" ref="T25:T36" si="22">IF(S$13=0,"-",(S25*100)/S$13)</f>
        <v>10.095911155981828</v>
      </c>
      <c r="U25" s="15">
        <v>120000</v>
      </c>
      <c r="V25" s="22">
        <f t="shared" ref="V25:V36" si="23">IF(U$13=0,"-",(U25*100)/U$13)</f>
        <v>6.091989034419738</v>
      </c>
      <c r="W25" s="15">
        <v>120000</v>
      </c>
      <c r="X25" s="22">
        <f>IF(W$13=0,"-",(W25*100)/W$13)</f>
        <v>6.0747190442442038</v>
      </c>
      <c r="Y25" s="15">
        <v>120000</v>
      </c>
      <c r="Z25" s="22">
        <f t="shared" ref="Z25:Z36" si="24">IF(Y$13=0,"-",(Y25*100)/Y$13)</f>
        <v>4.3531887107306098</v>
      </c>
      <c r="AA25" s="15">
        <f>SUM(C25,E25,G25,I25,K25,M25,O25,Q25,S25,U25,W25,Y25)</f>
        <v>1870000</v>
      </c>
      <c r="AB25" s="22">
        <f t="shared" ref="AB25:AB36" si="25">IF(AA$13=0,"-",(AA25*100)/AA$13)</f>
        <v>13.745754987430352</v>
      </c>
    </row>
    <row r="26" spans="1:29" s="18" customFormat="1" ht="12" x14ac:dyDescent="0.2">
      <c r="A26" s="43" t="s">
        <v>25</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row>
    <row r="27" spans="1:29" s="18" customFormat="1" ht="13.5" customHeight="1" x14ac:dyDescent="0.2">
      <c r="A27" s="36" t="s">
        <v>18</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row>
    <row r="28" spans="1:29" s="18" customFormat="1" ht="12" x14ac:dyDescent="0.2">
      <c r="A28" s="36" t="s">
        <v>5</v>
      </c>
      <c r="B28" s="23"/>
      <c r="C28" s="24">
        <v>7999</v>
      </c>
      <c r="D28" s="22">
        <f t="shared" si="14"/>
        <v>3.8820674593545257</v>
      </c>
      <c r="E28" s="24">
        <v>7999</v>
      </c>
      <c r="F28" s="22">
        <f t="shared" si="15"/>
        <v>2.3306430465312782</v>
      </c>
      <c r="G28" s="24">
        <v>7999</v>
      </c>
      <c r="H28" s="22">
        <f t="shared" si="16"/>
        <v>2.3222528668892437</v>
      </c>
      <c r="I28" s="24">
        <v>7999</v>
      </c>
      <c r="J28" s="22">
        <f t="shared" si="17"/>
        <v>1.6673267326732673</v>
      </c>
      <c r="K28" s="24">
        <v>7999</v>
      </c>
      <c r="L28" s="22">
        <f t="shared" si="18"/>
        <v>1.5537620310208522</v>
      </c>
      <c r="M28" s="24">
        <v>7999</v>
      </c>
      <c r="N28" s="22">
        <f t="shared" si="19"/>
        <v>0.92750094211090817</v>
      </c>
      <c r="O28" s="24">
        <v>7999</v>
      </c>
      <c r="P28" s="22">
        <f t="shared" si="20"/>
        <v>0.64642301553629511</v>
      </c>
      <c r="Q28" s="24">
        <v>7999</v>
      </c>
      <c r="R28" s="22">
        <f t="shared" si="21"/>
        <v>0.46352876410679877</v>
      </c>
      <c r="S28" s="24">
        <v>7999</v>
      </c>
      <c r="T28" s="22">
        <f t="shared" si="22"/>
        <v>0.6729766111391553</v>
      </c>
      <c r="U28" s="24">
        <v>7999</v>
      </c>
      <c r="V28" s="22">
        <f t="shared" si="23"/>
        <v>0.40608183571936235</v>
      </c>
      <c r="W28" s="24">
        <v>7999</v>
      </c>
      <c r="X28" s="22">
        <f t="shared" ref="X28:X36" si="26">IF(W$13=0,"-",(W28*100)/W$13)</f>
        <v>0.40493064695757819</v>
      </c>
      <c r="Y28" s="24">
        <v>7999</v>
      </c>
      <c r="Z28" s="22">
        <f t="shared" si="24"/>
        <v>0.29017630414278461</v>
      </c>
      <c r="AA28" s="24">
        <f>SUM(C28,E28,G28,I28,K28,M28,O28,Q28,S28,U28,W28,Y28)</f>
        <v>95988</v>
      </c>
      <c r="AB28" s="22">
        <f t="shared" si="25"/>
        <v>0.70557621910880464</v>
      </c>
    </row>
    <row r="29" spans="1:29" s="18" customFormat="1" ht="12" x14ac:dyDescent="0.2">
      <c r="A29" s="36" t="s">
        <v>26</v>
      </c>
      <c r="B29" s="23"/>
      <c r="C29" s="24">
        <v>4800</v>
      </c>
      <c r="D29" s="22">
        <f t="shared" si="14"/>
        <v>2.329531667071099</v>
      </c>
      <c r="E29" s="24">
        <v>4800</v>
      </c>
      <c r="F29" s="22">
        <f t="shared" si="15"/>
        <v>1.398560647999767</v>
      </c>
      <c r="G29" s="24">
        <v>4800</v>
      </c>
      <c r="H29" s="22">
        <f>IF(G$13=0,"-",(G29*100)/G$13)</f>
        <v>1.3935259108724052</v>
      </c>
      <c r="I29" s="24">
        <v>4800</v>
      </c>
      <c r="J29" s="22">
        <f t="shared" si="17"/>
        <v>1.0005211047420532</v>
      </c>
      <c r="K29" s="24">
        <v>4800</v>
      </c>
      <c r="L29" s="22">
        <f t="shared" si="18"/>
        <v>0.93237376533317795</v>
      </c>
      <c r="M29" s="24">
        <v>4800</v>
      </c>
      <c r="N29" s="22">
        <f t="shared" si="19"/>
        <v>0.55657013653361165</v>
      </c>
      <c r="O29" s="24">
        <v>4800</v>
      </c>
      <c r="P29" s="22">
        <f t="shared" si="20"/>
        <v>0.38790229710891572</v>
      </c>
      <c r="Q29" s="24">
        <v>4800</v>
      </c>
      <c r="R29" s="22">
        <f t="shared" si="21"/>
        <v>0.27815202746751272</v>
      </c>
      <c r="S29" s="24">
        <v>4800</v>
      </c>
      <c r="T29" s="22">
        <f t="shared" si="22"/>
        <v>0.40383644623927312</v>
      </c>
      <c r="U29" s="24">
        <v>4800</v>
      </c>
      <c r="V29" s="22">
        <f t="shared" si="23"/>
        <v>0.24367956137678953</v>
      </c>
      <c r="W29" s="24">
        <v>4800</v>
      </c>
      <c r="X29" s="22">
        <f t="shared" si="26"/>
        <v>0.24298876176976814</v>
      </c>
      <c r="Y29" s="24">
        <v>4800</v>
      </c>
      <c r="Z29" s="22">
        <f t="shared" si="24"/>
        <v>0.1741275484292244</v>
      </c>
      <c r="AA29" s="24">
        <f>SUM(C29,E29,G29,I29,K29,M29,O29,Q29,S29,U29,W29,Y29)</f>
        <v>57600</v>
      </c>
      <c r="AB29" s="22">
        <f t="shared" si="25"/>
        <v>0.42339865629731993</v>
      </c>
    </row>
    <row r="30" spans="1:29" s="18" customFormat="1" x14ac:dyDescent="0.2">
      <c r="A30" s="44" t="s">
        <v>28</v>
      </c>
      <c r="B30" s="23"/>
      <c r="C30" s="45">
        <v>6007.35</v>
      </c>
      <c r="D30" s="22">
        <f t="shared" si="14"/>
        <v>2.9154816792040767</v>
      </c>
      <c r="E30" s="45">
        <v>6007.35</v>
      </c>
      <c r="F30" s="22">
        <f t="shared" si="15"/>
        <v>1.7503423559919582</v>
      </c>
      <c r="G30" s="45">
        <v>6007.35</v>
      </c>
      <c r="H30" s="22">
        <f t="shared" ref="H30:H34" si="27">IF(G$13=0,"-",(G30*100)/G$13)</f>
        <v>1.74404122514153</v>
      </c>
      <c r="I30" s="45">
        <v>6007.35</v>
      </c>
      <c r="J30" s="22">
        <f t="shared" si="17"/>
        <v>1.2521834288692026</v>
      </c>
      <c r="K30" s="45">
        <v>6007.35</v>
      </c>
      <c r="L30" s="22">
        <f t="shared" si="18"/>
        <v>1.1668949039946388</v>
      </c>
      <c r="M30" s="45">
        <v>6007.35</v>
      </c>
      <c r="N30" s="22">
        <f t="shared" si="19"/>
        <v>0.69656491868858161</v>
      </c>
      <c r="O30" s="45">
        <v>6007.35</v>
      </c>
      <c r="P30" s="22">
        <f t="shared" si="20"/>
        <v>0.48547184677859262</v>
      </c>
      <c r="Q30" s="45">
        <v>6007.35</v>
      </c>
      <c r="R30" s="22">
        <f t="shared" si="21"/>
        <v>0.34811595462645051</v>
      </c>
      <c r="S30" s="45">
        <v>6007.35</v>
      </c>
      <c r="T30" s="22">
        <f t="shared" si="22"/>
        <v>0.50541393235739529</v>
      </c>
      <c r="U30" s="45">
        <v>6007.35</v>
      </c>
      <c r="V30" s="22">
        <f t="shared" si="23"/>
        <v>0.30497258604934513</v>
      </c>
      <c r="W30" s="45">
        <v>6007.35</v>
      </c>
      <c r="X30" s="22">
        <f t="shared" si="26"/>
        <v>0.30410802875367016</v>
      </c>
      <c r="Y30" s="45">
        <v>6007.35</v>
      </c>
      <c r="Z30" s="22">
        <f t="shared" si="24"/>
        <v>0.21792606834506276</v>
      </c>
      <c r="AA30" s="24">
        <f>SUM(C30,E30,G30,I30,K30,M30,O30,Q30,S30,U30,W30,Y30)</f>
        <v>72088.2</v>
      </c>
      <c r="AB30" s="22">
        <f t="shared" si="25"/>
        <v>0.5298966495641052</v>
      </c>
    </row>
    <row r="31" spans="1:29" s="18" customFormat="1" ht="12" x14ac:dyDescent="0.2">
      <c r="A31" s="36" t="s">
        <v>30</v>
      </c>
      <c r="B31" s="23"/>
      <c r="C31" s="24">
        <v>1000</v>
      </c>
      <c r="D31" s="22">
        <f t="shared" si="14"/>
        <v>0.48531909730647899</v>
      </c>
      <c r="E31" s="24">
        <v>1000</v>
      </c>
      <c r="F31" s="22">
        <f t="shared" si="15"/>
        <v>0.2913668016666181</v>
      </c>
      <c r="G31" s="24">
        <v>1000</v>
      </c>
      <c r="H31" s="22">
        <f t="shared" si="27"/>
        <v>0.29031789809841779</v>
      </c>
      <c r="I31" s="24">
        <v>1000</v>
      </c>
      <c r="J31" s="22">
        <f t="shared" si="17"/>
        <v>0.20844189682126107</v>
      </c>
      <c r="K31" s="24">
        <v>1000</v>
      </c>
      <c r="L31" s="22">
        <f t="shared" si="18"/>
        <v>0.19424453444441206</v>
      </c>
      <c r="M31" s="24">
        <v>1000</v>
      </c>
      <c r="N31" s="22">
        <f t="shared" si="19"/>
        <v>0.11595211177783575</v>
      </c>
      <c r="O31" s="24">
        <v>1000</v>
      </c>
      <c r="P31" s="22">
        <f t="shared" si="20"/>
        <v>8.0812978564357429E-2</v>
      </c>
      <c r="Q31" s="24">
        <v>1000</v>
      </c>
      <c r="R31" s="22">
        <f t="shared" si="21"/>
        <v>5.7948339055731816E-2</v>
      </c>
      <c r="S31" s="24">
        <v>1000</v>
      </c>
      <c r="T31" s="22">
        <f t="shared" si="22"/>
        <v>8.4132592966515221E-2</v>
      </c>
      <c r="U31" s="24">
        <v>1000</v>
      </c>
      <c r="V31" s="22">
        <f t="shared" si="23"/>
        <v>5.076657528683115E-2</v>
      </c>
      <c r="W31" s="24">
        <v>1000</v>
      </c>
      <c r="X31" s="22">
        <f t="shared" si="26"/>
        <v>5.0622658702035028E-2</v>
      </c>
      <c r="Y31" s="24">
        <v>1000</v>
      </c>
      <c r="Z31" s="22">
        <f>IF(Y$13=0,"-",(Y31*100)/Y$13)</f>
        <v>3.6276572589421754E-2</v>
      </c>
      <c r="AA31" s="24">
        <f>SUM(C31,E31,G31,I31,K31,M31,O31,Q31,S31,U31,W31,Y31)</f>
        <v>12000</v>
      </c>
      <c r="AB31" s="22">
        <f t="shared" si="25"/>
        <v>8.8208053395274988E-2</v>
      </c>
    </row>
    <row r="32" spans="1:29" s="18" customFormat="1" ht="12" x14ac:dyDescent="0.2">
      <c r="A32" s="36" t="s">
        <v>24</v>
      </c>
      <c r="B32" s="23"/>
      <c r="C32" s="24">
        <v>1299</v>
      </c>
      <c r="D32" s="22">
        <f t="shared" si="14"/>
        <v>0.63042950740111625</v>
      </c>
      <c r="E32" s="24">
        <v>1299</v>
      </c>
      <c r="F32" s="22">
        <f t="shared" si="15"/>
        <v>0.37848547536493693</v>
      </c>
      <c r="G32" s="24">
        <v>1299</v>
      </c>
      <c r="H32" s="22">
        <f t="shared" si="27"/>
        <v>0.37712294962984466</v>
      </c>
      <c r="I32" s="24">
        <v>1299</v>
      </c>
      <c r="J32" s="22">
        <f t="shared" si="17"/>
        <v>0.27076602397081811</v>
      </c>
      <c r="K32" s="24">
        <v>1299</v>
      </c>
      <c r="L32" s="22">
        <f t="shared" si="18"/>
        <v>0.25232365024329129</v>
      </c>
      <c r="M32" s="24">
        <v>1299</v>
      </c>
      <c r="N32" s="22">
        <f t="shared" si="19"/>
        <v>0.15062179319940863</v>
      </c>
      <c r="O32" s="24">
        <v>1299</v>
      </c>
      <c r="P32" s="22">
        <f t="shared" si="20"/>
        <v>0.1049760591551003</v>
      </c>
      <c r="Q32" s="24">
        <v>1299</v>
      </c>
      <c r="R32" s="22">
        <f t="shared" si="21"/>
        <v>7.5274892433395621E-2</v>
      </c>
      <c r="S32" s="24">
        <v>1299</v>
      </c>
      <c r="T32" s="22">
        <f t="shared" si="22"/>
        <v>0.10928823826350328</v>
      </c>
      <c r="U32" s="24">
        <v>1299</v>
      </c>
      <c r="V32" s="22">
        <f t="shared" si="23"/>
        <v>6.5945781297593667E-2</v>
      </c>
      <c r="W32" s="24">
        <v>1299</v>
      </c>
      <c r="X32" s="22">
        <f t="shared" si="26"/>
        <v>6.5758833653943499E-2</v>
      </c>
      <c r="Y32" s="24">
        <v>1299</v>
      </c>
      <c r="Z32" s="22">
        <f t="shared" si="24"/>
        <v>4.7123267793658857E-2</v>
      </c>
      <c r="AA32" s="24">
        <f>SUM(C32,E32,G32,I32,K32,M32,O32,Q32,S32,U32,W32,Y32)</f>
        <v>15588</v>
      </c>
      <c r="AB32" s="22">
        <f t="shared" si="25"/>
        <v>0.11458226136046221</v>
      </c>
    </row>
    <row r="33" spans="1:28" s="18" customFormat="1" ht="12" x14ac:dyDescent="0.2">
      <c r="A33" s="36" t="s">
        <v>29</v>
      </c>
      <c r="B33" s="23"/>
      <c r="C33" s="24">
        <v>3500</v>
      </c>
      <c r="D33" s="22">
        <f t="shared" si="14"/>
        <v>1.6986168405726765</v>
      </c>
      <c r="E33" s="24">
        <v>3500</v>
      </c>
      <c r="F33" s="22">
        <f t="shared" si="15"/>
        <v>1.0197838058331634</v>
      </c>
      <c r="G33" s="24">
        <v>3500</v>
      </c>
      <c r="H33" s="22">
        <f t="shared" si="27"/>
        <v>1.0161126433444623</v>
      </c>
      <c r="I33" s="24">
        <v>3500</v>
      </c>
      <c r="J33" s="22">
        <f t="shared" si="17"/>
        <v>0.72954663887441373</v>
      </c>
      <c r="K33" s="24">
        <v>3500</v>
      </c>
      <c r="L33" s="22">
        <f t="shared" si="18"/>
        <v>0.67985587055544228</v>
      </c>
      <c r="M33" s="24">
        <v>3500</v>
      </c>
      <c r="N33" s="22">
        <f t="shared" si="19"/>
        <v>0.40583239122242515</v>
      </c>
      <c r="O33" s="24">
        <v>3500</v>
      </c>
      <c r="P33" s="22">
        <f t="shared" si="20"/>
        <v>0.282845424975251</v>
      </c>
      <c r="Q33" s="24">
        <v>3500</v>
      </c>
      <c r="R33" s="22">
        <f t="shared" si="21"/>
        <v>0.20281918669506135</v>
      </c>
      <c r="S33" s="24">
        <v>3500</v>
      </c>
      <c r="T33" s="22">
        <f t="shared" si="22"/>
        <v>0.29446407538280328</v>
      </c>
      <c r="U33" s="24">
        <v>3500</v>
      </c>
      <c r="V33" s="22">
        <f t="shared" si="23"/>
        <v>0.17768301350390903</v>
      </c>
      <c r="W33" s="24">
        <v>3500</v>
      </c>
      <c r="X33" s="22">
        <f t="shared" si="26"/>
        <v>0.1771793054571226</v>
      </c>
      <c r="Y33" s="24">
        <v>3500</v>
      </c>
      <c r="Z33" s="22">
        <f>IF(Y$13=0,"-",(Y33*100)/Y$13)</f>
        <v>0.12696800406297612</v>
      </c>
      <c r="AA33" s="24">
        <f t="shared" ref="AA33:AA35" si="28">SUM(C33,E33,G33,I33,K33,M33,O33,Q33,S33,U33,W33,Y33)</f>
        <v>42000</v>
      </c>
      <c r="AB33" s="22">
        <f t="shared" si="25"/>
        <v>0.30872818688346249</v>
      </c>
    </row>
    <row r="34" spans="1:28" s="18" customFormat="1" ht="12" x14ac:dyDescent="0.2">
      <c r="A34" s="36" t="s">
        <v>27</v>
      </c>
      <c r="B34" s="23"/>
      <c r="C34" s="24">
        <v>2000</v>
      </c>
      <c r="D34" s="22">
        <f t="shared" si="14"/>
        <v>0.97063819461295797</v>
      </c>
      <c r="E34" s="24">
        <v>2000</v>
      </c>
      <c r="F34" s="22">
        <f t="shared" si="15"/>
        <v>0.58273360333323621</v>
      </c>
      <c r="G34" s="24">
        <v>2000</v>
      </c>
      <c r="H34" s="22">
        <f t="shared" si="27"/>
        <v>0.58063579619683559</v>
      </c>
      <c r="I34" s="24">
        <v>2000</v>
      </c>
      <c r="J34" s="22">
        <f t="shared" si="17"/>
        <v>0.41688379364252215</v>
      </c>
      <c r="K34" s="24">
        <v>2000</v>
      </c>
      <c r="L34" s="22">
        <f t="shared" si="18"/>
        <v>0.38848906888882412</v>
      </c>
      <c r="M34" s="24">
        <v>2000</v>
      </c>
      <c r="N34" s="22">
        <f t="shared" si="19"/>
        <v>0.2319042235556715</v>
      </c>
      <c r="O34" s="24">
        <v>2000</v>
      </c>
      <c r="P34" s="22">
        <f t="shared" si="20"/>
        <v>0.16162595712871486</v>
      </c>
      <c r="Q34" s="24">
        <v>2000</v>
      </c>
      <c r="R34" s="22">
        <f t="shared" si="21"/>
        <v>0.11589667811146363</v>
      </c>
      <c r="S34" s="24">
        <v>2000</v>
      </c>
      <c r="T34" s="22">
        <f t="shared" si="22"/>
        <v>0.16826518593303044</v>
      </c>
      <c r="U34" s="24">
        <v>2000</v>
      </c>
      <c r="V34" s="22"/>
      <c r="W34" s="24">
        <v>2000</v>
      </c>
      <c r="X34" s="22"/>
      <c r="Y34" s="24">
        <v>2000</v>
      </c>
      <c r="Z34" s="22">
        <f>IF(Y$13=0,"-",(Y34*100)/Y$13)</f>
        <v>7.2553145178843509E-2</v>
      </c>
      <c r="AA34" s="24">
        <f t="shared" si="28"/>
        <v>24000</v>
      </c>
      <c r="AB34" s="22">
        <f t="shared" si="25"/>
        <v>0.17641610679054998</v>
      </c>
    </row>
    <row r="35" spans="1:28" s="18" customFormat="1" ht="12" x14ac:dyDescent="0.2">
      <c r="A35" s="36" t="s">
        <v>16</v>
      </c>
      <c r="B35" s="23"/>
      <c r="C35" s="24">
        <v>0</v>
      </c>
      <c r="D35" s="22">
        <f t="shared" si="14"/>
        <v>0</v>
      </c>
      <c r="E35" s="24">
        <v>0</v>
      </c>
      <c r="F35" s="22">
        <f t="shared" si="15"/>
        <v>0</v>
      </c>
      <c r="G35" s="24">
        <v>5000</v>
      </c>
      <c r="H35" s="22">
        <f t="shared" si="16"/>
        <v>1.4515894904920887</v>
      </c>
      <c r="I35" s="24">
        <v>0</v>
      </c>
      <c r="J35" s="22">
        <f t="shared" si="17"/>
        <v>0</v>
      </c>
      <c r="K35" s="24">
        <v>0</v>
      </c>
      <c r="L35" s="22">
        <f t="shared" si="18"/>
        <v>0</v>
      </c>
      <c r="M35" s="24">
        <v>5000</v>
      </c>
      <c r="N35" s="22">
        <f t="shared" si="19"/>
        <v>0.57976055888917877</v>
      </c>
      <c r="O35" s="24">
        <v>0</v>
      </c>
      <c r="P35" s="22">
        <f t="shared" si="20"/>
        <v>0</v>
      </c>
      <c r="Q35" s="24">
        <v>0</v>
      </c>
      <c r="R35" s="22">
        <f t="shared" si="21"/>
        <v>0</v>
      </c>
      <c r="S35" s="24">
        <v>5000</v>
      </c>
      <c r="T35" s="22">
        <f t="shared" si="22"/>
        <v>0.42066296483257615</v>
      </c>
      <c r="U35" s="24">
        <v>0</v>
      </c>
      <c r="V35" s="22">
        <f t="shared" si="23"/>
        <v>0</v>
      </c>
      <c r="W35" s="24">
        <v>0</v>
      </c>
      <c r="X35" s="22">
        <f t="shared" si="26"/>
        <v>0</v>
      </c>
      <c r="Y35" s="24">
        <v>5000</v>
      </c>
      <c r="Z35" s="22">
        <f t="shared" si="24"/>
        <v>0.18138286294710876</v>
      </c>
      <c r="AA35" s="24">
        <f t="shared" si="28"/>
        <v>20000</v>
      </c>
      <c r="AB35" s="22">
        <f t="shared" si="25"/>
        <v>0.1470134223254583</v>
      </c>
    </row>
    <row r="36" spans="1:28" s="18" customFormat="1" ht="12" x14ac:dyDescent="0.2">
      <c r="A36" s="25" t="s">
        <v>7</v>
      </c>
      <c r="B36" s="26"/>
      <c r="C36" s="27">
        <f>SUM(C27:C35)</f>
        <v>26605.35</v>
      </c>
      <c r="D36" s="22">
        <f t="shared" si="14"/>
        <v>12.912084445522931</v>
      </c>
      <c r="E36" s="27">
        <f>SUM(E27:E35)</f>
        <v>26605.35</v>
      </c>
      <c r="F36" s="22">
        <f t="shared" si="15"/>
        <v>7.7519157367209583</v>
      </c>
      <c r="G36" s="27">
        <f>SUM(G27:G35)</f>
        <v>31605.35</v>
      </c>
      <c r="H36" s="22">
        <f t="shared" si="16"/>
        <v>9.1755987806648278</v>
      </c>
      <c r="I36" s="27">
        <f>SUM(I27:I35)</f>
        <v>26605.35</v>
      </c>
      <c r="J36" s="22">
        <f t="shared" si="17"/>
        <v>5.5456696195935384</v>
      </c>
      <c r="K36" s="27">
        <f>SUM(K27:K35)</f>
        <v>26605.35</v>
      </c>
      <c r="L36" s="22">
        <f t="shared" si="18"/>
        <v>5.1679438244806386</v>
      </c>
      <c r="M36" s="27">
        <f>SUM(M27:M35)</f>
        <v>31605.35</v>
      </c>
      <c r="N36" s="22">
        <f t="shared" si="19"/>
        <v>3.6647070759776215</v>
      </c>
      <c r="O36" s="27">
        <f>SUM(O27:O35)</f>
        <v>26605.35</v>
      </c>
      <c r="P36" s="22">
        <f t="shared" si="20"/>
        <v>2.150057579247227</v>
      </c>
      <c r="Q36" s="27">
        <f>SUM(Q27:Q35)</f>
        <v>26605.35</v>
      </c>
      <c r="R36" s="22">
        <f t="shared" si="21"/>
        <v>1.5417358424964145</v>
      </c>
      <c r="S36" s="27">
        <f>SUM(S27:S35)</f>
        <v>31605.35</v>
      </c>
      <c r="T36" s="22">
        <f t="shared" si="22"/>
        <v>2.6590400471142521</v>
      </c>
      <c r="U36" s="27">
        <f>SUM(U27:U35)</f>
        <v>26605.35</v>
      </c>
      <c r="V36" s="22">
        <f t="shared" si="23"/>
        <v>1.3506625038074931</v>
      </c>
      <c r="W36" s="27">
        <f>SUM(W27:W35)</f>
        <v>26605.35</v>
      </c>
      <c r="X36" s="22">
        <f t="shared" si="26"/>
        <v>1.3468335526981876</v>
      </c>
      <c r="Y36" s="27">
        <f>SUM(Y27:Y35)</f>
        <v>31605.35</v>
      </c>
      <c r="Z36" s="22">
        <f t="shared" si="24"/>
        <v>1.1465337734890808</v>
      </c>
      <c r="AA36" s="27">
        <f>SUM(AA25:AA35)</f>
        <v>2209264.2000000002</v>
      </c>
      <c r="AB36" s="22">
        <f t="shared" si="25"/>
        <v>16.239574543155793</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178336.65</v>
      </c>
      <c r="D38" s="22">
        <f>IF(C13=0,"-",(C38*100)/C13)</f>
        <v>86.550181994661486</v>
      </c>
      <c r="E38" s="21">
        <f>E22-E36</f>
        <v>316604.65000000002</v>
      </c>
      <c r="F38" s="22">
        <f>IF(E13=0,"-",(E38*100)/E13)</f>
        <v>92.248084263279054</v>
      </c>
      <c r="G38" s="21">
        <f>G22-G36</f>
        <v>312844.65000000002</v>
      </c>
      <c r="H38" s="22">
        <f>IF(G13=0,"-",(G38*100)/G13)</f>
        <v>90.824401219335186</v>
      </c>
      <c r="I38" s="21">
        <f>I22-I36</f>
        <v>453144.65</v>
      </c>
      <c r="J38" s="22">
        <f>IF(I13=0,"-",(I38*100)/I13)</f>
        <v>94.454330380406461</v>
      </c>
      <c r="K38" s="21">
        <f>K22-K36</f>
        <v>488209.65</v>
      </c>
      <c r="L38" s="22">
        <f>IF(K13=0,"-",(K38*100)/K13)</f>
        <v>94.832056175519355</v>
      </c>
      <c r="M38" s="21">
        <f>M22-M36</f>
        <v>830819.65</v>
      </c>
      <c r="N38" s="22">
        <f>IF(M13=0,"-",(M38*100)/M13)</f>
        <v>96.335292924022383</v>
      </c>
      <c r="O38" s="21">
        <f>O22-O36</f>
        <v>1210819.6499999999</v>
      </c>
      <c r="P38" s="22">
        <f>IF(O13=0,"-",(O38*100)/O13)</f>
        <v>97.849942420752754</v>
      </c>
      <c r="Q38" s="21">
        <f>Q22-Q36</f>
        <v>1699069.65</v>
      </c>
      <c r="R38" s="22">
        <f>IF(Q13=0,"-",(Q38*100)/Q13)</f>
        <v>98.458264157503592</v>
      </c>
      <c r="S38" s="21">
        <f>S22-S36</f>
        <v>1156994.6499999999</v>
      </c>
      <c r="T38" s="22">
        <f>IF(S13=0,"-",(S38*100)/S13)</f>
        <v>97.34095995288574</v>
      </c>
      <c r="U38" s="21">
        <f>U22-U36</f>
        <v>1943194.65</v>
      </c>
      <c r="V38" s="22">
        <f>IF(U13=0,"-",(U38*100)/U13)</f>
        <v>98.649337496192501</v>
      </c>
      <c r="W38" s="21">
        <f>W22-W36</f>
        <v>1948794.65</v>
      </c>
      <c r="X38" s="22">
        <f>IF(W13=0,"-",(W38*100)/W13)</f>
        <v>98.653166447301814</v>
      </c>
      <c r="Y38" s="21">
        <f>Y22-Y36</f>
        <v>2724994.65</v>
      </c>
      <c r="Z38" s="22">
        <f>IF(Y13=0,"-",(Y38*100)/Y13)</f>
        <v>98.853466226510918</v>
      </c>
      <c r="AA38" s="21">
        <f>AA22-AA36</f>
        <v>11393827.800000001</v>
      </c>
      <c r="AB38" s="22">
        <f>IF(AA13=0,"-",(AA38*100)/AA13)</f>
        <v>83.752280913247375</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35</v>
      </c>
      <c r="F54" s="50" t="s">
        <v>36</v>
      </c>
      <c r="G54" s="44" t="s">
        <v>37</v>
      </c>
      <c r="I54" s="44" t="s">
        <v>40</v>
      </c>
      <c r="M54" s="44" t="s">
        <v>41</v>
      </c>
      <c r="Q54" s="50" t="s">
        <v>47</v>
      </c>
    </row>
    <row r="55" spans="3:17" x14ac:dyDescent="0.2">
      <c r="C55" s="44" t="s">
        <v>34</v>
      </c>
      <c r="E55" s="44">
        <v>100000</v>
      </c>
      <c r="F55" s="50">
        <v>0</v>
      </c>
      <c r="G55" s="44">
        <v>8</v>
      </c>
      <c r="I55" s="52">
        <v>12500</v>
      </c>
      <c r="M55" s="53">
        <v>1041.67</v>
      </c>
    </row>
    <row r="56" spans="3:17" x14ac:dyDescent="0.2">
      <c r="C56" s="44" t="s">
        <v>33</v>
      </c>
      <c r="D56" s="44"/>
      <c r="E56" s="44">
        <v>50000</v>
      </c>
      <c r="F56" s="44">
        <v>0</v>
      </c>
      <c r="G56" s="44">
        <v>8</v>
      </c>
      <c r="H56" s="44"/>
      <c r="I56" s="52">
        <v>6250</v>
      </c>
      <c r="L56" s="44"/>
      <c r="M56" s="53">
        <v>520.83000000000004</v>
      </c>
    </row>
    <row r="57" spans="3:17" x14ac:dyDescent="0.2">
      <c r="C57" s="44" t="s">
        <v>38</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39</v>
      </c>
      <c r="D60" s="44"/>
      <c r="F60" s="44"/>
      <c r="N60" s="50" t="s">
        <v>46</v>
      </c>
    </row>
    <row r="61" spans="3:17" x14ac:dyDescent="0.2">
      <c r="C61" s="44" t="s">
        <v>42</v>
      </c>
      <c r="D61" s="44"/>
      <c r="F61" s="44"/>
      <c r="N61" s="50" t="s">
        <v>45</v>
      </c>
    </row>
    <row r="62" spans="3:17" x14ac:dyDescent="0.2">
      <c r="C62" s="44" t="s">
        <v>43</v>
      </c>
      <c r="D62" s="44"/>
      <c r="F62" s="44"/>
      <c r="N62" s="50" t="s">
        <v>44</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topLeftCell="I13" workbookViewId="0">
      <selection activeCell="AA28" sqref="AA28:AA35"/>
    </sheetView>
  </sheetViews>
  <sheetFormatPr defaultRowHeight="12.75" x14ac:dyDescent="0.2"/>
  <cols>
    <col min="1" max="1" width="28.7109375" customWidth="1"/>
  </cols>
  <sheetData>
    <row r="1" spans="1:30" ht="40.5" x14ac:dyDescent="0.3">
      <c r="A1" s="60" t="s">
        <v>0</v>
      </c>
      <c r="B1" s="61"/>
      <c r="C1" s="61"/>
      <c r="D1" s="62"/>
      <c r="E1" s="61"/>
      <c r="F1" s="62"/>
      <c r="G1" s="61"/>
      <c r="H1" s="62"/>
      <c r="I1" s="61"/>
      <c r="J1" s="62"/>
      <c r="K1" s="61"/>
      <c r="L1" s="62"/>
      <c r="M1" s="61"/>
      <c r="N1" s="62"/>
      <c r="O1" s="61"/>
      <c r="P1" s="62"/>
      <c r="Q1" s="61"/>
      <c r="R1" s="62"/>
      <c r="S1" s="61"/>
      <c r="T1" s="62"/>
      <c r="U1" s="61"/>
      <c r="V1" s="62"/>
      <c r="W1" s="61"/>
      <c r="X1" s="62"/>
      <c r="Y1" s="61"/>
      <c r="Z1" s="62"/>
      <c r="AA1" s="61"/>
      <c r="AB1" s="62"/>
      <c r="AC1" s="61"/>
      <c r="AD1" s="61"/>
    </row>
    <row r="2" spans="1:30" ht="15.75" x14ac:dyDescent="0.25">
      <c r="A2" s="63" t="s">
        <v>15</v>
      </c>
      <c r="B2" s="61"/>
      <c r="C2" s="61"/>
      <c r="D2" s="62"/>
      <c r="E2" s="61"/>
      <c r="F2" s="62"/>
      <c r="G2" s="61"/>
      <c r="H2" s="62"/>
      <c r="I2" s="61"/>
      <c r="J2" s="62"/>
      <c r="K2" s="61"/>
      <c r="L2" s="62"/>
      <c r="M2" s="61"/>
      <c r="N2" s="62"/>
      <c r="O2" s="61"/>
      <c r="P2" s="62"/>
      <c r="Q2" s="61"/>
      <c r="R2" s="62"/>
      <c r="S2" s="61"/>
      <c r="T2" s="62"/>
      <c r="U2" s="61"/>
      <c r="V2" s="62"/>
      <c r="W2" s="61"/>
      <c r="X2" s="62"/>
      <c r="Y2" s="61"/>
      <c r="Z2" s="62"/>
      <c r="AA2" s="61"/>
      <c r="AB2" s="62"/>
      <c r="AC2" s="61"/>
      <c r="AD2" s="61"/>
    </row>
    <row r="3" spans="1:30" x14ac:dyDescent="0.2">
      <c r="A3" s="61"/>
      <c r="B3" s="61"/>
      <c r="C3" s="61"/>
      <c r="D3" s="62"/>
      <c r="E3" s="61"/>
      <c r="F3" s="62"/>
      <c r="G3" s="61"/>
      <c r="H3" s="62"/>
      <c r="I3" s="61"/>
      <c r="J3" s="62"/>
      <c r="K3" s="61"/>
      <c r="L3" s="62"/>
      <c r="M3" s="61"/>
      <c r="N3" s="62"/>
      <c r="O3" s="61"/>
      <c r="P3" s="62"/>
      <c r="Q3" s="61"/>
      <c r="R3" s="62"/>
      <c r="S3" s="61"/>
      <c r="T3" s="62"/>
      <c r="U3" s="61"/>
      <c r="V3" s="62"/>
      <c r="W3" s="61"/>
      <c r="X3" s="62"/>
      <c r="Y3" s="61"/>
      <c r="Z3" s="62"/>
      <c r="AA3" s="61"/>
      <c r="AB3" s="62"/>
      <c r="AC3" s="61"/>
      <c r="AD3" s="61"/>
    </row>
    <row r="4" spans="1:30" x14ac:dyDescent="0.2">
      <c r="A4" s="64" t="s">
        <v>6</v>
      </c>
      <c r="B4" s="61"/>
      <c r="C4" s="61"/>
      <c r="D4" s="62"/>
      <c r="E4" s="65">
        <v>42522</v>
      </c>
      <c r="F4" s="62"/>
      <c r="G4" s="61"/>
      <c r="H4" s="62"/>
      <c r="I4" s="61"/>
      <c r="J4" s="62"/>
      <c r="K4" s="61"/>
      <c r="L4" s="62"/>
      <c r="M4" s="61"/>
      <c r="N4" s="62"/>
      <c r="O4" s="61"/>
      <c r="P4" s="62"/>
      <c r="Q4" s="61"/>
      <c r="R4" s="62"/>
      <c r="S4" s="61"/>
      <c r="T4" s="62"/>
      <c r="U4" s="61"/>
      <c r="V4" s="62"/>
      <c r="W4" s="61"/>
      <c r="X4" s="62"/>
      <c r="Y4" s="61"/>
      <c r="Z4" s="62"/>
      <c r="AA4" s="61"/>
      <c r="AB4" s="62"/>
      <c r="AC4" s="61"/>
      <c r="AD4" s="61"/>
    </row>
    <row r="5" spans="1:30" x14ac:dyDescent="0.2">
      <c r="A5" s="61"/>
      <c r="B5" s="61"/>
      <c r="C5" s="61"/>
      <c r="D5" s="62"/>
      <c r="E5" s="61"/>
      <c r="F5" s="62"/>
      <c r="G5" s="61"/>
      <c r="H5" s="62"/>
      <c r="I5" s="61"/>
      <c r="J5" s="62"/>
      <c r="K5" s="61"/>
      <c r="L5" s="62"/>
      <c r="M5" s="61"/>
      <c r="N5" s="62"/>
      <c r="O5" s="61"/>
      <c r="P5" s="62"/>
      <c r="Q5" s="61"/>
      <c r="R5" s="62"/>
      <c r="S5" s="61"/>
      <c r="T5" s="62"/>
      <c r="U5" s="61"/>
      <c r="V5" s="62"/>
      <c r="W5" s="61"/>
      <c r="X5" s="62"/>
      <c r="Y5" s="61"/>
      <c r="Z5" s="62"/>
      <c r="AA5" s="61"/>
      <c r="AB5" s="62"/>
      <c r="AC5" s="61"/>
      <c r="AD5" s="61"/>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7"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19</v>
      </c>
      <c r="B8" s="20"/>
      <c r="C8" s="55">
        <v>31800</v>
      </c>
      <c r="D8" s="21">
        <f>IF($C$13=0,"-",(C8*100)/$C$13)</f>
        <v>3.8963903251893059</v>
      </c>
      <c r="E8" s="55">
        <v>48760</v>
      </c>
      <c r="F8" s="21">
        <f>IF(E$13=0,"-",(E8*100)/E$13)</f>
        <v>3.8978064846198119</v>
      </c>
      <c r="G8" s="21">
        <v>57240</v>
      </c>
      <c r="H8" s="22">
        <f t="shared" ref="H8:H11" si="0">IF(G$13=0,"-",(G8*100)/G$13)</f>
        <v>3.8973772367023449</v>
      </c>
      <c r="I8" s="21">
        <v>74200</v>
      </c>
      <c r="J8" s="22">
        <f t="shared" ref="J8:J11" si="1">IF(I$13=0,"-",(I8*100)/I$13)</f>
        <v>3.9018952062430325</v>
      </c>
      <c r="K8" s="21">
        <v>39750</v>
      </c>
      <c r="L8" s="22">
        <f t="shared" ref="L8:L11" si="2">IF(K$13=0,"-",(K8*100)/K$13)</f>
        <v>3.8839979285344381</v>
      </c>
      <c r="M8" s="21">
        <v>66250</v>
      </c>
      <c r="N8" s="22">
        <f t="shared" ref="N8:N11" si="3">IF(M$13=0,"-",(M8*100)/M$13)</f>
        <v>3.8736120774839353</v>
      </c>
      <c r="O8" s="21">
        <v>66250</v>
      </c>
      <c r="P8" s="22">
        <f>IF(O$13=0,"-",(O8*100)/O$13)</f>
        <v>2.692771990293827</v>
      </c>
      <c r="Q8" s="21">
        <v>92750</v>
      </c>
      <c r="R8" s="22">
        <f t="shared" ref="R8:R11" si="4">IF(Q$13=0,"-",(Q8*100)/Q$13)</f>
        <v>2.6987392305028819</v>
      </c>
      <c r="S8" s="21">
        <v>47700</v>
      </c>
      <c r="T8" s="22">
        <f t="shared" ref="T8:T11" si="5">IF(S$13=0,"-",(S8*100)/S$13)</f>
        <v>2.684692189065367</v>
      </c>
      <c r="U8" s="21">
        <v>79500</v>
      </c>
      <c r="V8" s="22">
        <f t="shared" ref="V8:V11" si="6">IF(U$13=0,"-",(U8*100)/U$13)</f>
        <v>2.6962496693278708</v>
      </c>
      <c r="W8" s="21">
        <v>79500</v>
      </c>
      <c r="X8" s="22">
        <f t="shared" ref="X8:X11" si="7">IF(W$13=0,"-",(W8*100)/W$13)</f>
        <v>2.6962496693278708</v>
      </c>
      <c r="Y8" s="21">
        <v>111300</v>
      </c>
      <c r="Z8" s="22">
        <f t="shared" ref="Z8:Z11" si="8">IF(Y$13=0,"-",(Y8*100)/Y$13)</f>
        <v>2.7027027027027026</v>
      </c>
      <c r="AA8" s="21">
        <f>SUM($C$8,E$8,G$8,I$8,K$8,M$8,O$8,Q$8,S$8,U$8,W$8,Y$8)</f>
        <v>795000</v>
      </c>
      <c r="AB8" s="22">
        <f t="shared" ref="AB8:AB11" si="9">IF(AA$13=0,"-",(AA8*100)/AA$13)</f>
        <v>3.0742292965157962</v>
      </c>
      <c r="AC8" s="18"/>
      <c r="AD8" s="18"/>
    </row>
    <row r="9" spans="1:30" ht="14.25" customHeight="1" x14ac:dyDescent="0.2">
      <c r="A9" s="19" t="s">
        <v>20</v>
      </c>
      <c r="B9" s="20"/>
      <c r="C9" s="56">
        <v>600000</v>
      </c>
      <c r="D9" s="21">
        <f>IF($C$13=0,"-",(C9*100)/$C$13)</f>
        <v>73.516798588477471</v>
      </c>
      <c r="E9" s="56">
        <v>920000</v>
      </c>
      <c r="F9" s="21">
        <f t="shared" ref="F9:F12" si="10">IF(E$13=0,"-",(E9*100)/E$13)</f>
        <v>73.5435185777323</v>
      </c>
      <c r="G9" s="56">
        <v>1080000</v>
      </c>
      <c r="H9" s="22">
        <f t="shared" si="0"/>
        <v>73.535419560421602</v>
      </c>
      <c r="I9" s="56">
        <v>1400000</v>
      </c>
      <c r="J9" s="22">
        <f t="shared" si="1"/>
        <v>73.620664268736462</v>
      </c>
      <c r="K9" s="56">
        <v>750000</v>
      </c>
      <c r="L9" s="22">
        <f t="shared" si="2"/>
        <v>73.282979783668637</v>
      </c>
      <c r="M9" s="56">
        <v>1250000</v>
      </c>
      <c r="N9" s="22">
        <f t="shared" si="3"/>
        <v>73.087020329885576</v>
      </c>
      <c r="O9" s="56">
        <v>1875000</v>
      </c>
      <c r="P9" s="22">
        <f t="shared" ref="P9:P11" si="11">IF(O$13=0,"-",(O9*100)/O$13)</f>
        <v>76.210528027183784</v>
      </c>
      <c r="Q9" s="56">
        <v>2625000</v>
      </c>
      <c r="R9" s="22">
        <f t="shared" si="4"/>
        <v>76.379412184043829</v>
      </c>
      <c r="S9" s="56">
        <v>1350000</v>
      </c>
      <c r="T9" s="22">
        <f t="shared" si="5"/>
        <v>75.981854407510383</v>
      </c>
      <c r="U9" s="56">
        <v>2250000</v>
      </c>
      <c r="V9" s="22">
        <f t="shared" si="6"/>
        <v>76.308952905505777</v>
      </c>
      <c r="W9" s="56">
        <v>2250000</v>
      </c>
      <c r="X9" s="22">
        <f t="shared" si="7"/>
        <v>76.308952905505777</v>
      </c>
      <c r="Y9" s="56">
        <v>3150000</v>
      </c>
      <c r="Z9" s="22">
        <f t="shared" si="8"/>
        <v>76.491585925548193</v>
      </c>
      <c r="AA9" s="21">
        <f>SUM($C$9,E$9,G$9,I$9,K$9,M$9,O$9,Q$9,S$9,U$9,W$9,Y$9)</f>
        <v>19500000</v>
      </c>
      <c r="AB9" s="22">
        <f t="shared" si="9"/>
        <v>75.40562425416104</v>
      </c>
      <c r="AC9" s="18"/>
      <c r="AD9" s="18"/>
    </row>
    <row r="10" spans="1:30" ht="14.25" customHeight="1" x14ac:dyDescent="0.2">
      <c r="A10" s="19" t="s">
        <v>21</v>
      </c>
      <c r="B10" s="23"/>
      <c r="C10" s="56">
        <v>3500</v>
      </c>
      <c r="D10" s="21">
        <f>IF($C$13=0,"-",(C10*100)/$C$13)</f>
        <v>0.42884799176611854</v>
      </c>
      <c r="E10" s="56">
        <v>5000</v>
      </c>
      <c r="F10" s="21">
        <f t="shared" si="10"/>
        <v>0.39969303574854514</v>
      </c>
      <c r="G10" s="56">
        <v>6000</v>
      </c>
      <c r="H10" s="22">
        <f t="shared" si="0"/>
        <v>0.40853010866900891</v>
      </c>
      <c r="I10" s="56">
        <v>6000</v>
      </c>
      <c r="J10" s="22">
        <f t="shared" si="1"/>
        <v>0.31551713258029912</v>
      </c>
      <c r="K10" s="56">
        <v>7000</v>
      </c>
      <c r="L10" s="22">
        <f t="shared" si="2"/>
        <v>0.68397447798090738</v>
      </c>
      <c r="M10" s="56">
        <v>17000</v>
      </c>
      <c r="N10" s="22">
        <f t="shared" si="3"/>
        <v>0.99398347648644381</v>
      </c>
      <c r="O10" s="56">
        <v>17000</v>
      </c>
      <c r="P10" s="22">
        <f t="shared" si="11"/>
        <v>0.69097545411313299</v>
      </c>
      <c r="Q10" s="56">
        <v>17000</v>
      </c>
      <c r="R10" s="22">
        <f t="shared" si="4"/>
        <v>0.49464762176333149</v>
      </c>
      <c r="S10" s="56">
        <v>17000</v>
      </c>
      <c r="T10" s="22">
        <f t="shared" si="5"/>
        <v>0.95680853698346413</v>
      </c>
      <c r="U10" s="56">
        <v>17000</v>
      </c>
      <c r="V10" s="22">
        <f t="shared" si="6"/>
        <v>0.57655653306382137</v>
      </c>
      <c r="W10" s="56">
        <v>17000</v>
      </c>
      <c r="X10" s="22">
        <f t="shared" si="7"/>
        <v>0.57655653306382137</v>
      </c>
      <c r="Y10" s="56">
        <v>15000</v>
      </c>
      <c r="Z10" s="22">
        <f t="shared" si="8"/>
        <v>0.36424564726451519</v>
      </c>
      <c r="AA10" s="21">
        <f>SUM(C10,E10,G10,I10,K10,M10,O10,Q10,S10,U10,W10,Y10)</f>
        <v>144500</v>
      </c>
      <c r="AB10" s="22">
        <f t="shared" si="9"/>
        <v>0.55877501049878309</v>
      </c>
      <c r="AC10" s="18"/>
      <c r="AD10" s="18"/>
    </row>
    <row r="11" spans="1:30" ht="25.5" customHeight="1" x14ac:dyDescent="0.2">
      <c r="A11" s="19" t="s">
        <v>22</v>
      </c>
      <c r="B11" s="20"/>
      <c r="C11" s="56">
        <v>840.00000000000011</v>
      </c>
      <c r="D11" s="21">
        <f>IF($C$13=0,"-",(C11*100)/$C$13)</f>
        <v>0.10292351802386847</v>
      </c>
      <c r="E11" s="56">
        <v>1200</v>
      </c>
      <c r="F11" s="21">
        <f t="shared" si="10"/>
        <v>9.5926328579650832E-2</v>
      </c>
      <c r="G11" s="56">
        <v>1440.0000000000002</v>
      </c>
      <c r="H11" s="22">
        <f t="shared" si="0"/>
        <v>9.8047226080562155E-2</v>
      </c>
      <c r="I11" s="56">
        <v>1440.0000000000002</v>
      </c>
      <c r="J11" s="22">
        <f t="shared" si="1"/>
        <v>7.57241118192718E-2</v>
      </c>
      <c r="K11" s="56">
        <v>1680.0000000000002</v>
      </c>
      <c r="L11" s="22">
        <f t="shared" si="2"/>
        <v>0.16415387471541779</v>
      </c>
      <c r="M11" s="56">
        <v>2040.0000000000002</v>
      </c>
      <c r="N11" s="22">
        <f t="shared" si="3"/>
        <v>0.11927801717837327</v>
      </c>
      <c r="O11" s="56">
        <v>2040.0000000000002</v>
      </c>
      <c r="P11" s="22">
        <f t="shared" si="11"/>
        <v>8.2917054493575976E-2</v>
      </c>
      <c r="Q11" s="56">
        <v>2040.0000000000002</v>
      </c>
      <c r="R11" s="22">
        <f t="shared" si="4"/>
        <v>5.9357714611599784E-2</v>
      </c>
      <c r="S11" s="56">
        <v>2040.0000000000002</v>
      </c>
      <c r="T11" s="22">
        <f t="shared" si="5"/>
        <v>0.11481702443801571</v>
      </c>
      <c r="U11" s="56">
        <v>2040.0000000000002</v>
      </c>
      <c r="V11" s="22">
        <f t="shared" si="6"/>
        <v>6.918678396765858E-2</v>
      </c>
      <c r="W11" s="56">
        <v>2040.0000000000002</v>
      </c>
      <c r="X11" s="22">
        <f t="shared" si="7"/>
        <v>6.918678396765858E-2</v>
      </c>
      <c r="Y11" s="56">
        <v>1800</v>
      </c>
      <c r="Z11" s="22">
        <f t="shared" si="8"/>
        <v>4.3709477671741825E-2</v>
      </c>
      <c r="AA11" s="21">
        <f t="shared" ref="AA11:AA12" si="12">SUM(C11,E11,G11,I11,K11,M11,O11,Q11,S11,U11,W11,Y11)</f>
        <v>20640</v>
      </c>
      <c r="AB11" s="22">
        <f t="shared" si="9"/>
        <v>7.9813953056711989E-2</v>
      </c>
      <c r="AC11" s="18"/>
      <c r="AD11" s="18"/>
    </row>
    <row r="12" spans="1:30" ht="10.5" customHeight="1" x14ac:dyDescent="0.2">
      <c r="A12" s="19" t="s">
        <v>23</v>
      </c>
      <c r="B12" s="20"/>
      <c r="C12" s="56">
        <v>180000</v>
      </c>
      <c r="D12" s="21">
        <f>IF($C$13=0,"-",(C12*100)/$C$13)</f>
        <v>22.055039576543241</v>
      </c>
      <c r="E12" s="56">
        <v>276000</v>
      </c>
      <c r="F12" s="21">
        <f t="shared" si="10"/>
        <v>22.063055573319691</v>
      </c>
      <c r="G12" s="56">
        <v>324000</v>
      </c>
      <c r="H12" s="22">
        <f>IF(G$13=0,"-",(G12*100)/G$13)</f>
        <v>22.060625868126483</v>
      </c>
      <c r="I12" s="56">
        <v>420000</v>
      </c>
      <c r="J12" s="22">
        <f>IF(I$13=0,"-",(I12*100)/I$13)</f>
        <v>22.086199280620939</v>
      </c>
      <c r="K12" s="56">
        <v>225000</v>
      </c>
      <c r="L12" s="22">
        <f>IF(K$13=0,"-",(K12*100)/K$13)</f>
        <v>21.984893935100594</v>
      </c>
      <c r="M12" s="56">
        <v>375000</v>
      </c>
      <c r="N12" s="22">
        <f>IF(M$13=0,"-",(M12*100)/M$13)</f>
        <v>21.926106098965672</v>
      </c>
      <c r="O12" s="56">
        <v>500000</v>
      </c>
      <c r="P12" s="22">
        <f>IF(O$13=0,"-",(O12*100)/O$13)</f>
        <v>20.322807473915677</v>
      </c>
      <c r="Q12" s="56">
        <v>700000</v>
      </c>
      <c r="R12" s="22">
        <f>IF(Q$13=0,"-",(Q12*100)/Q$13)</f>
        <v>20.367843249078355</v>
      </c>
      <c r="S12" s="56">
        <v>360000</v>
      </c>
      <c r="T12" s="22">
        <f>IF(S$13=0,"-",(S12*100)/S$13)</f>
        <v>20.26182784200277</v>
      </c>
      <c r="U12" s="56">
        <v>600000</v>
      </c>
      <c r="V12" s="22">
        <f>IF(U$13=0,"-",(U12*100)/U$13)</f>
        <v>20.349054108134872</v>
      </c>
      <c r="W12" s="56">
        <v>600000</v>
      </c>
      <c r="X12" s="22">
        <f>IF(W$13=0,"-",(W12*100)/W$13)</f>
        <v>20.349054108134872</v>
      </c>
      <c r="Y12" s="56">
        <v>840000</v>
      </c>
      <c r="Z12" s="22">
        <f>IF(Y$13=0,"-",(Y12*100)/Y$13)</f>
        <v>20.39775624681285</v>
      </c>
      <c r="AA12" s="21">
        <f t="shared" si="12"/>
        <v>5400000</v>
      </c>
      <c r="AB12" s="22">
        <f>IF(AA$13=0,"-",(AA12*100)/AA$13)</f>
        <v>20.881557485767672</v>
      </c>
      <c r="AC12" s="18"/>
      <c r="AD12" s="18"/>
    </row>
    <row r="13" spans="1:30" ht="10.5" customHeight="1" x14ac:dyDescent="0.2">
      <c r="A13" s="25" t="s">
        <v>10</v>
      </c>
      <c r="B13" s="26"/>
      <c r="C13" s="27">
        <f t="shared" ref="C13:AB13" si="13">SUM(C8:C12)</f>
        <v>816140</v>
      </c>
      <c r="D13" s="28">
        <f t="shared" si="13"/>
        <v>100</v>
      </c>
      <c r="E13" s="27">
        <f t="shared" si="13"/>
        <v>1250960</v>
      </c>
      <c r="F13" s="28">
        <f t="shared" si="13"/>
        <v>99.999999999999986</v>
      </c>
      <c r="G13" s="27">
        <f t="shared" si="13"/>
        <v>1468680</v>
      </c>
      <c r="H13" s="28">
        <f t="shared" si="13"/>
        <v>100</v>
      </c>
      <c r="I13" s="27">
        <f t="shared" si="13"/>
        <v>1901640</v>
      </c>
      <c r="J13" s="28">
        <f t="shared" si="13"/>
        <v>100</v>
      </c>
      <c r="K13" s="27">
        <f t="shared" si="13"/>
        <v>1023430</v>
      </c>
      <c r="L13" s="28">
        <f t="shared" si="13"/>
        <v>100</v>
      </c>
      <c r="M13" s="27">
        <f t="shared" si="13"/>
        <v>1710290</v>
      </c>
      <c r="N13" s="28">
        <f t="shared" si="13"/>
        <v>100.00000000000001</v>
      </c>
      <c r="O13" s="27">
        <f t="shared" si="13"/>
        <v>2460290</v>
      </c>
      <c r="P13" s="28">
        <f t="shared" si="13"/>
        <v>99.999999999999986</v>
      </c>
      <c r="Q13" s="27">
        <f t="shared" si="13"/>
        <v>3436790</v>
      </c>
      <c r="R13" s="28">
        <f t="shared" si="13"/>
        <v>100</v>
      </c>
      <c r="S13" s="27">
        <f t="shared" si="13"/>
        <v>1776740</v>
      </c>
      <c r="T13" s="28">
        <f t="shared" si="13"/>
        <v>100</v>
      </c>
      <c r="U13" s="27">
        <f t="shared" si="13"/>
        <v>2948540</v>
      </c>
      <c r="V13" s="28">
        <f t="shared" si="13"/>
        <v>100</v>
      </c>
      <c r="W13" s="27">
        <f t="shared" si="13"/>
        <v>2948540</v>
      </c>
      <c r="X13" s="28">
        <f t="shared" si="13"/>
        <v>100</v>
      </c>
      <c r="Y13" s="27">
        <f t="shared" si="13"/>
        <v>4118100</v>
      </c>
      <c r="Z13" s="28">
        <f t="shared" si="13"/>
        <v>100</v>
      </c>
      <c r="AA13" s="27">
        <f>SUM(AA8:AA12)</f>
        <v>25860140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31</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17</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ht="16.5" customHeight="1"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816140</v>
      </c>
      <c r="D22" s="42">
        <f>IF(C13=0,"-",(C22*100)/C13)</f>
        <v>100</v>
      </c>
      <c r="E22" s="41">
        <f>E13-E20</f>
        <v>1250960</v>
      </c>
      <c r="F22" s="42">
        <f>IF(E13=0,"-",(E22*100)/E13)</f>
        <v>100</v>
      </c>
      <c r="G22" s="41">
        <f>G13-G20</f>
        <v>1468680</v>
      </c>
      <c r="H22" s="42">
        <f>IF(G13=0,"-",(G22*100)/G13)</f>
        <v>100</v>
      </c>
      <c r="I22" s="41">
        <f>I13-I20</f>
        <v>1901640</v>
      </c>
      <c r="J22" s="42">
        <f>IF(I13=0,"-",(I22*100)/I13)</f>
        <v>100</v>
      </c>
      <c r="K22" s="41">
        <f>K13-K20</f>
        <v>1023430</v>
      </c>
      <c r="L22" s="42">
        <f>IF(K13=0,"-",(K22*100)/K13)</f>
        <v>100</v>
      </c>
      <c r="M22" s="41">
        <f>M13-M20</f>
        <v>1710290</v>
      </c>
      <c r="N22" s="42">
        <f>IF(M13=0,"-",(M22*100)/M13)</f>
        <v>100</v>
      </c>
      <c r="O22" s="41">
        <f>O13-O20</f>
        <v>2460290</v>
      </c>
      <c r="P22" s="42">
        <f>IF(O13=0,"-",(O22*100)/O13)</f>
        <v>100</v>
      </c>
      <c r="Q22" s="41">
        <f>Q13-Q20</f>
        <v>3436790</v>
      </c>
      <c r="R22" s="42">
        <f>IF(Q13=0,"-",(Q22*100)/Q13)</f>
        <v>100</v>
      </c>
      <c r="S22" s="41">
        <f>S13-S20</f>
        <v>1776740</v>
      </c>
      <c r="T22" s="42">
        <f>IF(S13=0,"-",(S22*100)/S13)</f>
        <v>100</v>
      </c>
      <c r="U22" s="41">
        <f>U13-U20</f>
        <v>2948540</v>
      </c>
      <c r="V22" s="42">
        <f>IF(U13=0,"-",(U22*100)/U13)</f>
        <v>100</v>
      </c>
      <c r="W22" s="41">
        <f>W13-W20</f>
        <v>2948540</v>
      </c>
      <c r="X22" s="42">
        <f>IF(W13=0,"-",(W22*100)/W13)</f>
        <v>100</v>
      </c>
      <c r="Y22" s="41">
        <f>Y13-Y20</f>
        <v>4118100</v>
      </c>
      <c r="Z22" s="42">
        <f>IF(Y13=0,"-",(Y22*100)/Y13)</f>
        <v>100</v>
      </c>
      <c r="AA22" s="41">
        <f>AA13-AA20</f>
        <v>25860140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32</v>
      </c>
      <c r="B25" s="23"/>
      <c r="C25" s="15">
        <v>120000</v>
      </c>
      <c r="D25" s="22">
        <f t="shared" ref="D25:D36" si="14">IF($C$13=0,"-",(C25*100)/$C$13)</f>
        <v>14.703359717695493</v>
      </c>
      <c r="E25" s="24">
        <v>120000</v>
      </c>
      <c r="F25" s="22">
        <f t="shared" ref="F25:F36" si="15">IF(E$13=0,"-",(E25*100)/E$13)</f>
        <v>9.5926328579650821</v>
      </c>
      <c r="G25" s="15">
        <v>120000</v>
      </c>
      <c r="H25" s="22">
        <f t="shared" ref="H25:H36" si="16">IF(G$13=0,"-",(G25*100)/G$13)</f>
        <v>8.1706021733801784</v>
      </c>
      <c r="I25" s="15">
        <v>120000</v>
      </c>
      <c r="J25" s="22">
        <f t="shared" ref="J25:J36" si="17">IF(I$13=0,"-",(I25*100)/I$13)</f>
        <v>6.310342651605982</v>
      </c>
      <c r="K25" s="15">
        <v>120000</v>
      </c>
      <c r="L25" s="22">
        <f t="shared" ref="L25:L36" si="18">IF(K$13=0,"-",(K25*100)/K$13)</f>
        <v>11.725276765386983</v>
      </c>
      <c r="M25" s="15">
        <v>120000</v>
      </c>
      <c r="N25" s="22">
        <f t="shared" ref="N25:N36" si="19">IF(M$13=0,"-",(M25*100)/M$13)</f>
        <v>7.0163539516690152</v>
      </c>
      <c r="O25" s="15">
        <v>120000</v>
      </c>
      <c r="P25" s="22">
        <f t="shared" ref="P25:P36" si="20">IF(O$13=0,"-",(O25*100)/O$13)</f>
        <v>4.8774737937397621</v>
      </c>
      <c r="Q25" s="15">
        <v>120000</v>
      </c>
      <c r="R25" s="22">
        <f t="shared" ref="R25:R36" si="21">IF(Q$13=0,"-",(Q25*100)/Q$13)</f>
        <v>3.4916302712705751</v>
      </c>
      <c r="S25" s="15">
        <v>120000</v>
      </c>
      <c r="T25" s="22">
        <f t="shared" ref="T25:T36" si="22">IF(S$13=0,"-",(S25*100)/S$13)</f>
        <v>6.7539426140009233</v>
      </c>
      <c r="U25" s="15">
        <v>120000</v>
      </c>
      <c r="V25" s="22">
        <f t="shared" ref="V25:V36" si="23">IF(U$13=0,"-",(U25*100)/U$13)</f>
        <v>4.0698108216269748</v>
      </c>
      <c r="W25" s="15">
        <v>120000</v>
      </c>
      <c r="X25" s="22">
        <f>IF(W$13=0,"-",(W25*100)/W$13)</f>
        <v>4.0698108216269748</v>
      </c>
      <c r="Y25" s="15">
        <v>120000</v>
      </c>
      <c r="Z25" s="22">
        <f t="shared" ref="Z25:Z36" si="24">IF(Y$13=0,"-",(Y25*100)/Y$13)</f>
        <v>2.9139651781161215</v>
      </c>
      <c r="AA25" s="15">
        <f>SUM(C25,E25,G25,I25,K25,M25,O25,Q25,S25,U25,W25,Y25)</f>
        <v>1440000</v>
      </c>
      <c r="AB25" s="22">
        <f t="shared" ref="AB25:AB36" si="25">IF(AA$13=0,"-",(AA25*100)/AA$13)</f>
        <v>5.5684153295380456</v>
      </c>
      <c r="AC25" s="18"/>
      <c r="AD25" s="18"/>
    </row>
    <row r="26" spans="1:30" x14ac:dyDescent="0.2">
      <c r="A26" s="29" t="s">
        <v>25</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ht="11.25" customHeight="1" x14ac:dyDescent="0.2">
      <c r="A27" s="36" t="s">
        <v>18</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0.98010145318205211</v>
      </c>
      <c r="E28" s="24">
        <v>7999</v>
      </c>
      <c r="F28" s="22">
        <f t="shared" si="15"/>
        <v>0.63942891859052253</v>
      </c>
      <c r="G28" s="24">
        <v>7999</v>
      </c>
      <c r="H28" s="22">
        <f t="shared" si="16"/>
        <v>0.54463872320723372</v>
      </c>
      <c r="I28" s="24">
        <v>7999</v>
      </c>
      <c r="J28" s="22">
        <f t="shared" si="17"/>
        <v>0.4206369239183021</v>
      </c>
      <c r="K28" s="24">
        <v>7999</v>
      </c>
      <c r="L28" s="22">
        <f t="shared" si="18"/>
        <v>0.78158740705275398</v>
      </c>
      <c r="M28" s="24">
        <v>7999</v>
      </c>
      <c r="N28" s="22">
        <f t="shared" si="19"/>
        <v>0.4676984604950038</v>
      </c>
      <c r="O28" s="24">
        <v>7999</v>
      </c>
      <c r="P28" s="22">
        <f t="shared" si="20"/>
        <v>0.32512427396770299</v>
      </c>
      <c r="Q28" s="24">
        <v>7999</v>
      </c>
      <c r="R28" s="22">
        <f t="shared" si="21"/>
        <v>0.2327462544991111</v>
      </c>
      <c r="S28" s="24">
        <v>7999</v>
      </c>
      <c r="T28" s="22">
        <f t="shared" si="22"/>
        <v>0.4502065580782782</v>
      </c>
      <c r="U28" s="24">
        <v>7999</v>
      </c>
      <c r="V28" s="22">
        <f t="shared" si="23"/>
        <v>0.27128680635161811</v>
      </c>
      <c r="W28" s="24">
        <v>7999</v>
      </c>
      <c r="X28" s="22">
        <f t="shared" ref="X28:X36" si="26">IF(W$13=0,"-",(W28*100)/W$13)</f>
        <v>0.27128680635161811</v>
      </c>
      <c r="Y28" s="24">
        <v>7999</v>
      </c>
      <c r="Z28" s="22">
        <f t="shared" si="24"/>
        <v>0.19424006216459047</v>
      </c>
      <c r="AA28" s="24">
        <f>SUM(C28,E28,G28,I28,K28,M28,O28,Q28,S28,U28,W28,Y28)</f>
        <v>95988</v>
      </c>
      <c r="AB28" s="22">
        <f t="shared" si="25"/>
        <v>0.37118128517479021</v>
      </c>
      <c r="AC28" s="18"/>
      <c r="AD28" s="18"/>
    </row>
    <row r="29" spans="1:30" ht="17.25" customHeight="1" x14ac:dyDescent="0.2">
      <c r="A29" s="36" t="s">
        <v>26</v>
      </c>
      <c r="B29" s="23"/>
      <c r="C29" s="24">
        <v>4800</v>
      </c>
      <c r="D29" s="22">
        <f t="shared" si="14"/>
        <v>0.58813438870781976</v>
      </c>
      <c r="E29" s="24">
        <v>4800</v>
      </c>
      <c r="F29" s="22">
        <f t="shared" si="15"/>
        <v>0.38370531431860333</v>
      </c>
      <c r="G29" s="24">
        <v>4800</v>
      </c>
      <c r="H29" s="22">
        <f>IF(G$13=0,"-",(G29*100)/G$13)</f>
        <v>0.32682408693520715</v>
      </c>
      <c r="I29" s="24">
        <v>4800</v>
      </c>
      <c r="J29" s="22">
        <f t="shared" si="17"/>
        <v>0.2524137060642393</v>
      </c>
      <c r="K29" s="24">
        <v>4800</v>
      </c>
      <c r="L29" s="22">
        <f t="shared" si="18"/>
        <v>0.46901107061547931</v>
      </c>
      <c r="M29" s="24">
        <v>4800</v>
      </c>
      <c r="N29" s="22">
        <f t="shared" si="19"/>
        <v>0.28065415806676058</v>
      </c>
      <c r="O29" s="24">
        <v>4800</v>
      </c>
      <c r="P29" s="22">
        <f t="shared" si="20"/>
        <v>0.19509895174959049</v>
      </c>
      <c r="Q29" s="24">
        <v>4800</v>
      </c>
      <c r="R29" s="22">
        <f t="shared" si="21"/>
        <v>0.13966521085082301</v>
      </c>
      <c r="S29" s="24">
        <v>4800</v>
      </c>
      <c r="T29" s="22">
        <f t="shared" si="22"/>
        <v>0.2701577045600369</v>
      </c>
      <c r="U29" s="24">
        <v>4800</v>
      </c>
      <c r="V29" s="22">
        <f t="shared" si="23"/>
        <v>0.162792432865079</v>
      </c>
      <c r="W29" s="24">
        <v>4800</v>
      </c>
      <c r="X29" s="22">
        <f t="shared" si="26"/>
        <v>0.162792432865079</v>
      </c>
      <c r="Y29" s="24">
        <v>4800</v>
      </c>
      <c r="Z29" s="22">
        <f t="shared" si="24"/>
        <v>0.11655860712464486</v>
      </c>
      <c r="AA29" s="24">
        <f>SUM(C29,E29,G29,I29,K29,M29,O29,Q29,S29,U29,W29,Y29)</f>
        <v>57600</v>
      </c>
      <c r="AB29" s="22">
        <f t="shared" si="25"/>
        <v>0.22273661318152183</v>
      </c>
      <c r="AC29" s="18"/>
      <c r="AD29" s="18"/>
    </row>
    <row r="30" spans="1:30" x14ac:dyDescent="0.2">
      <c r="A30" s="58" t="s">
        <v>28</v>
      </c>
      <c r="B30" s="23"/>
      <c r="C30" s="59">
        <v>6007.35</v>
      </c>
      <c r="D30" s="22">
        <f t="shared" si="14"/>
        <v>0.73606856666748355</v>
      </c>
      <c r="E30" s="59">
        <v>6007.35</v>
      </c>
      <c r="F30" s="22">
        <f t="shared" si="15"/>
        <v>0.48021919166080451</v>
      </c>
      <c r="G30" s="59">
        <v>6007.35</v>
      </c>
      <c r="H30" s="22">
        <f t="shared" ref="H30:H34" si="27">IF(G$13=0,"-",(G30*100)/G$13)</f>
        <v>0.40903055805212846</v>
      </c>
      <c r="I30" s="59">
        <v>6007.35</v>
      </c>
      <c r="J30" s="22">
        <f t="shared" si="17"/>
        <v>0.31590364106770996</v>
      </c>
      <c r="K30" s="59">
        <v>6007.35</v>
      </c>
      <c r="L30" s="22">
        <f t="shared" si="18"/>
        <v>0.58698201147122908</v>
      </c>
      <c r="M30" s="59">
        <v>6007.35</v>
      </c>
      <c r="N30" s="22">
        <f t="shared" si="19"/>
        <v>0.35124744926299051</v>
      </c>
      <c r="O30" s="59">
        <v>6007.35</v>
      </c>
      <c r="P30" s="22">
        <f t="shared" si="20"/>
        <v>0.24417243495685467</v>
      </c>
      <c r="Q30" s="59">
        <v>6007.35</v>
      </c>
      <c r="R30" s="22">
        <f t="shared" si="21"/>
        <v>0.17479537591764407</v>
      </c>
      <c r="S30" s="59">
        <v>6007.35</v>
      </c>
      <c r="T30" s="22">
        <f t="shared" si="22"/>
        <v>0.33811080968515372</v>
      </c>
      <c r="U30" s="59">
        <v>6007.35</v>
      </c>
      <c r="V30" s="22">
        <f t="shared" si="23"/>
        <v>0.2037398169941734</v>
      </c>
      <c r="W30" s="59">
        <v>6007.35</v>
      </c>
      <c r="X30" s="22">
        <f t="shared" si="26"/>
        <v>0.2037398169941734</v>
      </c>
      <c r="Y30" s="59">
        <v>6007.35</v>
      </c>
      <c r="Z30" s="22">
        <f t="shared" si="24"/>
        <v>0.14587673927296568</v>
      </c>
      <c r="AA30" s="24">
        <f>SUM(C30,E30,G30,I30,K30,M30,O30,Q30,S30,U30,W30,Y30)</f>
        <v>72088.2</v>
      </c>
      <c r="AB30" s="22">
        <f t="shared" si="25"/>
        <v>0.27876183191583648</v>
      </c>
      <c r="AC30" s="18"/>
      <c r="AD30" s="18"/>
    </row>
    <row r="31" spans="1:30" ht="13.5" customHeight="1" x14ac:dyDescent="0.2">
      <c r="A31" s="36" t="s">
        <v>30</v>
      </c>
      <c r="B31" s="23"/>
      <c r="C31" s="24">
        <v>1000</v>
      </c>
      <c r="D31" s="22">
        <f t="shared" si="14"/>
        <v>0.12252799764746244</v>
      </c>
      <c r="E31" s="24">
        <v>1000</v>
      </c>
      <c r="F31" s="22">
        <f t="shared" si="15"/>
        <v>7.9938607149709018E-2</v>
      </c>
      <c r="G31" s="24">
        <v>1000</v>
      </c>
      <c r="H31" s="22">
        <f t="shared" si="27"/>
        <v>6.8088351444834813E-2</v>
      </c>
      <c r="I31" s="24">
        <v>1000</v>
      </c>
      <c r="J31" s="22">
        <f t="shared" si="17"/>
        <v>5.2586188763383182E-2</v>
      </c>
      <c r="K31" s="24">
        <v>1000</v>
      </c>
      <c r="L31" s="22">
        <f t="shared" si="18"/>
        <v>9.7710639711558189E-2</v>
      </c>
      <c r="M31" s="24">
        <v>1000</v>
      </c>
      <c r="N31" s="22">
        <f t="shared" si="19"/>
        <v>5.846961626390846E-2</v>
      </c>
      <c r="O31" s="24">
        <v>1000</v>
      </c>
      <c r="P31" s="22">
        <f t="shared" si="20"/>
        <v>4.0645614947831352E-2</v>
      </c>
      <c r="Q31" s="24">
        <v>1000</v>
      </c>
      <c r="R31" s="22">
        <f t="shared" si="21"/>
        <v>2.9096918927254793E-2</v>
      </c>
      <c r="S31" s="24">
        <v>1000</v>
      </c>
      <c r="T31" s="22">
        <f t="shared" si="22"/>
        <v>5.6282855116674357E-2</v>
      </c>
      <c r="U31" s="24">
        <v>1000</v>
      </c>
      <c r="V31" s="22">
        <f t="shared" si="23"/>
        <v>3.3915090180224788E-2</v>
      </c>
      <c r="W31" s="24">
        <v>1000</v>
      </c>
      <c r="X31" s="22">
        <f t="shared" si="26"/>
        <v>3.3915090180224788E-2</v>
      </c>
      <c r="Y31" s="24">
        <v>1000</v>
      </c>
      <c r="Z31" s="22">
        <f>IF(Y$13=0,"-",(Y31*100)/Y$13)</f>
        <v>2.428304315096768E-2</v>
      </c>
      <c r="AA31" s="24">
        <f>SUM(C31,E31,G31,I31,K31,M31,O31,Q31,S31,U31,W31,Y31)</f>
        <v>12000</v>
      </c>
      <c r="AB31" s="22">
        <f t="shared" si="25"/>
        <v>4.6403461079483718E-2</v>
      </c>
      <c r="AC31" s="18"/>
      <c r="AD31" s="18"/>
    </row>
    <row r="32" spans="1:30" ht="13.5" customHeight="1" x14ac:dyDescent="0.2">
      <c r="A32" s="36" t="s">
        <v>24</v>
      </c>
      <c r="B32" s="23"/>
      <c r="C32" s="24">
        <v>1299</v>
      </c>
      <c r="D32" s="22">
        <f t="shared" si="14"/>
        <v>0.15916386894405371</v>
      </c>
      <c r="E32" s="24">
        <v>1299</v>
      </c>
      <c r="F32" s="22">
        <f t="shared" si="15"/>
        <v>0.10384025068747202</v>
      </c>
      <c r="G32" s="24">
        <v>1299</v>
      </c>
      <c r="H32" s="22">
        <f t="shared" si="27"/>
        <v>8.8446768526840427E-2</v>
      </c>
      <c r="I32" s="24">
        <v>1299</v>
      </c>
      <c r="J32" s="22">
        <f t="shared" si="17"/>
        <v>6.8309459203634751E-2</v>
      </c>
      <c r="K32" s="24">
        <v>1299</v>
      </c>
      <c r="L32" s="22">
        <f t="shared" si="18"/>
        <v>0.12692612098531408</v>
      </c>
      <c r="M32" s="24">
        <v>1299</v>
      </c>
      <c r="N32" s="22">
        <f t="shared" si="19"/>
        <v>7.5952031526817093E-2</v>
      </c>
      <c r="O32" s="24">
        <v>1299</v>
      </c>
      <c r="P32" s="22">
        <f t="shared" si="20"/>
        <v>5.2798653817232928E-2</v>
      </c>
      <c r="Q32" s="24">
        <v>1299</v>
      </c>
      <c r="R32" s="22">
        <f t="shared" si="21"/>
        <v>3.7796897686503975E-2</v>
      </c>
      <c r="S32" s="24">
        <v>1299</v>
      </c>
      <c r="T32" s="22">
        <f t="shared" si="22"/>
        <v>7.3111428796559991E-2</v>
      </c>
      <c r="U32" s="24">
        <v>1299</v>
      </c>
      <c r="V32" s="22">
        <f t="shared" si="23"/>
        <v>4.4055702144112002E-2</v>
      </c>
      <c r="W32" s="24">
        <v>1299</v>
      </c>
      <c r="X32" s="22">
        <f t="shared" si="26"/>
        <v>4.4055702144112002E-2</v>
      </c>
      <c r="Y32" s="24">
        <v>1299</v>
      </c>
      <c r="Z32" s="22">
        <f t="shared" si="24"/>
        <v>3.1543673053107013E-2</v>
      </c>
      <c r="AA32" s="24">
        <f>SUM(C32,E32,G32,I32,K32,M32,O32,Q32,S32,U32,W32,Y32)</f>
        <v>15588</v>
      </c>
      <c r="AB32" s="22">
        <f t="shared" si="25"/>
        <v>6.0278095942249345E-2</v>
      </c>
      <c r="AC32" s="18"/>
      <c r="AD32" s="18"/>
    </row>
    <row r="33" spans="1:30" ht="12.75" customHeight="1" x14ac:dyDescent="0.2">
      <c r="A33" s="36" t="s">
        <v>29</v>
      </c>
      <c r="B33" s="23"/>
      <c r="C33" s="24">
        <v>3500</v>
      </c>
      <c r="D33" s="22">
        <f t="shared" si="14"/>
        <v>0.42884799176611854</v>
      </c>
      <c r="E33" s="24">
        <v>3500</v>
      </c>
      <c r="F33" s="22">
        <f t="shared" si="15"/>
        <v>0.27978512502398156</v>
      </c>
      <c r="G33" s="24">
        <v>3500</v>
      </c>
      <c r="H33" s="22">
        <f t="shared" si="27"/>
        <v>0.23830923005692187</v>
      </c>
      <c r="I33" s="24">
        <v>3500</v>
      </c>
      <c r="J33" s="22">
        <f t="shared" si="17"/>
        <v>0.18405166067184114</v>
      </c>
      <c r="K33" s="24">
        <v>3500</v>
      </c>
      <c r="L33" s="22">
        <f t="shared" si="18"/>
        <v>0.34198723899045369</v>
      </c>
      <c r="M33" s="24">
        <v>3500</v>
      </c>
      <c r="N33" s="22">
        <f t="shared" si="19"/>
        <v>0.20464365692367961</v>
      </c>
      <c r="O33" s="24">
        <v>3500</v>
      </c>
      <c r="P33" s="22">
        <f t="shared" si="20"/>
        <v>0.14225965231740972</v>
      </c>
      <c r="Q33" s="24">
        <v>3500</v>
      </c>
      <c r="R33" s="22">
        <f t="shared" si="21"/>
        <v>0.10183921624539177</v>
      </c>
      <c r="S33" s="24">
        <v>3500</v>
      </c>
      <c r="T33" s="22">
        <f t="shared" si="22"/>
        <v>0.19698999290836025</v>
      </c>
      <c r="U33" s="24">
        <v>3500</v>
      </c>
      <c r="V33" s="22">
        <f t="shared" si="23"/>
        <v>0.11870281563078676</v>
      </c>
      <c r="W33" s="24">
        <v>3500</v>
      </c>
      <c r="X33" s="22">
        <f t="shared" si="26"/>
        <v>0.11870281563078676</v>
      </c>
      <c r="Y33" s="24">
        <v>3500</v>
      </c>
      <c r="Z33" s="22">
        <f>IF(Y$13=0,"-",(Y33*100)/Y$13)</f>
        <v>8.4990651028386877E-2</v>
      </c>
      <c r="AA33" s="24">
        <f t="shared" ref="AA33:AA35" si="28">SUM(C33,E33,G33,I33,K33,M33,O33,Q33,S33,U33,W33,Y33)</f>
        <v>42000</v>
      </c>
      <c r="AB33" s="22">
        <f t="shared" si="25"/>
        <v>0.16241211377819301</v>
      </c>
      <c r="AC33" s="18"/>
      <c r="AD33" s="18"/>
    </row>
    <row r="34" spans="1:30" ht="17.25" customHeight="1" x14ac:dyDescent="0.2">
      <c r="A34" s="36" t="s">
        <v>27</v>
      </c>
      <c r="B34" s="23"/>
      <c r="C34" s="24">
        <v>2000</v>
      </c>
      <c r="D34" s="22">
        <f t="shared" si="14"/>
        <v>0.24505599529492489</v>
      </c>
      <c r="E34" s="24">
        <v>2000</v>
      </c>
      <c r="F34" s="22">
        <f t="shared" si="15"/>
        <v>0.15987721429941804</v>
      </c>
      <c r="G34" s="24">
        <v>2000</v>
      </c>
      <c r="H34" s="22">
        <f t="shared" si="27"/>
        <v>0.13617670288966963</v>
      </c>
      <c r="I34" s="24">
        <v>2000</v>
      </c>
      <c r="J34" s="22">
        <f t="shared" si="17"/>
        <v>0.10517237752676636</v>
      </c>
      <c r="K34" s="24">
        <v>2000</v>
      </c>
      <c r="L34" s="22">
        <f t="shared" si="18"/>
        <v>0.19542127942311638</v>
      </c>
      <c r="M34" s="24">
        <v>2000</v>
      </c>
      <c r="N34" s="22">
        <f t="shared" si="19"/>
        <v>0.11693923252781692</v>
      </c>
      <c r="O34" s="24">
        <v>2000</v>
      </c>
      <c r="P34" s="22">
        <f t="shared" si="20"/>
        <v>8.1291229895662703E-2</v>
      </c>
      <c r="Q34" s="24">
        <v>2000</v>
      </c>
      <c r="R34" s="22">
        <f t="shared" si="21"/>
        <v>5.8193837854509586E-2</v>
      </c>
      <c r="S34" s="24">
        <v>2000</v>
      </c>
      <c r="T34" s="22">
        <f t="shared" si="22"/>
        <v>0.11256571023334871</v>
      </c>
      <c r="U34" s="24">
        <v>2000</v>
      </c>
      <c r="V34" s="22"/>
      <c r="W34" s="24">
        <v>2000</v>
      </c>
      <c r="X34" s="22"/>
      <c r="Y34" s="24">
        <v>2000</v>
      </c>
      <c r="Z34" s="22">
        <f>IF(Y$13=0,"-",(Y34*100)/Y$13)</f>
        <v>4.856608630193536E-2</v>
      </c>
      <c r="AA34" s="24">
        <f t="shared" si="28"/>
        <v>24000</v>
      </c>
      <c r="AB34" s="22">
        <f t="shared" si="25"/>
        <v>9.2806922158967436E-2</v>
      </c>
      <c r="AC34" s="18"/>
      <c r="AD34" s="18"/>
    </row>
    <row r="35" spans="1:30" ht="15" customHeight="1" x14ac:dyDescent="0.2">
      <c r="A35" s="36" t="s">
        <v>16</v>
      </c>
      <c r="B35" s="23"/>
      <c r="C35" s="24">
        <v>0</v>
      </c>
      <c r="D35" s="22">
        <f t="shared" si="14"/>
        <v>0</v>
      </c>
      <c r="E35" s="24">
        <v>0</v>
      </c>
      <c r="F35" s="22">
        <f t="shared" si="15"/>
        <v>0</v>
      </c>
      <c r="G35" s="24">
        <v>5000</v>
      </c>
      <c r="H35" s="22">
        <f t="shared" si="16"/>
        <v>0.34044175722417408</v>
      </c>
      <c r="I35" s="24">
        <v>0</v>
      </c>
      <c r="J35" s="22">
        <f t="shared" si="17"/>
        <v>0</v>
      </c>
      <c r="K35" s="24">
        <v>0</v>
      </c>
      <c r="L35" s="22">
        <f t="shared" si="18"/>
        <v>0</v>
      </c>
      <c r="M35" s="24">
        <v>5000</v>
      </c>
      <c r="N35" s="22">
        <f t="shared" si="19"/>
        <v>0.29234808131954232</v>
      </c>
      <c r="O35" s="24">
        <v>0</v>
      </c>
      <c r="P35" s="22">
        <f t="shared" si="20"/>
        <v>0</v>
      </c>
      <c r="Q35" s="24">
        <v>0</v>
      </c>
      <c r="R35" s="22">
        <f t="shared" si="21"/>
        <v>0</v>
      </c>
      <c r="S35" s="24">
        <v>5000</v>
      </c>
      <c r="T35" s="22">
        <f t="shared" si="22"/>
        <v>0.28141427558337179</v>
      </c>
      <c r="U35" s="24">
        <v>0</v>
      </c>
      <c r="V35" s="22">
        <f t="shared" si="23"/>
        <v>0</v>
      </c>
      <c r="W35" s="24">
        <v>0</v>
      </c>
      <c r="X35" s="22">
        <f t="shared" si="26"/>
        <v>0</v>
      </c>
      <c r="Y35" s="24">
        <v>5000</v>
      </c>
      <c r="Z35" s="22">
        <f t="shared" si="24"/>
        <v>0.12141521575483839</v>
      </c>
      <c r="AA35" s="24">
        <f t="shared" si="28"/>
        <v>20000</v>
      </c>
      <c r="AB35" s="22">
        <f t="shared" si="25"/>
        <v>7.7339101799139526E-2</v>
      </c>
      <c r="AC35" s="18"/>
      <c r="AD35" s="18"/>
    </row>
    <row r="36" spans="1:30" ht="13.5" customHeight="1" x14ac:dyDescent="0.2">
      <c r="A36" s="25" t="s">
        <v>7</v>
      </c>
      <c r="B36" s="26"/>
      <c r="C36" s="27">
        <f>SUM(C27:C35)</f>
        <v>26605.35</v>
      </c>
      <c r="D36" s="22">
        <f t="shared" si="14"/>
        <v>3.2599002622099151</v>
      </c>
      <c r="E36" s="27">
        <f>SUM(E27:E35)</f>
        <v>26605.35</v>
      </c>
      <c r="F36" s="22">
        <f t="shared" si="15"/>
        <v>2.1267946217305109</v>
      </c>
      <c r="G36" s="27">
        <f>SUM(G27:G35)</f>
        <v>31605.35</v>
      </c>
      <c r="H36" s="22">
        <f t="shared" si="16"/>
        <v>2.1519561783370103</v>
      </c>
      <c r="I36" s="27">
        <f>SUM(I27:I35)</f>
        <v>26605.35</v>
      </c>
      <c r="J36" s="22">
        <f t="shared" si="17"/>
        <v>1.3990739572158768</v>
      </c>
      <c r="K36" s="27">
        <f>SUM(K27:K35)</f>
        <v>26605.35</v>
      </c>
      <c r="L36" s="22">
        <f t="shared" si="18"/>
        <v>2.5996257682499047</v>
      </c>
      <c r="M36" s="27">
        <f>SUM(M27:M35)</f>
        <v>31605.35</v>
      </c>
      <c r="N36" s="22">
        <f t="shared" si="19"/>
        <v>1.8479526863865192</v>
      </c>
      <c r="O36" s="27">
        <f>SUM(O27:O35)</f>
        <v>26605.35</v>
      </c>
      <c r="P36" s="22">
        <f t="shared" si="20"/>
        <v>1.0813908116522848</v>
      </c>
      <c r="Q36" s="27">
        <f>SUM(Q27:Q35)</f>
        <v>26605.35</v>
      </c>
      <c r="R36" s="22">
        <f t="shared" si="21"/>
        <v>0.77413371198123826</v>
      </c>
      <c r="S36" s="27">
        <f>SUM(S27:S35)</f>
        <v>31605.35</v>
      </c>
      <c r="T36" s="22">
        <f t="shared" si="22"/>
        <v>1.7788393349617839</v>
      </c>
      <c r="U36" s="27">
        <f>SUM(U27:U35)</f>
        <v>26605.35</v>
      </c>
      <c r="V36" s="22">
        <f t="shared" si="23"/>
        <v>0.90232284452644362</v>
      </c>
      <c r="W36" s="27">
        <f>SUM(W27:W35)</f>
        <v>26605.35</v>
      </c>
      <c r="X36" s="22">
        <f t="shared" si="26"/>
        <v>0.90232284452644362</v>
      </c>
      <c r="Y36" s="27">
        <f>SUM(Y27:Y35)</f>
        <v>31605.35</v>
      </c>
      <c r="Z36" s="22">
        <f t="shared" si="24"/>
        <v>0.76747407785143629</v>
      </c>
      <c r="AA36" s="27">
        <f>SUM(AA25:AA35)</f>
        <v>1779264.2</v>
      </c>
      <c r="AB36" s="22">
        <f t="shared" si="25"/>
        <v>6.880334754568227</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789534.65</v>
      </c>
      <c r="D38" s="22">
        <f>IF(C13=0,"-",(C38*100)/C13)</f>
        <v>96.740099737790089</v>
      </c>
      <c r="E38" s="21">
        <f>E22-E36</f>
        <v>1224354.6499999999</v>
      </c>
      <c r="F38" s="22">
        <f>IF(E13=0,"-",(E38*100)/E13)</f>
        <v>97.873205378269475</v>
      </c>
      <c r="G38" s="21">
        <f>G22-G36</f>
        <v>1437074.65</v>
      </c>
      <c r="H38" s="22">
        <f>IF(G13=0,"-",(G38*100)/G13)</f>
        <v>97.848043821662984</v>
      </c>
      <c r="I38" s="21">
        <f>I22-I36</f>
        <v>1875034.65</v>
      </c>
      <c r="J38" s="22">
        <f>IF(I13=0,"-",(I38*100)/I13)</f>
        <v>98.600926042784124</v>
      </c>
      <c r="K38" s="21">
        <f>K22-K36</f>
        <v>996824.65</v>
      </c>
      <c r="L38" s="22">
        <f>IF(K13=0,"-",(K38*100)/K13)</f>
        <v>97.400374231750092</v>
      </c>
      <c r="M38" s="21">
        <f>M22-M36</f>
        <v>1678684.65</v>
      </c>
      <c r="N38" s="22">
        <f>IF(M13=0,"-",(M38*100)/M13)</f>
        <v>98.15204731361348</v>
      </c>
      <c r="O38" s="21">
        <f>O22-O36</f>
        <v>2433684.65</v>
      </c>
      <c r="P38" s="22">
        <f>IF(O13=0,"-",(O38*100)/O13)</f>
        <v>98.918609188347716</v>
      </c>
      <c r="Q38" s="21">
        <f>Q22-Q36</f>
        <v>3410184.65</v>
      </c>
      <c r="R38" s="22">
        <f>IF(Q13=0,"-",(Q38*100)/Q13)</f>
        <v>99.225866288018764</v>
      </c>
      <c r="S38" s="21">
        <f>S22-S36</f>
        <v>1745134.65</v>
      </c>
      <c r="T38" s="22">
        <f>IF(S13=0,"-",(S38*100)/S13)</f>
        <v>98.221160665038212</v>
      </c>
      <c r="U38" s="21">
        <f>U22-U36</f>
        <v>2921934.65</v>
      </c>
      <c r="V38" s="22">
        <f>IF(U13=0,"-",(U38*100)/U13)</f>
        <v>99.097677155473562</v>
      </c>
      <c r="W38" s="21">
        <f>W22-W36</f>
        <v>2921934.65</v>
      </c>
      <c r="X38" s="22">
        <f>IF(W13=0,"-",(W38*100)/W13)</f>
        <v>99.097677155473562</v>
      </c>
      <c r="Y38" s="21">
        <f>Y22-Y36</f>
        <v>4086494.65</v>
      </c>
      <c r="Z38" s="22">
        <f>IF(Y13=0,"-",(Y38*100)/Y13)</f>
        <v>99.232525922148568</v>
      </c>
      <c r="AA38" s="21">
        <f>AA22-AA36</f>
        <v>24080875.800000001</v>
      </c>
      <c r="AB38" s="22">
        <f>IF(AA13=0,"-",(AA38*100)/AA13)</f>
        <v>93.119665245431776</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61"/>
      <c r="B40" s="58"/>
      <c r="C40" s="58"/>
      <c r="D40" s="66"/>
      <c r="E40" s="58"/>
      <c r="F40" s="66"/>
      <c r="G40" s="58"/>
      <c r="H40" s="66"/>
      <c r="I40" s="58"/>
      <c r="J40" s="66"/>
      <c r="K40" s="58"/>
      <c r="L40" s="66"/>
      <c r="M40" s="58"/>
      <c r="N40" s="66"/>
      <c r="O40" s="58"/>
      <c r="P40" s="66"/>
      <c r="Q40" s="58"/>
      <c r="R40" s="66"/>
      <c r="S40" s="58"/>
      <c r="T40" s="66"/>
      <c r="U40" s="58"/>
      <c r="V40" s="66"/>
      <c r="W40" s="58"/>
      <c r="X40" s="66"/>
      <c r="Y40" s="58"/>
      <c r="Z40" s="66"/>
      <c r="AA40" s="58"/>
      <c r="AB40" s="66"/>
      <c r="AC40" s="58"/>
      <c r="AD40" s="58"/>
    </row>
    <row r="41" spans="1:30" x14ac:dyDescent="0.2">
      <c r="A41" s="58"/>
      <c r="B41" s="58"/>
      <c r="C41" s="58"/>
      <c r="D41" s="66"/>
      <c r="E41" s="58"/>
      <c r="F41" s="66"/>
      <c r="G41" s="58"/>
      <c r="H41" s="66"/>
      <c r="I41" s="58"/>
      <c r="J41" s="66"/>
      <c r="K41" s="58"/>
      <c r="L41" s="66"/>
      <c r="M41" s="58"/>
      <c r="N41" s="66"/>
      <c r="O41" s="58"/>
      <c r="P41" s="66"/>
      <c r="Q41" s="58"/>
      <c r="R41" s="66"/>
      <c r="S41" s="58"/>
      <c r="T41" s="66"/>
      <c r="U41" s="58"/>
      <c r="V41" s="66"/>
      <c r="W41" s="58"/>
      <c r="X41" s="66"/>
      <c r="Y41" s="58"/>
      <c r="Z41" s="66"/>
      <c r="AA41" s="58"/>
      <c r="AB41" s="66"/>
      <c r="AC41" s="58"/>
      <c r="AD41" s="58"/>
    </row>
    <row r="42" spans="1:30" x14ac:dyDescent="0.2">
      <c r="A42" s="61"/>
      <c r="B42" s="58"/>
      <c r="C42" s="58"/>
      <c r="D42" s="66"/>
      <c r="E42" s="58"/>
      <c r="F42" s="66"/>
      <c r="G42" s="58"/>
      <c r="H42" s="66"/>
      <c r="I42" s="58"/>
      <c r="J42" s="66"/>
      <c r="K42" s="58"/>
      <c r="L42" s="66"/>
      <c r="M42" s="58"/>
      <c r="N42" s="66"/>
      <c r="O42" s="58"/>
      <c r="P42" s="66"/>
      <c r="Q42" s="58"/>
      <c r="R42" s="66"/>
      <c r="S42" s="58"/>
      <c r="T42" s="66"/>
      <c r="U42" s="58"/>
      <c r="V42" s="66"/>
      <c r="W42" s="58"/>
      <c r="X42" s="66"/>
      <c r="Y42" s="58"/>
      <c r="Z42" s="66"/>
      <c r="AA42" s="58"/>
      <c r="AB42" s="66"/>
      <c r="AC42" s="58"/>
      <c r="AD42" s="58"/>
    </row>
    <row r="43" spans="1:30" x14ac:dyDescent="0.2">
      <c r="A43" s="61"/>
      <c r="B43" s="58"/>
      <c r="C43" s="58"/>
      <c r="D43" s="66"/>
      <c r="E43" s="58"/>
      <c r="F43" s="66"/>
      <c r="G43" s="58"/>
      <c r="H43" s="66"/>
      <c r="I43" s="58"/>
      <c r="J43" s="66"/>
      <c r="K43" s="58"/>
      <c r="L43" s="66"/>
      <c r="M43" s="58"/>
      <c r="N43" s="66"/>
      <c r="O43" s="58"/>
      <c r="P43" s="66"/>
      <c r="Q43" s="58"/>
      <c r="R43" s="66"/>
      <c r="S43" s="58"/>
      <c r="T43" s="66"/>
      <c r="U43" s="58"/>
      <c r="V43" s="66"/>
      <c r="W43" s="58"/>
      <c r="X43" s="66"/>
      <c r="Y43" s="58"/>
      <c r="Z43" s="66"/>
      <c r="AA43" s="58"/>
      <c r="AB43" s="66"/>
      <c r="AC43" s="58"/>
      <c r="AD43" s="58"/>
    </row>
    <row r="44" spans="1:30" x14ac:dyDescent="0.2">
      <c r="A44" s="61"/>
      <c r="B44" s="58"/>
      <c r="C44" s="58"/>
      <c r="D44" s="66"/>
      <c r="E44" s="58"/>
      <c r="F44" s="66"/>
      <c r="G44" s="58"/>
      <c r="H44" s="66"/>
      <c r="I44" s="58"/>
      <c r="J44" s="66"/>
      <c r="K44" s="58"/>
      <c r="L44" s="66"/>
      <c r="M44" s="58"/>
      <c r="N44" s="66"/>
      <c r="O44" s="58"/>
      <c r="P44" s="66"/>
      <c r="Q44" s="58"/>
      <c r="R44" s="66"/>
      <c r="S44" s="58"/>
      <c r="T44" s="66"/>
      <c r="U44" s="58"/>
      <c r="V44" s="66"/>
      <c r="W44" s="58"/>
      <c r="X44" s="66"/>
      <c r="Y44" s="58"/>
      <c r="Z44" s="66"/>
      <c r="AA44" s="58"/>
      <c r="AB44" s="66"/>
      <c r="AC44" s="58"/>
      <c r="AD44" s="58"/>
    </row>
    <row r="45" spans="1:30" x14ac:dyDescent="0.2">
      <c r="A45" s="61"/>
      <c r="B45" s="58"/>
      <c r="C45" s="58"/>
      <c r="D45" s="66"/>
      <c r="E45" s="58"/>
      <c r="F45" s="66"/>
      <c r="G45" s="58"/>
      <c r="H45" s="66"/>
      <c r="I45" s="58"/>
      <c r="J45" s="66"/>
      <c r="K45" s="58"/>
      <c r="L45" s="66"/>
      <c r="M45" s="58"/>
      <c r="N45" s="66"/>
      <c r="O45" s="58"/>
      <c r="P45" s="66"/>
      <c r="Q45" s="58"/>
      <c r="R45" s="66"/>
      <c r="S45" s="58"/>
      <c r="T45" s="66"/>
      <c r="U45" s="58"/>
      <c r="V45" s="66"/>
      <c r="W45" s="58"/>
      <c r="X45" s="66"/>
      <c r="Y45" s="58"/>
      <c r="Z45" s="66"/>
      <c r="AA45" s="58"/>
      <c r="AB45" s="66"/>
      <c r="AC45" s="58"/>
      <c r="AD45" s="58"/>
    </row>
    <row r="46" spans="1:30" x14ac:dyDescent="0.2">
      <c r="A46" s="61"/>
      <c r="B46" s="58"/>
      <c r="C46" s="58"/>
      <c r="D46" s="66"/>
      <c r="E46" s="58"/>
      <c r="F46" s="66"/>
      <c r="G46" s="58"/>
      <c r="H46" s="66"/>
      <c r="I46" s="58"/>
      <c r="J46" s="66"/>
      <c r="K46" s="58"/>
      <c r="L46" s="66"/>
      <c r="M46" s="58"/>
      <c r="N46" s="66"/>
      <c r="O46" s="58"/>
      <c r="P46" s="66"/>
      <c r="Q46" s="58"/>
      <c r="R46" s="66"/>
      <c r="S46" s="58"/>
      <c r="T46" s="66"/>
      <c r="U46" s="58"/>
      <c r="V46" s="66"/>
      <c r="W46" s="58"/>
      <c r="X46" s="66"/>
      <c r="Y46" s="58"/>
      <c r="Z46" s="66"/>
      <c r="AA46" s="58"/>
      <c r="AB46" s="66"/>
      <c r="AC46" s="58"/>
      <c r="AD46" s="58"/>
    </row>
    <row r="47" spans="1:30" x14ac:dyDescent="0.2">
      <c r="A47" s="61"/>
      <c r="B47" s="58"/>
      <c r="C47" s="58"/>
      <c r="D47" s="66"/>
      <c r="E47" s="58"/>
      <c r="F47" s="66"/>
      <c r="G47" s="58"/>
      <c r="H47" s="66"/>
      <c r="I47" s="58"/>
      <c r="J47" s="66"/>
      <c r="K47" s="58"/>
      <c r="L47" s="66"/>
      <c r="M47" s="58"/>
      <c r="N47" s="66"/>
      <c r="O47" s="58"/>
      <c r="P47" s="66"/>
      <c r="Q47" s="58"/>
      <c r="R47" s="66"/>
      <c r="S47" s="58"/>
      <c r="T47" s="66"/>
      <c r="U47" s="58"/>
      <c r="V47" s="66"/>
      <c r="W47" s="58"/>
      <c r="X47" s="66"/>
      <c r="Y47" s="58"/>
      <c r="Z47" s="66"/>
      <c r="AA47" s="58"/>
      <c r="AB47" s="66"/>
      <c r="AC47" s="58"/>
      <c r="AD47" s="58"/>
    </row>
    <row r="48" spans="1:30" x14ac:dyDescent="0.2">
      <c r="A48" s="61"/>
      <c r="B48" s="58"/>
      <c r="C48" s="58"/>
      <c r="D48" s="66"/>
      <c r="E48" s="58"/>
      <c r="F48" s="66"/>
      <c r="G48" s="58"/>
      <c r="H48" s="66"/>
      <c r="I48" s="58"/>
      <c r="J48" s="66"/>
      <c r="K48" s="58"/>
      <c r="L48" s="66"/>
      <c r="M48" s="58"/>
      <c r="N48" s="66"/>
      <c r="O48" s="58"/>
      <c r="P48" s="66"/>
      <c r="Q48" s="58"/>
      <c r="R48" s="66"/>
      <c r="S48" s="58"/>
      <c r="T48" s="66"/>
      <c r="U48" s="58"/>
      <c r="V48" s="66"/>
      <c r="W48" s="58"/>
      <c r="X48" s="66"/>
      <c r="Y48" s="58"/>
      <c r="Z48" s="66"/>
      <c r="AA48" s="58"/>
      <c r="AB48" s="66"/>
      <c r="AC48" s="58"/>
      <c r="AD48" s="58"/>
    </row>
    <row r="49" spans="1:30" x14ac:dyDescent="0.2">
      <c r="A49" s="61"/>
      <c r="B49" s="58"/>
      <c r="C49" s="58"/>
      <c r="D49" s="66"/>
      <c r="E49" s="58"/>
      <c r="F49" s="66"/>
      <c r="G49" s="58"/>
      <c r="H49" s="66"/>
      <c r="I49" s="58"/>
      <c r="J49" s="66"/>
      <c r="K49" s="58"/>
      <c r="L49" s="66"/>
      <c r="M49" s="58"/>
      <c r="N49" s="66"/>
      <c r="O49" s="58"/>
      <c r="P49" s="66"/>
      <c r="Q49" s="58"/>
      <c r="R49" s="66"/>
      <c r="S49" s="58"/>
      <c r="T49" s="66"/>
      <c r="U49" s="58"/>
      <c r="V49" s="66"/>
      <c r="W49" s="58"/>
      <c r="X49" s="66"/>
      <c r="Y49" s="58"/>
      <c r="Z49" s="66"/>
      <c r="AA49" s="58"/>
      <c r="AB49" s="66"/>
      <c r="AC49" s="58"/>
      <c r="AD49" s="58"/>
    </row>
    <row r="50" spans="1:30" x14ac:dyDescent="0.2">
      <c r="A50" s="61"/>
      <c r="B50" s="58"/>
      <c r="C50" s="58"/>
      <c r="D50" s="66"/>
      <c r="E50" s="58"/>
      <c r="F50" s="66"/>
      <c r="G50" s="58"/>
      <c r="H50" s="66"/>
      <c r="I50" s="58"/>
      <c r="J50" s="66"/>
      <c r="K50" s="58"/>
      <c r="L50" s="66"/>
      <c r="M50" s="58"/>
      <c r="N50" s="66"/>
      <c r="O50" s="58"/>
      <c r="P50" s="66"/>
      <c r="Q50" s="58"/>
      <c r="R50" s="66"/>
      <c r="S50" s="58"/>
      <c r="T50" s="66"/>
      <c r="U50" s="58"/>
      <c r="V50" s="66"/>
      <c r="W50" s="58"/>
      <c r="X50" s="66"/>
      <c r="Y50" s="58"/>
      <c r="Z50" s="66"/>
      <c r="AA50" s="58"/>
      <c r="AB50" s="66"/>
      <c r="AC50" s="58"/>
      <c r="AD50" s="58"/>
    </row>
    <row r="51" spans="1:30" x14ac:dyDescent="0.2">
      <c r="A51" s="61"/>
      <c r="B51" s="58"/>
      <c r="C51" s="58"/>
      <c r="D51" s="66"/>
      <c r="E51" s="58"/>
      <c r="F51" s="66"/>
      <c r="G51" s="58"/>
      <c r="H51" s="66"/>
      <c r="I51" s="58"/>
      <c r="J51" s="66"/>
      <c r="K51" s="58"/>
      <c r="L51" s="66"/>
      <c r="M51" s="58"/>
      <c r="N51" s="66"/>
      <c r="O51" s="58"/>
      <c r="P51" s="66"/>
      <c r="Q51" s="58"/>
      <c r="R51" s="66"/>
      <c r="S51" s="58"/>
      <c r="T51" s="66"/>
      <c r="U51" s="58"/>
      <c r="V51" s="66"/>
      <c r="W51" s="58"/>
      <c r="X51" s="66"/>
      <c r="Y51" s="58"/>
      <c r="Z51" s="66"/>
      <c r="AA51" s="58"/>
      <c r="AB51" s="66"/>
      <c r="AC51" s="58"/>
      <c r="AD51" s="58"/>
    </row>
    <row r="52" spans="1:30" x14ac:dyDescent="0.2">
      <c r="A52" s="61"/>
      <c r="B52" s="58"/>
      <c r="C52" s="58"/>
      <c r="D52" s="66"/>
      <c r="E52" s="58"/>
      <c r="F52" s="66"/>
      <c r="G52" s="58"/>
      <c r="H52" s="66"/>
      <c r="I52" s="58"/>
      <c r="J52" s="66"/>
      <c r="K52" s="58"/>
      <c r="L52" s="66"/>
      <c r="M52" s="58"/>
      <c r="N52" s="66"/>
      <c r="O52" s="58"/>
      <c r="P52" s="66"/>
      <c r="Q52" s="58"/>
      <c r="R52" s="66"/>
      <c r="S52" s="58"/>
      <c r="T52" s="66"/>
      <c r="U52" s="58"/>
      <c r="V52" s="66"/>
      <c r="W52" s="58"/>
      <c r="X52" s="66"/>
      <c r="Y52" s="58"/>
      <c r="Z52" s="66"/>
      <c r="AA52" s="58"/>
      <c r="AB52" s="66"/>
      <c r="AC52" s="58"/>
      <c r="AD52" s="58"/>
    </row>
    <row r="53" spans="1:30" x14ac:dyDescent="0.2">
      <c r="A53" s="61"/>
      <c r="B53" s="58"/>
      <c r="C53" s="58"/>
      <c r="D53" s="66"/>
      <c r="E53" s="58"/>
      <c r="F53" s="66"/>
      <c r="G53" s="58"/>
      <c r="H53" s="66"/>
      <c r="I53" s="58"/>
      <c r="J53" s="66"/>
      <c r="K53" s="58"/>
      <c r="L53" s="66"/>
      <c r="M53" s="58"/>
      <c r="N53" s="66"/>
      <c r="O53" s="58"/>
      <c r="P53" s="66"/>
      <c r="Q53" s="58"/>
      <c r="R53" s="66"/>
      <c r="S53" s="58"/>
      <c r="T53" s="66"/>
      <c r="U53" s="58"/>
      <c r="V53" s="66"/>
      <c r="W53" s="58"/>
      <c r="X53" s="66"/>
      <c r="Y53" s="58"/>
      <c r="Z53" s="66"/>
      <c r="AA53" s="58"/>
      <c r="AB53" s="66"/>
      <c r="AC53" s="58"/>
      <c r="AD53" s="58"/>
    </row>
    <row r="54" spans="1:30" ht="51" x14ac:dyDescent="0.2">
      <c r="A54" s="61"/>
      <c r="B54" s="58"/>
      <c r="C54" s="58"/>
      <c r="D54" s="66"/>
      <c r="E54" s="58" t="s">
        <v>35</v>
      </c>
      <c r="F54" s="66" t="s">
        <v>36</v>
      </c>
      <c r="G54" s="58" t="s">
        <v>37</v>
      </c>
      <c r="H54" s="66"/>
      <c r="I54" s="58" t="s">
        <v>40</v>
      </c>
      <c r="J54" s="66"/>
      <c r="K54" s="58"/>
      <c r="L54" s="66"/>
      <c r="M54" s="58" t="s">
        <v>41</v>
      </c>
      <c r="N54" s="66"/>
      <c r="O54" s="58"/>
      <c r="P54" s="66"/>
      <c r="Q54" s="66" t="s">
        <v>47</v>
      </c>
      <c r="R54" s="66"/>
      <c r="S54" s="58"/>
      <c r="T54" s="66"/>
      <c r="U54" s="58"/>
      <c r="V54" s="66"/>
      <c r="W54" s="58"/>
      <c r="X54" s="66"/>
      <c r="Y54" s="58"/>
      <c r="Z54" s="66"/>
      <c r="AA54" s="58"/>
      <c r="AB54" s="66"/>
      <c r="AC54" s="58"/>
      <c r="AD54" s="58"/>
    </row>
    <row r="55" spans="1:30" x14ac:dyDescent="0.2">
      <c r="A55" s="61"/>
      <c r="B55" s="58"/>
      <c r="C55" s="58" t="s">
        <v>34</v>
      </c>
      <c r="D55" s="66"/>
      <c r="E55" s="58">
        <v>100000</v>
      </c>
      <c r="F55" s="66">
        <v>0</v>
      </c>
      <c r="G55" s="58">
        <v>8</v>
      </c>
      <c r="H55" s="66"/>
      <c r="I55" s="67">
        <v>12500</v>
      </c>
      <c r="J55" s="66"/>
      <c r="K55" s="58"/>
      <c r="L55" s="66"/>
      <c r="M55" s="68">
        <v>1041.67</v>
      </c>
      <c r="N55" s="66"/>
      <c r="O55" s="58"/>
      <c r="P55" s="66"/>
      <c r="Q55" s="58"/>
      <c r="R55" s="66"/>
      <c r="S55" s="58"/>
      <c r="T55" s="66"/>
      <c r="U55" s="58"/>
      <c r="V55" s="66"/>
      <c r="W55" s="58"/>
      <c r="X55" s="66"/>
      <c r="Y55" s="58"/>
      <c r="Z55" s="66"/>
      <c r="AA55" s="58"/>
      <c r="AB55" s="66"/>
      <c r="AC55" s="58"/>
      <c r="AD55" s="58"/>
    </row>
    <row r="56" spans="1:30" x14ac:dyDescent="0.2">
      <c r="A56" s="61"/>
      <c r="B56" s="58"/>
      <c r="C56" s="58" t="s">
        <v>33</v>
      </c>
      <c r="D56" s="58"/>
      <c r="E56" s="58">
        <v>50000</v>
      </c>
      <c r="F56" s="58">
        <v>0</v>
      </c>
      <c r="G56" s="58">
        <v>8</v>
      </c>
      <c r="H56" s="58"/>
      <c r="I56" s="67">
        <v>6250</v>
      </c>
      <c r="J56" s="66"/>
      <c r="K56" s="58"/>
      <c r="L56" s="58"/>
      <c r="M56" s="68">
        <v>520.83000000000004</v>
      </c>
      <c r="N56" s="66"/>
      <c r="O56" s="58"/>
      <c r="P56" s="66"/>
      <c r="Q56" s="58"/>
      <c r="R56" s="66"/>
      <c r="S56" s="58"/>
      <c r="T56" s="66"/>
      <c r="U56" s="58"/>
      <c r="V56" s="66"/>
      <c r="W56" s="58"/>
      <c r="X56" s="66"/>
      <c r="Y56" s="58"/>
      <c r="Z56" s="66"/>
      <c r="AA56" s="58"/>
      <c r="AB56" s="66"/>
      <c r="AC56" s="58"/>
      <c r="AD56" s="58"/>
    </row>
    <row r="57" spans="1:30" ht="25.5" x14ac:dyDescent="0.2">
      <c r="A57" s="61"/>
      <c r="B57" s="58"/>
      <c r="C57" s="58" t="s">
        <v>38</v>
      </c>
      <c r="D57" s="58"/>
      <c r="E57" s="58">
        <v>160000</v>
      </c>
      <c r="F57" s="58">
        <v>0</v>
      </c>
      <c r="G57" s="58">
        <v>3</v>
      </c>
      <c r="H57" s="66"/>
      <c r="I57" s="58">
        <v>10667</v>
      </c>
      <c r="J57" s="66"/>
      <c r="K57" s="58"/>
      <c r="L57" s="66"/>
      <c r="M57" s="68">
        <v>4444.8500000000004</v>
      </c>
      <c r="N57" s="66"/>
      <c r="O57" s="58"/>
      <c r="P57" s="66"/>
      <c r="Q57" s="58"/>
      <c r="R57" s="66"/>
      <c r="S57" s="58"/>
      <c r="T57" s="66"/>
      <c r="U57" s="58"/>
      <c r="V57" s="66"/>
      <c r="W57" s="58"/>
      <c r="X57" s="66"/>
      <c r="Y57" s="58"/>
      <c r="Z57" s="66"/>
      <c r="AA57" s="58"/>
      <c r="AB57" s="66"/>
      <c r="AC57" s="58"/>
      <c r="AD57" s="58"/>
    </row>
    <row r="58" spans="1:30" x14ac:dyDescent="0.2">
      <c r="A58" s="61"/>
      <c r="B58" s="58"/>
      <c r="C58" s="58"/>
      <c r="D58" s="58"/>
      <c r="E58" s="58"/>
      <c r="F58" s="58"/>
      <c r="G58" s="58"/>
      <c r="H58" s="66"/>
      <c r="I58" s="58"/>
      <c r="J58" s="66"/>
      <c r="K58" s="58"/>
      <c r="L58" s="66"/>
      <c r="M58" s="59">
        <f>SUM(M55:M57)</f>
        <v>6007.35</v>
      </c>
      <c r="N58" s="66"/>
      <c r="O58" s="58"/>
      <c r="P58" s="66"/>
      <c r="Q58" s="58"/>
      <c r="R58" s="66"/>
      <c r="S58" s="58"/>
      <c r="T58" s="66"/>
      <c r="U58" s="58"/>
      <c r="V58" s="66"/>
      <c r="W58" s="58"/>
      <c r="X58" s="66"/>
      <c r="Y58" s="58"/>
      <c r="Z58" s="66"/>
      <c r="AA58" s="58"/>
      <c r="AB58" s="66"/>
      <c r="AC58" s="58"/>
      <c r="AD58" s="58"/>
    </row>
    <row r="59" spans="1:30" x14ac:dyDescent="0.2">
      <c r="A59" s="61"/>
      <c r="B59" s="58"/>
      <c r="C59" s="58"/>
      <c r="D59" s="58"/>
      <c r="E59" s="58"/>
      <c r="F59" s="58"/>
      <c r="G59" s="58"/>
      <c r="H59" s="66"/>
      <c r="I59" s="58"/>
      <c r="J59" s="66"/>
      <c r="K59" s="58"/>
      <c r="L59" s="66"/>
      <c r="M59" s="58"/>
      <c r="N59" s="66"/>
      <c r="O59" s="58"/>
      <c r="P59" s="66"/>
      <c r="Q59" s="58"/>
      <c r="R59" s="66"/>
      <c r="S59" s="58"/>
      <c r="T59" s="66"/>
      <c r="U59" s="58"/>
      <c r="V59" s="66"/>
      <c r="W59" s="58"/>
      <c r="X59" s="66"/>
      <c r="Y59" s="58"/>
      <c r="Z59" s="66"/>
      <c r="AA59" s="58"/>
      <c r="AB59" s="66"/>
      <c r="AC59" s="58"/>
      <c r="AD59" s="58"/>
    </row>
    <row r="60" spans="1:30" ht="76.5" x14ac:dyDescent="0.2">
      <c r="A60" s="61"/>
      <c r="B60" s="58"/>
      <c r="C60" s="58" t="s">
        <v>39</v>
      </c>
      <c r="D60" s="58"/>
      <c r="E60" s="58"/>
      <c r="F60" s="58"/>
      <c r="G60" s="58"/>
      <c r="H60" s="66"/>
      <c r="I60" s="58"/>
      <c r="J60" s="66"/>
      <c r="K60" s="58"/>
      <c r="L60" s="66"/>
      <c r="M60" s="58"/>
      <c r="N60" s="66" t="s">
        <v>46</v>
      </c>
      <c r="O60" s="58"/>
      <c r="P60" s="66"/>
      <c r="Q60" s="58"/>
      <c r="R60" s="66"/>
      <c r="S60" s="58"/>
      <c r="T60" s="66"/>
      <c r="U60" s="58"/>
      <c r="V60" s="66"/>
      <c r="W60" s="58"/>
      <c r="X60" s="66"/>
      <c r="Y60" s="58"/>
      <c r="Z60" s="66"/>
      <c r="AA60" s="58"/>
      <c r="AB60" s="66"/>
      <c r="AC60" s="58"/>
      <c r="AD60" s="58"/>
    </row>
    <row r="61" spans="1:30" ht="127.5" x14ac:dyDescent="0.2">
      <c r="A61" s="61"/>
      <c r="B61" s="58"/>
      <c r="C61" s="58" t="s">
        <v>42</v>
      </c>
      <c r="D61" s="58"/>
      <c r="E61" s="58"/>
      <c r="F61" s="58"/>
      <c r="G61" s="58"/>
      <c r="H61" s="66"/>
      <c r="I61" s="58"/>
      <c r="J61" s="66"/>
      <c r="K61" s="58"/>
      <c r="L61" s="66"/>
      <c r="M61" s="58"/>
      <c r="N61" s="66" t="s">
        <v>45</v>
      </c>
      <c r="O61" s="58"/>
      <c r="P61" s="66"/>
      <c r="Q61" s="58"/>
      <c r="R61" s="66"/>
      <c r="S61" s="58"/>
      <c r="T61" s="66"/>
      <c r="U61" s="58"/>
      <c r="V61" s="66"/>
      <c r="W61" s="58"/>
      <c r="X61" s="66"/>
      <c r="Y61" s="58"/>
      <c r="Z61" s="66"/>
      <c r="AA61" s="58"/>
      <c r="AB61" s="66"/>
      <c r="AC61" s="58"/>
      <c r="AD61" s="58"/>
    </row>
    <row r="62" spans="1:30" ht="140.25" x14ac:dyDescent="0.2">
      <c r="A62" s="61"/>
      <c r="B62" s="58"/>
      <c r="C62" s="58" t="s">
        <v>43</v>
      </c>
      <c r="D62" s="58"/>
      <c r="E62" s="58"/>
      <c r="F62" s="58"/>
      <c r="G62" s="58"/>
      <c r="H62" s="66"/>
      <c r="I62" s="58"/>
      <c r="J62" s="66"/>
      <c r="K62" s="58"/>
      <c r="L62" s="66"/>
      <c r="M62" s="58"/>
      <c r="N62" s="66" t="s">
        <v>44</v>
      </c>
      <c r="O62" s="58"/>
      <c r="P62" s="66"/>
      <c r="Q62" s="58"/>
      <c r="R62" s="66"/>
      <c r="S62" s="58"/>
      <c r="T62" s="66"/>
      <c r="U62" s="58"/>
      <c r="V62" s="66"/>
      <c r="W62" s="58"/>
      <c r="X62" s="66"/>
      <c r="Y62" s="58"/>
      <c r="Z62" s="66"/>
      <c r="AA62" s="58"/>
      <c r="AB62" s="66"/>
      <c r="AC62" s="58"/>
      <c r="AD62" s="58"/>
    </row>
    <row r="63" spans="1:30" x14ac:dyDescent="0.2">
      <c r="A63" s="61"/>
      <c r="B63" s="58"/>
      <c r="C63" s="58"/>
      <c r="D63" s="58"/>
      <c r="E63" s="58"/>
      <c r="F63" s="58"/>
      <c r="G63" s="58"/>
      <c r="H63" s="66"/>
      <c r="I63" s="58"/>
      <c r="J63" s="66"/>
      <c r="K63" s="58"/>
      <c r="L63" s="66"/>
      <c r="M63" s="58"/>
      <c r="N63" s="66"/>
      <c r="O63" s="58"/>
      <c r="P63" s="66"/>
      <c r="Q63" s="58"/>
      <c r="R63" s="66"/>
      <c r="S63" s="58"/>
      <c r="T63" s="66"/>
      <c r="U63" s="58"/>
      <c r="V63" s="66"/>
      <c r="W63" s="58"/>
      <c r="X63" s="66"/>
      <c r="Y63" s="58"/>
      <c r="Z63" s="66"/>
      <c r="AA63" s="58"/>
      <c r="AB63" s="66"/>
      <c r="AC63" s="58"/>
      <c r="AD63" s="58"/>
    </row>
    <row r="64" spans="1:30" x14ac:dyDescent="0.2">
      <c r="A64" s="61"/>
      <c r="B64" s="58"/>
      <c r="C64" s="58"/>
      <c r="D64" s="58"/>
      <c r="E64" s="58"/>
      <c r="F64" s="58"/>
      <c r="G64" s="58"/>
      <c r="H64" s="66"/>
      <c r="I64" s="58"/>
      <c r="J64" s="66"/>
      <c r="K64" s="58"/>
      <c r="L64" s="66"/>
      <c r="M64" s="58"/>
      <c r="N64" s="66"/>
      <c r="O64" s="58"/>
      <c r="P64" s="66"/>
      <c r="Q64" s="58"/>
      <c r="R64" s="66"/>
      <c r="S64" s="58"/>
      <c r="T64" s="66"/>
      <c r="U64" s="58"/>
      <c r="V64" s="66"/>
      <c r="W64" s="58"/>
      <c r="X64" s="66"/>
      <c r="Y64" s="58"/>
      <c r="Z64" s="66"/>
      <c r="AA64" s="58"/>
      <c r="AB64" s="66"/>
      <c r="AC64" s="58"/>
      <c r="AD64" s="58"/>
    </row>
    <row r="65" spans="1:30" x14ac:dyDescent="0.2">
      <c r="A65" s="61"/>
      <c r="B65" s="58"/>
      <c r="C65" s="58"/>
      <c r="D65" s="58"/>
      <c r="E65" s="58"/>
      <c r="F65" s="58"/>
      <c r="G65" s="58"/>
      <c r="H65" s="66"/>
      <c r="I65" s="58"/>
      <c r="J65" s="66"/>
      <c r="K65" s="58"/>
      <c r="L65" s="66"/>
      <c r="M65" s="58"/>
      <c r="N65" s="66"/>
      <c r="O65" s="58"/>
      <c r="P65" s="66"/>
      <c r="Q65" s="58"/>
      <c r="R65" s="66"/>
      <c r="S65" s="58"/>
      <c r="T65" s="66"/>
      <c r="U65" s="58"/>
      <c r="V65" s="66"/>
      <c r="W65" s="58"/>
      <c r="X65" s="66"/>
      <c r="Y65" s="58"/>
      <c r="Z65" s="66"/>
      <c r="AA65" s="58"/>
      <c r="AB65" s="66"/>
      <c r="AC65" s="58"/>
      <c r="AD65" s="58"/>
    </row>
    <row r="66" spans="1:30" x14ac:dyDescent="0.2">
      <c r="A66" s="61"/>
      <c r="B66" s="58"/>
      <c r="C66" s="58"/>
      <c r="D66" s="58"/>
      <c r="E66" s="58"/>
      <c r="F66" s="58"/>
      <c r="G66" s="58"/>
      <c r="H66" s="66"/>
      <c r="I66" s="58"/>
      <c r="J66" s="66"/>
      <c r="K66" s="58"/>
      <c r="L66" s="66"/>
      <c r="M66" s="58"/>
      <c r="N66" s="66"/>
      <c r="O66" s="58"/>
      <c r="P66" s="66"/>
      <c r="Q66" s="58"/>
      <c r="R66" s="66"/>
      <c r="S66" s="58"/>
      <c r="T66" s="66"/>
      <c r="U66" s="58"/>
      <c r="V66" s="66"/>
      <c r="W66" s="58"/>
      <c r="X66" s="66"/>
      <c r="Y66" s="58"/>
      <c r="Z66" s="66"/>
      <c r="AA66" s="58"/>
      <c r="AB66" s="66"/>
      <c r="AC66" s="58"/>
      <c r="AD66" s="58"/>
    </row>
    <row r="67" spans="1:30" x14ac:dyDescent="0.2">
      <c r="A67" s="61"/>
      <c r="B67" s="58"/>
      <c r="C67" s="58"/>
      <c r="D67" s="66"/>
      <c r="E67" s="58"/>
      <c r="F67" s="66"/>
      <c r="G67" s="58"/>
      <c r="H67" s="66"/>
      <c r="I67" s="58"/>
      <c r="J67" s="66"/>
      <c r="K67" s="58"/>
      <c r="L67" s="66"/>
      <c r="M67" s="58"/>
      <c r="N67" s="66"/>
      <c r="O67" s="58"/>
      <c r="P67" s="66"/>
      <c r="Q67" s="58"/>
      <c r="R67" s="66"/>
      <c r="S67" s="58"/>
      <c r="T67" s="66"/>
      <c r="U67" s="58"/>
      <c r="V67" s="66"/>
      <c r="W67" s="58"/>
      <c r="X67" s="66"/>
      <c r="Y67" s="58"/>
      <c r="Z67" s="66"/>
      <c r="AA67" s="58"/>
      <c r="AB67" s="66"/>
      <c r="AC67" s="58"/>
      <c r="AD67" s="58"/>
    </row>
    <row r="68" spans="1:30"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spans="1:30" x14ac:dyDescent="0.2">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spans="1:30" x14ac:dyDescent="0.2">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spans="1:30" x14ac:dyDescent="0.2">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topLeftCell="K16" workbookViewId="0">
      <selection activeCell="AA13" sqref="AA13"/>
    </sheetView>
  </sheetViews>
  <sheetFormatPr defaultRowHeight="12.75" x14ac:dyDescent="0.2"/>
  <cols>
    <col min="1" max="1" width="25.140625" customWidth="1"/>
    <col min="2" max="2" width="9" customWidth="1"/>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15</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42887</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42887</v>
      </c>
      <c r="D6" s="10" t="s">
        <v>14</v>
      </c>
      <c r="E6" s="11">
        <f>DATE(YEAR(E4),MONTH(E4)+1,1)</f>
        <v>42917</v>
      </c>
      <c r="F6" s="8" t="s">
        <v>1</v>
      </c>
      <c r="G6" s="11">
        <f>DATE(YEAR(E6),MONTH(E6)+1,1)</f>
        <v>42948</v>
      </c>
      <c r="H6" s="8" t="s">
        <v>1</v>
      </c>
      <c r="I6" s="11">
        <f>DATE(YEAR(G6),MONTH(G6)+1,1)</f>
        <v>42979</v>
      </c>
      <c r="J6" s="8" t="s">
        <v>1</v>
      </c>
      <c r="K6" s="11">
        <f>DATE(YEAR(I6),MONTH(I6)+1,1)</f>
        <v>43009</v>
      </c>
      <c r="L6" s="8" t="s">
        <v>1</v>
      </c>
      <c r="M6" s="11">
        <f>DATE(YEAR(K6),MONTH(K6)+1,1)</f>
        <v>43040</v>
      </c>
      <c r="N6" s="8" t="s">
        <v>1</v>
      </c>
      <c r="O6" s="11">
        <f>DATE(YEAR(M6),MONTH(M6)+1,1)</f>
        <v>43070</v>
      </c>
      <c r="P6" s="8" t="s">
        <v>1</v>
      </c>
      <c r="Q6" s="11">
        <f>DATE(YEAR(O6),MONTH(O6)+1,1)</f>
        <v>43101</v>
      </c>
      <c r="R6" s="8" t="s">
        <v>1</v>
      </c>
      <c r="S6" s="11">
        <f>DATE(YEAR(Q6),MONTH(Q6)+1,1)</f>
        <v>43132</v>
      </c>
      <c r="T6" s="8" t="s">
        <v>1</v>
      </c>
      <c r="U6" s="11">
        <f>DATE(YEAR(S6),MONTH(S6)+1,1)</f>
        <v>43160</v>
      </c>
      <c r="V6" s="8" t="s">
        <v>1</v>
      </c>
      <c r="W6" s="11">
        <f>DATE(YEAR(U6),MONTH(U6)+1,1)</f>
        <v>43191</v>
      </c>
      <c r="X6" s="8" t="s">
        <v>1</v>
      </c>
      <c r="Y6" s="11">
        <f>DATE(YEAR(W6),MONTH(W6)+1,1)</f>
        <v>43221</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19</v>
      </c>
      <c r="B8" s="20"/>
      <c r="C8" s="70">
        <v>47700</v>
      </c>
      <c r="D8" s="21">
        <f>IF($C$13=0,"-",(C8*100)/$C$13)</f>
        <v>3.8993525603296058</v>
      </c>
      <c r="E8" s="71">
        <v>73140</v>
      </c>
      <c r="F8" s="21">
        <f>IF(E$13=0,"-",(E8*100)/E$13)</f>
        <v>3.9016739749703935</v>
      </c>
      <c r="G8" s="72">
        <v>85860</v>
      </c>
      <c r="H8" s="22">
        <f t="shared" ref="H8:H11" si="0">IF(G$13=0,"-",(G8*100)/G$13)</f>
        <v>3.9017695656520672</v>
      </c>
      <c r="I8" s="73">
        <v>111300</v>
      </c>
      <c r="J8" s="22">
        <f t="shared" ref="J8:J11" si="1">IF(I$13=0,"-",(I8*100)/I$13)</f>
        <v>3.7978830129189443</v>
      </c>
      <c r="K8" s="74">
        <v>71550</v>
      </c>
      <c r="L8" s="22">
        <f t="shared" ref="L8:L11" si="2">IF(K$13=0,"-",(K8*100)/K$13)</f>
        <v>3.896061465746786</v>
      </c>
      <c r="M8" s="75">
        <v>119250</v>
      </c>
      <c r="N8" s="22">
        <f t="shared" ref="N8:N11" si="3">IF(M$13=0,"-",(M8*100)/M$13)</f>
        <v>3.8900288041545834</v>
      </c>
      <c r="O8" s="76">
        <v>119250</v>
      </c>
      <c r="P8" s="22">
        <f>IF(O$13=0,"-",(O8*100)/O$13)</f>
        <v>2.7006950468007238</v>
      </c>
      <c r="Q8" s="77">
        <v>166950</v>
      </c>
      <c r="R8" s="22">
        <f t="shared" ref="R8:R11" si="4">IF(Q$13=0,"-",(Q8*100)/Q$13)</f>
        <v>2.7044189184592184</v>
      </c>
      <c r="S8" s="78">
        <v>79500</v>
      </c>
      <c r="T8" s="22">
        <f t="shared" ref="T8:T11" si="5">IF(S$13=0,"-",(S8*100)/S$13)</f>
        <v>2.6942028887277263</v>
      </c>
      <c r="U8" s="79">
        <v>132500</v>
      </c>
      <c r="V8" s="22">
        <f t="shared" ref="V8:V11" si="6">IF(U$13=0,"-",(U8*100)/U$13)</f>
        <v>2.701997234786226</v>
      </c>
      <c r="W8" s="80">
        <v>132500</v>
      </c>
      <c r="X8" s="22">
        <f t="shared" ref="X8:X11" si="7">IF(W$13=0,"-",(W8*100)/W$13)</f>
        <v>2.701997234786226</v>
      </c>
      <c r="Y8" s="81">
        <v>185500</v>
      </c>
      <c r="Z8" s="22">
        <f t="shared" ref="Z8:Z11" si="8">IF(Y$13=0,"-",(Y8*100)/Y$13)</f>
        <v>2.7062355752537735</v>
      </c>
      <c r="AA8" s="21">
        <f>SUM($C$8,E$8,G$8,I$8,K$8,M$8,O$8,Q$8,S$8,U$8,W$8,Y$8)</f>
        <v>1325000</v>
      </c>
      <c r="AB8" s="22">
        <f t="shared" ref="AB8:AB11" si="9">IF(AA$13=0,"-",(AA8*100)/AA$13)</f>
        <v>3.0577426428404282</v>
      </c>
      <c r="AC8" s="18"/>
      <c r="AD8" s="18"/>
    </row>
    <row r="9" spans="1:30" ht="24" x14ac:dyDescent="0.2">
      <c r="A9" s="19" t="s">
        <v>20</v>
      </c>
      <c r="B9" s="20"/>
      <c r="C9" s="93">
        <v>900000</v>
      </c>
      <c r="D9" s="21">
        <f>IF($C$13=0,"-",(C9*100)/$C$13)</f>
        <v>73.572689817539725</v>
      </c>
      <c r="E9" s="92">
        <v>1380000</v>
      </c>
      <c r="F9" s="21">
        <f t="shared" ref="F9:F12" si="10">IF(E$13=0,"-",(E9*100)/E$13)</f>
        <v>73.61649009378101</v>
      </c>
      <c r="G9" s="91">
        <v>1620000</v>
      </c>
      <c r="H9" s="22">
        <f t="shared" si="0"/>
        <v>73.618293691548445</v>
      </c>
      <c r="I9" s="90">
        <v>2100000</v>
      </c>
      <c r="J9" s="22">
        <f t="shared" si="1"/>
        <v>71.658170055074422</v>
      </c>
      <c r="K9" s="89">
        <v>1350000</v>
      </c>
      <c r="L9" s="22">
        <f t="shared" si="2"/>
        <v>73.510593693335579</v>
      </c>
      <c r="M9" s="88">
        <v>2250000</v>
      </c>
      <c r="N9" s="22">
        <f t="shared" si="3"/>
        <v>73.39676988970912</v>
      </c>
      <c r="O9" s="87">
        <v>3375000</v>
      </c>
      <c r="P9" s="22">
        <f t="shared" ref="P9:P11" si="11">IF(O$13=0,"-",(O9*100)/O$13)</f>
        <v>76.434765475492185</v>
      </c>
      <c r="Q9" s="86">
        <v>4725000</v>
      </c>
      <c r="R9" s="22">
        <f t="shared" si="4"/>
        <v>76.540158069600523</v>
      </c>
      <c r="S9" s="85">
        <v>2250000</v>
      </c>
      <c r="T9" s="22">
        <f t="shared" si="5"/>
        <v>76.251025152671502</v>
      </c>
      <c r="U9" s="84">
        <v>3750000</v>
      </c>
      <c r="V9" s="22">
        <f t="shared" si="6"/>
        <v>76.471619852440369</v>
      </c>
      <c r="W9" s="83">
        <v>3750000</v>
      </c>
      <c r="X9" s="22">
        <f t="shared" si="7"/>
        <v>76.471619852440369</v>
      </c>
      <c r="Y9" s="82">
        <v>5250000</v>
      </c>
      <c r="Z9" s="22">
        <f t="shared" si="8"/>
        <v>76.591572884540753</v>
      </c>
      <c r="AA9" s="21">
        <f>SUM($C$9,E$9,G$9,I$9,K$9,M$9,O$9,Q$9,S$9,U$9,W$9,Y$9)</f>
        <v>32700000</v>
      </c>
      <c r="AB9" s="22">
        <f t="shared" si="9"/>
        <v>75.462780695005293</v>
      </c>
      <c r="AC9" s="18"/>
      <c r="AD9" s="18"/>
    </row>
    <row r="10" spans="1:30" ht="24" x14ac:dyDescent="0.2">
      <c r="A10" s="19" t="s">
        <v>21</v>
      </c>
      <c r="B10" s="23"/>
      <c r="C10" s="94">
        <v>4500</v>
      </c>
      <c r="D10" s="21">
        <f>IF($C$13=0,"-",(C10*100)/$C$13)</f>
        <v>0.36786344908769864</v>
      </c>
      <c r="E10" s="95">
        <v>6000</v>
      </c>
      <c r="F10" s="21">
        <f t="shared" si="10"/>
        <v>0.32007169605991742</v>
      </c>
      <c r="G10" s="96">
        <v>7000</v>
      </c>
      <c r="H10" s="22">
        <f t="shared" si="0"/>
        <v>0.31810373817335746</v>
      </c>
      <c r="I10" s="97">
        <v>72000</v>
      </c>
      <c r="J10" s="22">
        <f t="shared" si="1"/>
        <v>2.4568515447454087</v>
      </c>
      <c r="K10" s="98">
        <v>8000</v>
      </c>
      <c r="L10" s="22">
        <f t="shared" si="2"/>
        <v>0.43561833299754421</v>
      </c>
      <c r="M10" s="99">
        <v>19000</v>
      </c>
      <c r="N10" s="22">
        <f t="shared" si="3"/>
        <v>0.61979494573532146</v>
      </c>
      <c r="O10" s="100">
        <v>19000</v>
      </c>
      <c r="P10" s="22">
        <f t="shared" si="11"/>
        <v>0.43029942045462266</v>
      </c>
      <c r="Q10" s="101">
        <v>19000</v>
      </c>
      <c r="R10" s="22">
        <f t="shared" si="4"/>
        <v>0.30778052980368464</v>
      </c>
      <c r="S10" s="102">
        <v>19000</v>
      </c>
      <c r="T10" s="22">
        <f t="shared" si="5"/>
        <v>0.64389754573367042</v>
      </c>
      <c r="U10" s="103">
        <v>19000</v>
      </c>
      <c r="V10" s="22">
        <f t="shared" si="6"/>
        <v>0.38745620725236452</v>
      </c>
      <c r="W10" s="104">
        <v>19000</v>
      </c>
      <c r="X10" s="22">
        <f t="shared" si="7"/>
        <v>0.38745620725236452</v>
      </c>
      <c r="Y10" s="105">
        <v>17000</v>
      </c>
      <c r="Z10" s="22">
        <f t="shared" si="8"/>
        <v>0.24801080743565579</v>
      </c>
      <c r="AA10" s="21">
        <f>SUM(C10,E10,G10,I10,K10,M10,O10,Q10,S10,U10,W10,Y10)</f>
        <v>228500</v>
      </c>
      <c r="AB10" s="22">
        <f t="shared" si="9"/>
        <v>0.52731637274644372</v>
      </c>
      <c r="AC10" s="18"/>
      <c r="AD10" s="18"/>
    </row>
    <row r="11" spans="1:30" ht="24" x14ac:dyDescent="0.2">
      <c r="A11" s="19" t="s">
        <v>22</v>
      </c>
      <c r="B11" s="20"/>
      <c r="C11" s="117">
        <v>1080</v>
      </c>
      <c r="D11" s="21">
        <f>IF($C$13=0,"-",(C11*100)/$C$13)</f>
        <v>8.8287227781047681E-2</v>
      </c>
      <c r="E11" s="116">
        <v>1440.0000000000002</v>
      </c>
      <c r="F11" s="21">
        <f t="shared" si="10"/>
        <v>7.6817207054380193E-2</v>
      </c>
      <c r="G11" s="115">
        <v>1680.0000000000002</v>
      </c>
      <c r="H11" s="22">
        <f t="shared" si="0"/>
        <v>7.6344897161605807E-2</v>
      </c>
      <c r="I11" s="114">
        <v>17280</v>
      </c>
      <c r="J11" s="22">
        <f t="shared" si="1"/>
        <v>0.58964437073889808</v>
      </c>
      <c r="K11" s="113">
        <v>1920</v>
      </c>
      <c r="L11" s="22">
        <f t="shared" si="2"/>
        <v>0.1045483999194106</v>
      </c>
      <c r="M11" s="112">
        <v>2280</v>
      </c>
      <c r="N11" s="22">
        <f t="shared" si="3"/>
        <v>7.4375393488238573E-2</v>
      </c>
      <c r="O11" s="111">
        <v>2280</v>
      </c>
      <c r="P11" s="22">
        <f t="shared" si="11"/>
        <v>5.1635930454554717E-2</v>
      </c>
      <c r="Q11" s="110">
        <v>2280</v>
      </c>
      <c r="R11" s="22">
        <f t="shared" si="4"/>
        <v>3.6933663576442156E-2</v>
      </c>
      <c r="S11" s="109">
        <v>2280</v>
      </c>
      <c r="T11" s="22">
        <f t="shared" si="5"/>
        <v>7.7267705488040447E-2</v>
      </c>
      <c r="U11" s="108">
        <v>2280</v>
      </c>
      <c r="V11" s="22">
        <f t="shared" si="6"/>
        <v>4.6494744870283738E-2</v>
      </c>
      <c r="W11" s="107">
        <v>2280</v>
      </c>
      <c r="X11" s="22">
        <f t="shared" si="7"/>
        <v>4.6494744870283738E-2</v>
      </c>
      <c r="Y11" s="106">
        <v>2040.0000000000002</v>
      </c>
      <c r="Z11" s="22">
        <f t="shared" si="8"/>
        <v>2.9761296892278698E-2</v>
      </c>
      <c r="AA11" s="21">
        <f t="shared" ref="AA11:AA12" si="12">SUM(C11,E11,G11,I11,K11,M11,O11,Q11,S11,U11,W11,Y11)</f>
        <v>39120</v>
      </c>
      <c r="AB11" s="22">
        <f t="shared" si="9"/>
        <v>9.0278409198428347E-2</v>
      </c>
      <c r="AC11" s="18"/>
      <c r="AD11" s="18"/>
    </row>
    <row r="12" spans="1:30" ht="24" x14ac:dyDescent="0.2">
      <c r="A12" s="19" t="s">
        <v>23</v>
      </c>
      <c r="B12" s="20"/>
      <c r="C12" s="130">
        <v>270000</v>
      </c>
      <c r="D12" s="21">
        <f>IF($C$13=0,"-",(C12*100)/$C$13)</f>
        <v>22.071806945261919</v>
      </c>
      <c r="E12" s="128">
        <v>414000</v>
      </c>
      <c r="F12" s="21">
        <f t="shared" si="10"/>
        <v>22.084947028134302</v>
      </c>
      <c r="G12" s="127">
        <v>486000</v>
      </c>
      <c r="H12" s="22">
        <f>IF(G$13=0,"-",(G12*100)/G$13)</f>
        <v>22.085488107464531</v>
      </c>
      <c r="I12" s="126">
        <v>630000</v>
      </c>
      <c r="J12" s="22">
        <f>IF(I$13=0,"-",(I12*100)/I$13)</f>
        <v>21.497451016522326</v>
      </c>
      <c r="K12" s="125">
        <v>405000</v>
      </c>
      <c r="L12" s="22">
        <f>IF(K$13=0,"-",(K12*100)/K$13)</f>
        <v>22.053178108000676</v>
      </c>
      <c r="M12" s="124">
        <v>675000</v>
      </c>
      <c r="N12" s="22">
        <f>IF(M$13=0,"-",(M12*100)/M$13)</f>
        <v>22.019030966912737</v>
      </c>
      <c r="O12" s="123">
        <v>900000</v>
      </c>
      <c r="P12" s="22">
        <f>IF(O$13=0,"-",(O12*100)/O$13)</f>
        <v>20.382604126797915</v>
      </c>
      <c r="Q12" s="122">
        <v>1260000</v>
      </c>
      <c r="R12" s="22">
        <f>IF(Q$13=0,"-",(Q12*100)/Q$13)</f>
        <v>20.410708818560138</v>
      </c>
      <c r="S12" s="121">
        <v>600000</v>
      </c>
      <c r="T12" s="22">
        <f>IF(S$13=0,"-",(S12*100)/S$13)</f>
        <v>20.333606707379065</v>
      </c>
      <c r="U12" s="120">
        <v>1000000</v>
      </c>
      <c r="V12" s="22">
        <f>IF(U$13=0,"-",(U12*100)/U$13)</f>
        <v>20.392431960650764</v>
      </c>
      <c r="W12" s="119">
        <v>1000000</v>
      </c>
      <c r="X12" s="22">
        <f>IF(W$13=0,"-",(W12*100)/W$13)</f>
        <v>20.392431960650764</v>
      </c>
      <c r="Y12" s="118">
        <v>1400000</v>
      </c>
      <c r="Z12" s="22">
        <f>IF(Y$13=0,"-",(Y12*100)/Y$13)</f>
        <v>20.424419435877535</v>
      </c>
      <c r="AA12" s="21">
        <f t="shared" si="12"/>
        <v>9040000</v>
      </c>
      <c r="AB12" s="22">
        <f>IF(AA$13=0,"-",(AA12*100)/AA$13)</f>
        <v>20.861881880209413</v>
      </c>
      <c r="AC12" s="18"/>
      <c r="AD12" s="18"/>
    </row>
    <row r="13" spans="1:30" x14ac:dyDescent="0.2">
      <c r="A13" s="25" t="s">
        <v>10</v>
      </c>
      <c r="B13" s="26"/>
      <c r="C13" s="27">
        <f t="shared" ref="C13:AB13" si="13">SUM(C8:C12)</f>
        <v>1223280</v>
      </c>
      <c r="D13" s="28">
        <f t="shared" si="13"/>
        <v>100</v>
      </c>
      <c r="E13" s="27">
        <f t="shared" si="13"/>
        <v>1874580</v>
      </c>
      <c r="F13" s="28">
        <f t="shared" si="13"/>
        <v>100</v>
      </c>
      <c r="G13" s="27">
        <f t="shared" si="13"/>
        <v>2200540</v>
      </c>
      <c r="H13" s="28">
        <f t="shared" si="13"/>
        <v>100.00000000000001</v>
      </c>
      <c r="I13" s="27">
        <f t="shared" si="13"/>
        <v>2930580</v>
      </c>
      <c r="J13" s="28">
        <f t="shared" si="13"/>
        <v>100</v>
      </c>
      <c r="K13" s="27">
        <f t="shared" si="13"/>
        <v>1836470</v>
      </c>
      <c r="L13" s="28">
        <f t="shared" si="13"/>
        <v>100</v>
      </c>
      <c r="M13" s="27">
        <f t="shared" si="13"/>
        <v>3065530</v>
      </c>
      <c r="N13" s="28">
        <f t="shared" si="13"/>
        <v>100</v>
      </c>
      <c r="O13" s="27">
        <f t="shared" si="13"/>
        <v>4415530</v>
      </c>
      <c r="P13" s="28">
        <f t="shared" si="13"/>
        <v>99.999999999999986</v>
      </c>
      <c r="Q13" s="27">
        <f t="shared" si="13"/>
        <v>6173230</v>
      </c>
      <c r="R13" s="28">
        <f t="shared" si="13"/>
        <v>100.00000000000001</v>
      </c>
      <c r="S13" s="27">
        <f t="shared" si="13"/>
        <v>2950780</v>
      </c>
      <c r="T13" s="28">
        <f t="shared" si="13"/>
        <v>100</v>
      </c>
      <c r="U13" s="27">
        <f t="shared" si="13"/>
        <v>4903780</v>
      </c>
      <c r="V13" s="28">
        <f t="shared" si="13"/>
        <v>100.00000000000001</v>
      </c>
      <c r="W13" s="27">
        <f t="shared" si="13"/>
        <v>4903780</v>
      </c>
      <c r="X13" s="28">
        <f t="shared" si="13"/>
        <v>100.00000000000001</v>
      </c>
      <c r="Y13" s="27">
        <f t="shared" si="13"/>
        <v>6854540</v>
      </c>
      <c r="Z13" s="28">
        <f t="shared" si="13"/>
        <v>100</v>
      </c>
      <c r="AA13" s="27">
        <f>SUM(AA8:AA12)</f>
        <v>43332620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31</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17</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1223280</v>
      </c>
      <c r="D22" s="42">
        <f>IF(C13=0,"-",(C22*100)/C13)</f>
        <v>100</v>
      </c>
      <c r="E22" s="41">
        <f>E13-E20</f>
        <v>1874580</v>
      </c>
      <c r="F22" s="42">
        <f>IF(E13=0,"-",(E22*100)/E13)</f>
        <v>100</v>
      </c>
      <c r="G22" s="41">
        <f>G13-G20</f>
        <v>2200540</v>
      </c>
      <c r="H22" s="42">
        <f>IF(G13=0,"-",(G22*100)/G13)</f>
        <v>100</v>
      </c>
      <c r="I22" s="41">
        <f>I13-I20</f>
        <v>2930580</v>
      </c>
      <c r="J22" s="42">
        <f>IF(I13=0,"-",(I22*100)/I13)</f>
        <v>100</v>
      </c>
      <c r="K22" s="41">
        <f>K13-K20</f>
        <v>1836470</v>
      </c>
      <c r="L22" s="42">
        <f>IF(K13=0,"-",(K22*100)/K13)</f>
        <v>100</v>
      </c>
      <c r="M22" s="41">
        <f>M13-M20</f>
        <v>3065530</v>
      </c>
      <c r="N22" s="42">
        <f>IF(M13=0,"-",(M22*100)/M13)</f>
        <v>100</v>
      </c>
      <c r="O22" s="41">
        <f>O13-O20</f>
        <v>4415530</v>
      </c>
      <c r="P22" s="42">
        <f>IF(O13=0,"-",(O22*100)/O13)</f>
        <v>100</v>
      </c>
      <c r="Q22" s="41">
        <f>Q13-Q20</f>
        <v>6173230</v>
      </c>
      <c r="R22" s="42">
        <f>IF(Q13=0,"-",(Q22*100)/Q13)</f>
        <v>100</v>
      </c>
      <c r="S22" s="41">
        <f>S13-S20</f>
        <v>2950780</v>
      </c>
      <c r="T22" s="42">
        <f>IF(S13=0,"-",(S22*100)/S13)</f>
        <v>100</v>
      </c>
      <c r="U22" s="41">
        <f>U13-U20</f>
        <v>4903780</v>
      </c>
      <c r="V22" s="42">
        <f>IF(U13=0,"-",(U22*100)/U13)</f>
        <v>100</v>
      </c>
      <c r="W22" s="41">
        <f>W13-W20</f>
        <v>4903780</v>
      </c>
      <c r="X22" s="42">
        <f>IF(W13=0,"-",(W22*100)/W13)</f>
        <v>100</v>
      </c>
      <c r="Y22" s="41">
        <f>Y13-Y20</f>
        <v>6854540</v>
      </c>
      <c r="Z22" s="42">
        <f>IF(Y13=0,"-",(Y22*100)/Y13)</f>
        <v>100</v>
      </c>
      <c r="AA22" s="41">
        <f>AA13-AA20</f>
        <v>43332620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32</v>
      </c>
      <c r="B25" s="23"/>
      <c r="C25" s="15">
        <v>120000</v>
      </c>
      <c r="D25" s="22">
        <f t="shared" ref="D25:D36" si="14">IF($C$13=0,"-",(C25*100)/$C$13)</f>
        <v>9.8096919756719636</v>
      </c>
      <c r="E25" s="24">
        <v>120000</v>
      </c>
      <c r="F25" s="22">
        <f t="shared" ref="F25:F36" si="15">IF(E$13=0,"-",(E25*100)/E$13)</f>
        <v>6.4014339211983486</v>
      </c>
      <c r="G25" s="15">
        <v>120000</v>
      </c>
      <c r="H25" s="22">
        <f t="shared" ref="H25:H36" si="16">IF(G$13=0,"-",(G25*100)/G$13)</f>
        <v>5.4532069401146988</v>
      </c>
      <c r="I25" s="15">
        <v>120000</v>
      </c>
      <c r="J25" s="22">
        <f t="shared" ref="J25:J36" si="17">IF(I$13=0,"-",(I25*100)/I$13)</f>
        <v>4.094752574575681</v>
      </c>
      <c r="K25" s="15">
        <v>120000</v>
      </c>
      <c r="L25" s="22">
        <f t="shared" ref="L25:L36" si="18">IF(K$13=0,"-",(K25*100)/K$13)</f>
        <v>6.5342749949631633</v>
      </c>
      <c r="M25" s="15">
        <v>120000</v>
      </c>
      <c r="N25" s="22">
        <f t="shared" ref="N25:N36" si="19">IF(M$13=0,"-",(M25*100)/M$13)</f>
        <v>3.9144943941178196</v>
      </c>
      <c r="O25" s="15">
        <v>120000</v>
      </c>
      <c r="P25" s="22">
        <f t="shared" ref="P25:P36" si="20">IF(O$13=0,"-",(O25*100)/O$13)</f>
        <v>2.7176805502397219</v>
      </c>
      <c r="Q25" s="15">
        <v>120000</v>
      </c>
      <c r="R25" s="22">
        <f t="shared" ref="R25:R36" si="21">IF(Q$13=0,"-",(Q25*100)/Q$13)</f>
        <v>1.9438770303390607</v>
      </c>
      <c r="S25" s="15">
        <v>120000</v>
      </c>
      <c r="T25" s="22">
        <f t="shared" ref="T25:T36" si="22">IF(S$13=0,"-",(S25*100)/S$13)</f>
        <v>4.0667213414758132</v>
      </c>
      <c r="U25" s="15">
        <v>120000</v>
      </c>
      <c r="V25" s="22">
        <f t="shared" ref="V25:V36" si="23">IF(U$13=0,"-",(U25*100)/U$13)</f>
        <v>2.4470918352780915</v>
      </c>
      <c r="W25" s="15">
        <v>120000</v>
      </c>
      <c r="X25" s="22">
        <f>IF(W$13=0,"-",(W25*100)/W$13)</f>
        <v>2.4470918352780915</v>
      </c>
      <c r="Y25" s="15">
        <v>120000</v>
      </c>
      <c r="Z25" s="22">
        <f t="shared" ref="Z25:Z36" si="24">IF(Y$13=0,"-",(Y25*100)/Y$13)</f>
        <v>1.7506645230752174</v>
      </c>
      <c r="AA25" s="15">
        <f>SUM(C25,E25,G25,I25,K25,M25,O25,Q25,S25,U25,W25,Y25)</f>
        <v>1440000</v>
      </c>
      <c r="AB25" s="22">
        <f t="shared" ref="AB25:AB36" si="25">IF(AA$13=0,"-",(AA25*100)/AA$13)</f>
        <v>3.3231316269360125</v>
      </c>
      <c r="AC25" s="18"/>
      <c r="AD25" s="18"/>
    </row>
    <row r="26" spans="1:30" x14ac:dyDescent="0.2">
      <c r="A26" s="29" t="s">
        <v>25</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18</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0.65389771761166704</v>
      </c>
      <c r="E28" s="24">
        <v>7999</v>
      </c>
      <c r="F28" s="22">
        <f t="shared" si="15"/>
        <v>0.42670891613054657</v>
      </c>
      <c r="G28" s="24">
        <v>7999</v>
      </c>
      <c r="H28" s="22">
        <f t="shared" si="16"/>
        <v>0.3635016859498123</v>
      </c>
      <c r="I28" s="24">
        <v>7999</v>
      </c>
      <c r="J28" s="22">
        <f t="shared" si="17"/>
        <v>0.27294938203359059</v>
      </c>
      <c r="K28" s="24">
        <v>7999</v>
      </c>
      <c r="L28" s="22">
        <f t="shared" si="18"/>
        <v>0.4355638807059195</v>
      </c>
      <c r="M28" s="24">
        <v>7999</v>
      </c>
      <c r="N28" s="22">
        <f t="shared" si="19"/>
        <v>0.26093367215457036</v>
      </c>
      <c r="O28" s="24">
        <v>7999</v>
      </c>
      <c r="P28" s="22">
        <f t="shared" si="20"/>
        <v>0.18115605601139614</v>
      </c>
      <c r="Q28" s="24">
        <v>7999</v>
      </c>
      <c r="R28" s="22">
        <f t="shared" si="21"/>
        <v>0.12957560304735122</v>
      </c>
      <c r="S28" s="24">
        <v>7999</v>
      </c>
      <c r="T28" s="22">
        <f t="shared" si="22"/>
        <v>0.27108086675387527</v>
      </c>
      <c r="U28" s="24">
        <v>7999</v>
      </c>
      <c r="V28" s="22">
        <f t="shared" si="23"/>
        <v>0.16311906325324546</v>
      </c>
      <c r="W28" s="24">
        <v>7999</v>
      </c>
      <c r="X28" s="22">
        <f t="shared" ref="X28:X36" si="26">IF(W$13=0,"-",(W28*100)/W$13)</f>
        <v>0.16311906325324546</v>
      </c>
      <c r="Y28" s="24">
        <v>7999</v>
      </c>
      <c r="Z28" s="22">
        <f t="shared" si="24"/>
        <v>0.11669637933398885</v>
      </c>
      <c r="AA28" s="24">
        <f>SUM(C28,E28,G28,I28,K28,M28,O28,Q28,S28,U28,W28,Y28)</f>
        <v>95988</v>
      </c>
      <c r="AB28" s="22">
        <f t="shared" si="25"/>
        <v>0.22151441569884303</v>
      </c>
      <c r="AC28" s="18"/>
      <c r="AD28" s="18"/>
    </row>
    <row r="29" spans="1:30" x14ac:dyDescent="0.2">
      <c r="A29" s="36" t="s">
        <v>26</v>
      </c>
      <c r="B29" s="23"/>
      <c r="C29" s="24">
        <v>4800</v>
      </c>
      <c r="D29" s="22">
        <f t="shared" si="14"/>
        <v>0.39238767902687854</v>
      </c>
      <c r="E29" s="24">
        <v>4800</v>
      </c>
      <c r="F29" s="22">
        <f t="shared" si="15"/>
        <v>0.25605735684793396</v>
      </c>
      <c r="G29" s="24">
        <v>4800</v>
      </c>
      <c r="H29" s="22">
        <f>IF(G$13=0,"-",(G29*100)/G$13)</f>
        <v>0.21812827760458797</v>
      </c>
      <c r="I29" s="24">
        <v>4800</v>
      </c>
      <c r="J29" s="22">
        <f t="shared" si="17"/>
        <v>0.16379010298302726</v>
      </c>
      <c r="K29" s="24">
        <v>4800</v>
      </c>
      <c r="L29" s="22">
        <f t="shared" si="18"/>
        <v>0.26137099979852652</v>
      </c>
      <c r="M29" s="24">
        <v>4800</v>
      </c>
      <c r="N29" s="22">
        <f t="shared" si="19"/>
        <v>0.1565797757647128</v>
      </c>
      <c r="O29" s="24">
        <v>4800</v>
      </c>
      <c r="P29" s="22">
        <f t="shared" si="20"/>
        <v>0.10870722200958888</v>
      </c>
      <c r="Q29" s="24">
        <v>4800</v>
      </c>
      <c r="R29" s="22">
        <f t="shared" si="21"/>
        <v>7.7755081213562435E-2</v>
      </c>
      <c r="S29" s="24">
        <v>4800</v>
      </c>
      <c r="T29" s="22">
        <f t="shared" si="22"/>
        <v>0.16266885365903253</v>
      </c>
      <c r="U29" s="24">
        <v>4800</v>
      </c>
      <c r="V29" s="22">
        <f t="shared" si="23"/>
        <v>9.7883673411123667E-2</v>
      </c>
      <c r="W29" s="24">
        <v>4800</v>
      </c>
      <c r="X29" s="22">
        <f t="shared" si="26"/>
        <v>9.7883673411123667E-2</v>
      </c>
      <c r="Y29" s="24">
        <v>4800</v>
      </c>
      <c r="Z29" s="22">
        <f t="shared" si="24"/>
        <v>7.0026580923008688E-2</v>
      </c>
      <c r="AA29" s="24">
        <f>SUM(C29,E29,G29,I29,K29,M29,O29,Q29,S29,U29,W29,Y29)</f>
        <v>57600</v>
      </c>
      <c r="AB29" s="22">
        <f t="shared" si="25"/>
        <v>0.13292526507744051</v>
      </c>
      <c r="AC29" s="18"/>
      <c r="AD29" s="18"/>
    </row>
    <row r="30" spans="1:30" x14ac:dyDescent="0.2">
      <c r="A30" s="58" t="s">
        <v>28</v>
      </c>
      <c r="B30" s="23"/>
      <c r="C30" s="58">
        <v>6007.35</v>
      </c>
      <c r="D30" s="22">
        <f t="shared" si="14"/>
        <v>0.49108544241710811</v>
      </c>
      <c r="E30" s="58">
        <v>6007.35</v>
      </c>
      <c r="F30" s="22">
        <f t="shared" si="15"/>
        <v>0.32046378388759084</v>
      </c>
      <c r="G30" s="58">
        <v>6007.35</v>
      </c>
      <c r="H30" s="22">
        <f t="shared" ref="H30:H34" si="27">IF(G$13=0,"-",(G30*100)/G$13)</f>
        <v>0.272994355930817</v>
      </c>
      <c r="I30" s="58">
        <v>6007.35</v>
      </c>
      <c r="J30" s="22">
        <f t="shared" si="17"/>
        <v>0.20498843232397682</v>
      </c>
      <c r="K30" s="58">
        <v>6007.35</v>
      </c>
      <c r="L30" s="22">
        <f t="shared" si="18"/>
        <v>0.32711397409159965</v>
      </c>
      <c r="M30" s="58">
        <v>6007.35</v>
      </c>
      <c r="N30" s="22">
        <f t="shared" si="19"/>
        <v>0.19596448248753071</v>
      </c>
      <c r="O30" s="58">
        <v>6007.35</v>
      </c>
      <c r="P30" s="22">
        <f t="shared" si="20"/>
        <v>0.13605048544568829</v>
      </c>
      <c r="Q30" s="58">
        <v>6007.35</v>
      </c>
      <c r="R30" s="22">
        <f t="shared" si="21"/>
        <v>9.7312913985061311E-2</v>
      </c>
      <c r="S30" s="58">
        <v>6007.35</v>
      </c>
      <c r="T30" s="22">
        <f t="shared" si="22"/>
        <v>0.20358515375595604</v>
      </c>
      <c r="U30" s="58">
        <v>6007.35</v>
      </c>
      <c r="V30" s="22">
        <f t="shared" si="23"/>
        <v>0.12250447613881536</v>
      </c>
      <c r="W30" s="58">
        <v>6007.35</v>
      </c>
      <c r="X30" s="22">
        <f t="shared" si="26"/>
        <v>0.12250447613881536</v>
      </c>
      <c r="Y30" s="58">
        <v>6007.35</v>
      </c>
      <c r="Z30" s="22">
        <f t="shared" si="24"/>
        <v>8.7640454355799216E-2</v>
      </c>
      <c r="AA30" s="24">
        <f>SUM(C30,E30,G30,I30,K30,M30,O30,Q30,S30,U30,W30,Y30)</f>
        <v>72088.2</v>
      </c>
      <c r="AB30" s="22">
        <f t="shared" si="25"/>
        <v>0.16636012315895046</v>
      </c>
      <c r="AC30" s="18"/>
      <c r="AD30" s="18"/>
    </row>
    <row r="31" spans="1:30" x14ac:dyDescent="0.2">
      <c r="A31" s="36" t="s">
        <v>30</v>
      </c>
      <c r="B31" s="23"/>
      <c r="C31" s="24">
        <v>1000</v>
      </c>
      <c r="D31" s="22">
        <f t="shared" si="14"/>
        <v>8.1747433130599706E-2</v>
      </c>
      <c r="E31" s="24">
        <v>1000</v>
      </c>
      <c r="F31" s="22">
        <f t="shared" si="15"/>
        <v>5.3345282676652901E-2</v>
      </c>
      <c r="G31" s="24">
        <v>1000</v>
      </c>
      <c r="H31" s="22">
        <f t="shared" si="27"/>
        <v>4.5443391167622492E-2</v>
      </c>
      <c r="I31" s="24">
        <v>1000</v>
      </c>
      <c r="J31" s="22">
        <f t="shared" si="17"/>
        <v>3.4122938121464011E-2</v>
      </c>
      <c r="K31" s="24">
        <v>1000</v>
      </c>
      <c r="L31" s="22">
        <f t="shared" si="18"/>
        <v>5.4452291624693026E-2</v>
      </c>
      <c r="M31" s="24">
        <v>1000</v>
      </c>
      <c r="N31" s="22">
        <f t="shared" si="19"/>
        <v>3.2620786617648501E-2</v>
      </c>
      <c r="O31" s="24">
        <v>1000</v>
      </c>
      <c r="P31" s="22">
        <f t="shared" si="20"/>
        <v>2.2647337918664349E-2</v>
      </c>
      <c r="Q31" s="24">
        <v>1000</v>
      </c>
      <c r="R31" s="22">
        <f t="shared" si="21"/>
        <v>1.6198975252825508E-2</v>
      </c>
      <c r="S31" s="24">
        <v>1000</v>
      </c>
      <c r="T31" s="22">
        <f t="shared" si="22"/>
        <v>3.3889344512298442E-2</v>
      </c>
      <c r="U31" s="24">
        <v>1000</v>
      </c>
      <c r="V31" s="22">
        <f t="shared" si="23"/>
        <v>2.0392431960650763E-2</v>
      </c>
      <c r="W31" s="24">
        <v>1000</v>
      </c>
      <c r="X31" s="22">
        <f t="shared" si="26"/>
        <v>2.0392431960650763E-2</v>
      </c>
      <c r="Y31" s="24">
        <v>1000</v>
      </c>
      <c r="Z31" s="22">
        <f>IF(Y$13=0,"-",(Y31*100)/Y$13)</f>
        <v>1.4588871025626811E-2</v>
      </c>
      <c r="AA31" s="24">
        <f>SUM(C31,E31,G31,I31,K31,M31,O31,Q31,S31,U31,W31,Y31)</f>
        <v>12000</v>
      </c>
      <c r="AB31" s="22">
        <f t="shared" si="25"/>
        <v>2.7692763557800107E-2</v>
      </c>
      <c r="AC31" s="18"/>
      <c r="AD31" s="18"/>
    </row>
    <row r="32" spans="1:30" x14ac:dyDescent="0.2">
      <c r="A32" s="36" t="s">
        <v>24</v>
      </c>
      <c r="B32" s="23"/>
      <c r="C32" s="24">
        <v>1299</v>
      </c>
      <c r="D32" s="22">
        <f t="shared" si="14"/>
        <v>0.10618991563664901</v>
      </c>
      <c r="E32" s="24">
        <v>1299</v>
      </c>
      <c r="F32" s="22">
        <f t="shared" si="15"/>
        <v>6.9295522196972117E-2</v>
      </c>
      <c r="G32" s="24">
        <v>1299</v>
      </c>
      <c r="H32" s="22">
        <f t="shared" si="27"/>
        <v>5.9030965126741615E-2</v>
      </c>
      <c r="I32" s="24">
        <v>1299</v>
      </c>
      <c r="J32" s="22">
        <f t="shared" si="17"/>
        <v>4.4325696619781751E-2</v>
      </c>
      <c r="K32" s="24">
        <v>1299</v>
      </c>
      <c r="L32" s="22">
        <f t="shared" si="18"/>
        <v>7.0733526820476234E-2</v>
      </c>
      <c r="M32" s="24">
        <v>1299</v>
      </c>
      <c r="N32" s="22">
        <f t="shared" si="19"/>
        <v>4.2374401816325402E-2</v>
      </c>
      <c r="O32" s="24">
        <v>1299</v>
      </c>
      <c r="P32" s="22">
        <f t="shared" si="20"/>
        <v>2.9418891956344992E-2</v>
      </c>
      <c r="Q32" s="24">
        <v>1299</v>
      </c>
      <c r="R32" s="22">
        <f t="shared" si="21"/>
        <v>2.1042468853420333E-2</v>
      </c>
      <c r="S32" s="24">
        <v>1299</v>
      </c>
      <c r="T32" s="22">
        <f t="shared" si="22"/>
        <v>4.4022258521475677E-2</v>
      </c>
      <c r="U32" s="24">
        <v>1299</v>
      </c>
      <c r="V32" s="22">
        <f t="shared" si="23"/>
        <v>2.6489769116885341E-2</v>
      </c>
      <c r="W32" s="24">
        <v>1299</v>
      </c>
      <c r="X32" s="22">
        <f t="shared" si="26"/>
        <v>2.6489769116885341E-2</v>
      </c>
      <c r="Y32" s="24">
        <v>1299</v>
      </c>
      <c r="Z32" s="22">
        <f t="shared" si="24"/>
        <v>1.8950943462289226E-2</v>
      </c>
      <c r="AA32" s="24">
        <f>SUM(C32,E32,G32,I32,K32,M32,O32,Q32,S32,U32,W32,Y32)</f>
        <v>15588</v>
      </c>
      <c r="AB32" s="22">
        <f t="shared" si="25"/>
        <v>3.5972899861582336E-2</v>
      </c>
      <c r="AC32" s="18"/>
      <c r="AD32" s="18"/>
    </row>
    <row r="33" spans="1:30" x14ac:dyDescent="0.2">
      <c r="A33" s="36" t="s">
        <v>29</v>
      </c>
      <c r="B33" s="23"/>
      <c r="C33" s="24">
        <v>3500</v>
      </c>
      <c r="D33" s="22">
        <f t="shared" si="14"/>
        <v>0.28611601595709896</v>
      </c>
      <c r="E33" s="24">
        <v>3500</v>
      </c>
      <c r="F33" s="22">
        <f t="shared" si="15"/>
        <v>0.18670848936828516</v>
      </c>
      <c r="G33" s="24">
        <v>3500</v>
      </c>
      <c r="H33" s="22">
        <f t="shared" si="27"/>
        <v>0.15905186908667873</v>
      </c>
      <c r="I33" s="24">
        <v>3500</v>
      </c>
      <c r="J33" s="22">
        <f t="shared" si="17"/>
        <v>0.11943028342512403</v>
      </c>
      <c r="K33" s="24">
        <v>3500</v>
      </c>
      <c r="L33" s="22">
        <f t="shared" si="18"/>
        <v>0.19058302068642557</v>
      </c>
      <c r="M33" s="24">
        <v>3500</v>
      </c>
      <c r="N33" s="22">
        <f t="shared" si="19"/>
        <v>0.11417275316176974</v>
      </c>
      <c r="O33" s="24">
        <v>3500</v>
      </c>
      <c r="P33" s="22">
        <f t="shared" si="20"/>
        <v>7.9265682715325234E-2</v>
      </c>
      <c r="Q33" s="24">
        <v>3500</v>
      </c>
      <c r="R33" s="22">
        <f t="shared" si="21"/>
        <v>5.6696413384889274E-2</v>
      </c>
      <c r="S33" s="24">
        <v>3500</v>
      </c>
      <c r="T33" s="22">
        <f t="shared" si="22"/>
        <v>0.11861270579304455</v>
      </c>
      <c r="U33" s="24">
        <v>3500</v>
      </c>
      <c r="V33" s="22">
        <f t="shared" si="23"/>
        <v>7.1373511862277667E-2</v>
      </c>
      <c r="W33" s="24">
        <v>3500</v>
      </c>
      <c r="X33" s="22">
        <f t="shared" si="26"/>
        <v>7.1373511862277667E-2</v>
      </c>
      <c r="Y33" s="24">
        <v>3500</v>
      </c>
      <c r="Z33" s="22">
        <f>IF(Y$13=0,"-",(Y33*100)/Y$13)</f>
        <v>5.106104858969384E-2</v>
      </c>
      <c r="AA33" s="24">
        <f t="shared" ref="AA33:AA35" si="28">SUM(C33,E33,G33,I33,K33,M33,O33,Q33,S33,U33,W33,Y33)</f>
        <v>42000</v>
      </c>
      <c r="AB33" s="22">
        <f t="shared" si="25"/>
        <v>9.6924672452300367E-2</v>
      </c>
      <c r="AC33" s="18"/>
      <c r="AD33" s="18"/>
    </row>
    <row r="34" spans="1:30" x14ac:dyDescent="0.2">
      <c r="A34" s="36" t="s">
        <v>27</v>
      </c>
      <c r="B34" s="23"/>
      <c r="C34" s="24">
        <v>2000</v>
      </c>
      <c r="D34" s="22">
        <f t="shared" si="14"/>
        <v>0.16349486626119941</v>
      </c>
      <c r="E34" s="24">
        <v>2000</v>
      </c>
      <c r="F34" s="22">
        <f t="shared" si="15"/>
        <v>0.1066905653533058</v>
      </c>
      <c r="G34" s="24">
        <v>2000</v>
      </c>
      <c r="H34" s="22">
        <f t="shared" si="27"/>
        <v>9.0886782335244984E-2</v>
      </c>
      <c r="I34" s="24">
        <v>2000</v>
      </c>
      <c r="J34" s="22">
        <f t="shared" si="17"/>
        <v>6.8245876242928022E-2</v>
      </c>
      <c r="K34" s="24">
        <v>2000</v>
      </c>
      <c r="L34" s="22">
        <f t="shared" si="18"/>
        <v>0.10890458324938605</v>
      </c>
      <c r="M34" s="24">
        <v>2000</v>
      </c>
      <c r="N34" s="22">
        <f t="shared" si="19"/>
        <v>6.5241573235297001E-2</v>
      </c>
      <c r="O34" s="24">
        <v>2000</v>
      </c>
      <c r="P34" s="22">
        <f t="shared" si="20"/>
        <v>4.5294675837328699E-2</v>
      </c>
      <c r="Q34" s="24">
        <v>2000</v>
      </c>
      <c r="R34" s="22">
        <f t="shared" si="21"/>
        <v>3.2397950505651016E-2</v>
      </c>
      <c r="S34" s="24">
        <v>2000</v>
      </c>
      <c r="T34" s="22">
        <f t="shared" si="22"/>
        <v>6.7778689024596883E-2</v>
      </c>
      <c r="U34" s="24">
        <v>2000</v>
      </c>
      <c r="V34" s="22"/>
      <c r="W34" s="24">
        <v>2000</v>
      </c>
      <c r="X34" s="22"/>
      <c r="Y34" s="24">
        <v>2000</v>
      </c>
      <c r="Z34" s="22">
        <f>IF(Y$13=0,"-",(Y34*100)/Y$13)</f>
        <v>2.9177742051253622E-2</v>
      </c>
      <c r="AA34" s="24">
        <f t="shared" si="28"/>
        <v>24000</v>
      </c>
      <c r="AB34" s="22">
        <f t="shared" si="25"/>
        <v>5.5385527115600214E-2</v>
      </c>
      <c r="AC34" s="18"/>
      <c r="AD34" s="18"/>
    </row>
    <row r="35" spans="1:30" x14ac:dyDescent="0.2">
      <c r="A35" s="36" t="s">
        <v>16</v>
      </c>
      <c r="B35" s="23"/>
      <c r="C35" s="24">
        <v>0</v>
      </c>
      <c r="D35" s="22">
        <f t="shared" si="14"/>
        <v>0</v>
      </c>
      <c r="E35" s="24">
        <v>0</v>
      </c>
      <c r="F35" s="22">
        <f t="shared" si="15"/>
        <v>0</v>
      </c>
      <c r="G35" s="24">
        <v>5000</v>
      </c>
      <c r="H35" s="22">
        <f t="shared" si="16"/>
        <v>0.22721695583811247</v>
      </c>
      <c r="I35" s="24">
        <v>0</v>
      </c>
      <c r="J35" s="22">
        <f t="shared" si="17"/>
        <v>0</v>
      </c>
      <c r="K35" s="24">
        <v>0</v>
      </c>
      <c r="L35" s="22">
        <f t="shared" si="18"/>
        <v>0</v>
      </c>
      <c r="M35" s="24">
        <v>5000</v>
      </c>
      <c r="N35" s="22">
        <f t="shared" si="19"/>
        <v>0.1631039330882425</v>
      </c>
      <c r="O35" s="24">
        <v>0</v>
      </c>
      <c r="P35" s="22">
        <f t="shared" si="20"/>
        <v>0</v>
      </c>
      <c r="Q35" s="24">
        <v>0</v>
      </c>
      <c r="R35" s="22">
        <f t="shared" si="21"/>
        <v>0</v>
      </c>
      <c r="S35" s="24">
        <v>5000</v>
      </c>
      <c r="T35" s="22">
        <f t="shared" si="22"/>
        <v>0.16944672256149221</v>
      </c>
      <c r="U35" s="24">
        <v>0</v>
      </c>
      <c r="V35" s="22">
        <f t="shared" si="23"/>
        <v>0</v>
      </c>
      <c r="W35" s="24">
        <v>0</v>
      </c>
      <c r="X35" s="22">
        <f t="shared" si="26"/>
        <v>0</v>
      </c>
      <c r="Y35" s="24">
        <v>5000</v>
      </c>
      <c r="Z35" s="22">
        <f t="shared" si="24"/>
        <v>7.2944355128134047E-2</v>
      </c>
      <c r="AA35" s="24">
        <f t="shared" si="28"/>
        <v>20000</v>
      </c>
      <c r="AB35" s="22">
        <f t="shared" si="25"/>
        <v>4.6154605929666845E-2</v>
      </c>
      <c r="AC35" s="18"/>
      <c r="AD35" s="18"/>
    </row>
    <row r="36" spans="1:30" x14ac:dyDescent="0.2">
      <c r="A36" s="25" t="s">
        <v>7</v>
      </c>
      <c r="B36" s="26"/>
      <c r="C36" s="27">
        <f>SUM(C27:C35)</f>
        <v>26605.35</v>
      </c>
      <c r="D36" s="22">
        <f t="shared" si="14"/>
        <v>2.1749190700412009</v>
      </c>
      <c r="E36" s="27">
        <f>SUM(E27:E35)</f>
        <v>26605.35</v>
      </c>
      <c r="F36" s="22">
        <f t="shared" si="15"/>
        <v>1.4192699164612874</v>
      </c>
      <c r="G36" s="27">
        <f>SUM(G27:G35)</f>
        <v>31605.35</v>
      </c>
      <c r="H36" s="22">
        <f t="shared" si="16"/>
        <v>1.4362542830396174</v>
      </c>
      <c r="I36" s="27">
        <f>SUM(I27:I35)</f>
        <v>26605.35</v>
      </c>
      <c r="J36" s="22">
        <f t="shared" si="17"/>
        <v>0.90785271174989246</v>
      </c>
      <c r="K36" s="27">
        <f>SUM(K27:K35)</f>
        <v>26605.35</v>
      </c>
      <c r="L36" s="22">
        <f t="shared" si="18"/>
        <v>1.4487222769770265</v>
      </c>
      <c r="M36" s="27">
        <f>SUM(M27:M35)</f>
        <v>31605.35</v>
      </c>
      <c r="N36" s="22">
        <f t="shared" si="19"/>
        <v>1.0309913783260969</v>
      </c>
      <c r="O36" s="27">
        <f>SUM(O27:O35)</f>
        <v>26605.35</v>
      </c>
      <c r="P36" s="22">
        <f t="shared" si="20"/>
        <v>0.60254035189433663</v>
      </c>
      <c r="Q36" s="27">
        <f>SUM(Q27:Q35)</f>
        <v>26605.35</v>
      </c>
      <c r="R36" s="22">
        <f t="shared" si="21"/>
        <v>0.4309794062427611</v>
      </c>
      <c r="S36" s="27">
        <f>SUM(S27:S35)</f>
        <v>31605.35</v>
      </c>
      <c r="T36" s="22">
        <f t="shared" si="22"/>
        <v>1.0710845945817715</v>
      </c>
      <c r="U36" s="27">
        <f>SUM(U27:U35)</f>
        <v>26605.35</v>
      </c>
      <c r="V36" s="22">
        <f t="shared" si="23"/>
        <v>0.54254778966429984</v>
      </c>
      <c r="W36" s="27">
        <f>SUM(W27:W35)</f>
        <v>26605.35</v>
      </c>
      <c r="X36" s="22">
        <f t="shared" si="26"/>
        <v>0.54254778966429984</v>
      </c>
      <c r="Y36" s="27">
        <f>SUM(Y27:Y35)</f>
        <v>31605.35</v>
      </c>
      <c r="Z36" s="22">
        <f t="shared" si="24"/>
        <v>0.46108637486979431</v>
      </c>
      <c r="AA36" s="27">
        <f>SUM(AA25:AA35)</f>
        <v>1779264.2</v>
      </c>
      <c r="AB36" s="22">
        <f t="shared" si="25"/>
        <v>4.1060618997881964</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1196674.6499999999</v>
      </c>
      <c r="D38" s="22">
        <f>IF(C13=0,"-",(C38*100)/C13)</f>
        <v>97.825080929958787</v>
      </c>
      <c r="E38" s="21">
        <f>E22-E36</f>
        <v>1847974.65</v>
      </c>
      <c r="F38" s="22">
        <f>IF(E13=0,"-",(E38*100)/E13)</f>
        <v>98.580730083538711</v>
      </c>
      <c r="G38" s="21">
        <f>G22-G36</f>
        <v>2168934.65</v>
      </c>
      <c r="H38" s="22">
        <f>IF(G13=0,"-",(G38*100)/G13)</f>
        <v>98.563745716960383</v>
      </c>
      <c r="I38" s="21">
        <f>I22-I36</f>
        <v>2903974.65</v>
      </c>
      <c r="J38" s="22">
        <f>IF(I13=0,"-",(I38*100)/I13)</f>
        <v>99.092147288250104</v>
      </c>
      <c r="K38" s="21">
        <f>K22-K36</f>
        <v>1809864.65</v>
      </c>
      <c r="L38" s="22">
        <f>IF(K13=0,"-",(K38*100)/K13)</f>
        <v>98.551277723022977</v>
      </c>
      <c r="M38" s="21">
        <f>M22-M36</f>
        <v>3033924.65</v>
      </c>
      <c r="N38" s="22">
        <f>IF(M13=0,"-",(M38*100)/M13)</f>
        <v>98.969008621673908</v>
      </c>
      <c r="O38" s="21">
        <f>O22-O36</f>
        <v>4388924.6500000004</v>
      </c>
      <c r="P38" s="22">
        <f>IF(O13=0,"-",(O38*100)/O13)</f>
        <v>99.397459648105681</v>
      </c>
      <c r="Q38" s="21">
        <f>Q22-Q36</f>
        <v>6146624.6500000004</v>
      </c>
      <c r="R38" s="22">
        <f>IF(Q13=0,"-",(Q38*100)/Q13)</f>
        <v>99.569020593757244</v>
      </c>
      <c r="S38" s="21">
        <f>S22-S36</f>
        <v>2919174.65</v>
      </c>
      <c r="T38" s="22">
        <f>IF(S13=0,"-",(S38*100)/S13)</f>
        <v>98.928915405418223</v>
      </c>
      <c r="U38" s="21">
        <f>U22-U36</f>
        <v>4877174.6500000004</v>
      </c>
      <c r="V38" s="22">
        <f>IF(U13=0,"-",(U38*100)/U13)</f>
        <v>99.457452210335717</v>
      </c>
      <c r="W38" s="21">
        <f>W22-W36</f>
        <v>4877174.6500000004</v>
      </c>
      <c r="X38" s="22">
        <f>IF(W13=0,"-",(W38*100)/W13)</f>
        <v>99.457452210335717</v>
      </c>
      <c r="Y38" s="21">
        <f>Y22-Y36</f>
        <v>6822934.6500000004</v>
      </c>
      <c r="Z38" s="22">
        <f>IF(Y13=0,"-",(Y38*100)/Y13)</f>
        <v>99.538913625130206</v>
      </c>
      <c r="AA38" s="21">
        <f>AA22-AA36</f>
        <v>41553355.799999997</v>
      </c>
      <c r="AB38" s="22">
        <f>IF(AA13=0,"-",(AA38*100)/AA13)</f>
        <v>95.893938100211798</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35</v>
      </c>
      <c r="F54" s="50" t="s">
        <v>36</v>
      </c>
      <c r="G54" s="44" t="s">
        <v>37</v>
      </c>
      <c r="H54" s="50"/>
      <c r="I54" s="44" t="s">
        <v>40</v>
      </c>
      <c r="J54" s="50"/>
      <c r="K54" s="44"/>
      <c r="L54" s="50"/>
      <c r="M54" s="44" t="s">
        <v>41</v>
      </c>
      <c r="N54" s="50"/>
      <c r="O54" s="44"/>
      <c r="P54" s="50"/>
      <c r="Q54" s="50" t="s">
        <v>47</v>
      </c>
      <c r="R54" s="50"/>
      <c r="S54" s="44"/>
      <c r="T54" s="50"/>
      <c r="U54" s="44"/>
      <c r="V54" s="50"/>
      <c r="W54" s="44"/>
      <c r="X54" s="50"/>
      <c r="Y54" s="44"/>
      <c r="Z54" s="50"/>
      <c r="AA54" s="44"/>
      <c r="AB54" s="50"/>
      <c r="AC54" s="44"/>
      <c r="AD54" s="44"/>
    </row>
    <row r="55" spans="1:30" x14ac:dyDescent="0.2">
      <c r="A55" s="51"/>
      <c r="B55" s="44"/>
      <c r="C55" s="44" t="s">
        <v>34</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33</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39</v>
      </c>
      <c r="D60" s="44"/>
      <c r="E60" s="44"/>
      <c r="F60" s="44"/>
      <c r="G60" s="44"/>
      <c r="H60" s="50"/>
      <c r="I60" s="44"/>
      <c r="J60" s="50"/>
      <c r="K60" s="44"/>
      <c r="L60" s="50"/>
      <c r="M60" s="44"/>
      <c r="N60" s="50" t="s">
        <v>46</v>
      </c>
      <c r="O60" s="44"/>
      <c r="P60" s="50"/>
      <c r="Q60" s="44"/>
      <c r="R60" s="50"/>
      <c r="S60" s="44"/>
      <c r="T60" s="50"/>
      <c r="U60" s="44"/>
      <c r="V60" s="50"/>
      <c r="W60" s="44"/>
      <c r="X60" s="50"/>
      <c r="Y60" s="44"/>
      <c r="Z60" s="50"/>
      <c r="AA60" s="44"/>
      <c r="AB60" s="50"/>
      <c r="AC60" s="44"/>
      <c r="AD60" s="44"/>
    </row>
    <row r="61" spans="1:30" x14ac:dyDescent="0.2">
      <c r="A61" s="51"/>
      <c r="B61" s="44"/>
      <c r="C61" s="44" t="s">
        <v>42</v>
      </c>
      <c r="D61" s="44"/>
      <c r="E61" s="44"/>
      <c r="F61" s="44"/>
      <c r="G61" s="44"/>
      <c r="H61" s="50"/>
      <c r="I61" s="44"/>
      <c r="J61" s="50"/>
      <c r="K61" s="44"/>
      <c r="L61" s="50"/>
      <c r="M61" s="44"/>
      <c r="N61" s="50" t="s">
        <v>45</v>
      </c>
      <c r="O61" s="44"/>
      <c r="P61" s="50"/>
      <c r="Q61" s="44"/>
      <c r="R61" s="50"/>
      <c r="S61" s="44"/>
      <c r="T61" s="50"/>
      <c r="U61" s="44"/>
      <c r="V61" s="50"/>
      <c r="W61" s="44"/>
      <c r="X61" s="50"/>
      <c r="Y61" s="44"/>
      <c r="Z61" s="50"/>
      <c r="AA61" s="44"/>
      <c r="AB61" s="50"/>
      <c r="AC61" s="44"/>
      <c r="AD61" s="44"/>
    </row>
    <row r="62" spans="1:30" x14ac:dyDescent="0.2">
      <c r="A62" s="51"/>
      <c r="B62" s="44"/>
      <c r="C62" s="44" t="s">
        <v>43</v>
      </c>
      <c r="D62" s="44"/>
      <c r="E62" s="44"/>
      <c r="F62" s="44"/>
      <c r="G62" s="44"/>
      <c r="H62" s="50"/>
      <c r="I62" s="44"/>
      <c r="J62" s="50"/>
      <c r="K62" s="44"/>
      <c r="L62" s="50"/>
      <c r="M62" s="44"/>
      <c r="N62" s="50" t="s">
        <v>44</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row r="68" spans="1:30"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pans="1:30" x14ac:dyDescent="0.2">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pans="1:30" x14ac:dyDescent="0.2">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pans="1:30" x14ac:dyDescent="0.2">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7"/>
  <sheetViews>
    <sheetView topLeftCell="K16" workbookViewId="0">
      <selection activeCell="AA13" sqref="AA13"/>
    </sheetView>
  </sheetViews>
  <sheetFormatPr defaultRowHeight="12.75" x14ac:dyDescent="0.2"/>
  <cols>
    <col min="1" max="1" width="25.140625" style="129" customWidth="1"/>
    <col min="2" max="2" width="9" style="129" customWidth="1"/>
    <col min="3" max="16384" width="9.140625" style="12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15</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19</v>
      </c>
      <c r="B8" s="20"/>
      <c r="C8" s="132">
        <v>79500</v>
      </c>
      <c r="D8" s="21">
        <f>IF($C$13=0,"-",(C8*100)/$C$13)</f>
        <v>3.9041015164610671</v>
      </c>
      <c r="E8" s="133">
        <v>121900</v>
      </c>
      <c r="F8" s="21">
        <f>IF(E$13=0,"-",(E8*100)/E$13)</f>
        <v>3.906325106230252</v>
      </c>
      <c r="G8" s="134">
        <v>143100</v>
      </c>
      <c r="H8" s="22">
        <f t="shared" ref="H8:H11" si="0">IF(G$13=0,"-",(G8*100)/G$13)</f>
        <v>3.9066125765079089</v>
      </c>
      <c r="I8" s="135">
        <v>185500</v>
      </c>
      <c r="J8" s="22">
        <f t="shared" ref="J8:J11" si="1">IF(I$13=0,"-",(I8*100)/I$13)</f>
        <v>3.9090322879745103</v>
      </c>
      <c r="K8" s="136">
        <v>99375</v>
      </c>
      <c r="L8" s="22">
        <f t="shared" ref="L8:L11" si="2">IF(K$13=0,"-",(K8*100)/K$13)</f>
        <v>3.9000641670934661</v>
      </c>
      <c r="M8" s="137">
        <v>165625</v>
      </c>
      <c r="N8" s="22">
        <f t="shared" ref="N8:N11" si="3">IF(M$13=0,"-",(M8*100)/M$13)</f>
        <v>3.8955510161361073</v>
      </c>
      <c r="O8" s="138">
        <v>165625</v>
      </c>
      <c r="P8" s="22">
        <f>IF(O$13=0,"-",(O8*100)/O$13)</f>
        <v>2.7033555885806995</v>
      </c>
      <c r="Q8" s="139">
        <v>231875</v>
      </c>
      <c r="R8" s="22">
        <f t="shared" ref="R8:R11" si="4">IF(Q$13=0,"-",(Q8*100)/Q$13)</f>
        <v>2.7063240154086854</v>
      </c>
      <c r="S8" s="140">
        <v>107325</v>
      </c>
      <c r="T8" s="22">
        <f t="shared" ref="T8:T11" si="5">IF(S$13=0,"-",(S8*100)/S$13)</f>
        <v>2.6977298348936554</v>
      </c>
      <c r="U8" s="141">
        <v>178875</v>
      </c>
      <c r="V8" s="22">
        <f t="shared" ref="V8:V11" si="6">IF(U$13=0,"-",(U8*100)/U$13)</f>
        <v>2.7041245552650497</v>
      </c>
      <c r="W8" s="142">
        <v>178875</v>
      </c>
      <c r="X8" s="22">
        <f t="shared" ref="X8:X11" si="7">IF(W$13=0,"-",(W8*100)/W$13)</f>
        <v>2.7041245552650497</v>
      </c>
      <c r="Y8" s="143">
        <v>250424.99999999997</v>
      </c>
      <c r="Z8" s="22">
        <f t="shared" ref="Z8:Z11" si="8">IF(Y$13=0,"-",(Y8*100)/Y$13)</f>
        <v>2.7075299985241976</v>
      </c>
      <c r="AA8" s="21">
        <f>SUM($C$8,E$8,G$8,I$8,K$8,M$8,O$8,Q$8,S$8,U$8,W$8,Y$8)</f>
        <v>1908000</v>
      </c>
      <c r="AB8" s="22">
        <f t="shared" ref="AB8:AB11" si="9">IF(AA$13=0,"-",(AA8*100)/AA$13)</f>
        <v>3.1015867184464758</v>
      </c>
      <c r="AC8" s="18"/>
      <c r="AD8" s="18"/>
    </row>
    <row r="9" spans="1:30" ht="24" x14ac:dyDescent="0.2">
      <c r="A9" s="19" t="s">
        <v>20</v>
      </c>
      <c r="B9" s="20"/>
      <c r="C9" s="155">
        <v>1500000</v>
      </c>
      <c r="D9" s="21">
        <f>IF($C$13=0,"-",(C9*100)/$C$13)</f>
        <v>73.66229276341636</v>
      </c>
      <c r="E9" s="154">
        <v>2300000</v>
      </c>
      <c r="F9" s="21">
        <f t="shared" ref="F9:F12" si="10">IF(E$13=0,"-",(E9*100)/E$13)</f>
        <v>73.704247287363245</v>
      </c>
      <c r="G9" s="153">
        <v>2700000</v>
      </c>
      <c r="H9" s="22">
        <f t="shared" si="0"/>
        <v>73.709671254866208</v>
      </c>
      <c r="I9" s="152">
        <v>3500000</v>
      </c>
      <c r="J9" s="22">
        <f t="shared" si="1"/>
        <v>73.75532618819831</v>
      </c>
      <c r="K9" s="151">
        <v>1875000</v>
      </c>
      <c r="L9" s="22">
        <f t="shared" si="2"/>
        <v>73.586116360254081</v>
      </c>
      <c r="M9" s="150">
        <v>3125000</v>
      </c>
      <c r="N9" s="22">
        <f t="shared" si="3"/>
        <v>73.5009625686058</v>
      </c>
      <c r="O9" s="149">
        <v>4687500</v>
      </c>
      <c r="P9" s="22">
        <f t="shared" ref="P9:P11" si="11">IF(O$13=0,"-",(O9*100)/O$13)</f>
        <v>76.510063827755644</v>
      </c>
      <c r="Q9" s="148">
        <v>6562500</v>
      </c>
      <c r="R9" s="22">
        <f t="shared" si="4"/>
        <v>76.594075907792984</v>
      </c>
      <c r="S9" s="147">
        <v>3037500</v>
      </c>
      <c r="T9" s="22">
        <f t="shared" si="5"/>
        <v>76.3508443837827</v>
      </c>
      <c r="U9" s="146">
        <v>5062500</v>
      </c>
      <c r="V9" s="22">
        <f t="shared" si="6"/>
        <v>76.531827035803289</v>
      </c>
      <c r="W9" s="145">
        <v>5062500</v>
      </c>
      <c r="X9" s="22">
        <f t="shared" si="7"/>
        <v>76.531827035803289</v>
      </c>
      <c r="Y9" s="144">
        <v>7087499.9999999981</v>
      </c>
      <c r="Z9" s="22">
        <f t="shared" si="8"/>
        <v>76.628207505401804</v>
      </c>
      <c r="AA9" s="21">
        <f>SUM($C$9,E$9,G$9,I$9,K$9,M$9,O$9,Q$9,S$9,U$9,W$9,Y$9)</f>
        <v>46500000</v>
      </c>
      <c r="AB9" s="22">
        <f t="shared" si="9"/>
        <v>75.588984490440836</v>
      </c>
      <c r="AC9" s="18"/>
      <c r="AD9" s="18"/>
    </row>
    <row r="10" spans="1:30" ht="24" x14ac:dyDescent="0.2">
      <c r="A10" s="19" t="s">
        <v>21</v>
      </c>
      <c r="B10" s="23"/>
      <c r="C10" s="156">
        <v>5500</v>
      </c>
      <c r="D10" s="21">
        <f>IF($C$13=0,"-",(C10*100)/$C$13)</f>
        <v>0.27009507346585998</v>
      </c>
      <c r="E10" s="157">
        <v>7000</v>
      </c>
      <c r="F10" s="21">
        <f t="shared" si="10"/>
        <v>0.22431727435284465</v>
      </c>
      <c r="G10" s="158">
        <v>8000</v>
      </c>
      <c r="H10" s="22">
        <f t="shared" si="0"/>
        <v>0.2183990259403443</v>
      </c>
      <c r="I10" s="159">
        <v>8000</v>
      </c>
      <c r="J10" s="22">
        <f t="shared" si="1"/>
        <v>0.16858360271588185</v>
      </c>
      <c r="K10" s="160">
        <v>9000</v>
      </c>
      <c r="L10" s="22">
        <f t="shared" si="2"/>
        <v>0.35321335852921959</v>
      </c>
      <c r="M10" s="161">
        <v>21000</v>
      </c>
      <c r="N10" s="22">
        <f t="shared" si="3"/>
        <v>0.49392646846103094</v>
      </c>
      <c r="O10" s="162">
        <v>21000</v>
      </c>
      <c r="P10" s="22">
        <f t="shared" si="11"/>
        <v>0.34276508594834532</v>
      </c>
      <c r="Q10" s="163">
        <v>21000</v>
      </c>
      <c r="R10" s="22">
        <f t="shared" si="4"/>
        <v>0.24510104290493756</v>
      </c>
      <c r="S10" s="164">
        <v>21000</v>
      </c>
      <c r="T10" s="22">
        <f t="shared" si="5"/>
        <v>0.52785768956689272</v>
      </c>
      <c r="U10" s="165">
        <v>21000</v>
      </c>
      <c r="V10" s="22">
        <f t="shared" si="6"/>
        <v>0.31746535659296177</v>
      </c>
      <c r="W10" s="166">
        <v>21000</v>
      </c>
      <c r="X10" s="22">
        <f t="shared" si="7"/>
        <v>0.31746535659296177</v>
      </c>
      <c r="Y10" s="167">
        <v>19000</v>
      </c>
      <c r="Z10" s="22">
        <f t="shared" si="8"/>
        <v>0.20542306068467511</v>
      </c>
      <c r="AA10" s="21">
        <f>SUM(C10,E10,G10,I10,K10,M10,O10,Q10,S10,U10,W10,Y10)</f>
        <v>182500</v>
      </c>
      <c r="AB10" s="22">
        <f t="shared" si="9"/>
        <v>0.29666644450549362</v>
      </c>
      <c r="AC10" s="18"/>
      <c r="AD10" s="18"/>
    </row>
    <row r="11" spans="1:30" ht="24" x14ac:dyDescent="0.2">
      <c r="A11" s="19" t="s">
        <v>22</v>
      </c>
      <c r="B11" s="20"/>
      <c r="C11" s="179">
        <v>1320</v>
      </c>
      <c r="D11" s="21">
        <f>IF($C$13=0,"-",(C11*100)/$C$13)</f>
        <v>6.482281763180639E-2</v>
      </c>
      <c r="E11" s="178">
        <v>1680.0000000000002</v>
      </c>
      <c r="F11" s="21">
        <f t="shared" si="10"/>
        <v>5.3836145844682728E-2</v>
      </c>
      <c r="G11" s="177">
        <v>1920</v>
      </c>
      <c r="H11" s="22">
        <f t="shared" si="0"/>
        <v>5.2415766225682635E-2</v>
      </c>
      <c r="I11" s="176">
        <v>1920</v>
      </c>
      <c r="J11" s="22">
        <f t="shared" si="1"/>
        <v>4.0460064651811643E-2</v>
      </c>
      <c r="K11" s="175">
        <v>2160</v>
      </c>
      <c r="L11" s="22">
        <f t="shared" si="2"/>
        <v>8.4771206047012701E-2</v>
      </c>
      <c r="M11" s="174">
        <v>2520</v>
      </c>
      <c r="N11" s="22">
        <f t="shared" si="3"/>
        <v>5.9271176215323719E-2</v>
      </c>
      <c r="O11" s="173">
        <v>2520</v>
      </c>
      <c r="P11" s="22">
        <f t="shared" si="11"/>
        <v>4.1131810313801434E-2</v>
      </c>
      <c r="Q11" s="172">
        <v>2520</v>
      </c>
      <c r="R11" s="22">
        <f t="shared" si="4"/>
        <v>2.9412125148592507E-2</v>
      </c>
      <c r="S11" s="171">
        <v>2520</v>
      </c>
      <c r="T11" s="22">
        <f t="shared" si="5"/>
        <v>6.3342922748027136E-2</v>
      </c>
      <c r="U11" s="170">
        <v>2520</v>
      </c>
      <c r="V11" s="22">
        <f t="shared" si="6"/>
        <v>3.8095842791155417E-2</v>
      </c>
      <c r="W11" s="169">
        <v>2520</v>
      </c>
      <c r="X11" s="22">
        <f t="shared" si="7"/>
        <v>3.8095842791155417E-2</v>
      </c>
      <c r="Y11" s="168">
        <v>2280</v>
      </c>
      <c r="Z11" s="22">
        <f t="shared" si="8"/>
        <v>2.4650767282161014E-2</v>
      </c>
      <c r="AA11" s="21">
        <f t="shared" ref="AA11:AA12" si="12">SUM(C11,E11,G11,I11,K11,M11,O11,Q11,S11,U11,W11,Y11)</f>
        <v>26400</v>
      </c>
      <c r="AB11" s="22">
        <f t="shared" si="9"/>
        <v>4.2915036355863183E-2</v>
      </c>
      <c r="AC11" s="18"/>
      <c r="AD11" s="18"/>
    </row>
    <row r="12" spans="1:30" ht="24" x14ac:dyDescent="0.2">
      <c r="A12" s="19" t="s">
        <v>23</v>
      </c>
      <c r="B12" s="20"/>
      <c r="C12" s="180">
        <v>450000</v>
      </c>
      <c r="D12" s="21">
        <f>IF($C$13=0,"-",(C12*100)/$C$13)</f>
        <v>22.098687829024907</v>
      </c>
      <c r="E12" s="181">
        <v>690000</v>
      </c>
      <c r="F12" s="21">
        <f t="shared" si="10"/>
        <v>22.111274186208973</v>
      </c>
      <c r="G12" s="182">
        <v>810000</v>
      </c>
      <c r="H12" s="22">
        <f>IF(G$13=0,"-",(G12*100)/G$13)</f>
        <v>22.11290137645986</v>
      </c>
      <c r="I12" s="183">
        <v>1050000</v>
      </c>
      <c r="J12" s="22">
        <f>IF(I$13=0,"-",(I12*100)/I$13)</f>
        <v>22.12659785645949</v>
      </c>
      <c r="K12" s="184">
        <v>562500</v>
      </c>
      <c r="L12" s="22">
        <f>IF(K$13=0,"-",(K12*100)/K$13)</f>
        <v>22.075834908076224</v>
      </c>
      <c r="M12" s="185">
        <v>937500</v>
      </c>
      <c r="N12" s="22">
        <f>IF(M$13=0,"-",(M12*100)/M$13)</f>
        <v>22.050288770581741</v>
      </c>
      <c r="O12" s="186">
        <v>1250000</v>
      </c>
      <c r="P12" s="22">
        <f>IF(O$13=0,"-",(O12*100)/O$13)</f>
        <v>20.402683687401506</v>
      </c>
      <c r="Q12" s="187">
        <v>1750000</v>
      </c>
      <c r="R12" s="22">
        <f>IF(Q$13=0,"-",(Q12*100)/Q$13)</f>
        <v>20.425086908744795</v>
      </c>
      <c r="S12" s="188">
        <v>810000</v>
      </c>
      <c r="T12" s="22">
        <f>IF(S$13=0,"-",(S12*100)/S$13)</f>
        <v>20.360225169008721</v>
      </c>
      <c r="U12" s="189">
        <v>1350000</v>
      </c>
      <c r="V12" s="22">
        <f>IF(U$13=0,"-",(U12*100)/U$13)</f>
        <v>20.408487209547545</v>
      </c>
      <c r="W12" s="190">
        <v>1350000</v>
      </c>
      <c r="X12" s="22">
        <f>IF(W$13=0,"-",(W12*100)/W$13)</f>
        <v>20.408487209547545</v>
      </c>
      <c r="Y12" s="192">
        <v>1890000</v>
      </c>
      <c r="Z12" s="22">
        <f>IF(Y$13=0,"-",(Y12*100)/Y$13)</f>
        <v>20.434188668107154</v>
      </c>
      <c r="AA12" s="21">
        <f t="shared" si="12"/>
        <v>12900000</v>
      </c>
      <c r="AB12" s="22">
        <f>IF(AA$13=0,"-",(AA12*100)/AA$13)</f>
        <v>20.969847310251328</v>
      </c>
      <c r="AC12" s="18"/>
      <c r="AD12" s="18"/>
    </row>
    <row r="13" spans="1:30" x14ac:dyDescent="0.2">
      <c r="A13" s="25" t="s">
        <v>10</v>
      </c>
      <c r="B13" s="26"/>
      <c r="C13" s="27">
        <f t="shared" ref="C13:AB13" si="13">SUM(C8:C12)</f>
        <v>2036320</v>
      </c>
      <c r="D13" s="28">
        <f t="shared" si="13"/>
        <v>100</v>
      </c>
      <c r="E13" s="27">
        <f t="shared" si="13"/>
        <v>3120580</v>
      </c>
      <c r="F13" s="28">
        <f t="shared" si="13"/>
        <v>100</v>
      </c>
      <c r="G13" s="27">
        <f t="shared" si="13"/>
        <v>3663020</v>
      </c>
      <c r="H13" s="28">
        <f t="shared" si="13"/>
        <v>100</v>
      </c>
      <c r="I13" s="27">
        <f t="shared" si="13"/>
        <v>4745420</v>
      </c>
      <c r="J13" s="28">
        <f t="shared" si="13"/>
        <v>100</v>
      </c>
      <c r="K13" s="27">
        <f t="shared" si="13"/>
        <v>2548035</v>
      </c>
      <c r="L13" s="28">
        <f t="shared" si="13"/>
        <v>100</v>
      </c>
      <c r="M13" s="27">
        <f t="shared" si="13"/>
        <v>4251645</v>
      </c>
      <c r="N13" s="28">
        <f t="shared" si="13"/>
        <v>100</v>
      </c>
      <c r="O13" s="27">
        <f t="shared" si="13"/>
        <v>6126645</v>
      </c>
      <c r="P13" s="28">
        <f t="shared" si="13"/>
        <v>100</v>
      </c>
      <c r="Q13" s="27">
        <f t="shared" si="13"/>
        <v>8567895</v>
      </c>
      <c r="R13" s="28">
        <f t="shared" si="13"/>
        <v>100</v>
      </c>
      <c r="S13" s="27">
        <f t="shared" si="13"/>
        <v>3978345</v>
      </c>
      <c r="T13" s="28">
        <f t="shared" si="13"/>
        <v>99.999999999999972</v>
      </c>
      <c r="U13" s="27">
        <f t="shared" si="13"/>
        <v>6614895</v>
      </c>
      <c r="V13" s="28">
        <f t="shared" si="13"/>
        <v>100</v>
      </c>
      <c r="W13" s="27">
        <f t="shared" si="13"/>
        <v>6614895</v>
      </c>
      <c r="X13" s="28">
        <f t="shared" si="13"/>
        <v>100</v>
      </c>
      <c r="Y13" s="27">
        <f t="shared" si="13"/>
        <v>9249204.9999999981</v>
      </c>
      <c r="Z13" s="28">
        <f t="shared" si="13"/>
        <v>100</v>
      </c>
      <c r="AA13" s="27">
        <f>SUM(AA8:AA12)</f>
        <v>61516900</v>
      </c>
      <c r="AB13" s="28">
        <f t="shared" si="13"/>
        <v>99.999999999999986</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31</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17</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2036320</v>
      </c>
      <c r="D22" s="42">
        <f>IF(C13=0,"-",(C22*100)/C13)</f>
        <v>100</v>
      </c>
      <c r="E22" s="41">
        <f>E13-E20</f>
        <v>3120580</v>
      </c>
      <c r="F22" s="42">
        <f>IF(E13=0,"-",(E22*100)/E13)</f>
        <v>100</v>
      </c>
      <c r="G22" s="41">
        <f>G13-G20</f>
        <v>3663020</v>
      </c>
      <c r="H22" s="42">
        <f>IF(G13=0,"-",(G22*100)/G13)</f>
        <v>100</v>
      </c>
      <c r="I22" s="41">
        <f>I13-I20</f>
        <v>4745420</v>
      </c>
      <c r="J22" s="42">
        <f>IF(I13=0,"-",(I22*100)/I13)</f>
        <v>100</v>
      </c>
      <c r="K22" s="41">
        <f>K13-K20</f>
        <v>2548035</v>
      </c>
      <c r="L22" s="42">
        <f>IF(K13=0,"-",(K22*100)/K13)</f>
        <v>100</v>
      </c>
      <c r="M22" s="41">
        <f>M13-M20</f>
        <v>4251645</v>
      </c>
      <c r="N22" s="42">
        <f>IF(M13=0,"-",(M22*100)/M13)</f>
        <v>100</v>
      </c>
      <c r="O22" s="41">
        <f>O13-O20</f>
        <v>6126645</v>
      </c>
      <c r="P22" s="42">
        <f>IF(O13=0,"-",(O22*100)/O13)</f>
        <v>100</v>
      </c>
      <c r="Q22" s="41">
        <f>Q13-Q20</f>
        <v>8567895</v>
      </c>
      <c r="R22" s="42">
        <f>IF(Q13=0,"-",(Q22*100)/Q13)</f>
        <v>100</v>
      </c>
      <c r="S22" s="41">
        <f>S13-S20</f>
        <v>3978345</v>
      </c>
      <c r="T22" s="42">
        <f>IF(S13=0,"-",(S22*100)/S13)</f>
        <v>100</v>
      </c>
      <c r="U22" s="41">
        <f>U13-U20</f>
        <v>6614895</v>
      </c>
      <c r="V22" s="42">
        <f>IF(U13=0,"-",(U22*100)/U13)</f>
        <v>100</v>
      </c>
      <c r="W22" s="41">
        <f>W13-W20</f>
        <v>6614895</v>
      </c>
      <c r="X22" s="42">
        <f>IF(W13=0,"-",(W22*100)/W13)</f>
        <v>100</v>
      </c>
      <c r="Y22" s="41">
        <f>Y13-Y20</f>
        <v>9249204.9999999981</v>
      </c>
      <c r="Z22" s="42">
        <f>IF(Y13=0,"-",(Y22*100)/Y13)</f>
        <v>100</v>
      </c>
      <c r="AA22" s="41">
        <f>AA13-AA20</f>
        <v>61516900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32</v>
      </c>
      <c r="B25" s="23"/>
      <c r="C25" s="15">
        <v>120000</v>
      </c>
      <c r="D25" s="22">
        <f t="shared" ref="D25:D36" si="14">IF($C$13=0,"-",(C25*100)/$C$13)</f>
        <v>5.8929834210733087</v>
      </c>
      <c r="E25" s="24">
        <v>120000</v>
      </c>
      <c r="F25" s="22">
        <f t="shared" ref="F25:F36" si="15">IF(E$13=0,"-",(E25*100)/E$13)</f>
        <v>3.8454389889059084</v>
      </c>
      <c r="G25" s="15">
        <v>120000</v>
      </c>
      <c r="H25" s="22">
        <f t="shared" ref="H25:H36" si="16">IF(G$13=0,"-",(G25*100)/G$13)</f>
        <v>3.2759853891051645</v>
      </c>
      <c r="I25" s="15">
        <v>120000</v>
      </c>
      <c r="J25" s="22">
        <f t="shared" ref="J25:J36" si="17">IF(I$13=0,"-",(I25*100)/I$13)</f>
        <v>2.5287540407382276</v>
      </c>
      <c r="K25" s="15">
        <v>120000</v>
      </c>
      <c r="L25" s="22">
        <f t="shared" ref="L25:L36" si="18">IF(K$13=0,"-",(K25*100)/K$13)</f>
        <v>4.7095114470562613</v>
      </c>
      <c r="M25" s="15">
        <v>120000</v>
      </c>
      <c r="N25" s="22">
        <f t="shared" ref="N25:N36" si="19">IF(M$13=0,"-",(M25*100)/M$13)</f>
        <v>2.8224369626344625</v>
      </c>
      <c r="O25" s="15">
        <v>120000</v>
      </c>
      <c r="P25" s="22">
        <f t="shared" ref="P25:P36" si="20">IF(O$13=0,"-",(O25*100)/O$13)</f>
        <v>1.9586576339905446</v>
      </c>
      <c r="Q25" s="15">
        <v>120000</v>
      </c>
      <c r="R25" s="22">
        <f t="shared" ref="R25:R36" si="21">IF(Q$13=0,"-",(Q25*100)/Q$13)</f>
        <v>1.4005773880282146</v>
      </c>
      <c r="S25" s="15">
        <v>120000</v>
      </c>
      <c r="T25" s="22">
        <f t="shared" ref="T25:T36" si="22">IF(S$13=0,"-",(S25*100)/S$13)</f>
        <v>3.0163296546679588</v>
      </c>
      <c r="U25" s="15">
        <v>120000</v>
      </c>
      <c r="V25" s="22">
        <f t="shared" ref="V25:V36" si="23">IF(U$13=0,"-",(U25*100)/U$13)</f>
        <v>1.8140877519597818</v>
      </c>
      <c r="W25" s="15">
        <v>120000</v>
      </c>
      <c r="X25" s="22">
        <f>IF(W$13=0,"-",(W25*100)/W$13)</f>
        <v>1.8140877519597818</v>
      </c>
      <c r="Y25" s="15">
        <v>120000</v>
      </c>
      <c r="Z25" s="22">
        <f t="shared" ref="Z25:Z36" si="24">IF(Y$13=0,"-",(Y25*100)/Y$13)</f>
        <v>1.2974088043242638</v>
      </c>
      <c r="AA25" s="15">
        <f>SUM(C25,E25,G25,I25,K25,M25,O25,Q25,S25,U25,W25,Y25)</f>
        <v>1440000</v>
      </c>
      <c r="AB25" s="22">
        <f t="shared" ref="AB25:AB36" si="25">IF(AA$13=0,"-",(AA25*100)/AA$13)</f>
        <v>2.3408201648652645</v>
      </c>
      <c r="AC25" s="18"/>
      <c r="AD25" s="18"/>
    </row>
    <row r="26" spans="1:30" x14ac:dyDescent="0.2">
      <c r="A26" s="29" t="s">
        <v>25</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18</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0.39281645320971165</v>
      </c>
      <c r="E28" s="24">
        <v>7999</v>
      </c>
      <c r="F28" s="22">
        <f t="shared" si="15"/>
        <v>0.25633055393548637</v>
      </c>
      <c r="G28" s="24">
        <v>7999</v>
      </c>
      <c r="H28" s="22">
        <f t="shared" si="16"/>
        <v>0.21837172606210176</v>
      </c>
      <c r="I28" s="24">
        <v>7999</v>
      </c>
      <c r="J28" s="22">
        <f t="shared" si="17"/>
        <v>0.16856252976554237</v>
      </c>
      <c r="K28" s="24">
        <v>7999</v>
      </c>
      <c r="L28" s="22">
        <f t="shared" si="18"/>
        <v>0.31392818387502525</v>
      </c>
      <c r="M28" s="24">
        <v>7999</v>
      </c>
      <c r="N28" s="22">
        <f t="shared" si="19"/>
        <v>0.18813894386760888</v>
      </c>
      <c r="O28" s="24">
        <v>7999</v>
      </c>
      <c r="P28" s="22">
        <f t="shared" si="20"/>
        <v>0.13056085345241972</v>
      </c>
      <c r="Q28" s="24">
        <v>7999</v>
      </c>
      <c r="R28" s="22">
        <f t="shared" si="21"/>
        <v>9.3360154390314073E-2</v>
      </c>
      <c r="S28" s="24">
        <v>7999</v>
      </c>
      <c r="T28" s="22">
        <f t="shared" si="22"/>
        <v>0.20106350756407501</v>
      </c>
      <c r="U28" s="24">
        <v>7999</v>
      </c>
      <c r="V28" s="22">
        <f t="shared" si="23"/>
        <v>0.12092406606605245</v>
      </c>
      <c r="W28" s="24">
        <v>7999</v>
      </c>
      <c r="X28" s="22">
        <f t="shared" ref="X28:X36" si="26">IF(W$13=0,"-",(W28*100)/W$13)</f>
        <v>0.12092406606605245</v>
      </c>
      <c r="Y28" s="24">
        <v>7999</v>
      </c>
      <c r="Z28" s="22">
        <f t="shared" si="24"/>
        <v>8.6483108548248214E-2</v>
      </c>
      <c r="AA28" s="24">
        <f>SUM(C28,E28,G28,I28,K28,M28,O28,Q28,S28,U28,W28,Y28)</f>
        <v>95988</v>
      </c>
      <c r="AB28" s="22">
        <f t="shared" si="25"/>
        <v>0.1560351708229771</v>
      </c>
      <c r="AC28" s="18"/>
      <c r="AD28" s="18"/>
    </row>
    <row r="29" spans="1:30" x14ac:dyDescent="0.2">
      <c r="A29" s="36" t="s">
        <v>26</v>
      </c>
      <c r="B29" s="23"/>
      <c r="C29" s="24">
        <v>4800</v>
      </c>
      <c r="D29" s="22">
        <f t="shared" si="14"/>
        <v>0.23571933684293234</v>
      </c>
      <c r="E29" s="24">
        <v>4800</v>
      </c>
      <c r="F29" s="22">
        <f t="shared" si="15"/>
        <v>0.15381755955623633</v>
      </c>
      <c r="G29" s="24">
        <v>4800</v>
      </c>
      <c r="H29" s="22">
        <f>IF(G$13=0,"-",(G29*100)/G$13)</f>
        <v>0.13103941556420659</v>
      </c>
      <c r="I29" s="24">
        <v>4800</v>
      </c>
      <c r="J29" s="22">
        <f t="shared" si="17"/>
        <v>0.1011501616295291</v>
      </c>
      <c r="K29" s="24">
        <v>4800</v>
      </c>
      <c r="L29" s="22">
        <f t="shared" si="18"/>
        <v>0.18838045788225044</v>
      </c>
      <c r="M29" s="24">
        <v>4800</v>
      </c>
      <c r="N29" s="22">
        <f t="shared" si="19"/>
        <v>0.11289747850537851</v>
      </c>
      <c r="O29" s="24">
        <v>4800</v>
      </c>
      <c r="P29" s="22">
        <f t="shared" si="20"/>
        <v>7.8346305359621782E-2</v>
      </c>
      <c r="Q29" s="24">
        <v>4800</v>
      </c>
      <c r="R29" s="22">
        <f t="shared" si="21"/>
        <v>5.6023095521128587E-2</v>
      </c>
      <c r="S29" s="24">
        <v>4800</v>
      </c>
      <c r="T29" s="22">
        <f t="shared" si="22"/>
        <v>0.12065318618671834</v>
      </c>
      <c r="U29" s="24">
        <v>4800</v>
      </c>
      <c r="V29" s="22">
        <f t="shared" si="23"/>
        <v>7.2563510078391263E-2</v>
      </c>
      <c r="W29" s="24">
        <v>4800</v>
      </c>
      <c r="X29" s="22">
        <f t="shared" si="26"/>
        <v>7.2563510078391263E-2</v>
      </c>
      <c r="Y29" s="24">
        <v>4800</v>
      </c>
      <c r="Z29" s="22">
        <f t="shared" si="24"/>
        <v>5.1896352172970554E-2</v>
      </c>
      <c r="AA29" s="24">
        <f>SUM(C29,E29,G29,I29,K29,M29,O29,Q29,S29,U29,W29,Y29)</f>
        <v>57600</v>
      </c>
      <c r="AB29" s="22">
        <f t="shared" si="25"/>
        <v>9.3632806594610582E-2</v>
      </c>
      <c r="AC29" s="18"/>
      <c r="AD29" s="18"/>
    </row>
    <row r="30" spans="1:30" x14ac:dyDescent="0.2">
      <c r="A30" s="58" t="s">
        <v>28</v>
      </c>
      <c r="B30" s="23"/>
      <c r="C30" s="58">
        <v>6007.35</v>
      </c>
      <c r="D30" s="22">
        <f t="shared" si="14"/>
        <v>0.29501011628820617</v>
      </c>
      <c r="E30" s="58">
        <v>6007.35</v>
      </c>
      <c r="F30" s="22">
        <f t="shared" si="15"/>
        <v>0.19250748258336592</v>
      </c>
      <c r="G30" s="58">
        <v>6007.35</v>
      </c>
      <c r="H30" s="22">
        <f t="shared" ref="H30:H34" si="27">IF(G$13=0,"-",(G30*100)/G$13)</f>
        <v>0.16399992356034093</v>
      </c>
      <c r="I30" s="58">
        <v>6007.35</v>
      </c>
      <c r="J30" s="22">
        <f t="shared" si="17"/>
        <v>0.12659258822190661</v>
      </c>
      <c r="K30" s="58">
        <v>6007.35</v>
      </c>
      <c r="L30" s="22">
        <f t="shared" si="18"/>
        <v>0.23576402992894524</v>
      </c>
      <c r="M30" s="58">
        <v>6007.35</v>
      </c>
      <c r="N30" s="22">
        <f t="shared" si="19"/>
        <v>0.1412947223956845</v>
      </c>
      <c r="O30" s="58">
        <v>6007.35</v>
      </c>
      <c r="P30" s="22">
        <f t="shared" si="20"/>
        <v>9.8052849479609155E-2</v>
      </c>
      <c r="Q30" s="58">
        <v>6007.35</v>
      </c>
      <c r="R30" s="22">
        <f t="shared" si="21"/>
        <v>7.0114654766427462E-2</v>
      </c>
      <c r="S30" s="58">
        <v>6007.35</v>
      </c>
      <c r="T30" s="22">
        <f t="shared" si="22"/>
        <v>0.15100123292474635</v>
      </c>
      <c r="U30" s="58">
        <v>6007.35</v>
      </c>
      <c r="V30" s="22">
        <f t="shared" si="23"/>
        <v>9.0815500472796615E-2</v>
      </c>
      <c r="W30" s="58">
        <v>6007.35</v>
      </c>
      <c r="X30" s="22">
        <f t="shared" si="26"/>
        <v>9.0815500472796615E-2</v>
      </c>
      <c r="Y30" s="58">
        <v>6007.35</v>
      </c>
      <c r="Z30" s="22">
        <f t="shared" si="24"/>
        <v>6.494990650547805E-2</v>
      </c>
      <c r="AA30" s="24">
        <f>SUM(C30,E30,G30,I30,K30,M30,O30,Q30,S30,U30,W30,Y30)</f>
        <v>72088.2</v>
      </c>
      <c r="AB30" s="22">
        <f t="shared" si="25"/>
        <v>0.11718438347836123</v>
      </c>
      <c r="AC30" s="18"/>
      <c r="AD30" s="18"/>
    </row>
    <row r="31" spans="1:30" x14ac:dyDescent="0.2">
      <c r="A31" s="36" t="s">
        <v>30</v>
      </c>
      <c r="B31" s="23"/>
      <c r="C31" s="24">
        <v>1000</v>
      </c>
      <c r="D31" s="22">
        <f t="shared" si="14"/>
        <v>4.9108195175610908E-2</v>
      </c>
      <c r="E31" s="24">
        <v>1000</v>
      </c>
      <c r="F31" s="22">
        <f t="shared" si="15"/>
        <v>3.2045324907549237E-2</v>
      </c>
      <c r="G31" s="24">
        <v>1000</v>
      </c>
      <c r="H31" s="22">
        <f t="shared" si="27"/>
        <v>2.7299878242543037E-2</v>
      </c>
      <c r="I31" s="24">
        <v>1000</v>
      </c>
      <c r="J31" s="22">
        <f t="shared" si="17"/>
        <v>2.1072950339485232E-2</v>
      </c>
      <c r="K31" s="24">
        <v>1000</v>
      </c>
      <c r="L31" s="22">
        <f t="shared" si="18"/>
        <v>3.9245928725468844E-2</v>
      </c>
      <c r="M31" s="24">
        <v>1000</v>
      </c>
      <c r="N31" s="22">
        <f t="shared" si="19"/>
        <v>2.3520308021953856E-2</v>
      </c>
      <c r="O31" s="24">
        <v>1000</v>
      </c>
      <c r="P31" s="22">
        <f t="shared" si="20"/>
        <v>1.6322146949921203E-2</v>
      </c>
      <c r="Q31" s="24">
        <v>1000</v>
      </c>
      <c r="R31" s="22">
        <f t="shared" si="21"/>
        <v>1.1671478233568455E-2</v>
      </c>
      <c r="S31" s="24">
        <v>1000</v>
      </c>
      <c r="T31" s="22">
        <f t="shared" si="22"/>
        <v>2.5136080455566322E-2</v>
      </c>
      <c r="U31" s="24">
        <v>1000</v>
      </c>
      <c r="V31" s="22">
        <f t="shared" si="23"/>
        <v>1.511739793299818E-2</v>
      </c>
      <c r="W31" s="24">
        <v>1000</v>
      </c>
      <c r="X31" s="22">
        <f t="shared" si="26"/>
        <v>1.511739793299818E-2</v>
      </c>
      <c r="Y31" s="24">
        <v>1000</v>
      </c>
      <c r="Z31" s="22">
        <f>IF(Y$13=0,"-",(Y31*100)/Y$13)</f>
        <v>1.0811740036035532E-2</v>
      </c>
      <c r="AA31" s="24">
        <f>SUM(C31,E31,G31,I31,K31,M31,O31,Q31,S31,U31,W31,Y31)</f>
        <v>12000</v>
      </c>
      <c r="AB31" s="22">
        <f t="shared" si="25"/>
        <v>1.9506834707210537E-2</v>
      </c>
      <c r="AC31" s="18"/>
      <c r="AD31" s="18"/>
    </row>
    <row r="32" spans="1:30" x14ac:dyDescent="0.2">
      <c r="A32" s="36" t="s">
        <v>24</v>
      </c>
      <c r="B32" s="23"/>
      <c r="C32" s="24">
        <v>1299</v>
      </c>
      <c r="D32" s="22">
        <f t="shared" si="14"/>
        <v>6.3791545533118568E-2</v>
      </c>
      <c r="E32" s="24">
        <v>1299</v>
      </c>
      <c r="F32" s="22">
        <f t="shared" si="15"/>
        <v>4.1626877054906461E-2</v>
      </c>
      <c r="G32" s="24">
        <v>1299</v>
      </c>
      <c r="H32" s="22">
        <f t="shared" si="27"/>
        <v>3.5462541837063405E-2</v>
      </c>
      <c r="I32" s="24">
        <v>1299</v>
      </c>
      <c r="J32" s="22">
        <f t="shared" si="17"/>
        <v>2.7373762490991313E-2</v>
      </c>
      <c r="K32" s="24">
        <v>1299</v>
      </c>
      <c r="L32" s="22">
        <f t="shared" si="18"/>
        <v>5.0980461414384025E-2</v>
      </c>
      <c r="M32" s="24">
        <v>1299</v>
      </c>
      <c r="N32" s="22">
        <f t="shared" si="19"/>
        <v>3.0552880120518058E-2</v>
      </c>
      <c r="O32" s="24">
        <v>1299</v>
      </c>
      <c r="P32" s="22">
        <f t="shared" si="20"/>
        <v>2.1202468887947645E-2</v>
      </c>
      <c r="Q32" s="24">
        <v>1299</v>
      </c>
      <c r="R32" s="22">
        <f t="shared" si="21"/>
        <v>1.5161250225405423E-2</v>
      </c>
      <c r="S32" s="24">
        <v>1299</v>
      </c>
      <c r="T32" s="22">
        <f t="shared" si="22"/>
        <v>3.265176851178065E-2</v>
      </c>
      <c r="U32" s="24">
        <v>1299</v>
      </c>
      <c r="V32" s="22">
        <f t="shared" si="23"/>
        <v>1.9637499914964638E-2</v>
      </c>
      <c r="W32" s="24">
        <v>1299</v>
      </c>
      <c r="X32" s="22">
        <f t="shared" si="26"/>
        <v>1.9637499914964638E-2</v>
      </c>
      <c r="Y32" s="24">
        <v>1299</v>
      </c>
      <c r="Z32" s="22">
        <f t="shared" si="24"/>
        <v>1.4044450306810155E-2</v>
      </c>
      <c r="AA32" s="24">
        <f>SUM(C32,E32,G32,I32,K32,M32,O32,Q32,S32,U32,W32,Y32)</f>
        <v>15588</v>
      </c>
      <c r="AB32" s="22">
        <f t="shared" si="25"/>
        <v>2.5339378284666491E-2</v>
      </c>
      <c r="AC32" s="18"/>
      <c r="AD32" s="18"/>
    </row>
    <row r="33" spans="1:30" x14ac:dyDescent="0.2">
      <c r="A33" s="36" t="s">
        <v>29</v>
      </c>
      <c r="B33" s="23"/>
      <c r="C33" s="24">
        <v>3500</v>
      </c>
      <c r="D33" s="22">
        <f t="shared" si="14"/>
        <v>0.17187868311463816</v>
      </c>
      <c r="E33" s="24">
        <v>3500</v>
      </c>
      <c r="F33" s="22">
        <f t="shared" si="15"/>
        <v>0.11215863717642233</v>
      </c>
      <c r="G33" s="24">
        <v>3500</v>
      </c>
      <c r="H33" s="22">
        <f t="shared" si="27"/>
        <v>9.5549573848900629E-2</v>
      </c>
      <c r="I33" s="24">
        <v>3500</v>
      </c>
      <c r="J33" s="22">
        <f t="shared" si="17"/>
        <v>7.37553261881983E-2</v>
      </c>
      <c r="K33" s="24">
        <v>3500</v>
      </c>
      <c r="L33" s="22">
        <f t="shared" si="18"/>
        <v>0.13736075053914096</v>
      </c>
      <c r="M33" s="24">
        <v>3500</v>
      </c>
      <c r="N33" s="22">
        <f t="shared" si="19"/>
        <v>8.23210780768385E-2</v>
      </c>
      <c r="O33" s="24">
        <v>3500</v>
      </c>
      <c r="P33" s="22">
        <f t="shared" si="20"/>
        <v>5.7127514324724217E-2</v>
      </c>
      <c r="Q33" s="24">
        <v>3500</v>
      </c>
      <c r="R33" s="22">
        <f t="shared" si="21"/>
        <v>4.0850173817489593E-2</v>
      </c>
      <c r="S33" s="24">
        <v>3500</v>
      </c>
      <c r="T33" s="22">
        <f t="shared" si="22"/>
        <v>8.7976281594482134E-2</v>
      </c>
      <c r="U33" s="24">
        <v>3500</v>
      </c>
      <c r="V33" s="22">
        <f t="shared" si="23"/>
        <v>5.2910892765493635E-2</v>
      </c>
      <c r="W33" s="24">
        <v>3500</v>
      </c>
      <c r="X33" s="22">
        <f t="shared" si="26"/>
        <v>5.2910892765493635E-2</v>
      </c>
      <c r="Y33" s="24">
        <v>3500</v>
      </c>
      <c r="Z33" s="22">
        <f>IF(Y$13=0,"-",(Y33*100)/Y$13)</f>
        <v>3.7841090126124362E-2</v>
      </c>
      <c r="AA33" s="24">
        <f t="shared" ref="AA33:AA35" si="28">SUM(C33,E33,G33,I33,K33,M33,O33,Q33,S33,U33,W33,Y33)</f>
        <v>42000</v>
      </c>
      <c r="AB33" s="22">
        <f t="shared" si="25"/>
        <v>6.8273921475236893E-2</v>
      </c>
      <c r="AC33" s="18"/>
      <c r="AD33" s="18"/>
    </row>
    <row r="34" spans="1:30" x14ac:dyDescent="0.2">
      <c r="A34" s="36" t="s">
        <v>27</v>
      </c>
      <c r="B34" s="23"/>
      <c r="C34" s="24">
        <v>2000</v>
      </c>
      <c r="D34" s="22">
        <f t="shared" si="14"/>
        <v>9.8216390351221816E-2</v>
      </c>
      <c r="E34" s="24">
        <v>2000</v>
      </c>
      <c r="F34" s="22">
        <f t="shared" si="15"/>
        <v>6.4090649815098474E-2</v>
      </c>
      <c r="G34" s="24">
        <v>2000</v>
      </c>
      <c r="H34" s="22">
        <f t="shared" si="27"/>
        <v>5.4599756485086075E-2</v>
      </c>
      <c r="I34" s="24">
        <v>2000</v>
      </c>
      <c r="J34" s="22">
        <f t="shared" si="17"/>
        <v>4.2145900678970463E-2</v>
      </c>
      <c r="K34" s="24">
        <v>2000</v>
      </c>
      <c r="L34" s="22">
        <f t="shared" si="18"/>
        <v>7.8491857450937688E-2</v>
      </c>
      <c r="M34" s="24">
        <v>2000</v>
      </c>
      <c r="N34" s="22">
        <f t="shared" si="19"/>
        <v>4.7040616043907711E-2</v>
      </c>
      <c r="O34" s="24">
        <v>2000</v>
      </c>
      <c r="P34" s="22">
        <f t="shared" si="20"/>
        <v>3.2644293899842407E-2</v>
      </c>
      <c r="Q34" s="24">
        <v>2000</v>
      </c>
      <c r="R34" s="22">
        <f t="shared" si="21"/>
        <v>2.3342956467136911E-2</v>
      </c>
      <c r="S34" s="24">
        <v>2000</v>
      </c>
      <c r="T34" s="22">
        <f t="shared" si="22"/>
        <v>5.0272160911132645E-2</v>
      </c>
      <c r="U34" s="24">
        <v>2000</v>
      </c>
      <c r="V34" s="22"/>
      <c r="W34" s="24">
        <v>2000</v>
      </c>
      <c r="X34" s="22"/>
      <c r="Y34" s="24">
        <v>2000</v>
      </c>
      <c r="Z34" s="22">
        <f>IF(Y$13=0,"-",(Y34*100)/Y$13)</f>
        <v>2.1623480072071065E-2</v>
      </c>
      <c r="AA34" s="24">
        <f t="shared" si="28"/>
        <v>24000</v>
      </c>
      <c r="AB34" s="22">
        <f t="shared" si="25"/>
        <v>3.9013669414421075E-2</v>
      </c>
      <c r="AC34" s="18"/>
      <c r="AD34" s="18"/>
    </row>
    <row r="35" spans="1:30" x14ac:dyDescent="0.2">
      <c r="A35" s="36" t="s">
        <v>16</v>
      </c>
      <c r="B35" s="23"/>
      <c r="C35" s="24">
        <v>0</v>
      </c>
      <c r="D35" s="22">
        <f t="shared" si="14"/>
        <v>0</v>
      </c>
      <c r="E35" s="24">
        <v>0</v>
      </c>
      <c r="F35" s="22">
        <f t="shared" si="15"/>
        <v>0</v>
      </c>
      <c r="G35" s="24">
        <v>5000</v>
      </c>
      <c r="H35" s="22">
        <f t="shared" si="16"/>
        <v>0.1364993912127152</v>
      </c>
      <c r="I35" s="24">
        <v>0</v>
      </c>
      <c r="J35" s="22">
        <f t="shared" si="17"/>
        <v>0</v>
      </c>
      <c r="K35" s="24">
        <v>0</v>
      </c>
      <c r="L35" s="22">
        <f t="shared" si="18"/>
        <v>0</v>
      </c>
      <c r="M35" s="24">
        <v>5000</v>
      </c>
      <c r="N35" s="22">
        <f t="shared" si="19"/>
        <v>0.11760154010976928</v>
      </c>
      <c r="O35" s="24">
        <v>0</v>
      </c>
      <c r="P35" s="22">
        <f t="shared" si="20"/>
        <v>0</v>
      </c>
      <c r="Q35" s="24">
        <v>0</v>
      </c>
      <c r="R35" s="22">
        <f t="shared" si="21"/>
        <v>0</v>
      </c>
      <c r="S35" s="24">
        <v>5000</v>
      </c>
      <c r="T35" s="22">
        <f t="shared" si="22"/>
        <v>0.12568040227783162</v>
      </c>
      <c r="U35" s="24">
        <v>0</v>
      </c>
      <c r="V35" s="22">
        <f t="shared" si="23"/>
        <v>0</v>
      </c>
      <c r="W35" s="24">
        <v>0</v>
      </c>
      <c r="X35" s="22">
        <f t="shared" si="26"/>
        <v>0</v>
      </c>
      <c r="Y35" s="24">
        <v>5000</v>
      </c>
      <c r="Z35" s="22">
        <f t="shared" si="24"/>
        <v>5.4058700180177659E-2</v>
      </c>
      <c r="AA35" s="24">
        <f t="shared" si="28"/>
        <v>20000</v>
      </c>
      <c r="AB35" s="22">
        <f t="shared" si="25"/>
        <v>3.2511391178684235E-2</v>
      </c>
      <c r="AC35" s="18"/>
      <c r="AD35" s="18"/>
    </row>
    <row r="36" spans="1:30" x14ac:dyDescent="0.2">
      <c r="A36" s="25" t="s">
        <v>7</v>
      </c>
      <c r="B36" s="26"/>
      <c r="C36" s="27">
        <f>SUM(C27:C35)</f>
        <v>26605.35</v>
      </c>
      <c r="D36" s="22">
        <f t="shared" si="14"/>
        <v>1.3065407205154396</v>
      </c>
      <c r="E36" s="27">
        <f>SUM(E27:E35)</f>
        <v>26605.35</v>
      </c>
      <c r="F36" s="22">
        <f t="shared" si="15"/>
        <v>0.85257708502906515</v>
      </c>
      <c r="G36" s="27">
        <f>SUM(G27:G35)</f>
        <v>31605.35</v>
      </c>
      <c r="H36" s="22">
        <f t="shared" si="16"/>
        <v>0.86282220681295763</v>
      </c>
      <c r="I36" s="27">
        <f>SUM(I27:I35)</f>
        <v>26605.35</v>
      </c>
      <c r="J36" s="22">
        <f t="shared" si="17"/>
        <v>0.56065321931462331</v>
      </c>
      <c r="K36" s="27">
        <f>SUM(K27:K35)</f>
        <v>26605.35</v>
      </c>
      <c r="L36" s="22">
        <f t="shared" si="18"/>
        <v>1.0441516698161524</v>
      </c>
      <c r="M36" s="27">
        <f>SUM(M27:M35)</f>
        <v>31605.35</v>
      </c>
      <c r="N36" s="22">
        <f t="shared" si="19"/>
        <v>0.7433675671416593</v>
      </c>
      <c r="O36" s="27">
        <f>SUM(O27:O35)</f>
        <v>26605.35</v>
      </c>
      <c r="P36" s="22">
        <f t="shared" si="20"/>
        <v>0.43425643235408612</v>
      </c>
      <c r="Q36" s="27">
        <f>SUM(Q27:Q35)</f>
        <v>26605.35</v>
      </c>
      <c r="R36" s="22">
        <f t="shared" si="21"/>
        <v>0.31052376342147048</v>
      </c>
      <c r="S36" s="27">
        <f>SUM(S27:S35)</f>
        <v>31605.35</v>
      </c>
      <c r="T36" s="22">
        <f t="shared" si="22"/>
        <v>0.79443462042633306</v>
      </c>
      <c r="U36" s="27">
        <f>SUM(U27:U35)</f>
        <v>26605.35</v>
      </c>
      <c r="V36" s="22">
        <f t="shared" si="23"/>
        <v>0.40220366309669314</v>
      </c>
      <c r="W36" s="27">
        <f>SUM(W27:W35)</f>
        <v>26605.35</v>
      </c>
      <c r="X36" s="22">
        <f t="shared" si="26"/>
        <v>0.40220366309669314</v>
      </c>
      <c r="Y36" s="27">
        <f>SUM(Y27:Y35)</f>
        <v>31605.35</v>
      </c>
      <c r="Z36" s="22">
        <f t="shared" si="24"/>
        <v>0.34170882794791557</v>
      </c>
      <c r="AA36" s="27">
        <f>SUM(AA25:AA35)</f>
        <v>1779264.2</v>
      </c>
      <c r="AB36" s="22">
        <f t="shared" si="25"/>
        <v>2.892317720821433</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2009714.65</v>
      </c>
      <c r="D38" s="22">
        <f>IF(C13=0,"-",(C38*100)/C13)</f>
        <v>98.693459279484557</v>
      </c>
      <c r="E38" s="21">
        <f>E22-E36</f>
        <v>3093974.65</v>
      </c>
      <c r="F38" s="22">
        <f>IF(E13=0,"-",(E38*100)/E13)</f>
        <v>99.147422914970932</v>
      </c>
      <c r="G38" s="21">
        <f>G22-G36</f>
        <v>3631414.65</v>
      </c>
      <c r="H38" s="22">
        <f>IF(G13=0,"-",(G38*100)/G13)</f>
        <v>99.137177793187035</v>
      </c>
      <c r="I38" s="21">
        <f>I22-I36</f>
        <v>4718814.6500000004</v>
      </c>
      <c r="J38" s="22">
        <f>IF(I13=0,"-",(I38*100)/I13)</f>
        <v>99.439346780685383</v>
      </c>
      <c r="K38" s="21">
        <f>K22-K36</f>
        <v>2521429.65</v>
      </c>
      <c r="L38" s="22">
        <f>IF(K13=0,"-",(K38*100)/K13)</f>
        <v>98.955848330183841</v>
      </c>
      <c r="M38" s="21">
        <f>M22-M36</f>
        <v>4220039.6500000004</v>
      </c>
      <c r="N38" s="22">
        <f>IF(M13=0,"-",(M38*100)/M13)</f>
        <v>99.256632432858353</v>
      </c>
      <c r="O38" s="21">
        <f>O22-O36</f>
        <v>6100039.6500000004</v>
      </c>
      <c r="P38" s="22">
        <f>IF(O13=0,"-",(O38*100)/O13)</f>
        <v>99.56574356764591</v>
      </c>
      <c r="Q38" s="21">
        <f>Q22-Q36</f>
        <v>8541289.6500000004</v>
      </c>
      <c r="R38" s="22">
        <f>IF(Q13=0,"-",(Q38*100)/Q13)</f>
        <v>99.689476236578528</v>
      </c>
      <c r="S38" s="21">
        <f>S22-S36</f>
        <v>3946739.65</v>
      </c>
      <c r="T38" s="22">
        <f>IF(S13=0,"-",(S38*100)/S13)</f>
        <v>99.20556537957367</v>
      </c>
      <c r="U38" s="21">
        <f>U22-U36</f>
        <v>6588289.6500000004</v>
      </c>
      <c r="V38" s="22">
        <f>IF(U13=0,"-",(U38*100)/U13)</f>
        <v>99.597796336903301</v>
      </c>
      <c r="W38" s="21">
        <f>W22-W36</f>
        <v>6588289.6500000004</v>
      </c>
      <c r="X38" s="22">
        <f>IF(W13=0,"-",(W38*100)/W13)</f>
        <v>99.597796336903301</v>
      </c>
      <c r="Y38" s="21">
        <f>Y22-Y36</f>
        <v>9217599.6499999985</v>
      </c>
      <c r="Z38" s="22">
        <f>IF(Y13=0,"-",(Y38*100)/Y13)</f>
        <v>99.658291172052088</v>
      </c>
      <c r="AA38" s="21">
        <f>AA22-AA36</f>
        <v>59737635.799999997</v>
      </c>
      <c r="AB38" s="22">
        <f>IF(AA13=0,"-",(AA38*100)/AA13)</f>
        <v>97.107682279178562</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35</v>
      </c>
      <c r="F54" s="50" t="s">
        <v>36</v>
      </c>
      <c r="G54" s="44" t="s">
        <v>37</v>
      </c>
      <c r="H54" s="50"/>
      <c r="I54" s="44" t="s">
        <v>40</v>
      </c>
      <c r="J54" s="50"/>
      <c r="K54" s="44"/>
      <c r="L54" s="50"/>
      <c r="M54" s="44" t="s">
        <v>41</v>
      </c>
      <c r="N54" s="50"/>
      <c r="O54" s="44"/>
      <c r="P54" s="50"/>
      <c r="Q54" s="50" t="s">
        <v>47</v>
      </c>
      <c r="R54" s="50"/>
      <c r="S54" s="44"/>
      <c r="T54" s="50"/>
      <c r="U54" s="44"/>
      <c r="V54" s="50"/>
      <c r="W54" s="44"/>
      <c r="X54" s="50"/>
      <c r="Y54" s="44"/>
      <c r="Z54" s="50"/>
      <c r="AA54" s="44"/>
      <c r="AB54" s="50"/>
      <c r="AC54" s="44"/>
      <c r="AD54" s="44"/>
    </row>
    <row r="55" spans="1:30" x14ac:dyDescent="0.2">
      <c r="A55" s="51"/>
      <c r="B55" s="44"/>
      <c r="C55" s="44" t="s">
        <v>34</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33</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39</v>
      </c>
      <c r="D60" s="44"/>
      <c r="E60" s="44"/>
      <c r="F60" s="44"/>
      <c r="G60" s="44"/>
      <c r="H60" s="50"/>
      <c r="I60" s="44"/>
      <c r="J60" s="50"/>
      <c r="K60" s="44"/>
      <c r="L60" s="50"/>
      <c r="M60" s="44"/>
      <c r="N60" s="50" t="s">
        <v>46</v>
      </c>
      <c r="O60" s="44"/>
      <c r="P60" s="50"/>
      <c r="Q60" s="44"/>
      <c r="R60" s="50"/>
      <c r="S60" s="44"/>
      <c r="T60" s="50"/>
      <c r="U60" s="44"/>
      <c r="V60" s="50"/>
      <c r="W60" s="44"/>
      <c r="X60" s="50"/>
      <c r="Y60" s="44"/>
      <c r="Z60" s="50"/>
      <c r="AA60" s="44"/>
      <c r="AB60" s="50"/>
      <c r="AC60" s="44"/>
      <c r="AD60" s="44"/>
    </row>
    <row r="61" spans="1:30" x14ac:dyDescent="0.2">
      <c r="A61" s="51"/>
      <c r="B61" s="44"/>
      <c r="C61" s="44" t="s">
        <v>42</v>
      </c>
      <c r="D61" s="44"/>
      <c r="E61" s="44"/>
      <c r="F61" s="44"/>
      <c r="G61" s="44"/>
      <c r="H61" s="50"/>
      <c r="I61" s="44"/>
      <c r="J61" s="50"/>
      <c r="K61" s="44"/>
      <c r="L61" s="50"/>
      <c r="M61" s="44"/>
      <c r="N61" s="50" t="s">
        <v>45</v>
      </c>
      <c r="O61" s="44"/>
      <c r="P61" s="50"/>
      <c r="Q61" s="44"/>
      <c r="R61" s="50"/>
      <c r="S61" s="44"/>
      <c r="T61" s="50"/>
      <c r="U61" s="44"/>
      <c r="V61" s="50"/>
      <c r="W61" s="44"/>
      <c r="X61" s="50"/>
      <c r="Y61" s="44"/>
      <c r="Z61" s="50"/>
      <c r="AA61" s="44"/>
      <c r="AB61" s="50"/>
      <c r="AC61" s="44"/>
      <c r="AD61" s="44"/>
    </row>
    <row r="62" spans="1:30" x14ac:dyDescent="0.2">
      <c r="A62" s="51"/>
      <c r="B62" s="44"/>
      <c r="C62" s="44" t="s">
        <v>43</v>
      </c>
      <c r="D62" s="44"/>
      <c r="E62" s="44"/>
      <c r="F62" s="44"/>
      <c r="G62" s="44"/>
      <c r="H62" s="50"/>
      <c r="I62" s="44"/>
      <c r="J62" s="50"/>
      <c r="K62" s="44"/>
      <c r="L62" s="50"/>
      <c r="M62" s="44"/>
      <c r="N62" s="50" t="s">
        <v>44</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abSelected="1" topLeftCell="A7" workbookViewId="0">
      <selection activeCell="B24" sqref="B24"/>
    </sheetView>
  </sheetViews>
  <sheetFormatPr defaultRowHeight="12.75" x14ac:dyDescent="0.2"/>
  <cols>
    <col min="1" max="1" width="27.42578125" customWidth="1"/>
    <col min="2" max="2" width="12.85546875" customWidth="1"/>
    <col min="6" max="6" width="13.28515625" customWidth="1"/>
    <col min="10" max="10" width="13.140625" customWidth="1"/>
    <col min="14" max="14" width="13.42578125" customWidth="1"/>
  </cols>
  <sheetData>
    <row r="1" spans="1:16" x14ac:dyDescent="0.2">
      <c r="B1" s="213">
        <v>2015</v>
      </c>
      <c r="F1" s="213">
        <v>2016</v>
      </c>
      <c r="J1" s="213">
        <v>2017</v>
      </c>
      <c r="N1" s="213">
        <v>2018</v>
      </c>
      <c r="O1" s="191"/>
      <c r="P1" s="191"/>
    </row>
    <row r="2" spans="1:16" x14ac:dyDescent="0.2">
      <c r="N2" s="191"/>
      <c r="O2" s="191"/>
      <c r="P2" s="191"/>
    </row>
    <row r="3" spans="1:16" x14ac:dyDescent="0.2">
      <c r="A3" s="131" t="s">
        <v>48</v>
      </c>
      <c r="B3" s="196">
        <v>13604200</v>
      </c>
      <c r="C3" s="193"/>
      <c r="D3" s="194">
        <v>1</v>
      </c>
      <c r="E3" s="195"/>
      <c r="F3" s="196">
        <v>25860140</v>
      </c>
      <c r="G3" s="191"/>
      <c r="H3" s="194">
        <v>1</v>
      </c>
      <c r="I3" s="195"/>
      <c r="J3" s="196">
        <v>43332620</v>
      </c>
      <c r="K3" s="191"/>
      <c r="L3" s="194">
        <v>1</v>
      </c>
      <c r="N3" s="196">
        <v>61516900</v>
      </c>
      <c r="O3" s="191"/>
      <c r="P3" s="194">
        <v>1</v>
      </c>
    </row>
    <row r="4" spans="1:16" x14ac:dyDescent="0.2">
      <c r="A4" s="197" t="s">
        <v>49</v>
      </c>
      <c r="B4" s="198">
        <v>1108</v>
      </c>
      <c r="C4" s="199"/>
      <c r="D4" s="194">
        <f>IF(B3=0,"-",B4/B3)</f>
        <v>8.1445435968303901E-5</v>
      </c>
      <c r="E4" s="200"/>
      <c r="F4" s="198">
        <v>0</v>
      </c>
      <c r="G4" s="197"/>
      <c r="H4" s="194">
        <f>IF(F3=0,"-",F4/F3)</f>
        <v>0</v>
      </c>
      <c r="I4" s="200"/>
      <c r="J4" s="198">
        <v>0</v>
      </c>
      <c r="K4" s="197"/>
      <c r="L4" s="194">
        <f>IF(J3=0,"-",J4/J3)</f>
        <v>0</v>
      </c>
      <c r="N4" s="198">
        <v>0</v>
      </c>
      <c r="O4" s="197"/>
      <c r="P4" s="194">
        <f>IF(N3=0,"-",N4/N3)</f>
        <v>0</v>
      </c>
    </row>
    <row r="5" spans="1:16" x14ac:dyDescent="0.2">
      <c r="A5" s="131" t="s">
        <v>12</v>
      </c>
      <c r="B5" s="211">
        <f>B3-B4</f>
        <v>13603092</v>
      </c>
      <c r="C5" s="201"/>
      <c r="D5" s="202">
        <f>IF(B3=0,"-",B5/B3)</f>
        <v>0.99991855456403167</v>
      </c>
      <c r="E5" s="195"/>
      <c r="F5" s="211">
        <f>F3-F4</f>
        <v>25860140</v>
      </c>
      <c r="G5" s="203"/>
      <c r="H5" s="202">
        <f>IF(F3=0,"-",F5/F3)</f>
        <v>1</v>
      </c>
      <c r="I5" s="195"/>
      <c r="J5" s="211">
        <f>J3-J4</f>
        <v>43332620</v>
      </c>
      <c r="K5" s="203"/>
      <c r="L5" s="202">
        <f>IF(J3=0,"-",J5/J3)</f>
        <v>1</v>
      </c>
      <c r="N5" s="211">
        <f>N3-N4</f>
        <v>61516900</v>
      </c>
      <c r="O5" s="203"/>
      <c r="P5" s="202">
        <f>IF(N3=0,"-",N5/N3)</f>
        <v>1</v>
      </c>
    </row>
    <row r="6" spans="1:16" x14ac:dyDescent="0.2">
      <c r="N6" s="191"/>
      <c r="O6" s="191"/>
      <c r="P6" s="191"/>
    </row>
    <row r="7" spans="1:16" x14ac:dyDescent="0.2">
      <c r="N7" s="191"/>
      <c r="O7" s="191"/>
      <c r="P7" s="191"/>
    </row>
    <row r="8" spans="1:16" x14ac:dyDescent="0.2">
      <c r="A8" s="207" t="s">
        <v>32</v>
      </c>
      <c r="B8" s="209">
        <v>1870000</v>
      </c>
      <c r="C8" s="193"/>
      <c r="D8" s="194">
        <f>IF($B$3=0,"-",B8/$B$3)</f>
        <v>0.13745754987430353</v>
      </c>
      <c r="E8" s="195"/>
      <c r="F8" s="196">
        <v>1440000</v>
      </c>
      <c r="G8" s="191"/>
      <c r="H8" s="194">
        <f>IF($F$3=0,"-",F8/$F$3)</f>
        <v>5.5684153295380456E-2</v>
      </c>
      <c r="I8" s="195"/>
      <c r="J8" s="196">
        <v>1440000</v>
      </c>
      <c r="K8" s="191"/>
      <c r="L8" s="194">
        <f>IF($J$3=0,"-",J8/$J$3)</f>
        <v>3.3231316269360128E-2</v>
      </c>
      <c r="N8" s="196">
        <v>1440000</v>
      </c>
      <c r="O8" s="191"/>
      <c r="P8" s="194">
        <f>IF($N$3=0,"-",N8/$N$3)</f>
        <v>2.3408201648652645E-2</v>
      </c>
    </row>
    <row r="9" spans="1:16" x14ac:dyDescent="0.2">
      <c r="A9" s="207" t="s">
        <v>25</v>
      </c>
      <c r="B9" s="196">
        <v>0</v>
      </c>
      <c r="C9" s="193"/>
      <c r="D9" s="194">
        <f t="shared" ref="D9:D18" si="0">IF($B$3=0,"-",B9/$B$3)</f>
        <v>0</v>
      </c>
      <c r="E9" s="195"/>
      <c r="F9" s="196">
        <v>0</v>
      </c>
      <c r="G9" s="191"/>
      <c r="H9" s="194">
        <f t="shared" ref="H9:H18" si="1">IF($F$3=0,"-",F9/$F$3)</f>
        <v>0</v>
      </c>
      <c r="I9" s="195"/>
      <c r="J9" s="196">
        <v>0</v>
      </c>
      <c r="K9" s="191"/>
      <c r="L9" s="194">
        <f t="shared" ref="L9:L18" si="2">IF($J$3=0,"-",J9/$J$3)</f>
        <v>0</v>
      </c>
      <c r="N9" s="196">
        <v>0</v>
      </c>
      <c r="O9" s="191"/>
      <c r="P9" s="194">
        <f t="shared" ref="P9:P18" si="3">IF($N$3=0,"-",N9/$N$3)</f>
        <v>0</v>
      </c>
    </row>
    <row r="10" spans="1:16" x14ac:dyDescent="0.2">
      <c r="A10" s="207" t="s">
        <v>18</v>
      </c>
      <c r="B10" s="196">
        <v>0</v>
      </c>
      <c r="C10" s="193"/>
      <c r="D10" s="194">
        <f t="shared" si="0"/>
        <v>0</v>
      </c>
      <c r="E10" s="195"/>
      <c r="F10" s="196">
        <v>0</v>
      </c>
      <c r="G10" s="191"/>
      <c r="H10" s="194">
        <f t="shared" si="1"/>
        <v>0</v>
      </c>
      <c r="I10" s="195"/>
      <c r="J10" s="196">
        <v>0</v>
      </c>
      <c r="K10" s="191"/>
      <c r="L10" s="194">
        <f t="shared" si="2"/>
        <v>0</v>
      </c>
      <c r="N10" s="196">
        <v>0</v>
      </c>
      <c r="O10" s="191"/>
      <c r="P10" s="194">
        <f t="shared" si="3"/>
        <v>0</v>
      </c>
    </row>
    <row r="11" spans="1:16" x14ac:dyDescent="0.2">
      <c r="A11" s="207" t="s">
        <v>5</v>
      </c>
      <c r="B11" s="196">
        <v>95988</v>
      </c>
      <c r="C11" s="193"/>
      <c r="D11" s="194">
        <f t="shared" si="0"/>
        <v>7.0557621910880466E-3</v>
      </c>
      <c r="E11" s="195"/>
      <c r="F11" s="196">
        <v>95988</v>
      </c>
      <c r="G11" s="191"/>
      <c r="H11" s="194">
        <f t="shared" si="1"/>
        <v>3.7118128517479023E-3</v>
      </c>
      <c r="I11" s="195"/>
      <c r="J11" s="196">
        <v>95988</v>
      </c>
      <c r="K11" s="191"/>
      <c r="L11" s="194">
        <f t="shared" si="2"/>
        <v>2.2151441569884306E-3</v>
      </c>
      <c r="N11" s="196">
        <v>95988</v>
      </c>
      <c r="O11" s="191"/>
      <c r="P11" s="194">
        <f t="shared" si="3"/>
        <v>1.560351708229771E-3</v>
      </c>
    </row>
    <row r="12" spans="1:16" x14ac:dyDescent="0.2">
      <c r="A12" s="207" t="s">
        <v>26</v>
      </c>
      <c r="B12" s="196">
        <v>57600</v>
      </c>
      <c r="C12" s="193"/>
      <c r="D12" s="194">
        <f t="shared" si="0"/>
        <v>4.2339865629731997E-3</v>
      </c>
      <c r="E12" s="195"/>
      <c r="F12" s="196">
        <v>57600</v>
      </c>
      <c r="G12" s="191"/>
      <c r="H12" s="194">
        <f t="shared" si="1"/>
        <v>2.2273661318152182E-3</v>
      </c>
      <c r="I12" s="195"/>
      <c r="J12" s="196">
        <v>57600</v>
      </c>
      <c r="K12" s="191"/>
      <c r="L12" s="194">
        <f t="shared" si="2"/>
        <v>1.329252650774405E-3</v>
      </c>
      <c r="N12" s="196">
        <v>57600</v>
      </c>
      <c r="O12" s="191"/>
      <c r="P12" s="194">
        <f t="shared" si="3"/>
        <v>9.3632806594610583E-4</v>
      </c>
    </row>
    <row r="13" spans="1:16" x14ac:dyDescent="0.2">
      <c r="A13" s="208" t="s">
        <v>28</v>
      </c>
      <c r="B13" s="196">
        <v>72088</v>
      </c>
      <c r="C13" s="193"/>
      <c r="D13" s="194">
        <f t="shared" si="0"/>
        <v>5.2989517942988191E-3</v>
      </c>
      <c r="E13" s="195"/>
      <c r="F13" s="196">
        <v>72088</v>
      </c>
      <c r="G13" s="191"/>
      <c r="H13" s="194">
        <f t="shared" si="1"/>
        <v>2.7876105852481852E-3</v>
      </c>
      <c r="I13" s="195"/>
      <c r="J13" s="196">
        <v>72088</v>
      </c>
      <c r="K13" s="191"/>
      <c r="L13" s="194">
        <f t="shared" si="2"/>
        <v>1.6635966161289116E-3</v>
      </c>
      <c r="N13" s="196">
        <v>72088</v>
      </c>
      <c r="O13" s="191"/>
      <c r="P13" s="194">
        <f t="shared" si="3"/>
        <v>1.1718405836444944E-3</v>
      </c>
    </row>
    <row r="14" spans="1:16" x14ac:dyDescent="0.2">
      <c r="A14" s="207" t="s">
        <v>30</v>
      </c>
      <c r="B14" s="196">
        <v>12000</v>
      </c>
      <c r="C14" s="193"/>
      <c r="D14" s="194">
        <f t="shared" si="0"/>
        <v>8.8208053395274989E-4</v>
      </c>
      <c r="E14" s="195"/>
      <c r="F14" s="196">
        <v>12000</v>
      </c>
      <c r="G14" s="191"/>
      <c r="H14" s="194">
        <f t="shared" si="1"/>
        <v>4.6403461079483718E-4</v>
      </c>
      <c r="I14" s="195"/>
      <c r="J14" s="196">
        <v>12000</v>
      </c>
      <c r="K14" s="191"/>
      <c r="L14" s="194">
        <f t="shared" si="2"/>
        <v>2.7692763557800104E-4</v>
      </c>
      <c r="N14" s="196">
        <v>12000</v>
      </c>
      <c r="O14" s="191"/>
      <c r="P14" s="194">
        <f t="shared" si="3"/>
        <v>1.9506834707210539E-4</v>
      </c>
    </row>
    <row r="15" spans="1:16" x14ac:dyDescent="0.2">
      <c r="A15" s="207" t="s">
        <v>24</v>
      </c>
      <c r="B15" s="196">
        <v>15588</v>
      </c>
      <c r="C15" s="193"/>
      <c r="D15" s="194">
        <f t="shared" si="0"/>
        <v>1.1458226136046221E-3</v>
      </c>
      <c r="E15" s="195"/>
      <c r="F15" s="196">
        <v>15588</v>
      </c>
      <c r="G15" s="191"/>
      <c r="H15" s="194">
        <f t="shared" si="1"/>
        <v>6.0278095942249341E-4</v>
      </c>
      <c r="I15" s="195"/>
      <c r="J15" s="196">
        <v>15588</v>
      </c>
      <c r="K15" s="191"/>
      <c r="L15" s="194">
        <f t="shared" si="2"/>
        <v>3.5972899861582336E-4</v>
      </c>
      <c r="N15" s="196">
        <v>15588</v>
      </c>
      <c r="O15" s="191"/>
      <c r="P15" s="194">
        <f t="shared" si="3"/>
        <v>2.5339378284666491E-4</v>
      </c>
    </row>
    <row r="16" spans="1:16" x14ac:dyDescent="0.2">
      <c r="A16" s="207" t="s">
        <v>29</v>
      </c>
      <c r="B16" s="196">
        <v>42000</v>
      </c>
      <c r="C16" s="193"/>
      <c r="D16" s="194">
        <f t="shared" si="0"/>
        <v>3.0872818688346248E-3</v>
      </c>
      <c r="E16" s="195"/>
      <c r="F16" s="196">
        <v>42000</v>
      </c>
      <c r="G16" s="191"/>
      <c r="H16" s="194">
        <f t="shared" si="1"/>
        <v>1.62412113778193E-3</v>
      </c>
      <c r="I16" s="195"/>
      <c r="J16" s="196">
        <v>42000</v>
      </c>
      <c r="K16" s="191"/>
      <c r="L16" s="194">
        <f t="shared" si="2"/>
        <v>9.6924672452300365E-4</v>
      </c>
      <c r="N16" s="196">
        <v>42000</v>
      </c>
      <c r="O16" s="191"/>
      <c r="P16" s="194">
        <f t="shared" si="3"/>
        <v>6.8273921475236891E-4</v>
      </c>
    </row>
    <row r="17" spans="1:16" x14ac:dyDescent="0.2">
      <c r="A17" s="207" t="s">
        <v>27</v>
      </c>
      <c r="B17" s="196">
        <v>24000</v>
      </c>
      <c r="C17" s="193"/>
      <c r="D17" s="194">
        <f t="shared" si="0"/>
        <v>1.7641610679054998E-3</v>
      </c>
      <c r="E17" s="195"/>
      <c r="F17" s="196">
        <v>24000</v>
      </c>
      <c r="G17" s="191"/>
      <c r="H17" s="194">
        <f t="shared" si="1"/>
        <v>9.2806922158967435E-4</v>
      </c>
      <c r="I17" s="195"/>
      <c r="J17" s="196">
        <v>24000</v>
      </c>
      <c r="K17" s="191"/>
      <c r="L17" s="194">
        <f t="shared" si="2"/>
        <v>5.5385527115600207E-4</v>
      </c>
      <c r="N17" s="196">
        <v>24000</v>
      </c>
      <c r="O17" s="191"/>
      <c r="P17" s="194">
        <f t="shared" si="3"/>
        <v>3.9013669414421077E-4</v>
      </c>
    </row>
    <row r="18" spans="1:16" x14ac:dyDescent="0.2">
      <c r="A18" s="207" t="s">
        <v>16</v>
      </c>
      <c r="B18" s="196">
        <v>20000</v>
      </c>
      <c r="C18" s="193"/>
      <c r="D18" s="194">
        <f t="shared" si="0"/>
        <v>1.4701342232545831E-3</v>
      </c>
      <c r="E18" s="195"/>
      <c r="F18" s="196">
        <v>20000</v>
      </c>
      <c r="G18" s="191"/>
      <c r="H18" s="194">
        <f t="shared" si="1"/>
        <v>7.7339101799139527E-4</v>
      </c>
      <c r="I18" s="195"/>
      <c r="J18" s="196">
        <v>20000</v>
      </c>
      <c r="K18" s="191"/>
      <c r="L18" s="194">
        <f t="shared" si="2"/>
        <v>4.6154605929666845E-4</v>
      </c>
      <c r="N18" s="196">
        <v>20000</v>
      </c>
      <c r="O18" s="191"/>
      <c r="P18" s="194">
        <f t="shared" si="3"/>
        <v>3.2511391178684229E-4</v>
      </c>
    </row>
    <row r="19" spans="1:16" ht="13.5" thickBot="1" x14ac:dyDescent="0.25">
      <c r="A19" s="212" t="s">
        <v>7</v>
      </c>
      <c r="B19" s="210">
        <f>SUM(B8:B18)</f>
        <v>2209264</v>
      </c>
      <c r="C19" s="204"/>
      <c r="D19" s="205">
        <f>IF($B$3=0,"-",B19/$B$3)</f>
        <v>0.16239573073021568</v>
      </c>
      <c r="E19" s="195"/>
      <c r="F19" s="210">
        <f>SUM(F8:F18)</f>
        <v>1779264</v>
      </c>
      <c r="G19" s="206"/>
      <c r="H19" s="205">
        <f>IF($F$3=0,"-",F19/$F$3)</f>
        <v>6.8803339811772099E-2</v>
      </c>
      <c r="I19" s="195"/>
      <c r="J19" s="210">
        <f>SUM(J8:J18)</f>
        <v>1779264</v>
      </c>
      <c r="K19" s="206"/>
      <c r="L19" s="205">
        <f>IF($J$3=0,"-",J19/$J$3)</f>
        <v>4.1060614382421375E-2</v>
      </c>
      <c r="N19" s="210">
        <f>SUM(N8:N18)</f>
        <v>1779264</v>
      </c>
      <c r="O19" s="206"/>
      <c r="P19" s="205">
        <f>IF($N$3=0,"-",N19/$N$3)</f>
        <v>2.8923173957075211E-2</v>
      </c>
    </row>
    <row r="20" spans="1:16" ht="13.5" thickTop="1" x14ac:dyDescent="0.2"/>
    <row r="21" spans="1:16" x14ac:dyDescent="0.2">
      <c r="A21" s="131" t="s">
        <v>50</v>
      </c>
      <c r="B21" s="196">
        <f>B5-B19</f>
        <v>11393828</v>
      </c>
      <c r="C21" s="193"/>
      <c r="D21" s="214"/>
      <c r="E21" s="195"/>
      <c r="F21" s="196">
        <f>F5-F19</f>
        <v>24080876</v>
      </c>
      <c r="G21" s="193"/>
      <c r="H21" s="215"/>
      <c r="I21" s="195"/>
      <c r="J21" s="196">
        <f>J5-J19</f>
        <v>41553356</v>
      </c>
      <c r="K21" s="193"/>
      <c r="L21" s="215"/>
      <c r="N21" s="196">
        <f>N5-N19</f>
        <v>59737636</v>
      </c>
    </row>
    <row r="22" spans="1:16" x14ac:dyDescent="0.2">
      <c r="A22" s="131" t="s">
        <v>51</v>
      </c>
      <c r="B22" s="196">
        <v>3611024.96</v>
      </c>
      <c r="C22" s="193"/>
      <c r="D22" s="214"/>
      <c r="E22" s="195"/>
      <c r="F22" s="196">
        <v>7670880.3200000003</v>
      </c>
      <c r="G22" s="191"/>
      <c r="H22" s="214"/>
      <c r="I22" s="195"/>
      <c r="J22" s="196">
        <v>13262073.92</v>
      </c>
      <c r="K22" s="191"/>
      <c r="L22" s="215"/>
      <c r="N22" s="196">
        <v>19081043.52</v>
      </c>
    </row>
    <row r="23" spans="1:16" x14ac:dyDescent="0.2">
      <c r="A23" s="131" t="s">
        <v>52</v>
      </c>
      <c r="B23" s="196">
        <f>B21-B22</f>
        <v>7782803.04</v>
      </c>
      <c r="C23" s="193"/>
      <c r="D23" s="214"/>
      <c r="E23" s="195"/>
      <c r="F23" s="196">
        <f>F21-F22</f>
        <v>16409995.68</v>
      </c>
      <c r="G23" s="193"/>
      <c r="H23" s="214"/>
      <c r="I23" s="195"/>
      <c r="J23" s="196">
        <f>J21-J22</f>
        <v>28291282.079999998</v>
      </c>
      <c r="K23" s="193"/>
      <c r="L23" s="215"/>
      <c r="N23" s="196">
        <f>N21-N22</f>
        <v>40656592.480000004</v>
      </c>
    </row>
    <row r="24" spans="1:16" x14ac:dyDescent="0.2">
      <c r="A24" s="131" t="s">
        <v>53</v>
      </c>
      <c r="B24" s="196">
        <v>0</v>
      </c>
      <c r="C24" s="193"/>
      <c r="D24" s="214"/>
      <c r="E24" s="195"/>
      <c r="F24" s="196">
        <v>0</v>
      </c>
      <c r="G24" s="191"/>
      <c r="H24" s="214"/>
      <c r="I24" s="195"/>
      <c r="J24" s="196">
        <v>0</v>
      </c>
      <c r="K24" s="191"/>
      <c r="L24" s="215"/>
      <c r="N24" s="196">
        <v>0</v>
      </c>
    </row>
    <row r="25" spans="1:16" ht="13.5" thickBot="1" x14ac:dyDescent="0.25">
      <c r="A25" s="131" t="s">
        <v>54</v>
      </c>
      <c r="B25" s="216">
        <f>B23-B24</f>
        <v>7782803.04</v>
      </c>
      <c r="C25" s="201"/>
      <c r="D25" s="214"/>
      <c r="E25" s="195"/>
      <c r="F25" s="216">
        <f>F23-F24</f>
        <v>16409995.68</v>
      </c>
      <c r="G25" s="201"/>
      <c r="H25" s="214"/>
      <c r="I25" s="195"/>
      <c r="J25" s="216">
        <f>J23-J24</f>
        <v>28291282.079999998</v>
      </c>
      <c r="K25" s="201"/>
      <c r="L25" s="214"/>
      <c r="N25" s="216">
        <f>N23-N24</f>
        <v>40656592.480000004</v>
      </c>
    </row>
    <row r="26" spans="1:16" ht="13.5" thickTop="1" x14ac:dyDescent="0.2"/>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PnL projection (Year 4)</vt:lpstr>
      <vt:lpstr>Sheet4</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Renny</cp:lastModifiedBy>
  <cp:lastPrinted>2001-03-21T06:51:08Z</cp:lastPrinted>
  <dcterms:created xsi:type="dcterms:W3CDTF">2001-02-14T23:59:14Z</dcterms:created>
  <dcterms:modified xsi:type="dcterms:W3CDTF">2015-03-19T16:02:55Z</dcterms:modified>
</cp:coreProperties>
</file>