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GitHub2\tentrep-yps\Business Plan Documents\"/>
    </mc:Choice>
  </mc:AlternateContent>
  <bookViews>
    <workbookView xWindow="0" yWindow="0" windowWidth="20490" windowHeight="7935" firstSheet="1" activeTab="3"/>
  </bookViews>
  <sheets>
    <sheet name="PnL projection (Year 1)" sheetId="1" r:id="rId1"/>
    <sheet name="PnL projection (Year 2)" sheetId="2" r:id="rId2"/>
    <sheet name="PnL projection (Year 3)" sheetId="3" r:id="rId3"/>
    <sheet name="PnL projection (Year 4)" sheetId="4" r:id="rId4"/>
  </sheets>
  <definedNames>
    <definedName name="_xlnm.Print_Titles" localSheetId="0">'PnL projection (Year 1)'!$6:$6</definedName>
  </definedNames>
  <calcPr calcId="152511"/>
</workbook>
</file>

<file path=xl/calcChain.xml><?xml version="1.0" encoding="utf-8"?>
<calcChain xmlns="http://schemas.openxmlformats.org/spreadsheetml/2006/main">
  <c r="AA25" i="4" l="1"/>
  <c r="AB25" i="4" s="1"/>
  <c r="Z25" i="4"/>
  <c r="X25" i="4"/>
  <c r="V25" i="4"/>
  <c r="T25" i="4"/>
  <c r="R25" i="4"/>
  <c r="P25" i="4"/>
  <c r="N25" i="4"/>
  <c r="L25" i="4"/>
  <c r="J25" i="4"/>
  <c r="H25" i="4"/>
  <c r="F25" i="4"/>
  <c r="D25" i="4"/>
  <c r="AB25" i="3"/>
  <c r="AA25" i="3"/>
  <c r="Z25" i="3"/>
  <c r="X25" i="3"/>
  <c r="V25" i="3"/>
  <c r="T25" i="3"/>
  <c r="R25" i="3"/>
  <c r="P25" i="3"/>
  <c r="N25" i="3"/>
  <c r="L25" i="3"/>
  <c r="J25" i="3"/>
  <c r="H25" i="3"/>
  <c r="F25" i="3"/>
  <c r="D25" i="3"/>
  <c r="AB25" i="2"/>
  <c r="AA25" i="2"/>
  <c r="Z25" i="2"/>
  <c r="X25" i="2"/>
  <c r="V25" i="2"/>
  <c r="T25" i="2"/>
  <c r="R25" i="2"/>
  <c r="P25" i="2"/>
  <c r="N25" i="2"/>
  <c r="L25" i="2"/>
  <c r="J25" i="2"/>
  <c r="H25" i="2"/>
  <c r="F25" i="2"/>
  <c r="D25" i="2"/>
  <c r="AB23" i="2" l="1"/>
  <c r="AB24" i="2"/>
  <c r="AB26" i="2"/>
  <c r="AB27" i="2"/>
  <c r="AB28" i="2"/>
  <c r="AB29" i="2"/>
  <c r="AB30" i="2"/>
  <c r="AB31" i="2"/>
  <c r="AB32" i="2"/>
  <c r="AB23" i="4" l="1"/>
  <c r="AA9" i="1"/>
  <c r="AA27" i="1" l="1"/>
  <c r="AA26" i="1"/>
  <c r="Y33" i="4" l="1"/>
  <c r="W33" i="4"/>
  <c r="U33" i="4"/>
  <c r="S33" i="4"/>
  <c r="Q33" i="4"/>
  <c r="O33" i="4"/>
  <c r="M33" i="4"/>
  <c r="K33" i="4"/>
  <c r="I33" i="4"/>
  <c r="G33" i="4"/>
  <c r="E33" i="4"/>
  <c r="C33" i="4"/>
  <c r="Y33" i="3"/>
  <c r="W33" i="3"/>
  <c r="U33" i="3"/>
  <c r="S33" i="3"/>
  <c r="Q33" i="3"/>
  <c r="O33" i="3"/>
  <c r="M33" i="3"/>
  <c r="K33" i="3"/>
  <c r="I33" i="3"/>
  <c r="G33" i="3"/>
  <c r="E33" i="3"/>
  <c r="C33" i="3"/>
  <c r="Y33" i="2"/>
  <c r="W33" i="2"/>
  <c r="U33" i="2"/>
  <c r="S33" i="2"/>
  <c r="Q33" i="2"/>
  <c r="O33" i="2"/>
  <c r="M33" i="2"/>
  <c r="K33" i="2"/>
  <c r="I33" i="2"/>
  <c r="G33" i="2"/>
  <c r="E33" i="2"/>
  <c r="C33" i="2"/>
  <c r="AA24" i="4"/>
  <c r="AA24" i="2"/>
  <c r="AA24" i="3"/>
  <c r="AA23" i="4"/>
  <c r="AA23" i="3"/>
  <c r="AA23" i="2"/>
  <c r="C13" i="1" l="1"/>
  <c r="Y36" i="1"/>
  <c r="W36" i="1"/>
  <c r="U36" i="1"/>
  <c r="S36" i="1"/>
  <c r="Q36" i="1"/>
  <c r="O36" i="1"/>
  <c r="M36" i="1"/>
  <c r="K36" i="1"/>
  <c r="I36" i="1"/>
  <c r="G36" i="1"/>
  <c r="D27" i="1" l="1"/>
  <c r="D29" i="1"/>
  <c r="D26" i="1"/>
  <c r="D28" i="1"/>
  <c r="E36" i="1"/>
  <c r="C36" i="1"/>
  <c r="AA11" i="4" l="1"/>
  <c r="M55" i="4"/>
  <c r="AA32" i="4"/>
  <c r="AA31" i="4"/>
  <c r="AA30" i="4"/>
  <c r="AA29" i="4"/>
  <c r="AA28" i="4"/>
  <c r="AA27" i="4"/>
  <c r="AA26" i="4"/>
  <c r="AA22" i="4"/>
  <c r="Y17" i="4"/>
  <c r="W17" i="4"/>
  <c r="U17" i="4"/>
  <c r="S17" i="4"/>
  <c r="Q17" i="4"/>
  <c r="O17" i="4"/>
  <c r="M17" i="4"/>
  <c r="K17" i="4"/>
  <c r="I17" i="4"/>
  <c r="G17" i="4"/>
  <c r="E17" i="4"/>
  <c r="C17" i="4"/>
  <c r="AA16" i="4"/>
  <c r="AA17" i="4" s="1"/>
  <c r="Y13" i="4"/>
  <c r="W13" i="4"/>
  <c r="X10" i="4" s="1"/>
  <c r="U13" i="4"/>
  <c r="S13" i="4"/>
  <c r="Q13" i="4"/>
  <c r="O13" i="4"/>
  <c r="P23" i="4" s="1"/>
  <c r="M13" i="4"/>
  <c r="K13" i="4"/>
  <c r="I13" i="4"/>
  <c r="G13" i="4"/>
  <c r="H10" i="4" s="1"/>
  <c r="E13" i="4"/>
  <c r="C13" i="4"/>
  <c r="D12" i="4" s="1"/>
  <c r="AA12" i="4"/>
  <c r="X12" i="4"/>
  <c r="H12" i="4"/>
  <c r="AA10" i="4"/>
  <c r="P10" i="4"/>
  <c r="AA9" i="4"/>
  <c r="P9" i="4"/>
  <c r="J9" i="4"/>
  <c r="D9" i="4"/>
  <c r="AA8" i="4"/>
  <c r="P8" i="4"/>
  <c r="D8" i="4"/>
  <c r="E6" i="4"/>
  <c r="G6" i="4" s="1"/>
  <c r="I6" i="4" s="1"/>
  <c r="K6" i="4" s="1"/>
  <c r="M6" i="4" s="1"/>
  <c r="O6" i="4" s="1"/>
  <c r="Q6" i="4" s="1"/>
  <c r="S6" i="4" s="1"/>
  <c r="U6" i="4" s="1"/>
  <c r="W6" i="4" s="1"/>
  <c r="Y6" i="4" s="1"/>
  <c r="C6" i="4"/>
  <c r="M55" i="3"/>
  <c r="AA32" i="3"/>
  <c r="AA31" i="3"/>
  <c r="AA30" i="3"/>
  <c r="AA29" i="3"/>
  <c r="AA28" i="3"/>
  <c r="AA27" i="3"/>
  <c r="AA26" i="3"/>
  <c r="AA22" i="3"/>
  <c r="AA33" i="3" s="1"/>
  <c r="Y17" i="3"/>
  <c r="W17" i="3"/>
  <c r="U17" i="3"/>
  <c r="S17" i="3"/>
  <c r="Q17" i="3"/>
  <c r="O17" i="3"/>
  <c r="M17" i="3"/>
  <c r="K17" i="3"/>
  <c r="I17" i="3"/>
  <c r="G17" i="3"/>
  <c r="E17" i="3"/>
  <c r="C17" i="3"/>
  <c r="AA16" i="3"/>
  <c r="AA17" i="3" s="1"/>
  <c r="Y13" i="3"/>
  <c r="W13" i="3"/>
  <c r="X23" i="3" s="1"/>
  <c r="U13" i="3"/>
  <c r="S13" i="3"/>
  <c r="T23" i="3" s="1"/>
  <c r="Q13" i="3"/>
  <c r="O13" i="3"/>
  <c r="M13" i="3"/>
  <c r="N8" i="3" s="1"/>
  <c r="K13" i="3"/>
  <c r="L23" i="3" s="1"/>
  <c r="I13" i="3"/>
  <c r="G13" i="3"/>
  <c r="H23" i="3" s="1"/>
  <c r="E13" i="3"/>
  <c r="C13" i="3"/>
  <c r="D23" i="3" s="1"/>
  <c r="AA12" i="3"/>
  <c r="AA11" i="3"/>
  <c r="F11" i="3"/>
  <c r="AA10" i="3"/>
  <c r="AA9" i="3"/>
  <c r="F9" i="3"/>
  <c r="AA8" i="3"/>
  <c r="E6" i="3"/>
  <c r="G6" i="3" s="1"/>
  <c r="I6" i="3" s="1"/>
  <c r="K6" i="3" s="1"/>
  <c r="M6" i="3" s="1"/>
  <c r="O6" i="3" s="1"/>
  <c r="Q6" i="3" s="1"/>
  <c r="S6" i="3" s="1"/>
  <c r="U6" i="3" s="1"/>
  <c r="W6" i="3" s="1"/>
  <c r="Y6" i="3" s="1"/>
  <c r="C6" i="3"/>
  <c r="AA12" i="2"/>
  <c r="M55" i="2"/>
  <c r="AA32" i="2"/>
  <c r="AA31" i="2"/>
  <c r="AA30" i="2"/>
  <c r="AA29" i="2"/>
  <c r="AA28" i="2"/>
  <c r="AA27" i="2"/>
  <c r="AA26" i="2"/>
  <c r="AA22" i="2"/>
  <c r="AA33" i="2" s="1"/>
  <c r="Y17" i="2"/>
  <c r="W17" i="2"/>
  <c r="U17" i="2"/>
  <c r="S17" i="2"/>
  <c r="Q17" i="2"/>
  <c r="O17" i="2"/>
  <c r="M17" i="2"/>
  <c r="K17" i="2"/>
  <c r="I17" i="2"/>
  <c r="G17" i="2"/>
  <c r="E17" i="2"/>
  <c r="C17" i="2"/>
  <c r="AA16" i="2"/>
  <c r="AA17" i="2" s="1"/>
  <c r="Y13" i="2"/>
  <c r="W13" i="2"/>
  <c r="U13" i="2"/>
  <c r="S13" i="2"/>
  <c r="Q13" i="2"/>
  <c r="O13" i="2"/>
  <c r="M13" i="2"/>
  <c r="K13" i="2"/>
  <c r="I13" i="2"/>
  <c r="G13" i="2"/>
  <c r="E13" i="2"/>
  <c r="C13" i="2"/>
  <c r="AA11" i="2"/>
  <c r="R11" i="2"/>
  <c r="AA10" i="2"/>
  <c r="Z10" i="2"/>
  <c r="H10" i="2"/>
  <c r="AA9" i="2"/>
  <c r="L9" i="2"/>
  <c r="J9" i="2"/>
  <c r="H9" i="2"/>
  <c r="AA8" i="2"/>
  <c r="E6" i="2"/>
  <c r="G6" i="2" s="1"/>
  <c r="I6" i="2" s="1"/>
  <c r="K6" i="2" s="1"/>
  <c r="M6" i="2" s="1"/>
  <c r="O6" i="2" s="1"/>
  <c r="Q6" i="2" s="1"/>
  <c r="S6" i="2" s="1"/>
  <c r="U6" i="2" s="1"/>
  <c r="W6" i="2" s="1"/>
  <c r="Y6" i="2" s="1"/>
  <c r="C6" i="2"/>
  <c r="P11" i="4" l="1"/>
  <c r="P12" i="4"/>
  <c r="H9" i="4"/>
  <c r="Y19" i="2"/>
  <c r="Y35" i="2" s="1"/>
  <c r="Z35" i="2" s="1"/>
  <c r="Z23" i="2"/>
  <c r="X33" i="2"/>
  <c r="X23" i="2"/>
  <c r="U19" i="2"/>
  <c r="U35" i="2" s="1"/>
  <c r="V35" i="2" s="1"/>
  <c r="V23" i="2"/>
  <c r="T12" i="2"/>
  <c r="T23" i="2"/>
  <c r="R32" i="2"/>
  <c r="R23" i="2"/>
  <c r="P33" i="2"/>
  <c r="P23" i="2"/>
  <c r="P12" i="2"/>
  <c r="N33" i="2"/>
  <c r="N23" i="2"/>
  <c r="L22" i="2"/>
  <c r="L23" i="2"/>
  <c r="J32" i="2"/>
  <c r="J23" i="2"/>
  <c r="H12" i="2"/>
  <c r="H23" i="2"/>
  <c r="F31" i="2"/>
  <c r="F23" i="2"/>
  <c r="D22" i="2"/>
  <c r="D23" i="2"/>
  <c r="AA33" i="4"/>
  <c r="F12" i="3"/>
  <c r="F23" i="3"/>
  <c r="J29" i="3"/>
  <c r="J23" i="3"/>
  <c r="N32" i="3"/>
  <c r="N23" i="3"/>
  <c r="R26" i="3"/>
  <c r="R23" i="3"/>
  <c r="V11" i="3"/>
  <c r="V23" i="3"/>
  <c r="Z12" i="3"/>
  <c r="Z23" i="3"/>
  <c r="F8" i="3"/>
  <c r="R9" i="3"/>
  <c r="J11" i="3"/>
  <c r="J12" i="3"/>
  <c r="P10" i="3"/>
  <c r="P23" i="3"/>
  <c r="F8" i="4"/>
  <c r="F23" i="4"/>
  <c r="J8" i="4"/>
  <c r="J23" i="4"/>
  <c r="N8" i="4"/>
  <c r="N23" i="4"/>
  <c r="R8" i="4"/>
  <c r="R23" i="4"/>
  <c r="V8" i="4"/>
  <c r="V23" i="4"/>
  <c r="Z8" i="4"/>
  <c r="Z23" i="4"/>
  <c r="D11" i="4"/>
  <c r="D23" i="4"/>
  <c r="H11" i="4"/>
  <c r="H23" i="4"/>
  <c r="L12" i="4"/>
  <c r="L23" i="4"/>
  <c r="T12" i="4"/>
  <c r="T23" i="4"/>
  <c r="X9" i="4"/>
  <c r="X23" i="4"/>
  <c r="T8" i="4"/>
  <c r="L8" i="4"/>
  <c r="F11" i="4"/>
  <c r="F9" i="4"/>
  <c r="F12" i="4"/>
  <c r="F10" i="4"/>
  <c r="X11" i="4"/>
  <c r="T9" i="4"/>
  <c r="T10" i="4"/>
  <c r="T11" i="4"/>
  <c r="D10" i="4"/>
  <c r="D13" i="4" s="1"/>
  <c r="L10" i="4"/>
  <c r="L11" i="4"/>
  <c r="X8" i="4"/>
  <c r="AA13" i="4"/>
  <c r="AB32" i="4" s="1"/>
  <c r="P13" i="4"/>
  <c r="L9" i="4"/>
  <c r="H8" i="4"/>
  <c r="D32" i="4"/>
  <c r="D31" i="4"/>
  <c r="D30" i="4"/>
  <c r="D29" i="4"/>
  <c r="D28" i="4"/>
  <c r="D33" i="4"/>
  <c r="D27" i="4"/>
  <c r="D17" i="4"/>
  <c r="D26" i="4"/>
  <c r="D24" i="4"/>
  <c r="D22" i="4"/>
  <c r="C19" i="4"/>
  <c r="C35" i="4" s="1"/>
  <c r="D35" i="4" s="1"/>
  <c r="H32" i="4"/>
  <c r="H31" i="4"/>
  <c r="H30" i="4"/>
  <c r="H29" i="4"/>
  <c r="H28" i="4"/>
  <c r="H33" i="4"/>
  <c r="H26" i="4"/>
  <c r="H17" i="4"/>
  <c r="H27" i="4"/>
  <c r="H24" i="4"/>
  <c r="H22" i="4"/>
  <c r="G19" i="4"/>
  <c r="G35" i="4" s="1"/>
  <c r="H35" i="4" s="1"/>
  <c r="L32" i="4"/>
  <c r="L31" i="4"/>
  <c r="L30" i="4"/>
  <c r="L29" i="4"/>
  <c r="L28" i="4"/>
  <c r="L33" i="4"/>
  <c r="L27" i="4"/>
  <c r="L17" i="4"/>
  <c r="L26" i="4"/>
  <c r="L24" i="4"/>
  <c r="L22" i="4"/>
  <c r="K19" i="4"/>
  <c r="K35" i="4" s="1"/>
  <c r="L35" i="4" s="1"/>
  <c r="P32" i="4"/>
  <c r="P31" i="4"/>
  <c r="P30" i="4"/>
  <c r="P29" i="4"/>
  <c r="P28" i="4"/>
  <c r="P33" i="4"/>
  <c r="P24" i="4"/>
  <c r="P26" i="4"/>
  <c r="P17" i="4"/>
  <c r="P27" i="4"/>
  <c r="P22" i="4"/>
  <c r="O19" i="4"/>
  <c r="O35" i="4" s="1"/>
  <c r="P35" i="4" s="1"/>
  <c r="T32" i="4"/>
  <c r="T31" i="4"/>
  <c r="T30" i="4"/>
  <c r="T29" i="4"/>
  <c r="T28" i="4"/>
  <c r="T33" i="4"/>
  <c r="T24" i="4"/>
  <c r="T27" i="4"/>
  <c r="T17" i="4"/>
  <c r="T26" i="4"/>
  <c r="T22" i="4"/>
  <c r="S19" i="4"/>
  <c r="S35" i="4" s="1"/>
  <c r="T35" i="4" s="1"/>
  <c r="X32" i="4"/>
  <c r="X30" i="4"/>
  <c r="X29" i="4"/>
  <c r="X28" i="4"/>
  <c r="X33" i="4"/>
  <c r="X24" i="4"/>
  <c r="X26" i="4"/>
  <c r="X17" i="4"/>
  <c r="X27" i="4"/>
  <c r="X22" i="4"/>
  <c r="W19" i="4"/>
  <c r="W35" i="4" s="1"/>
  <c r="X35" i="4" s="1"/>
  <c r="F33" i="4"/>
  <c r="F32" i="4"/>
  <c r="F31" i="4"/>
  <c r="F30" i="4"/>
  <c r="F29" i="4"/>
  <c r="F28" i="4"/>
  <c r="F27" i="4"/>
  <c r="F26" i="4"/>
  <c r="F24" i="4"/>
  <c r="F22" i="4"/>
  <c r="F17" i="4"/>
  <c r="E19" i="4"/>
  <c r="E35" i="4" s="1"/>
  <c r="F35" i="4" s="1"/>
  <c r="J33" i="4"/>
  <c r="J32" i="4"/>
  <c r="J31" i="4"/>
  <c r="J30" i="4"/>
  <c r="J29" i="4"/>
  <c r="J28" i="4"/>
  <c r="J27" i="4"/>
  <c r="J26" i="4"/>
  <c r="J24" i="4"/>
  <c r="J22" i="4"/>
  <c r="J17" i="4"/>
  <c r="J12" i="4"/>
  <c r="J11" i="4"/>
  <c r="J10" i="4"/>
  <c r="I19" i="4"/>
  <c r="I35" i="4" s="1"/>
  <c r="J35" i="4" s="1"/>
  <c r="N33" i="4"/>
  <c r="N32" i="4"/>
  <c r="N31" i="4"/>
  <c r="N30" i="4"/>
  <c r="N29" i="4"/>
  <c r="N28" i="4"/>
  <c r="N27" i="4"/>
  <c r="N26" i="4"/>
  <c r="N24" i="4"/>
  <c r="N22" i="4"/>
  <c r="N17" i="4"/>
  <c r="N12" i="4"/>
  <c r="N11" i="4"/>
  <c r="N10" i="4"/>
  <c r="N9" i="4"/>
  <c r="M19" i="4"/>
  <c r="M35" i="4" s="1"/>
  <c r="N35" i="4" s="1"/>
  <c r="R33" i="4"/>
  <c r="R32" i="4"/>
  <c r="R31" i="4"/>
  <c r="R30" i="4"/>
  <c r="R29" i="4"/>
  <c r="R28" i="4"/>
  <c r="R27" i="4"/>
  <c r="R26" i="4"/>
  <c r="R22" i="4"/>
  <c r="R17" i="4"/>
  <c r="R12" i="4"/>
  <c r="R11" i="4"/>
  <c r="R10" i="4"/>
  <c r="R9" i="4"/>
  <c r="R24" i="4"/>
  <c r="Q19" i="4"/>
  <c r="Q35" i="4" s="1"/>
  <c r="R35" i="4" s="1"/>
  <c r="V33" i="4"/>
  <c r="V32" i="4"/>
  <c r="V30" i="4"/>
  <c r="V29" i="4"/>
  <c r="V28" i="4"/>
  <c r="V27" i="4"/>
  <c r="V26" i="4"/>
  <c r="V24" i="4"/>
  <c r="V22" i="4"/>
  <c r="V17" i="4"/>
  <c r="V12" i="4"/>
  <c r="V11" i="4"/>
  <c r="V10" i="4"/>
  <c r="V9" i="4"/>
  <c r="U19" i="4"/>
  <c r="U35" i="4" s="1"/>
  <c r="V35" i="4" s="1"/>
  <c r="Z33" i="4"/>
  <c r="Z32" i="4"/>
  <c r="Z31" i="4"/>
  <c r="Z30" i="4"/>
  <c r="Z29" i="4"/>
  <c r="Z28" i="4"/>
  <c r="Z27" i="4"/>
  <c r="Z26" i="4"/>
  <c r="Y19" i="4"/>
  <c r="Y35" i="4" s="1"/>
  <c r="Z35" i="4" s="1"/>
  <c r="Z24" i="4"/>
  <c r="Z9" i="4"/>
  <c r="Z10" i="4"/>
  <c r="Z11" i="4"/>
  <c r="Z12" i="4"/>
  <c r="Z17" i="4"/>
  <c r="Z22" i="4"/>
  <c r="Z11" i="3"/>
  <c r="N10" i="3"/>
  <c r="R8" i="3"/>
  <c r="R10" i="3"/>
  <c r="R11" i="3"/>
  <c r="R12" i="3"/>
  <c r="V8" i="3"/>
  <c r="V9" i="3"/>
  <c r="V12" i="3"/>
  <c r="R30" i="3"/>
  <c r="N12" i="3"/>
  <c r="J8" i="3"/>
  <c r="J9" i="3"/>
  <c r="J10" i="3"/>
  <c r="F10" i="3"/>
  <c r="F13" i="3" s="1"/>
  <c r="J27" i="3"/>
  <c r="J31" i="3"/>
  <c r="AA13" i="3"/>
  <c r="R28" i="3"/>
  <c r="Z27" i="3"/>
  <c r="Z29" i="3"/>
  <c r="Z8" i="3"/>
  <c r="Z9" i="3"/>
  <c r="Z10" i="3"/>
  <c r="V10" i="3"/>
  <c r="N9" i="3"/>
  <c r="N11" i="3"/>
  <c r="D32" i="3"/>
  <c r="D31" i="3"/>
  <c r="D30" i="3"/>
  <c r="D29" i="3"/>
  <c r="D28" i="3"/>
  <c r="D27" i="3"/>
  <c r="D26" i="3"/>
  <c r="D33" i="3"/>
  <c r="D22" i="3"/>
  <c r="D17" i="3"/>
  <c r="H32" i="3"/>
  <c r="H31" i="3"/>
  <c r="H30" i="3"/>
  <c r="H29" i="3"/>
  <c r="H28" i="3"/>
  <c r="H27" i="3"/>
  <c r="H26" i="3"/>
  <c r="H33" i="3"/>
  <c r="H24" i="3"/>
  <c r="H17" i="3"/>
  <c r="L32" i="3"/>
  <c r="L31" i="3"/>
  <c r="L30" i="3"/>
  <c r="L29" i="3"/>
  <c r="L28" i="3"/>
  <c r="L27" i="3"/>
  <c r="L26" i="3"/>
  <c r="L33" i="3"/>
  <c r="L22" i="3"/>
  <c r="L17" i="3"/>
  <c r="P32" i="3"/>
  <c r="P31" i="3"/>
  <c r="P30" i="3"/>
  <c r="P29" i="3"/>
  <c r="P28" i="3"/>
  <c r="P27" i="3"/>
  <c r="P26" i="3"/>
  <c r="P33" i="3"/>
  <c r="P24" i="3"/>
  <c r="P17" i="3"/>
  <c r="T32" i="3"/>
  <c r="T31" i="3"/>
  <c r="T30" i="3"/>
  <c r="T29" i="3"/>
  <c r="T28" i="3"/>
  <c r="T27" i="3"/>
  <c r="T26" i="3"/>
  <c r="T33" i="3"/>
  <c r="T22" i="3"/>
  <c r="T17" i="3"/>
  <c r="X32" i="3"/>
  <c r="X30" i="3"/>
  <c r="X29" i="3"/>
  <c r="X28" i="3"/>
  <c r="X27" i="3"/>
  <c r="X26" i="3"/>
  <c r="X33" i="3"/>
  <c r="X24" i="3"/>
  <c r="X17" i="3"/>
  <c r="C19" i="3"/>
  <c r="C35" i="3" s="1"/>
  <c r="D35" i="3" s="1"/>
  <c r="G19" i="3"/>
  <c r="G35" i="3" s="1"/>
  <c r="H35" i="3" s="1"/>
  <c r="O19" i="3"/>
  <c r="O35" i="3" s="1"/>
  <c r="P35" i="3" s="1"/>
  <c r="W19" i="3"/>
  <c r="W35" i="3" s="1"/>
  <c r="X35" i="3" s="1"/>
  <c r="H22" i="3"/>
  <c r="X22" i="3"/>
  <c r="D24" i="3"/>
  <c r="T24" i="3"/>
  <c r="D8" i="3"/>
  <c r="H8" i="3"/>
  <c r="L8" i="3"/>
  <c r="P8" i="3"/>
  <c r="T8" i="3"/>
  <c r="X8" i="3"/>
  <c r="D9" i="3"/>
  <c r="H9" i="3"/>
  <c r="L9" i="3"/>
  <c r="P9" i="3"/>
  <c r="T9" i="3"/>
  <c r="X9" i="3"/>
  <c r="D10" i="3"/>
  <c r="H10" i="3"/>
  <c r="L10" i="3"/>
  <c r="T10" i="3"/>
  <c r="X10" i="3"/>
  <c r="D11" i="3"/>
  <c r="H11" i="3"/>
  <c r="L11" i="3"/>
  <c r="P11" i="3"/>
  <c r="T11" i="3"/>
  <c r="X11" i="3"/>
  <c r="D12" i="3"/>
  <c r="H12" i="3"/>
  <c r="L12" i="3"/>
  <c r="P12" i="3"/>
  <c r="T12" i="3"/>
  <c r="X12" i="3"/>
  <c r="F24" i="3"/>
  <c r="F22" i="3"/>
  <c r="F33" i="3"/>
  <c r="F31" i="3"/>
  <c r="F30" i="3"/>
  <c r="F29" i="3"/>
  <c r="F28" i="3"/>
  <c r="F27" i="3"/>
  <c r="F26" i="3"/>
  <c r="F17" i="3"/>
  <c r="J24" i="3"/>
  <c r="J22" i="3"/>
  <c r="J33" i="3"/>
  <c r="J32" i="3"/>
  <c r="I19" i="3"/>
  <c r="I35" i="3" s="1"/>
  <c r="J35" i="3" s="1"/>
  <c r="J17" i="3"/>
  <c r="N24" i="3"/>
  <c r="N22" i="3"/>
  <c r="N33" i="3"/>
  <c r="N31" i="3"/>
  <c r="N30" i="3"/>
  <c r="N29" i="3"/>
  <c r="N28" i="3"/>
  <c r="N27" i="3"/>
  <c r="N26" i="3"/>
  <c r="M19" i="3"/>
  <c r="M35" i="3" s="1"/>
  <c r="N35" i="3" s="1"/>
  <c r="N17" i="3"/>
  <c r="R24" i="3"/>
  <c r="R22" i="3"/>
  <c r="R33" i="3"/>
  <c r="R32" i="3"/>
  <c r="Q19" i="3"/>
  <c r="Q35" i="3" s="1"/>
  <c r="R35" i="3" s="1"/>
  <c r="R17" i="3"/>
  <c r="V24" i="3"/>
  <c r="V22" i="3"/>
  <c r="V33" i="3"/>
  <c r="V30" i="3"/>
  <c r="V29" i="3"/>
  <c r="V28" i="3"/>
  <c r="V27" i="3"/>
  <c r="V26" i="3"/>
  <c r="U19" i="3"/>
  <c r="U35" i="3" s="1"/>
  <c r="V35" i="3" s="1"/>
  <c r="V17" i="3"/>
  <c r="Z24" i="3"/>
  <c r="Z22" i="3"/>
  <c r="Z33" i="3"/>
  <c r="Z32" i="3"/>
  <c r="Z31" i="3"/>
  <c r="Y19" i="3"/>
  <c r="Y35" i="3" s="1"/>
  <c r="Z35" i="3" s="1"/>
  <c r="Z17" i="3"/>
  <c r="E19" i="3"/>
  <c r="E35" i="3" s="1"/>
  <c r="F35" i="3" s="1"/>
  <c r="K19" i="3"/>
  <c r="K35" i="3" s="1"/>
  <c r="L35" i="3" s="1"/>
  <c r="S19" i="3"/>
  <c r="S35" i="3" s="1"/>
  <c r="T35" i="3" s="1"/>
  <c r="P22" i="3"/>
  <c r="L24" i="3"/>
  <c r="J26" i="3"/>
  <c r="Z26" i="3"/>
  <c r="R27" i="3"/>
  <c r="J28" i="3"/>
  <c r="Z28" i="3"/>
  <c r="R29" i="3"/>
  <c r="J30" i="3"/>
  <c r="Z30" i="3"/>
  <c r="R31" i="3"/>
  <c r="F32" i="3"/>
  <c r="V32" i="3"/>
  <c r="X8" i="2"/>
  <c r="X11" i="2"/>
  <c r="V8" i="2"/>
  <c r="V10" i="2"/>
  <c r="T10" i="2"/>
  <c r="R8" i="2"/>
  <c r="L10" i="2"/>
  <c r="J10" i="2"/>
  <c r="D9" i="2"/>
  <c r="D8" i="2"/>
  <c r="D10" i="2"/>
  <c r="D11" i="2"/>
  <c r="D12" i="2"/>
  <c r="V9" i="2"/>
  <c r="V11" i="2"/>
  <c r="T8" i="2"/>
  <c r="T9" i="2"/>
  <c r="R9" i="2"/>
  <c r="H8" i="2"/>
  <c r="F8" i="2"/>
  <c r="F9" i="2"/>
  <c r="F11" i="2"/>
  <c r="Z8" i="2"/>
  <c r="Z9" i="2"/>
  <c r="Z11" i="2"/>
  <c r="Z12" i="2"/>
  <c r="Z17" i="2"/>
  <c r="Z31" i="2"/>
  <c r="Z32" i="2"/>
  <c r="Z33" i="2"/>
  <c r="X9" i="2"/>
  <c r="X10" i="2"/>
  <c r="X12" i="2"/>
  <c r="AA13" i="2"/>
  <c r="P8" i="2"/>
  <c r="P9" i="2"/>
  <c r="P10" i="2"/>
  <c r="P11" i="2"/>
  <c r="P17" i="2"/>
  <c r="N8" i="2"/>
  <c r="L33" i="2"/>
  <c r="L8" i="2"/>
  <c r="L11" i="2"/>
  <c r="L12" i="2"/>
  <c r="J11" i="2"/>
  <c r="D33" i="2"/>
  <c r="D17" i="2"/>
  <c r="X17" i="2"/>
  <c r="X24" i="2"/>
  <c r="V17" i="2"/>
  <c r="V26" i="2"/>
  <c r="V27" i="2"/>
  <c r="V28" i="2"/>
  <c r="V29" i="2"/>
  <c r="V30" i="2"/>
  <c r="V33" i="2"/>
  <c r="V12" i="2"/>
  <c r="T17" i="2"/>
  <c r="T22" i="2"/>
  <c r="T33" i="2"/>
  <c r="T11" i="2"/>
  <c r="Q19" i="2"/>
  <c r="Q35" i="2" s="1"/>
  <c r="R35" i="2" s="1"/>
  <c r="R33" i="2"/>
  <c r="R10" i="2"/>
  <c r="R12" i="2"/>
  <c r="R17" i="2"/>
  <c r="P24" i="2"/>
  <c r="M19" i="2"/>
  <c r="M35" i="2" s="1"/>
  <c r="N35" i="2" s="1"/>
  <c r="N26" i="2"/>
  <c r="N28" i="2"/>
  <c r="N30" i="2"/>
  <c r="N9" i="2"/>
  <c r="N10" i="2"/>
  <c r="N11" i="2"/>
  <c r="N12" i="2"/>
  <c r="N17" i="2"/>
  <c r="N27" i="2"/>
  <c r="N29" i="2"/>
  <c r="N31" i="2"/>
  <c r="L17" i="2"/>
  <c r="J17" i="2"/>
  <c r="J33" i="2"/>
  <c r="J8" i="2"/>
  <c r="J12" i="2"/>
  <c r="I19" i="2"/>
  <c r="I35" i="2" s="1"/>
  <c r="J35" i="2" s="1"/>
  <c r="H17" i="2"/>
  <c r="H24" i="2"/>
  <c r="H33" i="2"/>
  <c r="H11" i="2"/>
  <c r="H13" i="2" s="1"/>
  <c r="F10" i="2"/>
  <c r="F12" i="2"/>
  <c r="F17" i="2"/>
  <c r="F33" i="2"/>
  <c r="F26" i="2"/>
  <c r="F27" i="2"/>
  <c r="F28" i="2"/>
  <c r="F29" i="2"/>
  <c r="F30" i="2"/>
  <c r="D32" i="2"/>
  <c r="D31" i="2"/>
  <c r="D30" i="2"/>
  <c r="D29" i="2"/>
  <c r="D28" i="2"/>
  <c r="D27" i="2"/>
  <c r="D26" i="2"/>
  <c r="F24" i="2"/>
  <c r="F22" i="2"/>
  <c r="H32" i="2"/>
  <c r="H31" i="2"/>
  <c r="H30" i="2"/>
  <c r="H29" i="2"/>
  <c r="H28" i="2"/>
  <c r="H27" i="2"/>
  <c r="H26" i="2"/>
  <c r="J24" i="2"/>
  <c r="J22" i="2"/>
  <c r="L32" i="2"/>
  <c r="L31" i="2"/>
  <c r="L30" i="2"/>
  <c r="L29" i="2"/>
  <c r="L28" i="2"/>
  <c r="L27" i="2"/>
  <c r="L26" i="2"/>
  <c r="N24" i="2"/>
  <c r="N22" i="2"/>
  <c r="P32" i="2"/>
  <c r="P31" i="2"/>
  <c r="P30" i="2"/>
  <c r="P29" i="2"/>
  <c r="P28" i="2"/>
  <c r="P27" i="2"/>
  <c r="P26" i="2"/>
  <c r="R24" i="2"/>
  <c r="R22" i="2"/>
  <c r="T32" i="2"/>
  <c r="T31" i="2"/>
  <c r="T30" i="2"/>
  <c r="T29" i="2"/>
  <c r="T28" i="2"/>
  <c r="T27" i="2"/>
  <c r="T26" i="2"/>
  <c r="V24" i="2"/>
  <c r="V22" i="2"/>
  <c r="V19" i="2"/>
  <c r="X32" i="2"/>
  <c r="X30" i="2"/>
  <c r="X29" i="2"/>
  <c r="X28" i="2"/>
  <c r="X27" i="2"/>
  <c r="X26" i="2"/>
  <c r="Z24" i="2"/>
  <c r="Z22" i="2"/>
  <c r="Z19" i="2"/>
  <c r="C19" i="2"/>
  <c r="E19" i="2"/>
  <c r="G19" i="2"/>
  <c r="G35" i="2" s="1"/>
  <c r="H35" i="2" s="1"/>
  <c r="K19" i="2"/>
  <c r="K35" i="2" s="1"/>
  <c r="L35" i="2" s="1"/>
  <c r="O19" i="2"/>
  <c r="O35" i="2" s="1"/>
  <c r="P35" i="2" s="1"/>
  <c r="S19" i="2"/>
  <c r="S35" i="2" s="1"/>
  <c r="T35" i="2" s="1"/>
  <c r="W19" i="2"/>
  <c r="W35" i="2" s="1"/>
  <c r="X35" i="2" s="1"/>
  <c r="H22" i="2"/>
  <c r="P22" i="2"/>
  <c r="X22" i="2"/>
  <c r="D24" i="2"/>
  <c r="L24" i="2"/>
  <c r="T24" i="2"/>
  <c r="J26" i="2"/>
  <c r="R26" i="2"/>
  <c r="Z26" i="2"/>
  <c r="J27" i="2"/>
  <c r="R27" i="2"/>
  <c r="Z27" i="2"/>
  <c r="J28" i="2"/>
  <c r="R28" i="2"/>
  <c r="Z28" i="2"/>
  <c r="J29" i="2"/>
  <c r="R29" i="2"/>
  <c r="Z29" i="2"/>
  <c r="J30" i="2"/>
  <c r="R30" i="2"/>
  <c r="Z30" i="2"/>
  <c r="J31" i="2"/>
  <c r="R31" i="2"/>
  <c r="F32" i="2"/>
  <c r="N32" i="2"/>
  <c r="V32" i="2"/>
  <c r="T13" i="4" l="1"/>
  <c r="L19" i="4"/>
  <c r="L13" i="4"/>
  <c r="H13" i="4"/>
  <c r="AB11" i="3"/>
  <c r="AB24" i="3"/>
  <c r="AB23" i="3"/>
  <c r="J19" i="2"/>
  <c r="AB22" i="2"/>
  <c r="V13" i="3"/>
  <c r="X13" i="4"/>
  <c r="R13" i="4"/>
  <c r="Z19" i="4"/>
  <c r="AB33" i="4"/>
  <c r="J13" i="4"/>
  <c r="AB8" i="4"/>
  <c r="AA19" i="4"/>
  <c r="AA35" i="4" s="1"/>
  <c r="AB35" i="4" s="1"/>
  <c r="F13" i="4"/>
  <c r="AB12" i="4"/>
  <c r="AB29" i="4"/>
  <c r="N13" i="4"/>
  <c r="AB10" i="4"/>
  <c r="AB22" i="4"/>
  <c r="AB27" i="4"/>
  <c r="AB31" i="4"/>
  <c r="V13" i="4"/>
  <c r="AB9" i="4"/>
  <c r="AB11" i="4"/>
  <c r="AB17" i="4"/>
  <c r="AB24" i="4"/>
  <c r="AB26" i="4"/>
  <c r="AB28" i="4"/>
  <c r="AB30" i="4"/>
  <c r="Z13" i="4"/>
  <c r="X19" i="4"/>
  <c r="D19" i="4"/>
  <c r="R19" i="4"/>
  <c r="N19" i="4"/>
  <c r="J19" i="4"/>
  <c r="F19" i="4"/>
  <c r="T19" i="4"/>
  <c r="P19" i="4"/>
  <c r="V19" i="4"/>
  <c r="H19" i="4"/>
  <c r="R19" i="3"/>
  <c r="R13" i="3"/>
  <c r="AB12" i="3"/>
  <c r="P19" i="3"/>
  <c r="N13" i="3"/>
  <c r="J13" i="3"/>
  <c r="AB22" i="3"/>
  <c r="AB8" i="3"/>
  <c r="AA19" i="3"/>
  <c r="AA35" i="3" s="1"/>
  <c r="AB35" i="3" s="1"/>
  <c r="AB27" i="3"/>
  <c r="AB31" i="3"/>
  <c r="AB10" i="3"/>
  <c r="AB33" i="3"/>
  <c r="AB30" i="3"/>
  <c r="AB28" i="3"/>
  <c r="AB26" i="3"/>
  <c r="J19" i="3"/>
  <c r="AB29" i="3"/>
  <c r="AB17" i="3"/>
  <c r="AB32" i="3"/>
  <c r="AB9" i="3"/>
  <c r="Z13" i="3"/>
  <c r="F19" i="3"/>
  <c r="D19" i="3"/>
  <c r="T13" i="3"/>
  <c r="L13" i="3"/>
  <c r="D13" i="3"/>
  <c r="H19" i="3"/>
  <c r="Z19" i="3"/>
  <c r="V19" i="3"/>
  <c r="N19" i="3"/>
  <c r="X13" i="3"/>
  <c r="P13" i="3"/>
  <c r="H13" i="3"/>
  <c r="X19" i="3"/>
  <c r="T19" i="3"/>
  <c r="L19" i="3"/>
  <c r="X13" i="2"/>
  <c r="D13" i="2"/>
  <c r="V13" i="2"/>
  <c r="T13" i="2"/>
  <c r="R13" i="2"/>
  <c r="N19" i="2"/>
  <c r="L13" i="2"/>
  <c r="AB10" i="2"/>
  <c r="Z13" i="2"/>
  <c r="AB8" i="2"/>
  <c r="AB12" i="2"/>
  <c r="AA19" i="2"/>
  <c r="AA35" i="2" s="1"/>
  <c r="AB35" i="2" s="1"/>
  <c r="AB33" i="2"/>
  <c r="AB9" i="2"/>
  <c r="AB11" i="2"/>
  <c r="AB17" i="2"/>
  <c r="P13" i="2"/>
  <c r="N13" i="2"/>
  <c r="F13" i="2"/>
  <c r="R19" i="2"/>
  <c r="J13" i="2"/>
  <c r="C35" i="2"/>
  <c r="D35" i="2" s="1"/>
  <c r="D19" i="2"/>
  <c r="X19" i="2"/>
  <c r="E35" i="2"/>
  <c r="F35" i="2" s="1"/>
  <c r="F19" i="2"/>
  <c r="T19" i="2"/>
  <c r="P19" i="2"/>
  <c r="L19" i="2"/>
  <c r="H19" i="2"/>
  <c r="AA30" i="1"/>
  <c r="M58" i="1"/>
  <c r="AA16" i="1"/>
  <c r="AA32" i="1"/>
  <c r="AB19" i="2" l="1"/>
  <c r="AB19" i="4"/>
  <c r="AB13" i="4"/>
  <c r="AB13" i="3"/>
  <c r="AB19" i="3"/>
  <c r="AB13" i="2"/>
  <c r="AA35" i="1"/>
  <c r="AA33" i="1"/>
  <c r="AA34" i="1"/>
  <c r="AA31" i="1"/>
  <c r="AA29" i="1" l="1"/>
  <c r="AA25" i="1" l="1"/>
  <c r="Y13" i="1" l="1"/>
  <c r="W13" i="1"/>
  <c r="U13" i="1"/>
  <c r="S13" i="1"/>
  <c r="Q13" i="1"/>
  <c r="R8" i="1" s="1"/>
  <c r="O13" i="1"/>
  <c r="M13" i="1"/>
  <c r="K13" i="1"/>
  <c r="I13" i="1"/>
  <c r="G13" i="1"/>
  <c r="E13" i="1"/>
  <c r="AA8" i="1"/>
  <c r="Z27" i="1" l="1"/>
  <c r="Z26" i="1"/>
  <c r="X27" i="1"/>
  <c r="X26" i="1"/>
  <c r="V27" i="1"/>
  <c r="V26" i="1"/>
  <c r="V28" i="1"/>
  <c r="V10" i="1"/>
  <c r="T26" i="1"/>
  <c r="T28" i="1"/>
  <c r="T27" i="1"/>
  <c r="T10" i="1"/>
  <c r="R26" i="1"/>
  <c r="R28" i="1"/>
  <c r="R27" i="1"/>
  <c r="P27" i="1"/>
  <c r="P26" i="1"/>
  <c r="N26" i="1"/>
  <c r="N27" i="1"/>
  <c r="L26" i="1"/>
  <c r="L27" i="1"/>
  <c r="J26" i="1"/>
  <c r="J27" i="1"/>
  <c r="H26" i="1"/>
  <c r="H27" i="1"/>
  <c r="F26" i="1"/>
  <c r="F27" i="1"/>
  <c r="D32" i="1"/>
  <c r="D34" i="1"/>
  <c r="D33" i="1"/>
  <c r="P30" i="1"/>
  <c r="P32" i="1"/>
  <c r="P29" i="1"/>
  <c r="P31" i="1"/>
  <c r="P33" i="1"/>
  <c r="T29" i="1"/>
  <c r="T31" i="1"/>
  <c r="T33" i="1"/>
  <c r="T30" i="1"/>
  <c r="T32" i="1"/>
  <c r="X29" i="1"/>
  <c r="X31" i="1"/>
  <c r="X33" i="1"/>
  <c r="X30" i="1"/>
  <c r="X32" i="1"/>
  <c r="N29" i="1"/>
  <c r="N31" i="1"/>
  <c r="N33" i="1"/>
  <c r="N30" i="1"/>
  <c r="N32" i="1"/>
  <c r="R30" i="1"/>
  <c r="R32" i="1"/>
  <c r="R34" i="1"/>
  <c r="R29" i="1"/>
  <c r="R31" i="1"/>
  <c r="R33" i="1"/>
  <c r="V30" i="1"/>
  <c r="V32" i="1"/>
  <c r="V29" i="1"/>
  <c r="V31" i="1"/>
  <c r="V33" i="1"/>
  <c r="Z33" i="1"/>
  <c r="Z29" i="1"/>
  <c r="Z32" i="1"/>
  <c r="Z34" i="1"/>
  <c r="Z31" i="1"/>
  <c r="Z30" i="1"/>
  <c r="F32" i="1"/>
  <c r="F31" i="1"/>
  <c r="F34" i="1"/>
  <c r="F30" i="1"/>
  <c r="F33" i="1"/>
  <c r="F29" i="1"/>
  <c r="J9" i="1"/>
  <c r="J32" i="1"/>
  <c r="J30" i="1"/>
  <c r="J33" i="1"/>
  <c r="J29" i="1"/>
  <c r="J31" i="1"/>
  <c r="J34" i="1"/>
  <c r="N10" i="1"/>
  <c r="N34" i="1"/>
  <c r="R12" i="1"/>
  <c r="Z8" i="1"/>
  <c r="D31" i="1"/>
  <c r="D30" i="1"/>
  <c r="H32" i="1"/>
  <c r="H31" i="1"/>
  <c r="H34" i="1"/>
  <c r="H30" i="1"/>
  <c r="H33" i="1"/>
  <c r="H29" i="1"/>
  <c r="L9" i="1"/>
  <c r="L32" i="1"/>
  <c r="L29" i="1"/>
  <c r="L31" i="1"/>
  <c r="L34" i="1"/>
  <c r="L30" i="1"/>
  <c r="L33" i="1"/>
  <c r="P8" i="1"/>
  <c r="P34" i="1"/>
  <c r="T34" i="1"/>
  <c r="X11" i="1"/>
  <c r="Z9" i="1"/>
  <c r="Z25" i="1"/>
  <c r="X8" i="1"/>
  <c r="X25" i="1"/>
  <c r="F8" i="1"/>
  <c r="F25" i="1"/>
  <c r="J8" i="1"/>
  <c r="J25" i="1"/>
  <c r="N9" i="1"/>
  <c r="N25" i="1"/>
  <c r="R9" i="1"/>
  <c r="R25" i="1"/>
  <c r="V9" i="1"/>
  <c r="V25" i="1"/>
  <c r="D12" i="1"/>
  <c r="D25" i="1"/>
  <c r="H8" i="1"/>
  <c r="H25" i="1"/>
  <c r="L8" i="1"/>
  <c r="L25" i="1"/>
  <c r="P9" i="1"/>
  <c r="P25" i="1"/>
  <c r="T8" i="1"/>
  <c r="T25" i="1"/>
  <c r="F10" i="1"/>
  <c r="D11" i="1"/>
  <c r="J11" i="1"/>
  <c r="H9" i="1"/>
  <c r="F12" i="1"/>
  <c r="D9" i="1"/>
  <c r="P10" i="1"/>
  <c r="N8" i="1"/>
  <c r="F11" i="1"/>
  <c r="F9" i="1"/>
  <c r="J10" i="1"/>
  <c r="N11" i="1"/>
  <c r="R10" i="1"/>
  <c r="V8" i="1"/>
  <c r="Z10" i="1"/>
  <c r="D8" i="1"/>
  <c r="D10" i="1"/>
  <c r="H11" i="1"/>
  <c r="L11" i="1"/>
  <c r="P11" i="1"/>
  <c r="T11" i="1"/>
  <c r="T9" i="1"/>
  <c r="X9" i="1"/>
  <c r="Z11" i="1"/>
  <c r="X10" i="1"/>
  <c r="V11" i="1"/>
  <c r="R11" i="1"/>
  <c r="L10" i="1"/>
  <c r="H10" i="1"/>
  <c r="AA19" i="1"/>
  <c r="AA11" i="1"/>
  <c r="AA12" i="1"/>
  <c r="AA10" i="1"/>
  <c r="AA13" i="1" l="1"/>
  <c r="D13" i="1"/>
  <c r="F13" i="1"/>
  <c r="AA28" i="1"/>
  <c r="AA36" i="1" s="1"/>
  <c r="C20" i="1"/>
  <c r="D20" i="1" s="1"/>
  <c r="W20" i="1"/>
  <c r="Q20" i="1"/>
  <c r="O20" i="1"/>
  <c r="K20" i="1"/>
  <c r="I20" i="1"/>
  <c r="G20" i="1"/>
  <c r="E6" i="1"/>
  <c r="G6" i="1" s="1"/>
  <c r="I6" i="1" s="1"/>
  <c r="K6" i="1" s="1"/>
  <c r="M6" i="1" s="1"/>
  <c r="O6" i="1" s="1"/>
  <c r="Q6" i="1" s="1"/>
  <c r="S6" i="1" s="1"/>
  <c r="U6" i="1" s="1"/>
  <c r="W6" i="1" s="1"/>
  <c r="Y6" i="1" s="1"/>
  <c r="C6" i="1"/>
  <c r="Y20" i="1"/>
  <c r="U20" i="1"/>
  <c r="S20" i="1"/>
  <c r="M20" i="1"/>
  <c r="E20" i="1"/>
  <c r="AB29" i="1" l="1"/>
  <c r="AB31" i="1"/>
  <c r="AB30" i="1"/>
  <c r="AB32" i="1"/>
  <c r="AB33" i="1"/>
  <c r="AB34" i="1"/>
  <c r="AB25" i="1"/>
  <c r="AB8" i="1"/>
  <c r="AB9" i="1"/>
  <c r="AB10" i="1"/>
  <c r="AB11" i="1"/>
  <c r="Z12" i="1"/>
  <c r="Z13" i="1" s="1"/>
  <c r="X12" i="1"/>
  <c r="X13" i="1" s="1"/>
  <c r="V12" i="1"/>
  <c r="V13" i="1" s="1"/>
  <c r="T12" i="1"/>
  <c r="T13" i="1" s="1"/>
  <c r="R13" i="1"/>
  <c r="P12" i="1"/>
  <c r="P13" i="1" s="1"/>
  <c r="N12" i="1"/>
  <c r="N13" i="1" s="1"/>
  <c r="L12" i="1"/>
  <c r="L13" i="1" s="1"/>
  <c r="J12" i="1"/>
  <c r="J13" i="1" s="1"/>
  <c r="H28" i="1"/>
  <c r="H12" i="1"/>
  <c r="H13" i="1" s="1"/>
  <c r="F28" i="1"/>
  <c r="AA20" i="1"/>
  <c r="AB20" i="1" s="1"/>
  <c r="G22" i="1"/>
  <c r="K22" i="1"/>
  <c r="K38" i="1" s="1"/>
  <c r="L38" i="1" s="1"/>
  <c r="W22" i="1"/>
  <c r="W38" i="1" s="1"/>
  <c r="X38" i="1" s="1"/>
  <c r="Z35" i="1"/>
  <c r="V35" i="1"/>
  <c r="R35" i="1"/>
  <c r="N35" i="1"/>
  <c r="J35" i="1"/>
  <c r="X35" i="1"/>
  <c r="T35" i="1"/>
  <c r="P35" i="1"/>
  <c r="L35" i="1"/>
  <c r="H35" i="1"/>
  <c r="F35" i="1"/>
  <c r="D35" i="1"/>
  <c r="E22" i="1"/>
  <c r="U22" i="1"/>
  <c r="U38" i="1" s="1"/>
  <c r="V38" i="1" s="1"/>
  <c r="M22" i="1"/>
  <c r="M38" i="1" s="1"/>
  <c r="N38" i="1" s="1"/>
  <c r="O22" i="1"/>
  <c r="O38" i="1" s="1"/>
  <c r="P38" i="1" s="1"/>
  <c r="S22" i="1"/>
  <c r="S38" i="1" s="1"/>
  <c r="T38" i="1" s="1"/>
  <c r="I22" i="1"/>
  <c r="I38" i="1" s="1"/>
  <c r="J38" i="1" s="1"/>
  <c r="Q22" i="1"/>
  <c r="Q38" i="1" s="1"/>
  <c r="R38" i="1" s="1"/>
  <c r="Y22" i="1"/>
  <c r="Y38" i="1" s="1"/>
  <c r="Z38" i="1" s="1"/>
  <c r="D36" i="1"/>
  <c r="F36" i="1"/>
  <c r="J36" i="1"/>
  <c r="N36" i="1"/>
  <c r="R36" i="1"/>
  <c r="V36" i="1"/>
  <c r="Z36" i="1"/>
  <c r="Z28" i="1"/>
  <c r="H20" i="1"/>
  <c r="L20" i="1"/>
  <c r="P20" i="1"/>
  <c r="T20" i="1"/>
  <c r="X20" i="1"/>
  <c r="J28" i="1"/>
  <c r="L36" i="1"/>
  <c r="N28" i="1"/>
  <c r="P36" i="1"/>
  <c r="C22" i="1"/>
  <c r="L28" i="1"/>
  <c r="P28" i="1"/>
  <c r="T36" i="1"/>
  <c r="X28" i="1"/>
  <c r="F20" i="1"/>
  <c r="J20" i="1"/>
  <c r="N20" i="1"/>
  <c r="R20" i="1"/>
  <c r="V20" i="1"/>
  <c r="Z20" i="1"/>
  <c r="H36" i="1"/>
  <c r="X36" i="1"/>
  <c r="E38" i="1" l="1"/>
  <c r="F38" i="1" s="1"/>
  <c r="F22" i="1"/>
  <c r="C38" i="1"/>
  <c r="D38" i="1" s="1"/>
  <c r="D22" i="1"/>
  <c r="G38" i="1"/>
  <c r="H38" i="1" s="1"/>
  <c r="H22" i="1"/>
  <c r="AB12" i="1"/>
  <c r="AB13" i="1" s="1"/>
  <c r="AA22" i="1"/>
  <c r="AB22" i="1" s="1"/>
  <c r="X22" i="1"/>
  <c r="P22" i="1"/>
  <c r="J22" i="1"/>
  <c r="AB27" i="1"/>
  <c r="Z22" i="1"/>
  <c r="AB35" i="1"/>
  <c r="L22" i="1"/>
  <c r="AB36" i="1"/>
  <c r="AB28" i="1"/>
  <c r="R22" i="1"/>
  <c r="N22" i="1"/>
  <c r="T22" i="1"/>
  <c r="V22" i="1"/>
  <c r="AA38" i="1" l="1"/>
  <c r="AB38" i="1" s="1"/>
</calcChain>
</file>

<file path=xl/comments1.xml><?xml version="1.0" encoding="utf-8"?>
<comments xmlns="http://schemas.openxmlformats.org/spreadsheetml/2006/main">
  <authors>
    <author>student</author>
  </authors>
  <commentList>
    <comment ref="A30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41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comments2.xml><?xml version="1.0" encoding="utf-8"?>
<comments xmlns="http://schemas.openxmlformats.org/spreadsheetml/2006/main">
  <authors>
    <author>student</author>
  </authors>
  <commentList>
    <comment ref="A27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comments3.xml><?xml version="1.0" encoding="utf-8"?>
<comments xmlns="http://schemas.openxmlformats.org/spreadsheetml/2006/main">
  <authors>
    <author>student</author>
  </authors>
  <commentList>
    <comment ref="A27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comments4.xml><?xml version="1.0" encoding="utf-8"?>
<comments xmlns="http://schemas.openxmlformats.org/spreadsheetml/2006/main">
  <authors>
    <author>student</author>
  </authors>
  <commentList>
    <comment ref="A27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sharedStrings.xml><?xml version="1.0" encoding="utf-8"?>
<sst xmlns="http://schemas.openxmlformats.org/spreadsheetml/2006/main" count="232" uniqueCount="49">
  <si>
    <t>Twelve Month Profit and Loss Projection</t>
  </si>
  <si>
    <t xml:space="preserve">  %</t>
  </si>
  <si>
    <t>YEARLY</t>
  </si>
  <si>
    <t xml:space="preserve">   %</t>
  </si>
  <si>
    <t xml:space="preserve"> IND. %</t>
  </si>
  <si>
    <t>Rent</t>
  </si>
  <si>
    <t>Fiscal Year Begins</t>
  </si>
  <si>
    <t>Total Expenses</t>
  </si>
  <si>
    <t>Net Profit</t>
  </si>
  <si>
    <t>Revenue (Sales)</t>
  </si>
  <si>
    <t>Total Revenue (Sales)</t>
  </si>
  <si>
    <t>Total Cost of Sales</t>
  </si>
  <si>
    <t>Gross Profit</t>
  </si>
  <si>
    <t>Expenses</t>
  </si>
  <si>
    <t>% B/A</t>
  </si>
  <si>
    <t>Maintenance and Support</t>
  </si>
  <si>
    <t>Deployment App Store Fee</t>
  </si>
  <si>
    <t>Advertising (through social media)</t>
  </si>
  <si>
    <t>Your Personal Stylist App (Free)</t>
  </si>
  <si>
    <t>Your Personal Stylist App (Premium)</t>
  </si>
  <si>
    <t>Your Personal Stylist App (Membership of Clothing Brands)</t>
  </si>
  <si>
    <t>Your Personal Stylist App (Advertisements)</t>
  </si>
  <si>
    <t>Your Personal Stylist App (Upgrade Wardrobe Capacity)</t>
  </si>
  <si>
    <t>Internet w/ Telephone</t>
  </si>
  <si>
    <t>Interest Expense</t>
  </si>
  <si>
    <t>Office Supplies</t>
  </si>
  <si>
    <t>Depreciation Expense</t>
  </si>
  <si>
    <t>Utilities Expense</t>
  </si>
  <si>
    <t>Car, delivery and travel</t>
  </si>
  <si>
    <t>Cost of Revenue</t>
  </si>
  <si>
    <t>Salaries Expense</t>
  </si>
  <si>
    <t>Fixtures</t>
  </si>
  <si>
    <t>Furniture</t>
  </si>
  <si>
    <t>Asset Cost</t>
  </si>
  <si>
    <t>Salvage Value</t>
  </si>
  <si>
    <t>Useful Life</t>
  </si>
  <si>
    <t>(6)Office Machines</t>
  </si>
  <si>
    <t>www.irs.gov/irm/part1/irm_01-035-006.html#d0e1061</t>
  </si>
  <si>
    <t>Depreciation Expense (Annual)</t>
  </si>
  <si>
    <t>Depreciation Expense (Monthly)</t>
  </si>
  <si>
    <t>http://www.dummies.com/how-to/content/calculating-the-useful-life-of-a-fixed-asset.html</t>
  </si>
  <si>
    <t>http://www.free-online-calculator-use.com/straight-line-depreciation-calculator.html</t>
  </si>
  <si>
    <t>CALCULATOR</t>
  </si>
  <si>
    <t>USEFUL LIFE</t>
  </si>
  <si>
    <t>DEPRECIATION RATE</t>
  </si>
  <si>
    <t>Annual/12</t>
  </si>
  <si>
    <t>Bridge Mobile Phils, Inc.</t>
  </si>
  <si>
    <t>Advertising and Promotional Expense</t>
  </si>
  <si>
    <t>Legal and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</si>
</sst>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0.0"/>
    <numFmt numFmtId="165" formatCode="[$-409]mmm\-yy;@"/>
    <numFmt numFmtId="166" formatCode="#,##0.000"/>
  </numFmts>
  <fonts count="20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1"/>
      <name val="Times New Roman"/>
      <family val="1"/>
    </font>
    <font>
      <b/>
      <sz val="11"/>
      <color indexed="81"/>
      <name val="Times New Roman"/>
      <family val="1"/>
    </font>
    <font>
      <sz val="12"/>
      <color indexed="8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sz val="10"/>
      <color rgb="FF000000"/>
      <name val="Times New Roman"/>
      <family val="1"/>
    </font>
    <font>
      <sz val="8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4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17" fontId="8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center" textRotation="60" wrapText="1"/>
    </xf>
    <xf numFmtId="0" fontId="11" fillId="0" borderId="1" xfId="0" applyFont="1" applyBorder="1" applyAlignment="1" applyProtection="1">
      <alignment horizontal="center" textRotation="60" wrapText="1"/>
    </xf>
    <xf numFmtId="17" fontId="11" fillId="0" borderId="1" xfId="0" applyNumberFormat="1" applyFont="1" applyBorder="1" applyAlignment="1" applyProtection="1">
      <alignment horizontal="center" textRotation="60" wrapText="1"/>
    </xf>
    <xf numFmtId="9" fontId="11" fillId="0" borderId="1" xfId="0" applyNumberFormat="1" applyFont="1" applyBorder="1" applyAlignment="1" applyProtection="1">
      <alignment horizontal="center" textRotation="60" wrapText="1"/>
    </xf>
    <xf numFmtId="165" fontId="11" fillId="0" borderId="1" xfId="0" applyNumberFormat="1" applyFont="1" applyBorder="1" applyAlignment="1" applyProtection="1">
      <alignment horizontal="center" textRotation="60" wrapText="1"/>
    </xf>
    <xf numFmtId="10" fontId="11" fillId="0" borderId="1" xfId="0" applyNumberFormat="1" applyFont="1" applyBorder="1" applyAlignment="1" applyProtection="1">
      <alignment horizontal="center" textRotation="60" wrapText="1"/>
    </xf>
    <xf numFmtId="0" fontId="11" fillId="0" borderId="0" xfId="0" applyFont="1" applyAlignment="1">
      <alignment horizontal="center" textRotation="60" wrapText="1"/>
    </xf>
    <xf numFmtId="0" fontId="11" fillId="0" borderId="2" xfId="0" applyFont="1" applyBorder="1" applyAlignment="1"/>
    <xf numFmtId="3" fontId="12" fillId="0" borderId="3" xfId="0" applyNumberFormat="1" applyFont="1" applyBorder="1" applyAlignment="1">
      <alignment wrapText="1"/>
    </xf>
    <xf numFmtId="3" fontId="12" fillId="0" borderId="3" xfId="0" applyNumberFormat="1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3" fontId="12" fillId="0" borderId="0" xfId="0" applyNumberFormat="1" applyFont="1" applyAlignment="1">
      <alignment wrapText="1"/>
    </xf>
    <xf numFmtId="0" fontId="12" fillId="0" borderId="5" xfId="0" applyFont="1" applyBorder="1" applyAlignment="1">
      <alignment wrapText="1"/>
    </xf>
    <xf numFmtId="164" fontId="12" fillId="0" borderId="5" xfId="0" applyNumberFormat="1" applyFont="1" applyBorder="1" applyAlignment="1">
      <alignment wrapText="1"/>
    </xf>
    <xf numFmtId="3" fontId="12" fillId="0" borderId="5" xfId="0" applyNumberFormat="1" applyFont="1" applyBorder="1" applyAlignment="1">
      <alignment wrapText="1"/>
    </xf>
    <xf numFmtId="164" fontId="12" fillId="0" borderId="5" xfId="0" applyNumberFormat="1" applyFont="1" applyBorder="1" applyAlignment="1">
      <alignment horizontal="right" wrapText="1"/>
    </xf>
    <xf numFmtId="164" fontId="12" fillId="0" borderId="6" xfId="0" applyNumberFormat="1" applyFont="1" applyBorder="1" applyAlignment="1">
      <alignment wrapText="1"/>
    </xf>
    <xf numFmtId="3" fontId="12" fillId="0" borderId="6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3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horizontal="right" wrapText="1"/>
    </xf>
    <xf numFmtId="0" fontId="12" fillId="0" borderId="2" xfId="0" applyFont="1" applyBorder="1" applyAlignment="1">
      <alignment wrapText="1"/>
    </xf>
    <xf numFmtId="3" fontId="12" fillId="0" borderId="7" xfId="0" applyNumberFormat="1" applyFont="1" applyBorder="1" applyAlignment="1">
      <alignment wrapText="1"/>
    </xf>
    <xf numFmtId="164" fontId="12" fillId="0" borderId="7" xfId="0" applyNumberFormat="1" applyFont="1" applyBorder="1" applyAlignment="1">
      <alignment horizontal="right" wrapText="1"/>
    </xf>
    <xf numFmtId="164" fontId="12" fillId="0" borderId="8" xfId="0" applyNumberFormat="1" applyFont="1" applyBorder="1" applyAlignment="1">
      <alignment horizontal="right" wrapText="1"/>
    </xf>
    <xf numFmtId="10" fontId="12" fillId="0" borderId="3" xfId="0" applyNumberFormat="1" applyFont="1" applyBorder="1" applyAlignment="1">
      <alignment wrapText="1"/>
    </xf>
    <xf numFmtId="164" fontId="12" fillId="0" borderId="3" xfId="0" applyNumberFormat="1" applyFont="1" applyBorder="1" applyAlignment="1">
      <alignment horizontal="right" wrapText="1"/>
    </xf>
    <xf numFmtId="164" fontId="12" fillId="0" borderId="4" xfId="0" applyNumberFormat="1" applyFont="1" applyBorder="1" applyAlignment="1">
      <alignment horizontal="right" wrapText="1"/>
    </xf>
    <xf numFmtId="0" fontId="12" fillId="0" borderId="6" xfId="0" applyFont="1" applyBorder="1" applyAlignment="1">
      <alignment wrapText="1"/>
    </xf>
    <xf numFmtId="164" fontId="12" fillId="0" borderId="9" xfId="0" applyNumberFormat="1" applyFont="1" applyBorder="1" applyAlignment="1">
      <alignment horizontal="right" wrapText="1"/>
    </xf>
    <xf numFmtId="164" fontId="12" fillId="0" borderId="10" xfId="0" applyNumberFormat="1" applyFont="1" applyBorder="1" applyAlignment="1">
      <alignment horizontal="right" wrapText="1"/>
    </xf>
    <xf numFmtId="0" fontId="11" fillId="0" borderId="11" xfId="0" applyFont="1" applyBorder="1" applyAlignment="1">
      <alignment wrapText="1"/>
    </xf>
    <xf numFmtId="164" fontId="12" fillId="0" borderId="11" xfId="0" applyNumberFormat="1" applyFont="1" applyBorder="1" applyAlignment="1">
      <alignment wrapText="1"/>
    </xf>
    <xf numFmtId="3" fontId="12" fillId="0" borderId="11" xfId="0" applyNumberFormat="1" applyFont="1" applyBorder="1" applyAlignment="1">
      <alignment wrapText="1"/>
    </xf>
    <xf numFmtId="164" fontId="12" fillId="0" borderId="11" xfId="0" applyNumberFormat="1" applyFont="1" applyBorder="1" applyAlignment="1">
      <alignment horizontal="right" wrapText="1"/>
    </xf>
    <xf numFmtId="0" fontId="12" fillId="0" borderId="2" xfId="0" applyFont="1" applyBorder="1" applyAlignment="1"/>
    <xf numFmtId="3" fontId="8" fillId="0" borderId="0" xfId="0" applyNumberFormat="1" applyFont="1" applyAlignment="1"/>
    <xf numFmtId="166" fontId="8" fillId="0" borderId="0" xfId="0" applyNumberFormat="1" applyFont="1" applyAlignment="1"/>
    <xf numFmtId="0" fontId="11" fillId="0" borderId="5" xfId="0" applyFont="1" applyBorder="1" applyAlignment="1">
      <alignment wrapText="1"/>
    </xf>
    <xf numFmtId="0" fontId="13" fillId="0" borderId="0" xfId="0" applyFont="1" applyAlignment="1">
      <alignment wrapText="1"/>
    </xf>
    <xf numFmtId="3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horizontal="right" wrapText="1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/>
    <xf numFmtId="3" fontId="15" fillId="0" borderId="0" xfId="0" applyNumberFormat="1" applyFont="1"/>
    <xf numFmtId="4" fontId="8" fillId="0" borderId="0" xfId="0" applyNumberFormat="1" applyFont="1" applyAlignment="1"/>
    <xf numFmtId="3" fontId="16" fillId="0" borderId="6" xfId="0" applyNumberFormat="1" applyFont="1" applyFill="1" applyBorder="1" applyAlignment="1">
      <alignment wrapText="1"/>
    </xf>
    <xf numFmtId="3" fontId="16" fillId="0" borderId="5" xfId="0" applyNumberFormat="1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3" fontId="8" fillId="0" borderId="0" xfId="0" applyNumberFormat="1" applyFont="1" applyAlignment="1">
      <alignment wrapText="1"/>
    </xf>
    <xf numFmtId="166" fontId="8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17" fontId="8" fillId="0" borderId="0" xfId="0" applyNumberFormat="1" applyFont="1" applyAlignment="1">
      <alignment horizontal="left" wrapText="1"/>
    </xf>
    <xf numFmtId="3" fontId="8" fillId="0" borderId="0" xfId="0" applyNumberFormat="1" applyFont="1" applyAlignment="1">
      <alignment horizontal="right" wrapText="1"/>
    </xf>
    <xf numFmtId="3" fontId="15" fillId="0" borderId="0" xfId="0" applyNumberFormat="1" applyFont="1" applyAlignment="1">
      <alignment wrapText="1"/>
    </xf>
    <xf numFmtId="4" fontId="8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41" fontId="0" fillId="0" borderId="6" xfId="0" applyNumberFormat="1" applyBorder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17" fontId="18" fillId="0" borderId="0" xfId="0" applyNumberFormat="1" applyFont="1" applyAlignment="1">
      <alignment horizontal="left"/>
    </xf>
    <xf numFmtId="0" fontId="17" fillId="0" borderId="0" xfId="0" applyFont="1" applyBorder="1" applyAlignment="1">
      <alignment horizontal="center" textRotation="60" wrapText="1"/>
    </xf>
    <xf numFmtId="0" fontId="17" fillId="0" borderId="1" xfId="0" applyFont="1" applyBorder="1" applyAlignment="1" applyProtection="1">
      <alignment horizontal="center" textRotation="60" wrapText="1"/>
    </xf>
    <xf numFmtId="17" fontId="17" fillId="0" borderId="1" xfId="0" applyNumberFormat="1" applyFont="1" applyBorder="1" applyAlignment="1" applyProtection="1">
      <alignment horizontal="center" textRotation="60" wrapText="1"/>
    </xf>
    <xf numFmtId="9" fontId="17" fillId="0" borderId="1" xfId="0" applyNumberFormat="1" applyFont="1" applyBorder="1" applyAlignment="1" applyProtection="1">
      <alignment horizontal="center" textRotation="60" wrapText="1"/>
    </xf>
    <xf numFmtId="165" fontId="17" fillId="0" borderId="1" xfId="0" applyNumberFormat="1" applyFont="1" applyBorder="1" applyAlignment="1" applyProtection="1">
      <alignment horizontal="center" textRotation="60" wrapText="1"/>
    </xf>
    <xf numFmtId="10" fontId="17" fillId="0" borderId="1" xfId="0" applyNumberFormat="1" applyFont="1" applyBorder="1" applyAlignment="1" applyProtection="1">
      <alignment horizontal="center" textRotation="60" wrapText="1"/>
    </xf>
    <xf numFmtId="0" fontId="17" fillId="0" borderId="0" xfId="0" applyFont="1" applyAlignment="1">
      <alignment horizontal="center" textRotation="60" wrapText="1"/>
    </xf>
    <xf numFmtId="0" fontId="17" fillId="0" borderId="2" xfId="0" applyFont="1" applyBorder="1" applyAlignment="1"/>
    <xf numFmtId="3" fontId="18" fillId="0" borderId="3" xfId="0" applyNumberFormat="1" applyFont="1" applyBorder="1" applyAlignment="1">
      <alignment wrapText="1"/>
    </xf>
    <xf numFmtId="3" fontId="18" fillId="0" borderId="3" xfId="0" applyNumberFormat="1" applyFont="1" applyBorder="1" applyAlignment="1">
      <alignment horizontal="right" wrapText="1"/>
    </xf>
    <xf numFmtId="3" fontId="18" fillId="0" borderId="4" xfId="0" applyNumberFormat="1" applyFont="1" applyBorder="1" applyAlignment="1">
      <alignment horizontal="right" wrapText="1"/>
    </xf>
    <xf numFmtId="3" fontId="18" fillId="0" borderId="0" xfId="0" applyNumberFormat="1" applyFont="1" applyAlignment="1">
      <alignment wrapText="1"/>
    </xf>
    <xf numFmtId="0" fontId="18" fillId="0" borderId="5" xfId="0" applyFont="1" applyBorder="1" applyAlignment="1">
      <alignment wrapText="1"/>
    </xf>
    <xf numFmtId="164" fontId="18" fillId="0" borderId="5" xfId="0" applyNumberFormat="1" applyFont="1" applyBorder="1" applyAlignment="1">
      <alignment wrapText="1"/>
    </xf>
    <xf numFmtId="3" fontId="18" fillId="0" borderId="6" xfId="0" applyNumberFormat="1" applyFont="1" applyFill="1" applyBorder="1" applyAlignment="1">
      <alignment wrapText="1" readingOrder="1"/>
    </xf>
    <xf numFmtId="3" fontId="18" fillId="0" borderId="5" xfId="0" applyNumberFormat="1" applyFont="1" applyBorder="1" applyAlignment="1">
      <alignment wrapText="1"/>
    </xf>
    <xf numFmtId="164" fontId="18" fillId="0" borderId="5" xfId="0" applyNumberFormat="1" applyFont="1" applyBorder="1" applyAlignment="1">
      <alignment horizontal="right" wrapText="1"/>
    </xf>
    <xf numFmtId="3" fontId="18" fillId="0" borderId="5" xfId="0" applyNumberFormat="1" applyFont="1" applyFill="1" applyBorder="1" applyAlignment="1">
      <alignment wrapText="1" readingOrder="1"/>
    </xf>
    <xf numFmtId="164" fontId="18" fillId="0" borderId="6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164" fontId="18" fillId="0" borderId="1" xfId="0" applyNumberFormat="1" applyFont="1" applyBorder="1" applyAlignment="1">
      <alignment wrapText="1"/>
    </xf>
    <xf numFmtId="3" fontId="18" fillId="0" borderId="1" xfId="0" applyNumberFormat="1" applyFont="1" applyBorder="1" applyAlignment="1">
      <alignment wrapText="1"/>
    </xf>
    <xf numFmtId="164" fontId="18" fillId="0" borderId="1" xfId="0" applyNumberFormat="1" applyFont="1" applyBorder="1" applyAlignment="1">
      <alignment horizontal="right" wrapText="1"/>
    </xf>
    <xf numFmtId="0" fontId="18" fillId="0" borderId="2" xfId="0" applyFont="1" applyBorder="1" applyAlignment="1">
      <alignment wrapText="1"/>
    </xf>
    <xf numFmtId="3" fontId="18" fillId="0" borderId="7" xfId="0" applyNumberFormat="1" applyFont="1" applyBorder="1" applyAlignment="1">
      <alignment wrapText="1"/>
    </xf>
    <xf numFmtId="164" fontId="18" fillId="0" borderId="7" xfId="0" applyNumberFormat="1" applyFont="1" applyBorder="1" applyAlignment="1">
      <alignment horizontal="right" wrapText="1"/>
    </xf>
    <xf numFmtId="164" fontId="18" fillId="0" borderId="8" xfId="0" applyNumberFormat="1" applyFont="1" applyBorder="1" applyAlignment="1">
      <alignment horizontal="right" wrapText="1"/>
    </xf>
    <xf numFmtId="0" fontId="17" fillId="0" borderId="2" xfId="0" applyFont="1" applyBorder="1" applyAlignment="1">
      <alignment wrapText="1"/>
    </xf>
    <xf numFmtId="10" fontId="18" fillId="0" borderId="3" xfId="0" applyNumberFormat="1" applyFont="1" applyBorder="1" applyAlignment="1">
      <alignment wrapText="1"/>
    </xf>
    <xf numFmtId="164" fontId="18" fillId="0" borderId="3" xfId="0" applyNumberFormat="1" applyFont="1" applyBorder="1" applyAlignment="1">
      <alignment horizontal="right" wrapText="1"/>
    </xf>
    <xf numFmtId="164" fontId="18" fillId="0" borderId="4" xfId="0" applyNumberFormat="1" applyFont="1" applyBorder="1" applyAlignment="1">
      <alignment horizontal="right" wrapText="1"/>
    </xf>
    <xf numFmtId="0" fontId="18" fillId="0" borderId="6" xfId="0" applyFont="1" applyBorder="1" applyAlignment="1">
      <alignment wrapText="1"/>
    </xf>
    <xf numFmtId="3" fontId="18" fillId="0" borderId="6" xfId="0" applyNumberFormat="1" applyFont="1" applyBorder="1" applyAlignment="1">
      <alignment wrapText="1"/>
    </xf>
    <xf numFmtId="164" fontId="18" fillId="0" borderId="9" xfId="0" applyNumberFormat="1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17" fillId="0" borderId="11" xfId="0" applyFont="1" applyBorder="1" applyAlignment="1">
      <alignment wrapText="1"/>
    </xf>
    <xf numFmtId="164" fontId="18" fillId="0" borderId="11" xfId="0" applyNumberFormat="1" applyFont="1" applyBorder="1" applyAlignment="1">
      <alignment wrapText="1"/>
    </xf>
    <xf numFmtId="3" fontId="18" fillId="0" borderId="11" xfId="0" applyNumberFormat="1" applyFont="1" applyBorder="1" applyAlignment="1">
      <alignment wrapText="1"/>
    </xf>
    <xf numFmtId="164" fontId="18" fillId="0" borderId="11" xfId="0" applyNumberFormat="1" applyFont="1" applyBorder="1" applyAlignment="1">
      <alignment horizontal="right" wrapText="1"/>
    </xf>
    <xf numFmtId="0" fontId="18" fillId="0" borderId="2" xfId="0" applyFont="1" applyBorder="1" applyAlignment="1"/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horizontal="right" wrapText="1"/>
    </xf>
    <xf numFmtId="0" fontId="18" fillId="0" borderId="0" xfId="0" applyFont="1" applyAlignment="1"/>
    <xf numFmtId="3" fontId="18" fillId="0" borderId="0" xfId="0" applyNumberFormat="1" applyFont="1" applyAlignment="1"/>
    <xf numFmtId="3" fontId="18" fillId="0" borderId="0" xfId="0" applyNumberFormat="1" applyFont="1" applyAlignment="1">
      <alignment horizontal="right"/>
    </xf>
    <xf numFmtId="3" fontId="19" fillId="0" borderId="0" xfId="0" applyNumberFormat="1" applyFont="1"/>
    <xf numFmtId="4" fontId="18" fillId="0" borderId="0" xfId="0" applyNumberFormat="1" applyFont="1" applyAlignment="1"/>
    <xf numFmtId="166" fontId="18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66"/>
  <sheetViews>
    <sheetView showGridLines="0" zoomScale="115" zoomScaleNormal="115"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AB28" sqref="A28:AB28"/>
    </sheetView>
  </sheetViews>
  <sheetFormatPr defaultRowHeight="12.75" x14ac:dyDescent="0.2"/>
  <cols>
    <col min="1" max="1" width="26.7109375" style="51" customWidth="1"/>
    <col min="2" max="2" width="7.5703125" style="44" customWidth="1"/>
    <col min="3" max="3" width="11.5703125" style="44" customWidth="1"/>
    <col min="4" max="4" width="8" style="50" customWidth="1"/>
    <col min="5" max="5" width="11.140625" style="44" customWidth="1"/>
    <col min="6" max="6" width="9.5703125" style="50" customWidth="1"/>
    <col min="7" max="7" width="9.5703125" style="44" customWidth="1"/>
    <col min="8" max="8" width="7.140625" style="50" customWidth="1"/>
    <col min="9" max="9" width="9.5703125" style="44" customWidth="1"/>
    <col min="10" max="10" width="7" style="50" customWidth="1"/>
    <col min="11" max="11" width="9.5703125" style="44" customWidth="1"/>
    <col min="12" max="12" width="7.85546875" style="50" customWidth="1"/>
    <col min="13" max="13" width="9.5703125" style="44" customWidth="1"/>
    <col min="14" max="14" width="7.7109375" style="50" customWidth="1"/>
    <col min="15" max="15" width="9.5703125" style="44" customWidth="1"/>
    <col min="16" max="16" width="7" style="50" bestFit="1" customWidth="1"/>
    <col min="17" max="17" width="9.5703125" style="44" customWidth="1"/>
    <col min="18" max="18" width="6" style="50" bestFit="1" customWidth="1"/>
    <col min="19" max="19" width="9.5703125" style="44" customWidth="1"/>
    <col min="20" max="20" width="6" style="50" bestFit="1" customWidth="1"/>
    <col min="21" max="21" width="9.5703125" style="44" customWidth="1"/>
    <col min="22" max="22" width="6" style="50" bestFit="1" customWidth="1"/>
    <col min="23" max="23" width="9.5703125" style="44" customWidth="1"/>
    <col min="24" max="24" width="6" style="50" bestFit="1" customWidth="1"/>
    <col min="25" max="25" width="9.5703125" style="44" customWidth="1"/>
    <col min="26" max="26" width="8.5703125" style="50" customWidth="1"/>
    <col min="27" max="27" width="9.5703125" style="44" customWidth="1"/>
    <col min="28" max="28" width="6" style="50" bestFit="1" customWidth="1"/>
    <col min="29" max="16384" width="9.140625" style="44"/>
  </cols>
  <sheetData>
    <row r="1" spans="1:28" s="2" customFormat="1" ht="20.25" x14ac:dyDescent="0.3">
      <c r="A1" s="1" t="s">
        <v>0</v>
      </c>
      <c r="D1" s="3"/>
      <c r="F1" s="3"/>
      <c r="H1" s="3"/>
      <c r="J1" s="3"/>
      <c r="L1" s="3"/>
      <c r="N1" s="3"/>
      <c r="P1" s="3"/>
      <c r="R1" s="3"/>
      <c r="T1" s="3"/>
      <c r="V1" s="3"/>
      <c r="X1" s="3"/>
      <c r="Z1" s="3"/>
      <c r="AB1" s="3"/>
    </row>
    <row r="2" spans="1:28" s="2" customFormat="1" ht="15.75" x14ac:dyDescent="0.25">
      <c r="A2" s="4" t="s">
        <v>46</v>
      </c>
      <c r="D2" s="3"/>
      <c r="F2" s="3"/>
      <c r="H2" s="3"/>
      <c r="J2" s="3"/>
      <c r="L2" s="3"/>
      <c r="N2" s="3"/>
      <c r="P2" s="3"/>
      <c r="R2" s="3"/>
      <c r="T2" s="3"/>
      <c r="V2" s="3"/>
      <c r="X2" s="3"/>
      <c r="Z2" s="3"/>
      <c r="AB2" s="3"/>
    </row>
    <row r="3" spans="1:28" s="2" customFormat="1" x14ac:dyDescent="0.2">
      <c r="D3" s="3"/>
      <c r="F3" s="3"/>
      <c r="H3" s="3"/>
      <c r="J3" s="3"/>
      <c r="L3" s="3"/>
      <c r="N3" s="3"/>
      <c r="P3" s="3"/>
      <c r="R3" s="3"/>
      <c r="T3" s="3"/>
      <c r="V3" s="3"/>
      <c r="X3" s="3"/>
      <c r="Z3" s="3"/>
      <c r="AB3" s="3"/>
    </row>
    <row r="4" spans="1:28" s="2" customFormat="1" x14ac:dyDescent="0.2">
      <c r="A4" s="5" t="s">
        <v>6</v>
      </c>
      <c r="D4" s="3"/>
      <c r="E4" s="6">
        <v>42156</v>
      </c>
      <c r="F4" s="3"/>
      <c r="H4" s="3"/>
      <c r="J4" s="3"/>
      <c r="L4" s="3"/>
      <c r="N4" s="3"/>
      <c r="P4" s="3"/>
      <c r="R4" s="3"/>
      <c r="T4" s="3"/>
      <c r="V4" s="3"/>
      <c r="X4" s="3"/>
      <c r="Z4" s="3"/>
      <c r="AB4" s="3"/>
    </row>
    <row r="5" spans="1:28" s="2" customFormat="1" ht="4.5" customHeight="1" x14ac:dyDescent="0.2">
      <c r="D5" s="3"/>
      <c r="F5" s="3"/>
      <c r="H5" s="3"/>
      <c r="J5" s="3"/>
      <c r="L5" s="3"/>
      <c r="N5" s="3"/>
      <c r="P5" s="3"/>
      <c r="R5" s="3"/>
      <c r="T5" s="3"/>
      <c r="V5" s="3"/>
      <c r="X5" s="3"/>
      <c r="Z5" s="3"/>
      <c r="AB5" s="3"/>
    </row>
    <row r="6" spans="1:28" s="13" customFormat="1" ht="41.25" customHeight="1" x14ac:dyDescent="0.2">
      <c r="A6" s="7"/>
      <c r="B6" s="8" t="s">
        <v>4</v>
      </c>
      <c r="C6" s="9">
        <f>E4</f>
        <v>42156</v>
      </c>
      <c r="D6" s="10" t="s">
        <v>14</v>
      </c>
      <c r="E6" s="11">
        <f>DATE(YEAR(E4),MONTH(E4)+1,1)</f>
        <v>42186</v>
      </c>
      <c r="F6" s="8" t="s">
        <v>1</v>
      </c>
      <c r="G6" s="11">
        <f>DATE(YEAR(E6),MONTH(E6)+1,1)</f>
        <v>42217</v>
      </c>
      <c r="H6" s="8" t="s">
        <v>1</v>
      </c>
      <c r="I6" s="11">
        <f>DATE(YEAR(G6),MONTH(G6)+1,1)</f>
        <v>42248</v>
      </c>
      <c r="J6" s="8" t="s">
        <v>1</v>
      </c>
      <c r="K6" s="11">
        <f>DATE(YEAR(I6),MONTH(I6)+1,1)</f>
        <v>42278</v>
      </c>
      <c r="L6" s="8" t="s">
        <v>1</v>
      </c>
      <c r="M6" s="11">
        <f>DATE(YEAR(K6),MONTH(K6)+1,1)</f>
        <v>42309</v>
      </c>
      <c r="N6" s="8" t="s">
        <v>1</v>
      </c>
      <c r="O6" s="11">
        <f>DATE(YEAR(M6),MONTH(M6)+1,1)</f>
        <v>42339</v>
      </c>
      <c r="P6" s="8" t="s">
        <v>1</v>
      </c>
      <c r="Q6" s="11">
        <f>DATE(YEAR(O6),MONTH(O6)+1,1)</f>
        <v>42370</v>
      </c>
      <c r="R6" s="8" t="s">
        <v>1</v>
      </c>
      <c r="S6" s="11">
        <f>DATE(YEAR(Q6),MONTH(Q6)+1,1)</f>
        <v>42401</v>
      </c>
      <c r="T6" s="8" t="s">
        <v>1</v>
      </c>
      <c r="U6" s="11">
        <f>DATE(YEAR(S6),MONTH(S6)+1,1)</f>
        <v>42430</v>
      </c>
      <c r="V6" s="8" t="s">
        <v>1</v>
      </c>
      <c r="W6" s="11">
        <f>DATE(YEAR(U6),MONTH(U6)+1,1)</f>
        <v>42461</v>
      </c>
      <c r="X6" s="8" t="s">
        <v>1</v>
      </c>
      <c r="Y6" s="11">
        <f>DATE(YEAR(W6),MONTH(W6)+1,1)</f>
        <v>42491</v>
      </c>
      <c r="Z6" s="12" t="s">
        <v>1</v>
      </c>
      <c r="AA6" s="8" t="s">
        <v>2</v>
      </c>
      <c r="AB6" s="10" t="s">
        <v>3</v>
      </c>
    </row>
    <row r="7" spans="1:28" s="18" customFormat="1" ht="12" x14ac:dyDescent="0.2">
      <c r="A7" s="14" t="s">
        <v>9</v>
      </c>
      <c r="B7" s="15"/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  <c r="W7" s="15"/>
      <c r="X7" s="16"/>
      <c r="Y7" s="15"/>
      <c r="Z7" s="16"/>
      <c r="AA7" s="15"/>
      <c r="AB7" s="17"/>
    </row>
    <row r="8" spans="1:28" s="18" customFormat="1" ht="12" x14ac:dyDescent="0.2">
      <c r="A8" s="19" t="s">
        <v>18</v>
      </c>
      <c r="B8" s="20"/>
      <c r="C8" s="21">
        <v>7950</v>
      </c>
      <c r="D8" s="21">
        <f>IF($C$13=0,"-",(C8*100)/$C$13)</f>
        <v>4.9363551692021108</v>
      </c>
      <c r="E8" s="21">
        <v>13250</v>
      </c>
      <c r="F8" s="21">
        <f>IF(E$13=0,"-",(E8*100)/E$13)</f>
        <v>4.9401588307669364</v>
      </c>
      <c r="G8" s="21">
        <v>13250</v>
      </c>
      <c r="H8" s="22">
        <f t="shared" ref="H8:H11" si="0">IF(G$13=0,"-",(G8*100)/G$13)</f>
        <v>4.9174243830024125</v>
      </c>
      <c r="I8" s="21">
        <v>18550</v>
      </c>
      <c r="J8" s="22">
        <f t="shared" ref="J8:J11" si="1">IF(I$13=0,"-",(I8*100)/I$13)</f>
        <v>4.9499666444296198</v>
      </c>
      <c r="K8" s="21">
        <v>19875</v>
      </c>
      <c r="L8" s="22">
        <f t="shared" ref="L8:L11" si="2">IF(K$13=0,"-",(K8*100)/K$13)</f>
        <v>4.9401588307669364</v>
      </c>
      <c r="M8" s="21">
        <v>33125</v>
      </c>
      <c r="N8" s="22">
        <f t="shared" ref="N8:N11" si="3">IF(M$13=0,"-",(M8*100)/M$13)</f>
        <v>4.9079527354891281</v>
      </c>
      <c r="O8" s="21">
        <v>33125</v>
      </c>
      <c r="P8" s="22">
        <f>IF(O$13=0,"-",(O8*100)/O$13)</f>
        <v>3.4643239992679162</v>
      </c>
      <c r="Q8" s="21">
        <v>46375</v>
      </c>
      <c r="R8" s="22">
        <f t="shared" ref="R8:R11" si="4">IF(Q$13=0,"-",(Q8*100)/Q$13)</f>
        <v>3.481802654053344</v>
      </c>
      <c r="S8" s="21">
        <v>31800</v>
      </c>
      <c r="T8" s="22">
        <f t="shared" ref="T8:T11" si="5">IF(S$13=0,"-",(S8*100)/S$13)</f>
        <v>3.4617896799477466</v>
      </c>
      <c r="U8" s="21">
        <v>53000</v>
      </c>
      <c r="V8" s="22">
        <f t="shared" ref="V8:V11" si="6">IF(U$13=0,"-",(U8*100)/U$13)</f>
        <v>3.4873009606527177</v>
      </c>
      <c r="W8" s="21">
        <v>53000</v>
      </c>
      <c r="X8" s="22">
        <f t="shared" ref="X8:X11" si="7">IF(W$13=0,"-",(W8*100)/W$13)</f>
        <v>3.4873009606527177</v>
      </c>
      <c r="Y8" s="21">
        <v>74200</v>
      </c>
      <c r="Z8" s="22">
        <f t="shared" ref="Z8:Z11" si="8">IF(Y$13=0,"-",(Y8*100)/Y$13)</f>
        <v>3.5020483679133076</v>
      </c>
      <c r="AA8" s="21">
        <f>SUM($C$8,E$8,G$8,I$8,K$8,M$8,O$8,Q$8,S$8,U$8,W$8,Y$8)</f>
        <v>397500</v>
      </c>
      <c r="AB8" s="22">
        <f t="shared" ref="AB8:AB11" si="9">IF(AA$13=0,"-",(AA8*100)/AA$13)</f>
        <v>3.7800406247384877</v>
      </c>
    </row>
    <row r="9" spans="1:28" s="18" customFormat="1" ht="24" x14ac:dyDescent="0.2">
      <c r="A9" s="19" t="s">
        <v>19</v>
      </c>
      <c r="B9" s="20"/>
      <c r="C9" s="21">
        <v>105000</v>
      </c>
      <c r="D9" s="21">
        <f>IF($C$13=0,"-",(C9*100)/$C$13)</f>
        <v>65.197143744178831</v>
      </c>
      <c r="E9" s="21">
        <v>175000</v>
      </c>
      <c r="F9" s="21">
        <f t="shared" ref="F9:F12" si="10">IF(E$13=0,"-",(E9*100)/E$13)</f>
        <v>65.247380783714249</v>
      </c>
      <c r="G9" s="21">
        <v>175000</v>
      </c>
      <c r="H9" s="22">
        <f t="shared" si="0"/>
        <v>64.947114492484687</v>
      </c>
      <c r="I9" s="21">
        <v>245000</v>
      </c>
      <c r="J9" s="22">
        <f t="shared" si="1"/>
        <v>65.376917945296867</v>
      </c>
      <c r="K9" s="21">
        <v>262500</v>
      </c>
      <c r="L9" s="22">
        <f t="shared" si="2"/>
        <v>65.247380783714249</v>
      </c>
      <c r="M9" s="21">
        <v>437500</v>
      </c>
      <c r="N9" s="22">
        <f t="shared" si="3"/>
        <v>64.822017261177166</v>
      </c>
      <c r="O9" s="21">
        <v>656250</v>
      </c>
      <c r="P9" s="22">
        <f t="shared" ref="P9:P11" si="11">IF(O$13=0,"-",(O9*100)/O$13)</f>
        <v>68.632833947760602</v>
      </c>
      <c r="Q9" s="21">
        <v>918750</v>
      </c>
      <c r="R9" s="22">
        <f t="shared" si="4"/>
        <v>68.979109184075682</v>
      </c>
      <c r="S9" s="21">
        <v>630000</v>
      </c>
      <c r="T9" s="22">
        <f t="shared" si="5"/>
        <v>68.582625734813845</v>
      </c>
      <c r="U9" s="21">
        <v>1050000</v>
      </c>
      <c r="V9" s="22">
        <f t="shared" si="6"/>
        <v>69.088037899723645</v>
      </c>
      <c r="W9" s="21">
        <v>1050000</v>
      </c>
      <c r="X9" s="22">
        <f t="shared" si="7"/>
        <v>69.088037899723645</v>
      </c>
      <c r="Y9" s="21">
        <v>1470000</v>
      </c>
      <c r="Z9" s="22">
        <f t="shared" si="8"/>
        <v>69.380203515263645</v>
      </c>
      <c r="AA9" s="21">
        <f>SUM($C$9,E$9,G$9,I$9,K$9,M$9,O$9,Q$9,S$9,U$9,W$9,Y$9)</f>
        <v>7175000</v>
      </c>
      <c r="AB9" s="22">
        <f t="shared" si="9"/>
        <v>68.230921968550064</v>
      </c>
    </row>
    <row r="10" spans="1:28" s="18" customFormat="1" ht="24" x14ac:dyDescent="0.2">
      <c r="A10" s="19" t="s">
        <v>20</v>
      </c>
      <c r="B10" s="23"/>
      <c r="C10" s="24">
        <v>2500</v>
      </c>
      <c r="D10" s="21">
        <f>IF($C$13=0,"-",(C10*100)/$C$13)</f>
        <v>1.5523129462899721</v>
      </c>
      <c r="E10" s="24">
        <v>4000</v>
      </c>
      <c r="F10" s="21">
        <f t="shared" si="10"/>
        <v>1.4913687036277543</v>
      </c>
      <c r="G10" s="24">
        <v>5000</v>
      </c>
      <c r="H10" s="22">
        <f t="shared" si="0"/>
        <v>1.8556318426424196</v>
      </c>
      <c r="I10" s="24">
        <v>5000</v>
      </c>
      <c r="J10" s="22">
        <f t="shared" si="1"/>
        <v>1.3342228152101401</v>
      </c>
      <c r="K10" s="24">
        <v>6000</v>
      </c>
      <c r="L10" s="22">
        <f t="shared" si="2"/>
        <v>1.4913687036277543</v>
      </c>
      <c r="M10" s="24">
        <v>15000</v>
      </c>
      <c r="N10" s="22">
        <f t="shared" si="3"/>
        <v>2.2224691632403601</v>
      </c>
      <c r="O10" s="24">
        <v>15000</v>
      </c>
      <c r="P10" s="22">
        <f t="shared" si="11"/>
        <v>1.5687504902345282</v>
      </c>
      <c r="Q10" s="24">
        <v>15000</v>
      </c>
      <c r="R10" s="22">
        <f t="shared" si="4"/>
        <v>1.1261895376991948</v>
      </c>
      <c r="S10" s="24">
        <v>15000</v>
      </c>
      <c r="T10" s="22">
        <f t="shared" si="5"/>
        <v>1.6329196603527107</v>
      </c>
      <c r="U10" s="24">
        <v>15000</v>
      </c>
      <c r="V10" s="22">
        <f t="shared" si="6"/>
        <v>0.98697196999605208</v>
      </c>
      <c r="W10" s="24">
        <v>15000</v>
      </c>
      <c r="X10" s="22">
        <f t="shared" si="7"/>
        <v>0.98697196999605208</v>
      </c>
      <c r="Y10" s="24">
        <v>13000</v>
      </c>
      <c r="Z10" s="22">
        <f t="shared" si="8"/>
        <v>0.61356642564518871</v>
      </c>
      <c r="AA10" s="21">
        <f>SUM(C10,E10,G10,I10,K10,M10,O10,Q10,S10,U10,W10,Y10)</f>
        <v>125500</v>
      </c>
      <c r="AB10" s="22">
        <f t="shared" si="9"/>
        <v>1.1934467884394471</v>
      </c>
    </row>
    <row r="11" spans="1:28" s="18" customFormat="1" ht="24" x14ac:dyDescent="0.2">
      <c r="A11" s="19" t="s">
        <v>21</v>
      </c>
      <c r="B11" s="20"/>
      <c r="C11" s="21">
        <v>600</v>
      </c>
      <c r="D11" s="21">
        <f>IF($C$13=0,"-",(C11*100)/$C$13)</f>
        <v>0.37255510710959328</v>
      </c>
      <c r="E11" s="21">
        <v>960</v>
      </c>
      <c r="F11" s="21">
        <f t="shared" si="10"/>
        <v>0.35792848887066103</v>
      </c>
      <c r="G11" s="21">
        <v>1200</v>
      </c>
      <c r="H11" s="22">
        <f t="shared" si="0"/>
        <v>0.44535164223418072</v>
      </c>
      <c r="I11" s="21">
        <v>1200</v>
      </c>
      <c r="J11" s="22">
        <f t="shared" si="1"/>
        <v>0.32021347565043362</v>
      </c>
      <c r="K11" s="21">
        <v>1440</v>
      </c>
      <c r="L11" s="22">
        <f t="shared" si="2"/>
        <v>0.35792848887066103</v>
      </c>
      <c r="M11" s="21">
        <v>1800</v>
      </c>
      <c r="N11" s="22">
        <f t="shared" si="3"/>
        <v>0.26669629958884322</v>
      </c>
      <c r="O11" s="21">
        <v>1800</v>
      </c>
      <c r="P11" s="22">
        <f t="shared" si="11"/>
        <v>0.18825005882814339</v>
      </c>
      <c r="Q11" s="21">
        <v>1800</v>
      </c>
      <c r="R11" s="22">
        <f t="shared" si="4"/>
        <v>0.13514274452390337</v>
      </c>
      <c r="S11" s="21">
        <v>1800</v>
      </c>
      <c r="T11" s="22">
        <f t="shared" si="5"/>
        <v>0.19595035924232529</v>
      </c>
      <c r="U11" s="21">
        <v>1800</v>
      </c>
      <c r="V11" s="22">
        <f t="shared" si="6"/>
        <v>0.11843663639952626</v>
      </c>
      <c r="W11" s="21">
        <v>1800</v>
      </c>
      <c r="X11" s="22">
        <f t="shared" si="7"/>
        <v>0.11843663639952626</v>
      </c>
      <c r="Y11" s="21">
        <v>1560</v>
      </c>
      <c r="Z11" s="22">
        <f t="shared" si="8"/>
        <v>7.3627971077422638E-2</v>
      </c>
      <c r="AA11" s="21">
        <f t="shared" ref="AA11:AA12" si="12">SUM(C11,E11,G11,I11,K11,M11,O11,Q11,S11,U11,W11,Y11)</f>
        <v>17760</v>
      </c>
      <c r="AB11" s="22">
        <f t="shared" si="9"/>
        <v>0.16888936225246678</v>
      </c>
    </row>
    <row r="12" spans="1:28" s="18" customFormat="1" ht="24" x14ac:dyDescent="0.2">
      <c r="A12" s="19" t="s">
        <v>22</v>
      </c>
      <c r="B12" s="20"/>
      <c r="C12" s="21">
        <v>45000</v>
      </c>
      <c r="D12" s="21">
        <f>IF($C$13=0,"-",(C12*100)/$C$13)</f>
        <v>27.941633033219496</v>
      </c>
      <c r="E12" s="21">
        <v>75000</v>
      </c>
      <c r="F12" s="21">
        <f t="shared" si="10"/>
        <v>27.963163193020396</v>
      </c>
      <c r="G12" s="21">
        <v>75000</v>
      </c>
      <c r="H12" s="22">
        <f>IF(G$13=0,"-",(G12*100)/G$13)</f>
        <v>27.834477639636297</v>
      </c>
      <c r="I12" s="21">
        <v>105000</v>
      </c>
      <c r="J12" s="22">
        <f>IF(I$13=0,"-",(I12*100)/I$13)</f>
        <v>28.018679119412941</v>
      </c>
      <c r="K12" s="21">
        <v>112500</v>
      </c>
      <c r="L12" s="22">
        <f>IF(K$13=0,"-",(K12*100)/K$13)</f>
        <v>27.963163193020396</v>
      </c>
      <c r="M12" s="21">
        <v>187500</v>
      </c>
      <c r="N12" s="22">
        <f>IF(M$13=0,"-",(M12*100)/M$13)</f>
        <v>27.780864540504499</v>
      </c>
      <c r="O12" s="21">
        <v>250000</v>
      </c>
      <c r="P12" s="22">
        <f>IF(O$13=0,"-",(O12*100)/O$13)</f>
        <v>26.145841503908802</v>
      </c>
      <c r="Q12" s="21">
        <v>350000</v>
      </c>
      <c r="R12" s="22">
        <f>IF(Q$13=0,"-",(Q12*100)/Q$13)</f>
        <v>26.277755879647877</v>
      </c>
      <c r="S12" s="21">
        <v>240000</v>
      </c>
      <c r="T12" s="22">
        <f>IF(S$13=0,"-",(S12*100)/S$13)</f>
        <v>26.126714565643372</v>
      </c>
      <c r="U12" s="21">
        <v>400000</v>
      </c>
      <c r="V12" s="22">
        <f>IF(U$13=0,"-",(U12*100)/U$13)</f>
        <v>26.319252533228056</v>
      </c>
      <c r="W12" s="21">
        <v>400000</v>
      </c>
      <c r="X12" s="22">
        <f>IF(W$13=0,"-",(W12*100)/W$13)</f>
        <v>26.319252533228056</v>
      </c>
      <c r="Y12" s="21">
        <v>560000</v>
      </c>
      <c r="Z12" s="22">
        <f>IF(Y$13=0,"-",(Y12*100)/Y$13)</f>
        <v>26.430553720100438</v>
      </c>
      <c r="AA12" s="21">
        <f t="shared" si="12"/>
        <v>2800000</v>
      </c>
      <c r="AB12" s="22">
        <f>IF(AA$13=0,"-",(AA12*100)/AA$13)</f>
        <v>26.626701256019537</v>
      </c>
    </row>
    <row r="13" spans="1:28" s="18" customFormat="1" ht="12" x14ac:dyDescent="0.2">
      <c r="A13" s="25" t="s">
        <v>10</v>
      </c>
      <c r="B13" s="26"/>
      <c r="C13" s="27">
        <f>SUM(C8:C12)</f>
        <v>161050</v>
      </c>
      <c r="D13" s="28">
        <f t="shared" ref="D13:AB13" si="13">SUM(D8:D12)</f>
        <v>100</v>
      </c>
      <c r="E13" s="27">
        <f t="shared" si="13"/>
        <v>268210</v>
      </c>
      <c r="F13" s="28">
        <f t="shared" si="13"/>
        <v>99.999999999999986</v>
      </c>
      <c r="G13" s="27">
        <f t="shared" si="13"/>
        <v>269450</v>
      </c>
      <c r="H13" s="28">
        <f t="shared" si="13"/>
        <v>100</v>
      </c>
      <c r="I13" s="27">
        <f t="shared" si="13"/>
        <v>374750</v>
      </c>
      <c r="J13" s="28">
        <f t="shared" si="13"/>
        <v>100</v>
      </c>
      <c r="K13" s="27">
        <f t="shared" si="13"/>
        <v>402315</v>
      </c>
      <c r="L13" s="28">
        <f t="shared" si="13"/>
        <v>99.999999999999986</v>
      </c>
      <c r="M13" s="27">
        <f t="shared" si="13"/>
        <v>674925</v>
      </c>
      <c r="N13" s="28">
        <f t="shared" si="13"/>
        <v>100</v>
      </c>
      <c r="O13" s="27">
        <f t="shared" si="13"/>
        <v>956175</v>
      </c>
      <c r="P13" s="28">
        <f t="shared" si="13"/>
        <v>100</v>
      </c>
      <c r="Q13" s="27">
        <f t="shared" si="13"/>
        <v>1331925</v>
      </c>
      <c r="R13" s="28">
        <f t="shared" si="13"/>
        <v>100</v>
      </c>
      <c r="S13" s="27">
        <f t="shared" si="13"/>
        <v>918600</v>
      </c>
      <c r="T13" s="28">
        <f t="shared" si="13"/>
        <v>100</v>
      </c>
      <c r="U13" s="27">
        <f t="shared" si="13"/>
        <v>1519800</v>
      </c>
      <c r="V13" s="28">
        <f t="shared" si="13"/>
        <v>99.999999999999986</v>
      </c>
      <c r="W13" s="27">
        <f t="shared" si="13"/>
        <v>1519800</v>
      </c>
      <c r="X13" s="28">
        <f t="shared" si="13"/>
        <v>99.999999999999986</v>
      </c>
      <c r="Y13" s="27">
        <f t="shared" si="13"/>
        <v>2118760</v>
      </c>
      <c r="Z13" s="28">
        <f t="shared" si="13"/>
        <v>100</v>
      </c>
      <c r="AA13" s="27">
        <f>SUM(AA8:AA12)</f>
        <v>10515760</v>
      </c>
      <c r="AB13" s="28">
        <f t="shared" si="13"/>
        <v>100</v>
      </c>
    </row>
    <row r="14" spans="1:28" s="18" customFormat="1" ht="8.25" customHeight="1" x14ac:dyDescent="0.2">
      <c r="A14" s="29"/>
      <c r="B14" s="30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0"/>
      <c r="T14" s="31"/>
      <c r="U14" s="30"/>
      <c r="V14" s="31"/>
      <c r="W14" s="30"/>
      <c r="X14" s="31"/>
      <c r="Y14" s="30"/>
      <c r="Z14" s="31"/>
      <c r="AA14" s="30"/>
      <c r="AB14" s="32"/>
    </row>
    <row r="15" spans="1:28" s="18" customFormat="1" ht="12" x14ac:dyDescent="0.2">
      <c r="A15" s="14" t="s">
        <v>29</v>
      </c>
      <c r="B15" s="33"/>
      <c r="C15" s="15"/>
      <c r="D15" s="34"/>
      <c r="E15" s="15"/>
      <c r="F15" s="34"/>
      <c r="G15" s="15"/>
      <c r="H15" s="34"/>
      <c r="I15" s="15"/>
      <c r="J15" s="34"/>
      <c r="K15" s="15"/>
      <c r="L15" s="34"/>
      <c r="M15" s="15"/>
      <c r="N15" s="34"/>
      <c r="O15" s="15"/>
      <c r="P15" s="34"/>
      <c r="Q15" s="15"/>
      <c r="R15" s="34"/>
      <c r="S15" s="15"/>
      <c r="T15" s="34"/>
      <c r="U15" s="15"/>
      <c r="V15" s="34"/>
      <c r="W15" s="15"/>
      <c r="X15" s="34"/>
      <c r="Y15" s="15"/>
      <c r="Z15" s="34"/>
      <c r="AA15" s="15"/>
      <c r="AB15" s="35"/>
    </row>
    <row r="16" spans="1:28" s="18" customFormat="1" ht="12" x14ac:dyDescent="0.2">
      <c r="A16" s="36" t="s">
        <v>16</v>
      </c>
      <c r="B16" s="36"/>
      <c r="C16" s="24">
        <v>1250</v>
      </c>
      <c r="D16" s="36"/>
      <c r="E16" s="36">
        <v>0</v>
      </c>
      <c r="F16" s="36"/>
      <c r="G16" s="36">
        <v>0</v>
      </c>
      <c r="H16" s="36"/>
      <c r="I16" s="36">
        <v>0</v>
      </c>
      <c r="J16" s="36"/>
      <c r="K16" s="36">
        <v>0</v>
      </c>
      <c r="L16" s="36"/>
      <c r="M16" s="36">
        <v>0</v>
      </c>
      <c r="N16" s="36"/>
      <c r="O16" s="36">
        <v>0</v>
      </c>
      <c r="P16" s="36"/>
      <c r="Q16" s="36">
        <v>0</v>
      </c>
      <c r="R16" s="36"/>
      <c r="S16" s="36">
        <v>0</v>
      </c>
      <c r="T16" s="36"/>
      <c r="U16" s="36">
        <v>0</v>
      </c>
      <c r="V16" s="36"/>
      <c r="W16" s="36">
        <v>0</v>
      </c>
      <c r="X16" s="36"/>
      <c r="Y16" s="36">
        <v>0</v>
      </c>
      <c r="Z16" s="36"/>
      <c r="AA16" s="24">
        <f>SUM(C16,E16,G16,I16,K16,M16,O16,Q16,S16,U16,W16,Y16)</f>
        <v>1250</v>
      </c>
      <c r="AB16" s="36"/>
    </row>
    <row r="17" spans="1:29" s="18" customFormat="1" ht="12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29" s="18" customFormat="1" ht="12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9" s="18" customFormat="1" ht="12" x14ac:dyDescent="0.2">
      <c r="A19" s="36"/>
      <c r="B19" s="23"/>
      <c r="C19" s="24"/>
      <c r="D19" s="22">
        <v>0</v>
      </c>
      <c r="E19" s="24"/>
      <c r="F19" s="22">
        <v>0</v>
      </c>
      <c r="G19" s="24"/>
      <c r="H19" s="22">
        <v>0</v>
      </c>
      <c r="I19" s="24"/>
      <c r="J19" s="22">
        <v>0</v>
      </c>
      <c r="K19" s="24"/>
      <c r="L19" s="22">
        <v>0</v>
      </c>
      <c r="M19" s="24"/>
      <c r="N19" s="22">
        <v>0</v>
      </c>
      <c r="O19" s="24"/>
      <c r="P19" s="22">
        <v>0</v>
      </c>
      <c r="Q19" s="24"/>
      <c r="R19" s="22">
        <v>0</v>
      </c>
      <c r="S19" s="24"/>
      <c r="T19" s="22">
        <v>0</v>
      </c>
      <c r="U19" s="24"/>
      <c r="V19" s="22">
        <v>0</v>
      </c>
      <c r="W19" s="24"/>
      <c r="X19" s="22">
        <v>0</v>
      </c>
      <c r="Y19" s="24"/>
      <c r="Z19" s="22">
        <v>0</v>
      </c>
      <c r="AA19" s="24">
        <f>SUM(C19,E19,G19,I19,K19,M19,O19,Q19,S19,U19,W19,Y19)</f>
        <v>0</v>
      </c>
      <c r="AB19" s="22">
        <v>0</v>
      </c>
    </row>
    <row r="20" spans="1:29" s="18" customFormat="1" ht="12" x14ac:dyDescent="0.2">
      <c r="A20" s="25" t="s">
        <v>11</v>
      </c>
      <c r="B20" s="26"/>
      <c r="C20" s="27">
        <f>SUM(C16:C19)</f>
        <v>1250</v>
      </c>
      <c r="D20" s="22">
        <f>IF(C13=0,"-",(C20*100)/C13)</f>
        <v>0.77615647314498604</v>
      </c>
      <c r="E20" s="27">
        <f>SUM(E16:E19)</f>
        <v>0</v>
      </c>
      <c r="F20" s="22">
        <f>IF(E13=0,"-",(E20*100)/E13)</f>
        <v>0</v>
      </c>
      <c r="G20" s="27">
        <f>SUM(G16:G19)</f>
        <v>0</v>
      </c>
      <c r="H20" s="22">
        <f>IF(G13=0,"-",(G20*100)/G13)</f>
        <v>0</v>
      </c>
      <c r="I20" s="27">
        <f>SUM(I16:I19)</f>
        <v>0</v>
      </c>
      <c r="J20" s="22">
        <f>IF(I13=0,"-",(I20*100)/I13)</f>
        <v>0</v>
      </c>
      <c r="K20" s="27">
        <f>SUM(K16:K19)</f>
        <v>0</v>
      </c>
      <c r="L20" s="22">
        <f>IF(K13=0,"-",(K20*100)/K13)</f>
        <v>0</v>
      </c>
      <c r="M20" s="27">
        <f>SUM(M16:M19)</f>
        <v>0</v>
      </c>
      <c r="N20" s="22">
        <f>IF(M13=0,"-",(M20*100)/M13)</f>
        <v>0</v>
      </c>
      <c r="O20" s="27">
        <f>SUM(O16:O19)</f>
        <v>0</v>
      </c>
      <c r="P20" s="22">
        <f>IF(O13=0,"-",(O20*100)/O13)</f>
        <v>0</v>
      </c>
      <c r="Q20" s="27">
        <f>SUM(Q16:Q19)</f>
        <v>0</v>
      </c>
      <c r="R20" s="22">
        <f>IF(Q13=0,"-",(Q20*100)/Q13)</f>
        <v>0</v>
      </c>
      <c r="S20" s="27">
        <f>SUM(S16:S19)</f>
        <v>0</v>
      </c>
      <c r="T20" s="22">
        <f>IF(S13=0,"-",(S20*100)/S13)</f>
        <v>0</v>
      </c>
      <c r="U20" s="27">
        <f>SUM(U16:U19)</f>
        <v>0</v>
      </c>
      <c r="V20" s="22">
        <f>IF(U13=0,"-",(U20*100)/U13)</f>
        <v>0</v>
      </c>
      <c r="W20" s="27">
        <f>SUM(W16:W19)</f>
        <v>0</v>
      </c>
      <c r="X20" s="22">
        <f>IF(W13=0,"-",(W20*100)/W13)</f>
        <v>0</v>
      </c>
      <c r="Y20" s="27">
        <f>SUM(Y16:Y19)</f>
        <v>0</v>
      </c>
      <c r="Z20" s="22">
        <f>IF(Y13=0,"-",(Y20*100)/Y13)</f>
        <v>0</v>
      </c>
      <c r="AA20" s="27">
        <f>SUM(AA16:AA19)</f>
        <v>1250</v>
      </c>
      <c r="AB20" s="37">
        <f>IF(AA13=0,"-",(AA20*100)/AA13)</f>
        <v>1.188692020358015E-2</v>
      </c>
      <c r="AC20" s="38"/>
    </row>
    <row r="21" spans="1:29" s="18" customFormat="1" ht="8.25" customHeight="1" x14ac:dyDescent="0.2">
      <c r="A21" s="29"/>
      <c r="B21" s="15"/>
      <c r="C21" s="15"/>
      <c r="D21" s="34"/>
      <c r="E21" s="15"/>
      <c r="F21" s="34"/>
      <c r="G21" s="15"/>
      <c r="H21" s="34"/>
      <c r="I21" s="15"/>
      <c r="J21" s="34"/>
      <c r="K21" s="15"/>
      <c r="L21" s="34"/>
      <c r="M21" s="15"/>
      <c r="N21" s="34"/>
      <c r="O21" s="15"/>
      <c r="P21" s="34"/>
      <c r="Q21" s="15"/>
      <c r="R21" s="34"/>
      <c r="S21" s="15"/>
      <c r="T21" s="34"/>
      <c r="U21" s="15"/>
      <c r="V21" s="34"/>
      <c r="W21" s="15"/>
      <c r="X21" s="34"/>
      <c r="Y21" s="15"/>
      <c r="Z21" s="34"/>
      <c r="AA21" s="15"/>
      <c r="AB21" s="35"/>
    </row>
    <row r="22" spans="1:29" s="18" customFormat="1" ht="12" x14ac:dyDescent="0.2">
      <c r="A22" s="39" t="s">
        <v>12</v>
      </c>
      <c r="B22" s="40"/>
      <c r="C22" s="41">
        <f>C13-C20</f>
        <v>159800</v>
      </c>
      <c r="D22" s="42">
        <f>IF(C13=0,"-",(C22*100)/C13)</f>
        <v>99.223843526855021</v>
      </c>
      <c r="E22" s="41">
        <f>E13-E20</f>
        <v>268210</v>
      </c>
      <c r="F22" s="42">
        <f>IF(E13=0,"-",(E22*100)/E13)</f>
        <v>100</v>
      </c>
      <c r="G22" s="41">
        <f>G13-G20</f>
        <v>269450</v>
      </c>
      <c r="H22" s="42">
        <f>IF(G13=0,"-",(G22*100)/G13)</f>
        <v>100</v>
      </c>
      <c r="I22" s="41">
        <f>I13-I20</f>
        <v>374750</v>
      </c>
      <c r="J22" s="42">
        <f>IF(I13=0,"-",(I22*100)/I13)</f>
        <v>100</v>
      </c>
      <c r="K22" s="41">
        <f>K13-K20</f>
        <v>402315</v>
      </c>
      <c r="L22" s="42">
        <f>IF(K13=0,"-",(K22*100)/K13)</f>
        <v>100</v>
      </c>
      <c r="M22" s="41">
        <f>M13-M20</f>
        <v>674925</v>
      </c>
      <c r="N22" s="42">
        <f>IF(M13=0,"-",(M22*100)/M13)</f>
        <v>100</v>
      </c>
      <c r="O22" s="41">
        <f>O13-O20</f>
        <v>956175</v>
      </c>
      <c r="P22" s="42">
        <f>IF(O13=0,"-",(O22*100)/O13)</f>
        <v>100</v>
      </c>
      <c r="Q22" s="41">
        <f>Q13-Q20</f>
        <v>1331925</v>
      </c>
      <c r="R22" s="42">
        <f>IF(Q13=0,"-",(Q22*100)/Q13)</f>
        <v>100</v>
      </c>
      <c r="S22" s="41">
        <f>S13-S20</f>
        <v>918600</v>
      </c>
      <c r="T22" s="42">
        <f>IF(S13=0,"-",(S22*100)/S13)</f>
        <v>100</v>
      </c>
      <c r="U22" s="41">
        <f>U13-U20</f>
        <v>1519800</v>
      </c>
      <c r="V22" s="42">
        <f>IF(U13=0,"-",(U22*100)/U13)</f>
        <v>100</v>
      </c>
      <c r="W22" s="41">
        <f>W13-W20</f>
        <v>1519800</v>
      </c>
      <c r="X22" s="42">
        <f>IF(W13=0,"-",(W22*100)/W13)</f>
        <v>100</v>
      </c>
      <c r="Y22" s="41">
        <f>Y13-Y20</f>
        <v>2118760</v>
      </c>
      <c r="Z22" s="42">
        <f>IF(Y13=0,"-",(Y22*100)/Y13)</f>
        <v>100</v>
      </c>
      <c r="AA22" s="41">
        <f>AA13-AA20</f>
        <v>10514510</v>
      </c>
      <c r="AB22" s="42">
        <f>IF(AA13=0,"-",(AA22*100)/AA13)</f>
        <v>99.98811307979642</v>
      </c>
    </row>
    <row r="23" spans="1:29" s="18" customFormat="1" ht="8.25" customHeight="1" x14ac:dyDescent="0.2">
      <c r="A23" s="29"/>
      <c r="B23" s="30"/>
      <c r="C23" s="30"/>
      <c r="D23" s="31"/>
      <c r="E23" s="30"/>
      <c r="F23" s="31"/>
      <c r="G23" s="30"/>
      <c r="H23" s="31"/>
      <c r="I23" s="30"/>
      <c r="J23" s="31"/>
      <c r="K23" s="30"/>
      <c r="L23" s="31"/>
      <c r="M23" s="30"/>
      <c r="N23" s="31"/>
      <c r="O23" s="30"/>
      <c r="P23" s="31"/>
      <c r="Q23" s="30"/>
      <c r="R23" s="31"/>
      <c r="S23" s="30"/>
      <c r="T23" s="31"/>
      <c r="U23" s="30"/>
      <c r="V23" s="31"/>
      <c r="W23" s="30"/>
      <c r="X23" s="31"/>
      <c r="Y23" s="30"/>
      <c r="Z23" s="31"/>
      <c r="AA23" s="30"/>
      <c r="AB23" s="32"/>
    </row>
    <row r="24" spans="1:29" s="18" customFormat="1" ht="12" x14ac:dyDescent="0.2">
      <c r="A24" s="14" t="s">
        <v>13</v>
      </c>
      <c r="B24" s="15"/>
      <c r="C24" s="15"/>
      <c r="D24" s="34"/>
      <c r="E24" s="15"/>
      <c r="F24" s="34"/>
      <c r="G24" s="15"/>
      <c r="H24" s="34"/>
      <c r="I24" s="15"/>
      <c r="J24" s="34"/>
      <c r="K24" s="15"/>
      <c r="L24" s="34"/>
      <c r="M24" s="15"/>
      <c r="N24" s="34"/>
      <c r="O24" s="15"/>
      <c r="P24" s="34"/>
      <c r="Q24" s="15"/>
      <c r="R24" s="34"/>
      <c r="S24" s="15"/>
      <c r="T24" s="34"/>
      <c r="U24" s="15"/>
      <c r="V24" s="34"/>
      <c r="W24" s="15"/>
      <c r="X24" s="34"/>
      <c r="Y24" s="15"/>
      <c r="Z24" s="34"/>
      <c r="AA24" s="15"/>
      <c r="AB24" s="35"/>
    </row>
    <row r="25" spans="1:29" s="18" customFormat="1" ht="12" x14ac:dyDescent="0.2">
      <c r="A25" s="43" t="s">
        <v>30</v>
      </c>
      <c r="B25" s="23"/>
      <c r="C25" s="15">
        <v>190000</v>
      </c>
      <c r="D25" s="22">
        <f t="shared" ref="D25:D36" si="14">IF($C$13=0,"-",(C25*100)/$C$13)</f>
        <v>117.97578391803788</v>
      </c>
      <c r="E25" s="24">
        <v>180000</v>
      </c>
      <c r="F25" s="22">
        <f t="shared" ref="F25:F36" si="15">IF(E$13=0,"-",(E25*100)/E$13)</f>
        <v>67.111591663248944</v>
      </c>
      <c r="G25" s="15">
        <v>220000</v>
      </c>
      <c r="H25" s="22">
        <f t="shared" ref="H25:H36" si="16">IF(G$13=0,"-",(G25*100)/G$13)</f>
        <v>81.647801076266475</v>
      </c>
      <c r="I25" s="15">
        <v>220000</v>
      </c>
      <c r="J25" s="22">
        <f t="shared" ref="J25:J36" si="17">IF(I$13=0,"-",(I25*100)/I$13)</f>
        <v>58.705803869246161</v>
      </c>
      <c r="K25" s="15">
        <v>220000</v>
      </c>
      <c r="L25" s="22">
        <f t="shared" ref="L25:L36" si="18">IF(K$13=0,"-",(K25*100)/K$13)</f>
        <v>54.683519133017661</v>
      </c>
      <c r="M25" s="15">
        <v>120000</v>
      </c>
      <c r="N25" s="22">
        <f t="shared" ref="N25:N36" si="19">IF(M$13=0,"-",(M25*100)/M$13)</f>
        <v>17.779753305922881</v>
      </c>
      <c r="O25" s="15">
        <v>120000</v>
      </c>
      <c r="P25" s="22">
        <f t="shared" ref="P25:P36" si="20">IF(O$13=0,"-",(O25*100)/O$13)</f>
        <v>12.550003921876225</v>
      </c>
      <c r="Q25" s="15">
        <v>120000</v>
      </c>
      <c r="R25" s="22">
        <f t="shared" ref="R25:R36" si="21">IF(Q$13=0,"-",(Q25*100)/Q$13)</f>
        <v>9.0095163015935587</v>
      </c>
      <c r="S25" s="15">
        <v>120000</v>
      </c>
      <c r="T25" s="22">
        <f t="shared" ref="T25:T36" si="22">IF(S$13=0,"-",(S25*100)/S$13)</f>
        <v>13.063357282821686</v>
      </c>
      <c r="U25" s="15">
        <v>120000</v>
      </c>
      <c r="V25" s="22">
        <f t="shared" ref="V25:V36" si="23">IF(U$13=0,"-",(U25*100)/U$13)</f>
        <v>7.8957757599684166</v>
      </c>
      <c r="W25" s="15">
        <v>120000</v>
      </c>
      <c r="X25" s="22">
        <f>IF(W$13=0,"-",(W25*100)/W$13)</f>
        <v>7.8957757599684166</v>
      </c>
      <c r="Y25" s="15">
        <v>120000</v>
      </c>
      <c r="Z25" s="22">
        <f t="shared" ref="Z25:Z36" si="24">IF(Y$13=0,"-",(Y25*100)/Y$13)</f>
        <v>5.6636900828786647</v>
      </c>
      <c r="AA25" s="15">
        <f>SUM(C25,E25,G25,I25,K25,M25,O25,Q25,S25,U25,W25,Y25)</f>
        <v>1870000</v>
      </c>
      <c r="AB25" s="22">
        <f t="shared" ref="AB25:AB36" si="25">IF(AA$13=0,"-",(AA25*100)/AA$13)</f>
        <v>17.782832624555905</v>
      </c>
    </row>
    <row r="26" spans="1:29" s="18" customFormat="1" ht="12" x14ac:dyDescent="0.2">
      <c r="A26" s="43" t="s">
        <v>48</v>
      </c>
      <c r="B26" s="23"/>
      <c r="C26" s="15">
        <v>2083.3333333333298</v>
      </c>
      <c r="D26" s="22">
        <f t="shared" si="14"/>
        <v>1.293594121908308</v>
      </c>
      <c r="E26" s="15">
        <v>2083.3333333333298</v>
      </c>
      <c r="F26" s="22">
        <f t="shared" si="15"/>
        <v>0.77675453313945408</v>
      </c>
      <c r="G26" s="15">
        <v>2083.3333333333298</v>
      </c>
      <c r="H26" s="22">
        <f t="shared" si="16"/>
        <v>0.7731799344343403</v>
      </c>
      <c r="I26" s="15">
        <v>2083.3333333333298</v>
      </c>
      <c r="J26" s="22">
        <f t="shared" si="17"/>
        <v>0.55592617300422409</v>
      </c>
      <c r="K26" s="15">
        <v>2083.3333333333298</v>
      </c>
      <c r="L26" s="22">
        <f t="shared" si="18"/>
        <v>0.5178363554263028</v>
      </c>
      <c r="M26" s="15">
        <v>2083.3333333333298</v>
      </c>
      <c r="N26" s="22">
        <f t="shared" si="19"/>
        <v>0.30867627267227171</v>
      </c>
      <c r="O26" s="15">
        <v>2083.3333333333298</v>
      </c>
      <c r="P26" s="22">
        <f t="shared" si="20"/>
        <v>0.217882012532573</v>
      </c>
      <c r="Q26" s="15">
        <v>2083.3333333333298</v>
      </c>
      <c r="R26" s="22">
        <f t="shared" si="21"/>
        <v>0.15641521356933236</v>
      </c>
      <c r="S26" s="15">
        <v>2083.3333333333298</v>
      </c>
      <c r="T26" s="22">
        <f t="shared" si="22"/>
        <v>0.22679439727120945</v>
      </c>
      <c r="U26" s="15">
        <v>2083.3333333333298</v>
      </c>
      <c r="V26" s="22">
        <f t="shared" si="23"/>
        <v>0.13707944027722924</v>
      </c>
      <c r="W26" s="15">
        <v>2083.3333333333298</v>
      </c>
      <c r="X26" s="22">
        <f t="shared" ref="X26:X27" si="26">IF(W$13=0,"-",(W26*100)/W$13)</f>
        <v>0.13707944027722924</v>
      </c>
      <c r="Y26" s="15">
        <v>2083.3333333333298</v>
      </c>
      <c r="Z26" s="22">
        <f t="shared" si="24"/>
        <v>9.8327952827754445E-2</v>
      </c>
      <c r="AA26" s="15">
        <f>SUM(Y$26,W$26,U$26,S$26,Q$26,O$26,M$26,K$26,I$26,G$26,E$26,C$26)</f>
        <v>24999.999999999953</v>
      </c>
      <c r="AB26" s="22"/>
    </row>
    <row r="27" spans="1:29" s="18" customFormat="1" ht="13.5" customHeight="1" x14ac:dyDescent="0.2">
      <c r="A27" s="36" t="s">
        <v>47</v>
      </c>
      <c r="B27" s="23"/>
      <c r="C27" s="24">
        <v>0</v>
      </c>
      <c r="D27" s="22">
        <f t="shared" si="14"/>
        <v>0</v>
      </c>
      <c r="E27" s="24">
        <v>0</v>
      </c>
      <c r="F27" s="22">
        <f t="shared" si="15"/>
        <v>0</v>
      </c>
      <c r="G27" s="24">
        <v>0</v>
      </c>
      <c r="H27" s="22">
        <f t="shared" si="16"/>
        <v>0</v>
      </c>
      <c r="I27" s="24">
        <v>0</v>
      </c>
      <c r="J27" s="22">
        <f t="shared" si="17"/>
        <v>0</v>
      </c>
      <c r="K27" s="24">
        <v>0</v>
      </c>
      <c r="L27" s="22">
        <f t="shared" si="18"/>
        <v>0</v>
      </c>
      <c r="M27" s="24">
        <v>27500</v>
      </c>
      <c r="N27" s="22">
        <f t="shared" si="19"/>
        <v>4.0745267992739933</v>
      </c>
      <c r="O27" s="24">
        <v>0</v>
      </c>
      <c r="P27" s="22">
        <f t="shared" si="20"/>
        <v>0</v>
      </c>
      <c r="Q27" s="24">
        <v>0</v>
      </c>
      <c r="R27" s="22">
        <f t="shared" si="21"/>
        <v>0</v>
      </c>
      <c r="S27" s="24">
        <v>0</v>
      </c>
      <c r="T27" s="22">
        <f t="shared" si="22"/>
        <v>0</v>
      </c>
      <c r="U27" s="24">
        <v>0</v>
      </c>
      <c r="V27" s="22">
        <f t="shared" si="23"/>
        <v>0</v>
      </c>
      <c r="W27" s="24">
        <v>0</v>
      </c>
      <c r="X27" s="22">
        <f t="shared" si="26"/>
        <v>0</v>
      </c>
      <c r="Y27" s="24">
        <v>0</v>
      </c>
      <c r="Z27" s="22">
        <f t="shared" si="24"/>
        <v>0</v>
      </c>
      <c r="AA27" s="15">
        <f>SUM(Y$27,W$27,U$27,S$27,Q$27,O$27,M$27,K$27,I$27,G$27,E$27,C$27)</f>
        <v>27500</v>
      </c>
      <c r="AB27" s="22">
        <f t="shared" si="25"/>
        <v>0.26151224447876331</v>
      </c>
    </row>
    <row r="28" spans="1:29" s="18" customFormat="1" ht="12" x14ac:dyDescent="0.2">
      <c r="A28" s="36" t="s">
        <v>5</v>
      </c>
      <c r="B28" s="23"/>
      <c r="C28" s="24">
        <v>7999</v>
      </c>
      <c r="D28" s="22">
        <f t="shared" si="14"/>
        <v>4.966780502949395</v>
      </c>
      <c r="E28" s="24">
        <v>7999</v>
      </c>
      <c r="F28" s="22">
        <f t="shared" si="15"/>
        <v>2.9823645650796018</v>
      </c>
      <c r="G28" s="24">
        <v>7999</v>
      </c>
      <c r="H28" s="22">
        <f t="shared" si="16"/>
        <v>2.9686398218593433</v>
      </c>
      <c r="I28" s="24">
        <v>7999</v>
      </c>
      <c r="J28" s="22">
        <f t="shared" si="17"/>
        <v>2.1344896597731822</v>
      </c>
      <c r="K28" s="24">
        <v>7999</v>
      </c>
      <c r="L28" s="22">
        <f t="shared" si="18"/>
        <v>1.9882430433864011</v>
      </c>
      <c r="M28" s="24">
        <v>7999</v>
      </c>
      <c r="N28" s="22">
        <f t="shared" si="19"/>
        <v>1.1851687224506426</v>
      </c>
      <c r="O28" s="24">
        <v>7999</v>
      </c>
      <c r="P28" s="22">
        <f t="shared" si="20"/>
        <v>0.8365623447590661</v>
      </c>
      <c r="Q28" s="24">
        <v>7999</v>
      </c>
      <c r="R28" s="22">
        <f t="shared" si="21"/>
        <v>0.60055934080372397</v>
      </c>
      <c r="S28" s="24">
        <v>7999</v>
      </c>
      <c r="T28" s="22">
        <f t="shared" si="22"/>
        <v>0.87078162421075544</v>
      </c>
      <c r="U28" s="24">
        <v>7999</v>
      </c>
      <c r="V28" s="22">
        <f t="shared" si="23"/>
        <v>0.52631925253322809</v>
      </c>
      <c r="W28" s="24">
        <v>7999</v>
      </c>
      <c r="X28" s="22">
        <f t="shared" ref="X28:X36" si="27">IF(W$13=0,"-",(W28*100)/W$13)</f>
        <v>0.52631925253322809</v>
      </c>
      <c r="Y28" s="24">
        <v>7999</v>
      </c>
      <c r="Z28" s="22">
        <f t="shared" si="24"/>
        <v>0.37753214144122033</v>
      </c>
      <c r="AA28" s="24">
        <f>SUM(C28,E28,G28,I28,K28,M28,O28,Q28,S28,U28,W28,Y28)</f>
        <v>95988</v>
      </c>
      <c r="AB28" s="22">
        <f t="shared" si="25"/>
        <v>0.9128013572010012</v>
      </c>
    </row>
    <row r="29" spans="1:29" s="18" customFormat="1" ht="12" x14ac:dyDescent="0.2">
      <c r="A29" s="36" t="s">
        <v>24</v>
      </c>
      <c r="B29" s="23"/>
      <c r="C29" s="24">
        <v>4800</v>
      </c>
      <c r="D29" s="22">
        <f t="shared" si="14"/>
        <v>2.9804408568767462</v>
      </c>
      <c r="E29" s="24">
        <v>4800</v>
      </c>
      <c r="F29" s="22">
        <f t="shared" si="15"/>
        <v>1.7896424443533052</v>
      </c>
      <c r="G29" s="24">
        <v>4800</v>
      </c>
      <c r="H29" s="22">
        <f>IF(G$13=0,"-",(G29*100)/G$13)</f>
        <v>1.7814065689367229</v>
      </c>
      <c r="I29" s="24">
        <v>4800</v>
      </c>
      <c r="J29" s="22">
        <f t="shared" si="17"/>
        <v>1.2808539026017345</v>
      </c>
      <c r="K29" s="24">
        <v>4800</v>
      </c>
      <c r="L29" s="22">
        <f t="shared" si="18"/>
        <v>1.1930949629022034</v>
      </c>
      <c r="M29" s="24">
        <v>4800</v>
      </c>
      <c r="N29" s="22">
        <f t="shared" si="19"/>
        <v>0.71119013223691518</v>
      </c>
      <c r="O29" s="24">
        <v>4800</v>
      </c>
      <c r="P29" s="22">
        <f t="shared" si="20"/>
        <v>0.50200015687504906</v>
      </c>
      <c r="Q29" s="24">
        <v>4800</v>
      </c>
      <c r="R29" s="22">
        <f t="shared" si="21"/>
        <v>0.36038065206374231</v>
      </c>
      <c r="S29" s="24">
        <v>4800</v>
      </c>
      <c r="T29" s="22">
        <f t="shared" si="22"/>
        <v>0.52253429131286744</v>
      </c>
      <c r="U29" s="24">
        <v>4800</v>
      </c>
      <c r="V29" s="22">
        <f t="shared" si="23"/>
        <v>0.31583103039873667</v>
      </c>
      <c r="W29" s="24">
        <v>4800</v>
      </c>
      <c r="X29" s="22">
        <f t="shared" si="27"/>
        <v>0.31583103039873667</v>
      </c>
      <c r="Y29" s="24">
        <v>4800</v>
      </c>
      <c r="Z29" s="22">
        <f t="shared" si="24"/>
        <v>0.22654760331514659</v>
      </c>
      <c r="AA29" s="24">
        <f>SUM(C29,E29,G29,I29,K29,M29,O29,Q29,S29,U29,W29,Y29)</f>
        <v>57600</v>
      </c>
      <c r="AB29" s="22">
        <f t="shared" si="25"/>
        <v>0.54774928298097336</v>
      </c>
    </row>
    <row r="30" spans="1:29" s="18" customFormat="1" x14ac:dyDescent="0.2">
      <c r="A30" s="44" t="s">
        <v>26</v>
      </c>
      <c r="B30" s="23"/>
      <c r="C30" s="44">
        <v>6007.35</v>
      </c>
      <c r="D30" s="22">
        <f t="shared" si="14"/>
        <v>3.7301148711580256</v>
      </c>
      <c r="E30" s="44">
        <v>6007.35</v>
      </c>
      <c r="F30" s="22">
        <f t="shared" si="15"/>
        <v>2.2397934454345476</v>
      </c>
      <c r="G30" s="44">
        <v>6007.35</v>
      </c>
      <c r="H30" s="22">
        <f t="shared" ref="H30:H34" si="28">IF(G$13=0,"-",(G30*100)/G$13)</f>
        <v>2.229485989979588</v>
      </c>
      <c r="I30" s="44">
        <v>6007.35</v>
      </c>
      <c r="J30" s="22">
        <f t="shared" si="17"/>
        <v>1.6030286857905269</v>
      </c>
      <c r="K30" s="44">
        <v>6007.35</v>
      </c>
      <c r="L30" s="22">
        <f t="shared" si="18"/>
        <v>1.4931956302896983</v>
      </c>
      <c r="M30" s="44">
        <v>6007.35</v>
      </c>
      <c r="N30" s="22">
        <f t="shared" si="19"/>
        <v>0.89007667518613176</v>
      </c>
      <c r="O30" s="44">
        <v>6007.35</v>
      </c>
      <c r="P30" s="22">
        <f t="shared" si="20"/>
        <v>0.62826888383402624</v>
      </c>
      <c r="Q30" s="44">
        <v>6007.35</v>
      </c>
      <c r="R30" s="22">
        <f t="shared" si="21"/>
        <v>0.45102764795315053</v>
      </c>
      <c r="S30" s="44">
        <v>6007.35</v>
      </c>
      <c r="T30" s="22">
        <f t="shared" si="22"/>
        <v>0.65396799477465706</v>
      </c>
      <c r="U30" s="44">
        <v>6007.35</v>
      </c>
      <c r="V30" s="22">
        <f t="shared" si="23"/>
        <v>0.3952724042637189</v>
      </c>
      <c r="W30" s="44">
        <v>6007.35</v>
      </c>
      <c r="X30" s="22">
        <f t="shared" si="27"/>
        <v>0.3952724042637189</v>
      </c>
      <c r="Y30" s="44">
        <v>6007.35</v>
      </c>
      <c r="Z30" s="22">
        <f t="shared" si="24"/>
        <v>0.28353140516150954</v>
      </c>
      <c r="AA30" s="24">
        <f>SUM(C30,E30,G30,I30,K30,M30,O30,Q30,S30,U30,W30,Y30)</f>
        <v>72088.2</v>
      </c>
      <c r="AB30" s="22">
        <f t="shared" si="25"/>
        <v>0.68552534481578131</v>
      </c>
    </row>
    <row r="31" spans="1:29" s="18" customFormat="1" ht="12" x14ac:dyDescent="0.2">
      <c r="A31" s="36" t="s">
        <v>28</v>
      </c>
      <c r="B31" s="23"/>
      <c r="C31" s="24">
        <v>1000</v>
      </c>
      <c r="D31" s="22">
        <f t="shared" si="14"/>
        <v>0.62092517851598883</v>
      </c>
      <c r="E31" s="24">
        <v>1000</v>
      </c>
      <c r="F31" s="22">
        <f t="shared" si="15"/>
        <v>0.37284217590693858</v>
      </c>
      <c r="G31" s="24">
        <v>1000</v>
      </c>
      <c r="H31" s="22">
        <f t="shared" si="28"/>
        <v>0.37112636852848396</v>
      </c>
      <c r="I31" s="24">
        <v>1000</v>
      </c>
      <c r="J31" s="22">
        <f t="shared" si="17"/>
        <v>0.26684456304202803</v>
      </c>
      <c r="K31" s="24">
        <v>1000</v>
      </c>
      <c r="L31" s="22">
        <f t="shared" si="18"/>
        <v>0.24856145060462573</v>
      </c>
      <c r="M31" s="24">
        <v>1000</v>
      </c>
      <c r="N31" s="22">
        <f t="shared" si="19"/>
        <v>0.14816461088269067</v>
      </c>
      <c r="O31" s="24">
        <v>1000</v>
      </c>
      <c r="P31" s="22">
        <f t="shared" si="20"/>
        <v>0.10458336601563521</v>
      </c>
      <c r="Q31" s="24">
        <v>1000</v>
      </c>
      <c r="R31" s="22">
        <f t="shared" si="21"/>
        <v>7.5079302513279655E-2</v>
      </c>
      <c r="S31" s="24">
        <v>1000</v>
      </c>
      <c r="T31" s="22">
        <f t="shared" si="22"/>
        <v>0.10886131069018071</v>
      </c>
      <c r="U31" s="24">
        <v>1000</v>
      </c>
      <c r="V31" s="22">
        <f t="shared" si="23"/>
        <v>6.5798131333070137E-2</v>
      </c>
      <c r="W31" s="24">
        <v>1000</v>
      </c>
      <c r="X31" s="22">
        <f t="shared" si="27"/>
        <v>6.5798131333070137E-2</v>
      </c>
      <c r="Y31" s="24">
        <v>1000</v>
      </c>
      <c r="Z31" s="22">
        <f>IF(Y$13=0,"-",(Y31*100)/Y$13)</f>
        <v>4.7197417357322205E-2</v>
      </c>
      <c r="AA31" s="24">
        <f>SUM(C31,E31,G31,I31,K31,M31,O31,Q31,S31,U31,W31,Y31)</f>
        <v>12000</v>
      </c>
      <c r="AB31" s="22">
        <f t="shared" si="25"/>
        <v>0.11411443395436945</v>
      </c>
    </row>
    <row r="32" spans="1:29" s="18" customFormat="1" ht="12" x14ac:dyDescent="0.2">
      <c r="A32" s="36" t="s">
        <v>23</v>
      </c>
      <c r="B32" s="23"/>
      <c r="C32" s="24">
        <v>1299</v>
      </c>
      <c r="D32" s="22">
        <f t="shared" si="14"/>
        <v>0.80658180689226944</v>
      </c>
      <c r="E32" s="24">
        <v>1299</v>
      </c>
      <c r="F32" s="22">
        <f t="shared" si="15"/>
        <v>0.48432198650311326</v>
      </c>
      <c r="G32" s="24">
        <v>1299</v>
      </c>
      <c r="H32" s="22">
        <f t="shared" si="28"/>
        <v>0.48209315271850067</v>
      </c>
      <c r="I32" s="24">
        <v>1299</v>
      </c>
      <c r="J32" s="22">
        <f t="shared" si="17"/>
        <v>0.34663108739159437</v>
      </c>
      <c r="K32" s="24">
        <v>1299</v>
      </c>
      <c r="L32" s="22">
        <f t="shared" si="18"/>
        <v>0.32288132433540884</v>
      </c>
      <c r="M32" s="24">
        <v>1299</v>
      </c>
      <c r="N32" s="22">
        <f t="shared" si="19"/>
        <v>0.19246582953661517</v>
      </c>
      <c r="O32" s="24">
        <v>1299</v>
      </c>
      <c r="P32" s="22">
        <f t="shared" si="20"/>
        <v>0.13585379245431015</v>
      </c>
      <c r="Q32" s="24">
        <v>1299</v>
      </c>
      <c r="R32" s="22">
        <f t="shared" si="21"/>
        <v>9.7528013964750263E-2</v>
      </c>
      <c r="S32" s="24">
        <v>1299</v>
      </c>
      <c r="T32" s="22">
        <f t="shared" si="22"/>
        <v>0.14141084258654474</v>
      </c>
      <c r="U32" s="24">
        <v>1299</v>
      </c>
      <c r="V32" s="22">
        <f t="shared" si="23"/>
        <v>8.5471772601658114E-2</v>
      </c>
      <c r="W32" s="24">
        <v>1299</v>
      </c>
      <c r="X32" s="22">
        <f t="shared" si="27"/>
        <v>8.5471772601658114E-2</v>
      </c>
      <c r="Y32" s="24">
        <v>1299</v>
      </c>
      <c r="Z32" s="22">
        <f t="shared" si="24"/>
        <v>6.1309445147161544E-2</v>
      </c>
      <c r="AA32" s="24">
        <f>SUM(C32,E32,G32,I32,K32,M32,O32,Q32,S32,U32,W32,Y32)</f>
        <v>15588</v>
      </c>
      <c r="AB32" s="22">
        <f t="shared" si="25"/>
        <v>0.1482346497067259</v>
      </c>
    </row>
    <row r="33" spans="1:28" s="18" customFormat="1" ht="12" x14ac:dyDescent="0.2">
      <c r="A33" s="36" t="s">
        <v>27</v>
      </c>
      <c r="B33" s="23"/>
      <c r="C33" s="24">
        <v>3500</v>
      </c>
      <c r="D33" s="22">
        <f t="shared" si="14"/>
        <v>2.1732381248059607</v>
      </c>
      <c r="E33" s="24">
        <v>3500</v>
      </c>
      <c r="F33" s="22">
        <f t="shared" si="15"/>
        <v>1.304947615674285</v>
      </c>
      <c r="G33" s="24">
        <v>3500</v>
      </c>
      <c r="H33" s="22">
        <f t="shared" si="28"/>
        <v>1.2989422898496938</v>
      </c>
      <c r="I33" s="24">
        <v>3500</v>
      </c>
      <c r="J33" s="22">
        <f t="shared" si="17"/>
        <v>0.93395597064709801</v>
      </c>
      <c r="K33" s="24">
        <v>3500</v>
      </c>
      <c r="L33" s="22">
        <f t="shared" si="18"/>
        <v>0.86996507711619009</v>
      </c>
      <c r="M33" s="24">
        <v>3500</v>
      </c>
      <c r="N33" s="22">
        <f t="shared" si="19"/>
        <v>0.51857613808941738</v>
      </c>
      <c r="O33" s="24">
        <v>3500</v>
      </c>
      <c r="P33" s="22">
        <f t="shared" si="20"/>
        <v>0.36604178105472324</v>
      </c>
      <c r="Q33" s="24">
        <v>3500</v>
      </c>
      <c r="R33" s="22">
        <f t="shared" si="21"/>
        <v>0.26277755879647879</v>
      </c>
      <c r="S33" s="24">
        <v>3500</v>
      </c>
      <c r="T33" s="22">
        <f t="shared" si="22"/>
        <v>0.38101458741563249</v>
      </c>
      <c r="U33" s="24">
        <v>3500</v>
      </c>
      <c r="V33" s="22">
        <f t="shared" si="23"/>
        <v>0.23029345966574549</v>
      </c>
      <c r="W33" s="24">
        <v>3500</v>
      </c>
      <c r="X33" s="22">
        <f t="shared" si="27"/>
        <v>0.23029345966574549</v>
      </c>
      <c r="Y33" s="24">
        <v>3500</v>
      </c>
      <c r="Z33" s="22">
        <f>IF(Y$13=0,"-",(Y33*100)/Y$13)</f>
        <v>0.16519096075062772</v>
      </c>
      <c r="AA33" s="24">
        <f t="shared" ref="AA33:AA35" si="29">SUM(C33,E33,G33,I33,K33,M33,O33,Q33,S33,U33,W33,Y33)</f>
        <v>42000</v>
      </c>
      <c r="AB33" s="22">
        <f t="shared" si="25"/>
        <v>0.39940051884029304</v>
      </c>
    </row>
    <row r="34" spans="1:28" s="18" customFormat="1" ht="12" x14ac:dyDescent="0.2">
      <c r="A34" s="36" t="s">
        <v>25</v>
      </c>
      <c r="B34" s="23"/>
      <c r="C34" s="24">
        <v>2000</v>
      </c>
      <c r="D34" s="22">
        <f t="shared" si="14"/>
        <v>1.2418503570319777</v>
      </c>
      <c r="E34" s="24">
        <v>2000</v>
      </c>
      <c r="F34" s="22">
        <f t="shared" si="15"/>
        <v>0.74568435181387716</v>
      </c>
      <c r="G34" s="24">
        <v>2000</v>
      </c>
      <c r="H34" s="22">
        <f t="shared" si="28"/>
        <v>0.74225273705696793</v>
      </c>
      <c r="I34" s="24">
        <v>2000</v>
      </c>
      <c r="J34" s="22">
        <f t="shared" si="17"/>
        <v>0.53368912608405605</v>
      </c>
      <c r="K34" s="24">
        <v>2000</v>
      </c>
      <c r="L34" s="22">
        <f t="shared" si="18"/>
        <v>0.49712290120925146</v>
      </c>
      <c r="M34" s="24">
        <v>2000</v>
      </c>
      <c r="N34" s="22">
        <f t="shared" si="19"/>
        <v>0.29632922176538135</v>
      </c>
      <c r="O34" s="24">
        <v>2000</v>
      </c>
      <c r="P34" s="22">
        <f t="shared" si="20"/>
        <v>0.20916673203127042</v>
      </c>
      <c r="Q34" s="24">
        <v>2000</v>
      </c>
      <c r="R34" s="22">
        <f t="shared" si="21"/>
        <v>0.15015860502655931</v>
      </c>
      <c r="S34" s="24">
        <v>2000</v>
      </c>
      <c r="T34" s="22">
        <f t="shared" si="22"/>
        <v>0.21772262138036141</v>
      </c>
      <c r="U34" s="24">
        <v>2000</v>
      </c>
      <c r="V34" s="22"/>
      <c r="W34" s="24">
        <v>2000</v>
      </c>
      <c r="X34" s="22"/>
      <c r="Y34" s="24">
        <v>2000</v>
      </c>
      <c r="Z34" s="22">
        <f>IF(Y$13=0,"-",(Y34*100)/Y$13)</f>
        <v>9.439483471464441E-2</v>
      </c>
      <c r="AA34" s="24">
        <f t="shared" si="29"/>
        <v>24000</v>
      </c>
      <c r="AB34" s="22">
        <f t="shared" si="25"/>
        <v>0.22822886790873889</v>
      </c>
    </row>
    <row r="35" spans="1:28" s="18" customFormat="1" ht="12" x14ac:dyDescent="0.2">
      <c r="A35" s="36" t="s">
        <v>15</v>
      </c>
      <c r="B35" s="23"/>
      <c r="C35" s="24">
        <v>0</v>
      </c>
      <c r="D35" s="22">
        <f t="shared" si="14"/>
        <v>0</v>
      </c>
      <c r="E35" s="24">
        <v>0</v>
      </c>
      <c r="F35" s="22">
        <f t="shared" si="15"/>
        <v>0</v>
      </c>
      <c r="G35" s="24">
        <v>5000</v>
      </c>
      <c r="H35" s="22">
        <f t="shared" si="16"/>
        <v>1.8556318426424196</v>
      </c>
      <c r="I35" s="24">
        <v>0</v>
      </c>
      <c r="J35" s="22">
        <f t="shared" si="17"/>
        <v>0</v>
      </c>
      <c r="K35" s="24">
        <v>0</v>
      </c>
      <c r="L35" s="22">
        <f t="shared" si="18"/>
        <v>0</v>
      </c>
      <c r="M35" s="24">
        <v>5000</v>
      </c>
      <c r="N35" s="22">
        <f t="shared" si="19"/>
        <v>0.74082305441345331</v>
      </c>
      <c r="O35" s="24">
        <v>0</v>
      </c>
      <c r="P35" s="22">
        <f t="shared" si="20"/>
        <v>0</v>
      </c>
      <c r="Q35" s="24">
        <v>0</v>
      </c>
      <c r="R35" s="22">
        <f t="shared" si="21"/>
        <v>0</v>
      </c>
      <c r="S35" s="24">
        <v>5000</v>
      </c>
      <c r="T35" s="22">
        <f t="shared" si="22"/>
        <v>0.54430655345090351</v>
      </c>
      <c r="U35" s="24">
        <v>0</v>
      </c>
      <c r="V35" s="22">
        <f t="shared" si="23"/>
        <v>0</v>
      </c>
      <c r="W35" s="24">
        <v>0</v>
      </c>
      <c r="X35" s="22">
        <f t="shared" si="27"/>
        <v>0</v>
      </c>
      <c r="Y35" s="24">
        <v>5000</v>
      </c>
      <c r="Z35" s="22">
        <f t="shared" si="24"/>
        <v>0.23598708678661104</v>
      </c>
      <c r="AA35" s="24">
        <f t="shared" si="29"/>
        <v>20000</v>
      </c>
      <c r="AB35" s="22">
        <f t="shared" si="25"/>
        <v>0.1901907232572824</v>
      </c>
    </row>
    <row r="36" spans="1:28" s="18" customFormat="1" ht="12" x14ac:dyDescent="0.2">
      <c r="A36" s="25" t="s">
        <v>7</v>
      </c>
      <c r="B36" s="26"/>
      <c r="C36" s="27">
        <f>SUM(C25:C35)</f>
        <v>218688.68333333335</v>
      </c>
      <c r="D36" s="22">
        <f t="shared" si="14"/>
        <v>135.78930973817657</v>
      </c>
      <c r="E36" s="27">
        <f>SUM(E25:E35)</f>
        <v>208688.68333333335</v>
      </c>
      <c r="F36" s="22">
        <f t="shared" si="15"/>
        <v>77.807942781154082</v>
      </c>
      <c r="G36" s="27">
        <f>SUM(G25:G35)</f>
        <v>253688.68333333335</v>
      </c>
      <c r="H36" s="22">
        <f t="shared" si="16"/>
        <v>94.150559782272538</v>
      </c>
      <c r="I36" s="27">
        <f>SUM(I25:I35)</f>
        <v>248688.68333333335</v>
      </c>
      <c r="J36" s="22">
        <f t="shared" si="17"/>
        <v>66.361223037580615</v>
      </c>
      <c r="K36" s="27">
        <f>SUM(K25:K35)</f>
        <v>248688.68333333335</v>
      </c>
      <c r="L36" s="22">
        <f t="shared" si="18"/>
        <v>61.814419878287751</v>
      </c>
      <c r="M36" s="27">
        <f>SUM(M25:M35)</f>
        <v>181188.68333333332</v>
      </c>
      <c r="N36" s="22">
        <f t="shared" si="19"/>
        <v>26.845750762430391</v>
      </c>
      <c r="O36" s="27">
        <f>SUM(O25:O35)</f>
        <v>148688.68333333332</v>
      </c>
      <c r="P36" s="22">
        <f t="shared" si="20"/>
        <v>15.550362991432879</v>
      </c>
      <c r="Q36" s="27">
        <f>SUM(Q25:Q35)</f>
        <v>148688.68333333332</v>
      </c>
      <c r="R36" s="22">
        <f t="shared" si="21"/>
        <v>11.163442636284575</v>
      </c>
      <c r="S36" s="27">
        <f>SUM(S25:S35)</f>
        <v>153688.68333333332</v>
      </c>
      <c r="T36" s="22">
        <f t="shared" si="22"/>
        <v>16.730751505914796</v>
      </c>
      <c r="U36" s="27">
        <f>SUM(U25:U35)</f>
        <v>148688.68333333332</v>
      </c>
      <c r="V36" s="22">
        <f t="shared" si="23"/>
        <v>9.783437513707943</v>
      </c>
      <c r="W36" s="27">
        <f>SUM(W25:W35)</f>
        <v>148688.68333333332</v>
      </c>
      <c r="X36" s="22">
        <f t="shared" si="27"/>
        <v>9.783437513707943</v>
      </c>
      <c r="Y36" s="27">
        <f>SUM(Y25:Y35)</f>
        <v>153688.68333333332</v>
      </c>
      <c r="Z36" s="22">
        <f t="shared" si="24"/>
        <v>7.2537089303806619</v>
      </c>
      <c r="AA36" s="27">
        <f>SUM(AA25:AA35)</f>
        <v>2261764.2000000002</v>
      </c>
      <c r="AB36" s="22">
        <f t="shared" si="25"/>
        <v>21.50832845177144</v>
      </c>
    </row>
    <row r="37" spans="1:28" s="18" customFormat="1" ht="8.25" customHeight="1" x14ac:dyDescent="0.2">
      <c r="A37" s="29"/>
      <c r="B37" s="15"/>
      <c r="C37" s="15"/>
      <c r="D37" s="34"/>
      <c r="E37" s="15"/>
      <c r="F37" s="34"/>
      <c r="G37" s="15"/>
      <c r="H37" s="34"/>
      <c r="I37" s="15"/>
      <c r="J37" s="34"/>
      <c r="K37" s="15"/>
      <c r="L37" s="34"/>
      <c r="M37" s="15"/>
      <c r="N37" s="34"/>
      <c r="O37" s="15"/>
      <c r="P37" s="34"/>
      <c r="Q37" s="15"/>
      <c r="R37" s="34"/>
      <c r="S37" s="15"/>
      <c r="T37" s="34"/>
      <c r="U37" s="15"/>
      <c r="V37" s="34"/>
      <c r="W37" s="15"/>
      <c r="X37" s="34"/>
      <c r="Y37" s="15"/>
      <c r="Z37" s="34"/>
      <c r="AA37" s="15"/>
      <c r="AB37" s="35"/>
    </row>
    <row r="38" spans="1:28" s="18" customFormat="1" ht="12" x14ac:dyDescent="0.2">
      <c r="A38" s="46" t="s">
        <v>8</v>
      </c>
      <c r="B38" s="20"/>
      <c r="C38" s="21">
        <f>C22-C36</f>
        <v>-58888.683333333349</v>
      </c>
      <c r="D38" s="22">
        <f>IF(C13=0,"-",(C38*100)/C13)</f>
        <v>-36.565466211321542</v>
      </c>
      <c r="E38" s="21">
        <f>E22-E36</f>
        <v>59521.316666666651</v>
      </c>
      <c r="F38" s="22">
        <f>IF(E13=0,"-",(E38*100)/E13)</f>
        <v>22.192057218845925</v>
      </c>
      <c r="G38" s="21">
        <f>G22-G36</f>
        <v>15761.316666666651</v>
      </c>
      <c r="H38" s="22">
        <f>IF(G13=0,"-",(G38*100)/G13)</f>
        <v>5.849440217727464</v>
      </c>
      <c r="I38" s="21">
        <f>I22-I36</f>
        <v>126061.31666666665</v>
      </c>
      <c r="J38" s="22">
        <f>IF(I13=0,"-",(I38*100)/I13)</f>
        <v>33.638776962419385</v>
      </c>
      <c r="K38" s="21">
        <f>K22-K36</f>
        <v>153626.31666666665</v>
      </c>
      <c r="L38" s="22">
        <f>IF(K13=0,"-",(K38*100)/K13)</f>
        <v>38.185580121712249</v>
      </c>
      <c r="M38" s="21">
        <f>M22-M36</f>
        <v>493736.31666666665</v>
      </c>
      <c r="N38" s="22">
        <f>IF(M13=0,"-",(M38*100)/M13)</f>
        <v>73.154249237569601</v>
      </c>
      <c r="O38" s="21">
        <f>O22-O36</f>
        <v>807486.31666666665</v>
      </c>
      <c r="P38" s="22">
        <f>IF(O13=0,"-",(O38*100)/O13)</f>
        <v>84.449637008567123</v>
      </c>
      <c r="Q38" s="21">
        <f>Q22-Q36</f>
        <v>1183236.3166666667</v>
      </c>
      <c r="R38" s="22">
        <f>IF(Q13=0,"-",(Q38*100)/Q13)</f>
        <v>88.836557363715428</v>
      </c>
      <c r="S38" s="21">
        <f>S22-S36</f>
        <v>764911.31666666665</v>
      </c>
      <c r="T38" s="22">
        <f>IF(S13=0,"-",(S38*100)/S13)</f>
        <v>83.269248494085204</v>
      </c>
      <c r="U38" s="21">
        <f>U22-U36</f>
        <v>1371111.3166666667</v>
      </c>
      <c r="V38" s="22">
        <f>IF(U13=0,"-",(U38*100)/U13)</f>
        <v>90.216562486292048</v>
      </c>
      <c r="W38" s="21">
        <f>W22-W36</f>
        <v>1371111.3166666667</v>
      </c>
      <c r="X38" s="22">
        <f>IF(W13=0,"-",(W38*100)/W13)</f>
        <v>90.216562486292048</v>
      </c>
      <c r="Y38" s="21">
        <f>Y22-Y36</f>
        <v>1965071.3166666667</v>
      </c>
      <c r="Z38" s="22">
        <f>IF(Y13=0,"-",(Y38*100)/Y13)</f>
        <v>92.746291069619332</v>
      </c>
      <c r="AA38" s="21">
        <f>AA22-AA36</f>
        <v>8252745.7999999998</v>
      </c>
      <c r="AB38" s="22">
        <f>IF(AA13=0,"-",(AA38*100)/AA13)</f>
        <v>78.479784628024987</v>
      </c>
    </row>
    <row r="39" spans="1:28" s="48" customFormat="1" ht="11.25" x14ac:dyDescent="0.2">
      <c r="A39" s="47"/>
      <c r="D39" s="49"/>
      <c r="F39" s="49"/>
      <c r="H39" s="49"/>
      <c r="J39" s="49"/>
      <c r="L39" s="49"/>
      <c r="N39" s="49"/>
      <c r="P39" s="49"/>
      <c r="R39" s="49"/>
      <c r="T39" s="49"/>
      <c r="V39" s="49"/>
      <c r="X39" s="49"/>
      <c r="Z39" s="49"/>
      <c r="AB39" s="49"/>
    </row>
    <row r="41" spans="1:28" x14ac:dyDescent="0.2">
      <c r="A41" s="44"/>
    </row>
    <row r="54" spans="3:17" x14ac:dyDescent="0.2">
      <c r="E54" s="44" t="s">
        <v>33</v>
      </c>
      <c r="F54" s="50" t="s">
        <v>34</v>
      </c>
      <c r="G54" s="44" t="s">
        <v>35</v>
      </c>
      <c r="I54" s="44" t="s">
        <v>38</v>
      </c>
      <c r="M54" s="44" t="s">
        <v>39</v>
      </c>
      <c r="Q54" s="50" t="s">
        <v>45</v>
      </c>
    </row>
    <row r="55" spans="3:17" x14ac:dyDescent="0.2">
      <c r="C55" s="44" t="s">
        <v>32</v>
      </c>
      <c r="E55" s="44">
        <v>100000</v>
      </c>
      <c r="F55" s="50">
        <v>0</v>
      </c>
      <c r="G55" s="44">
        <v>8</v>
      </c>
      <c r="I55" s="52">
        <v>12500</v>
      </c>
      <c r="M55" s="53">
        <v>1041.67</v>
      </c>
    </row>
    <row r="56" spans="3:17" x14ac:dyDescent="0.2">
      <c r="C56" s="44" t="s">
        <v>31</v>
      </c>
      <c r="D56" s="44"/>
      <c r="E56" s="44">
        <v>50000</v>
      </c>
      <c r="F56" s="44">
        <v>0</v>
      </c>
      <c r="G56" s="44">
        <v>8</v>
      </c>
      <c r="H56" s="44"/>
      <c r="I56" s="52">
        <v>6250</v>
      </c>
      <c r="L56" s="44"/>
      <c r="M56" s="53">
        <v>520.83000000000004</v>
      </c>
    </row>
    <row r="57" spans="3:17" x14ac:dyDescent="0.2">
      <c r="C57" s="44" t="s">
        <v>36</v>
      </c>
      <c r="D57" s="44"/>
      <c r="E57" s="44">
        <v>160000</v>
      </c>
      <c r="F57" s="44">
        <v>0</v>
      </c>
      <c r="G57" s="44">
        <v>3</v>
      </c>
      <c r="I57" s="44">
        <v>10667</v>
      </c>
      <c r="M57" s="53">
        <v>4444.8500000000004</v>
      </c>
    </row>
    <row r="58" spans="3:17" x14ac:dyDescent="0.2">
      <c r="D58" s="44"/>
      <c r="F58" s="44"/>
      <c r="M58" s="45">
        <f>SUM(M55:M57)</f>
        <v>6007.35</v>
      </c>
    </row>
    <row r="59" spans="3:17" x14ac:dyDescent="0.2">
      <c r="D59" s="44"/>
      <c r="F59" s="44"/>
    </row>
    <row r="60" spans="3:17" x14ac:dyDescent="0.2">
      <c r="C60" s="44" t="s">
        <v>37</v>
      </c>
      <c r="D60" s="44"/>
      <c r="F60" s="44"/>
      <c r="N60" s="50" t="s">
        <v>44</v>
      </c>
    </row>
    <row r="61" spans="3:17" x14ac:dyDescent="0.2">
      <c r="C61" s="44" t="s">
        <v>40</v>
      </c>
      <c r="D61" s="44"/>
      <c r="F61" s="44"/>
      <c r="N61" s="50" t="s">
        <v>43</v>
      </c>
    </row>
    <row r="62" spans="3:17" x14ac:dyDescent="0.2">
      <c r="C62" s="44" t="s">
        <v>41</v>
      </c>
      <c r="D62" s="44"/>
      <c r="F62" s="44"/>
      <c r="N62" s="50" t="s">
        <v>42</v>
      </c>
    </row>
    <row r="63" spans="3:17" x14ac:dyDescent="0.2">
      <c r="D63" s="44"/>
      <c r="F63" s="44"/>
    </row>
    <row r="64" spans="3:17" x14ac:dyDescent="0.2">
      <c r="D64" s="44"/>
      <c r="F64" s="44"/>
    </row>
    <row r="65" spans="4:6" x14ac:dyDescent="0.2">
      <c r="D65" s="44"/>
      <c r="F65" s="44"/>
    </row>
    <row r="66" spans="4:6" x14ac:dyDescent="0.2">
      <c r="D66" s="44"/>
      <c r="F66" s="44"/>
    </row>
  </sheetData>
  <phoneticPr fontId="0" type="noConversion"/>
  <printOptions horizontalCentered="1"/>
  <pageMargins left="0" right="0" top="0.32" bottom="0.25" header="0" footer="0"/>
  <pageSetup scale="58" fitToWidth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8"/>
  <sheetViews>
    <sheetView topLeftCell="R19" workbookViewId="0">
      <selection activeCell="AB25" sqref="A25:AB25"/>
    </sheetView>
  </sheetViews>
  <sheetFormatPr defaultRowHeight="12.75" x14ac:dyDescent="0.2"/>
  <cols>
    <col min="1" max="1" width="28.7109375" customWidth="1"/>
    <col min="29" max="29" width="9.140625" customWidth="1"/>
  </cols>
  <sheetData>
    <row r="1" spans="1:30" ht="40.5" x14ac:dyDescent="0.3">
      <c r="A1" s="59" t="s">
        <v>0</v>
      </c>
      <c r="B1" s="60"/>
      <c r="C1" s="60"/>
      <c r="D1" s="61"/>
      <c r="E1" s="60"/>
      <c r="F1" s="61"/>
      <c r="G1" s="60"/>
      <c r="H1" s="61"/>
      <c r="I1" s="60"/>
      <c r="J1" s="61"/>
      <c r="K1" s="60"/>
      <c r="L1" s="61"/>
      <c r="M1" s="60"/>
      <c r="N1" s="61"/>
      <c r="O1" s="60"/>
      <c r="P1" s="61"/>
      <c r="Q1" s="60"/>
      <c r="R1" s="61"/>
      <c r="S1" s="60"/>
      <c r="T1" s="61"/>
      <c r="U1" s="60"/>
      <c r="V1" s="61"/>
      <c r="W1" s="60"/>
      <c r="X1" s="61"/>
      <c r="Y1" s="60"/>
      <c r="Z1" s="61"/>
      <c r="AA1" s="60"/>
      <c r="AB1" s="61"/>
      <c r="AC1" s="60"/>
      <c r="AD1" s="60"/>
    </row>
    <row r="2" spans="1:30" ht="15.75" x14ac:dyDescent="0.25">
      <c r="A2" s="62" t="s">
        <v>46</v>
      </c>
      <c r="B2" s="60"/>
      <c r="C2" s="60"/>
      <c r="D2" s="61"/>
      <c r="E2" s="60"/>
      <c r="F2" s="61"/>
      <c r="G2" s="60"/>
      <c r="H2" s="61"/>
      <c r="I2" s="60"/>
      <c r="J2" s="61"/>
      <c r="K2" s="60"/>
      <c r="L2" s="61"/>
      <c r="M2" s="60"/>
      <c r="N2" s="61"/>
      <c r="O2" s="60"/>
      <c r="P2" s="61"/>
      <c r="Q2" s="60"/>
      <c r="R2" s="61"/>
      <c r="S2" s="60"/>
      <c r="T2" s="61"/>
      <c r="U2" s="60"/>
      <c r="V2" s="61"/>
      <c r="W2" s="60"/>
      <c r="X2" s="61"/>
      <c r="Y2" s="60"/>
      <c r="Z2" s="61"/>
      <c r="AA2" s="60"/>
      <c r="AB2" s="61"/>
      <c r="AC2" s="60"/>
      <c r="AD2" s="60"/>
    </row>
    <row r="3" spans="1:30" x14ac:dyDescent="0.2">
      <c r="A3" s="60"/>
      <c r="B3" s="60"/>
      <c r="C3" s="60"/>
      <c r="D3" s="61"/>
      <c r="E3" s="60"/>
      <c r="F3" s="61"/>
      <c r="G3" s="60"/>
      <c r="H3" s="61"/>
      <c r="I3" s="60"/>
      <c r="J3" s="61"/>
      <c r="K3" s="60"/>
      <c r="L3" s="61"/>
      <c r="M3" s="60"/>
      <c r="N3" s="61"/>
      <c r="O3" s="60"/>
      <c r="P3" s="61"/>
      <c r="Q3" s="60"/>
      <c r="R3" s="61"/>
      <c r="S3" s="60"/>
      <c r="T3" s="61"/>
      <c r="U3" s="60"/>
      <c r="V3" s="61"/>
      <c r="W3" s="60"/>
      <c r="X3" s="61"/>
      <c r="Y3" s="60"/>
      <c r="Z3" s="61"/>
      <c r="AA3" s="60"/>
      <c r="AB3" s="61"/>
      <c r="AC3" s="60"/>
      <c r="AD3" s="60"/>
    </row>
    <row r="4" spans="1:30" x14ac:dyDescent="0.2">
      <c r="A4" s="63" t="s">
        <v>6</v>
      </c>
      <c r="B4" s="60"/>
      <c r="C4" s="60"/>
      <c r="D4" s="61"/>
      <c r="E4" s="64">
        <v>42522</v>
      </c>
      <c r="F4" s="61"/>
      <c r="G4" s="60"/>
      <c r="H4" s="61"/>
      <c r="I4" s="60"/>
      <c r="J4" s="61"/>
      <c r="K4" s="60"/>
      <c r="L4" s="61"/>
      <c r="M4" s="60"/>
      <c r="N4" s="61"/>
      <c r="O4" s="60"/>
      <c r="P4" s="61"/>
      <c r="Q4" s="60"/>
      <c r="R4" s="61"/>
      <c r="S4" s="60"/>
      <c r="T4" s="61"/>
      <c r="U4" s="60"/>
      <c r="V4" s="61"/>
      <c r="W4" s="60"/>
      <c r="X4" s="61"/>
      <c r="Y4" s="60"/>
      <c r="Z4" s="61"/>
      <c r="AA4" s="60"/>
      <c r="AB4" s="61"/>
      <c r="AC4" s="60"/>
      <c r="AD4" s="60"/>
    </row>
    <row r="5" spans="1:30" x14ac:dyDescent="0.2">
      <c r="A5" s="60"/>
      <c r="B5" s="60"/>
      <c r="C5" s="60"/>
      <c r="D5" s="61"/>
      <c r="E5" s="60"/>
      <c r="F5" s="61"/>
      <c r="G5" s="60"/>
      <c r="H5" s="61"/>
      <c r="I5" s="60"/>
      <c r="J5" s="61"/>
      <c r="K5" s="60"/>
      <c r="L5" s="61"/>
      <c r="M5" s="60"/>
      <c r="N5" s="61"/>
      <c r="O5" s="60"/>
      <c r="P5" s="61"/>
      <c r="Q5" s="60"/>
      <c r="R5" s="61"/>
      <c r="S5" s="60"/>
      <c r="T5" s="61"/>
      <c r="U5" s="60"/>
      <c r="V5" s="61"/>
      <c r="W5" s="60"/>
      <c r="X5" s="61"/>
      <c r="Y5" s="60"/>
      <c r="Z5" s="61"/>
      <c r="AA5" s="60"/>
      <c r="AB5" s="61"/>
      <c r="AC5" s="60"/>
      <c r="AD5" s="60"/>
    </row>
    <row r="6" spans="1:30" ht="40.5" customHeight="1" x14ac:dyDescent="0.2">
      <c r="A6" s="7"/>
      <c r="B6" s="8" t="s">
        <v>4</v>
      </c>
      <c r="C6" s="9">
        <f>E4</f>
        <v>42522</v>
      </c>
      <c r="D6" s="10" t="s">
        <v>14</v>
      </c>
      <c r="E6" s="11">
        <f>DATE(YEAR(E4),MONTH(E4)+1,1)</f>
        <v>42552</v>
      </c>
      <c r="F6" s="8" t="s">
        <v>1</v>
      </c>
      <c r="G6" s="11">
        <f>DATE(YEAR(E6),MONTH(E6)+1,1)</f>
        <v>42583</v>
      </c>
      <c r="H6" s="8" t="s">
        <v>1</v>
      </c>
      <c r="I6" s="11">
        <f>DATE(YEAR(G6),MONTH(G6)+1,1)</f>
        <v>42614</v>
      </c>
      <c r="J6" s="8" t="s">
        <v>1</v>
      </c>
      <c r="K6" s="11">
        <f>DATE(YEAR(I6),MONTH(I6)+1,1)</f>
        <v>42644</v>
      </c>
      <c r="L6" s="8" t="s">
        <v>1</v>
      </c>
      <c r="M6" s="11">
        <f>DATE(YEAR(K6),MONTH(K6)+1,1)</f>
        <v>42675</v>
      </c>
      <c r="N6" s="8" t="s">
        <v>1</v>
      </c>
      <c r="O6" s="11">
        <f>DATE(YEAR(M6),MONTH(M6)+1,1)</f>
        <v>42705</v>
      </c>
      <c r="P6" s="8" t="s">
        <v>1</v>
      </c>
      <c r="Q6" s="11">
        <f>DATE(YEAR(O6),MONTH(O6)+1,1)</f>
        <v>42736</v>
      </c>
      <c r="R6" s="8" t="s">
        <v>1</v>
      </c>
      <c r="S6" s="11">
        <f>DATE(YEAR(Q6),MONTH(Q6)+1,1)</f>
        <v>42767</v>
      </c>
      <c r="T6" s="8" t="s">
        <v>1</v>
      </c>
      <c r="U6" s="11">
        <f>DATE(YEAR(S6),MONTH(S6)+1,1)</f>
        <v>42795</v>
      </c>
      <c r="V6" s="8" t="s">
        <v>1</v>
      </c>
      <c r="W6" s="11">
        <f>DATE(YEAR(U6),MONTH(U6)+1,1)</f>
        <v>42826</v>
      </c>
      <c r="X6" s="8" t="s">
        <v>1</v>
      </c>
      <c r="Y6" s="11">
        <f>DATE(YEAR(W6),MONTH(W6)+1,1)</f>
        <v>42856</v>
      </c>
      <c r="Z6" s="12" t="s">
        <v>1</v>
      </c>
      <c r="AA6" s="8" t="s">
        <v>2</v>
      </c>
      <c r="AB6" s="10" t="s">
        <v>3</v>
      </c>
      <c r="AC6" s="13"/>
      <c r="AD6" s="13"/>
    </row>
    <row r="7" spans="1:30" x14ac:dyDescent="0.2">
      <c r="A7" s="56" t="s">
        <v>9</v>
      </c>
      <c r="B7" s="15"/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  <c r="W7" s="15"/>
      <c r="X7" s="16"/>
      <c r="Y7" s="15"/>
      <c r="Z7" s="16"/>
      <c r="AA7" s="15"/>
      <c r="AB7" s="17"/>
      <c r="AC7" s="18"/>
      <c r="AD7" s="18"/>
    </row>
    <row r="8" spans="1:30" ht="14.25" customHeight="1" x14ac:dyDescent="0.2">
      <c r="A8" s="19" t="s">
        <v>18</v>
      </c>
      <c r="B8" s="20"/>
      <c r="C8" s="54">
        <v>31800</v>
      </c>
      <c r="D8" s="21">
        <f>IF($C$13=0,"-",(C8*100)/$C$13)</f>
        <v>4.9988996132926715</v>
      </c>
      <c r="E8" s="54">
        <v>48760</v>
      </c>
      <c r="F8" s="21">
        <f>IF(E$13=0,"-",(E8*100)/E$13)</f>
        <v>5.0012308197259374</v>
      </c>
      <c r="G8" s="21">
        <v>57240</v>
      </c>
      <c r="H8" s="22">
        <f t="shared" ref="H8:H11" si="0">IF(G$13=0,"-",(G8*100)/G$13)</f>
        <v>5.0005241639584863</v>
      </c>
      <c r="I8" s="21">
        <v>74200</v>
      </c>
      <c r="J8" s="22">
        <f t="shared" ref="J8:J11" si="1">IF(I$13=0,"-",(I8*100)/I$13)</f>
        <v>5.0079641478361818</v>
      </c>
      <c r="K8" s="21">
        <v>39750</v>
      </c>
      <c r="L8" s="22">
        <f t="shared" ref="L8:L11" si="2">IF(K$13=0,"-",(K8*100)/K$13)</f>
        <v>4.9785203461793772</v>
      </c>
      <c r="M8" s="21">
        <v>66250</v>
      </c>
      <c r="N8" s="22">
        <f t="shared" ref="N8:N11" si="3">IF(M$13=0,"-",(M8*100)/M$13)</f>
        <v>4.9614690441776697</v>
      </c>
      <c r="O8" s="21">
        <v>66250</v>
      </c>
      <c r="P8" s="22">
        <f>IF(O$13=0,"-",(O8*100)/O$13)</f>
        <v>3.4909025761543688</v>
      </c>
      <c r="Q8" s="21">
        <v>92750</v>
      </c>
      <c r="R8" s="22">
        <f t="shared" ref="R8:R11" si="4">IF(Q$13=0,"-",(Q8*100)/Q$13)</f>
        <v>3.5009379871588235</v>
      </c>
      <c r="S8" s="21">
        <v>47700</v>
      </c>
      <c r="T8" s="22">
        <f t="shared" ref="T8:T11" si="5">IF(S$13=0,"-",(S8*100)/S$13)</f>
        <v>3.477335355096447</v>
      </c>
      <c r="U8" s="21">
        <v>79500</v>
      </c>
      <c r="V8" s="22">
        <f t="shared" ref="V8:V11" si="6">IF(U$13=0,"-",(U8*100)/U$13)</f>
        <v>3.4967495623565013</v>
      </c>
      <c r="W8" s="21">
        <v>79500</v>
      </c>
      <c r="X8" s="22">
        <f t="shared" ref="X8:X11" si="7">IF(W$13=0,"-",(W8*100)/W$13)</f>
        <v>3.4967495623565013</v>
      </c>
      <c r="Y8" s="21">
        <v>111300</v>
      </c>
      <c r="Z8" s="22">
        <f t="shared" ref="Z8:Z11" si="8">IF(Y$13=0,"-",(Y8*100)/Y$13)</f>
        <v>3.5076108537392456</v>
      </c>
      <c r="AA8" s="21">
        <f>SUM($C$8,E$8,G$8,I$8,K$8,M$8,O$8,Q$8,S$8,U$8,W$8,Y$8)</f>
        <v>795000</v>
      </c>
      <c r="AB8" s="22">
        <f t="shared" ref="AB8:AB11" si="9">IF(AA$13=0,"-",(AA8*100)/AA$13)</f>
        <v>3.972985696252</v>
      </c>
      <c r="AC8" s="18"/>
      <c r="AD8" s="18"/>
    </row>
    <row r="9" spans="1:30" ht="14.25" customHeight="1" x14ac:dyDescent="0.2">
      <c r="A9" s="19" t="s">
        <v>19</v>
      </c>
      <c r="B9" s="20"/>
      <c r="C9" s="55">
        <v>420000</v>
      </c>
      <c r="D9" s="21">
        <f>IF($C$13=0,"-",(C9*100)/$C$13)</f>
        <v>66.023202439714524</v>
      </c>
      <c r="E9" s="55">
        <v>644000</v>
      </c>
      <c r="F9" s="21">
        <f t="shared" ref="F9:F12" si="10">IF(E$13=0,"-",(E9*100)/E$13)</f>
        <v>66.05399195864446</v>
      </c>
      <c r="G9" s="55">
        <v>756000</v>
      </c>
      <c r="H9" s="22">
        <f t="shared" si="0"/>
        <v>66.044658769263023</v>
      </c>
      <c r="I9" s="55">
        <v>980000</v>
      </c>
      <c r="J9" s="22">
        <f t="shared" si="1"/>
        <v>66.142922707270316</v>
      </c>
      <c r="K9" s="55">
        <v>525000</v>
      </c>
      <c r="L9" s="22">
        <f t="shared" si="2"/>
        <v>65.754042308029511</v>
      </c>
      <c r="M9" s="55">
        <v>875000</v>
      </c>
      <c r="N9" s="22">
        <f t="shared" si="3"/>
        <v>65.528836432535257</v>
      </c>
      <c r="O9" s="55">
        <v>1312500</v>
      </c>
      <c r="P9" s="22">
        <f t="shared" ref="P9:P11" si="11">IF(O$13=0,"-",(O9*100)/O$13)</f>
        <v>69.159390659662023</v>
      </c>
      <c r="Q9" s="55">
        <v>1837500</v>
      </c>
      <c r="R9" s="22">
        <f t="shared" si="4"/>
        <v>69.35820540597669</v>
      </c>
      <c r="S9" s="55">
        <v>945000</v>
      </c>
      <c r="T9" s="22">
        <f t="shared" si="5"/>
        <v>68.890606091533385</v>
      </c>
      <c r="U9" s="55">
        <v>1575000</v>
      </c>
      <c r="V9" s="22">
        <f t="shared" si="6"/>
        <v>69.275227178760872</v>
      </c>
      <c r="W9" s="55">
        <v>1575000</v>
      </c>
      <c r="X9" s="22">
        <f t="shared" si="7"/>
        <v>69.275227178760872</v>
      </c>
      <c r="Y9" s="55">
        <v>2205000</v>
      </c>
      <c r="Z9" s="22">
        <f t="shared" si="8"/>
        <v>69.490403706154865</v>
      </c>
      <c r="AA9" s="21">
        <f>SUM($C$9,E$9,G$9,I$9,K$9,M$9,O$9,Q$9,S$9,U$9,W$9,Y$9)</f>
        <v>13650000</v>
      </c>
      <c r="AB9" s="22">
        <f t="shared" si="9"/>
        <v>68.215414784704151</v>
      </c>
      <c r="AC9" s="18"/>
      <c r="AD9" s="18"/>
    </row>
    <row r="10" spans="1:30" ht="14.25" customHeight="1" x14ac:dyDescent="0.2">
      <c r="A10" s="19" t="s">
        <v>20</v>
      </c>
      <c r="B10" s="23"/>
      <c r="C10" s="55">
        <v>3500</v>
      </c>
      <c r="D10" s="21">
        <f>IF($C$13=0,"-",(C10*100)/$C$13)</f>
        <v>0.55019335366428779</v>
      </c>
      <c r="E10" s="55">
        <v>5000</v>
      </c>
      <c r="F10" s="21">
        <f t="shared" si="10"/>
        <v>0.51284155247394769</v>
      </c>
      <c r="G10" s="55">
        <v>6000</v>
      </c>
      <c r="H10" s="22">
        <f t="shared" si="0"/>
        <v>0.52416395848621444</v>
      </c>
      <c r="I10" s="55">
        <v>6000</v>
      </c>
      <c r="J10" s="22">
        <f t="shared" si="1"/>
        <v>0.40495666963634891</v>
      </c>
      <c r="K10" s="55">
        <v>7000</v>
      </c>
      <c r="L10" s="22">
        <f t="shared" si="2"/>
        <v>0.87672056410706012</v>
      </c>
      <c r="M10" s="55">
        <v>17000</v>
      </c>
      <c r="N10" s="22">
        <f t="shared" si="3"/>
        <v>1.273131679260685</v>
      </c>
      <c r="O10" s="55">
        <v>17000</v>
      </c>
      <c r="P10" s="22">
        <f t="shared" si="11"/>
        <v>0.89577877425847963</v>
      </c>
      <c r="Q10" s="55">
        <v>17000</v>
      </c>
      <c r="R10" s="22">
        <f t="shared" si="4"/>
        <v>0.64168135613692723</v>
      </c>
      <c r="S10" s="55">
        <v>17000</v>
      </c>
      <c r="T10" s="22">
        <f t="shared" si="5"/>
        <v>1.239301908524939</v>
      </c>
      <c r="U10" s="55">
        <v>17000</v>
      </c>
      <c r="V10" s="22">
        <f t="shared" si="6"/>
        <v>0.74773261081837139</v>
      </c>
      <c r="W10" s="55">
        <v>17000</v>
      </c>
      <c r="X10" s="22">
        <f t="shared" si="7"/>
        <v>0.74773261081837139</v>
      </c>
      <c r="Y10" s="55">
        <v>15000</v>
      </c>
      <c r="Z10" s="22">
        <f t="shared" si="8"/>
        <v>0.47272383473574736</v>
      </c>
      <c r="AA10" s="21">
        <f>SUM(C10,E10,G10,I10,K10,M10,O10,Q10,S10,U10,W10,Y10)</f>
        <v>144500</v>
      </c>
      <c r="AB10" s="22">
        <f t="shared" si="9"/>
        <v>0.72213387812379126</v>
      </c>
      <c r="AC10" s="18"/>
      <c r="AD10" s="18"/>
    </row>
    <row r="11" spans="1:30" ht="25.5" customHeight="1" x14ac:dyDescent="0.2">
      <c r="A11" s="19" t="s">
        <v>21</v>
      </c>
      <c r="B11" s="20"/>
      <c r="C11" s="55">
        <v>840.00000000000011</v>
      </c>
      <c r="D11" s="21">
        <f>IF($C$13=0,"-",(C11*100)/$C$13)</f>
        <v>0.13204640487942909</v>
      </c>
      <c r="E11" s="55">
        <v>1200</v>
      </c>
      <c r="F11" s="21">
        <f t="shared" si="10"/>
        <v>0.12308197259374744</v>
      </c>
      <c r="G11" s="55">
        <v>1440.0000000000002</v>
      </c>
      <c r="H11" s="22">
        <f t="shared" si="0"/>
        <v>0.12579935003669152</v>
      </c>
      <c r="I11" s="55">
        <v>1440.0000000000002</v>
      </c>
      <c r="J11" s="22">
        <f t="shared" si="1"/>
        <v>9.7189600712723756E-2</v>
      </c>
      <c r="K11" s="55">
        <v>1680.0000000000002</v>
      </c>
      <c r="L11" s="22">
        <f t="shared" si="2"/>
        <v>0.21041293538569447</v>
      </c>
      <c r="M11" s="55">
        <v>2040.0000000000002</v>
      </c>
      <c r="N11" s="22">
        <f t="shared" si="3"/>
        <v>0.15277580151128223</v>
      </c>
      <c r="O11" s="55">
        <v>2040.0000000000002</v>
      </c>
      <c r="P11" s="22">
        <f t="shared" si="11"/>
        <v>0.10749345291101757</v>
      </c>
      <c r="Q11" s="55">
        <v>2040.0000000000002</v>
      </c>
      <c r="R11" s="22">
        <f t="shared" si="4"/>
        <v>7.7001762736431278E-2</v>
      </c>
      <c r="S11" s="55">
        <v>2040.0000000000002</v>
      </c>
      <c r="T11" s="22">
        <f t="shared" si="5"/>
        <v>0.14871622902299272</v>
      </c>
      <c r="U11" s="55">
        <v>2040.0000000000002</v>
      </c>
      <c r="V11" s="22">
        <f t="shared" si="6"/>
        <v>8.9727913298204579E-2</v>
      </c>
      <c r="W11" s="55">
        <v>2040.0000000000002</v>
      </c>
      <c r="X11" s="22">
        <f t="shared" si="7"/>
        <v>8.9727913298204579E-2</v>
      </c>
      <c r="Y11" s="55">
        <v>1800</v>
      </c>
      <c r="Z11" s="22">
        <f t="shared" si="8"/>
        <v>5.6726860168289685E-2</v>
      </c>
      <c r="AA11" s="21">
        <f t="shared" ref="AA11:AA12" si="12">SUM(C11,E11,G11,I11,K11,M11,O11,Q11,S11,U11,W11,Y11)</f>
        <v>20640</v>
      </c>
      <c r="AB11" s="22">
        <f t="shared" si="9"/>
        <v>0.10314770411401419</v>
      </c>
      <c r="AC11" s="18"/>
      <c r="AD11" s="18"/>
    </row>
    <row r="12" spans="1:30" ht="10.5" customHeight="1" x14ac:dyDescent="0.2">
      <c r="A12" s="19" t="s">
        <v>22</v>
      </c>
      <c r="B12" s="20"/>
      <c r="C12" s="55">
        <v>180000</v>
      </c>
      <c r="D12" s="21">
        <f>IF($C$13=0,"-",(C12*100)/$C$13)</f>
        <v>28.295658188449085</v>
      </c>
      <c r="E12" s="55">
        <v>276000</v>
      </c>
      <c r="F12" s="21">
        <f t="shared" si="10"/>
        <v>28.308853696561911</v>
      </c>
      <c r="G12" s="55">
        <v>324000</v>
      </c>
      <c r="H12" s="22">
        <f>IF(G$13=0,"-",(G12*100)/G$13)</f>
        <v>28.304853758255582</v>
      </c>
      <c r="I12" s="55">
        <v>420000</v>
      </c>
      <c r="J12" s="22">
        <f>IF(I$13=0,"-",(I12*100)/I$13)</f>
        <v>28.346966874544425</v>
      </c>
      <c r="K12" s="55">
        <v>225000</v>
      </c>
      <c r="L12" s="22">
        <f>IF(K$13=0,"-",(K12*100)/K$13)</f>
        <v>28.180303846298361</v>
      </c>
      <c r="M12" s="55">
        <v>375000</v>
      </c>
      <c r="N12" s="22">
        <f>IF(M$13=0,"-",(M12*100)/M$13)</f>
        <v>28.083787042515109</v>
      </c>
      <c r="O12" s="55">
        <v>500000</v>
      </c>
      <c r="P12" s="22">
        <f>IF(O$13=0,"-",(O12*100)/O$13)</f>
        <v>26.346434537014105</v>
      </c>
      <c r="Q12" s="55">
        <v>700000</v>
      </c>
      <c r="R12" s="22">
        <f>IF(Q$13=0,"-",(Q12*100)/Q$13)</f>
        <v>26.422173487991124</v>
      </c>
      <c r="S12" s="55">
        <v>360000</v>
      </c>
      <c r="T12" s="22">
        <f>IF(S$13=0,"-",(S12*100)/S$13)</f>
        <v>26.244040415822241</v>
      </c>
      <c r="U12" s="55">
        <v>600000</v>
      </c>
      <c r="V12" s="22">
        <f>IF(U$13=0,"-",(U12*100)/U$13)</f>
        <v>26.390562734766046</v>
      </c>
      <c r="W12" s="55">
        <v>600000</v>
      </c>
      <c r="X12" s="22">
        <f>IF(W$13=0,"-",(W12*100)/W$13)</f>
        <v>26.390562734766046</v>
      </c>
      <c r="Y12" s="55">
        <v>840000</v>
      </c>
      <c r="Z12" s="22">
        <f>IF(Y$13=0,"-",(Y12*100)/Y$13)</f>
        <v>26.472534745201852</v>
      </c>
      <c r="AA12" s="21">
        <f t="shared" si="12"/>
        <v>5400000</v>
      </c>
      <c r="AB12" s="22">
        <f>IF(AA$13=0,"-",(AA12*100)/AA$13)</f>
        <v>26.986317936806039</v>
      </c>
      <c r="AC12" s="18"/>
      <c r="AD12" s="18"/>
    </row>
    <row r="13" spans="1:30" ht="10.5" customHeight="1" x14ac:dyDescent="0.2">
      <c r="A13" s="25" t="s">
        <v>10</v>
      </c>
      <c r="B13" s="26"/>
      <c r="C13" s="27">
        <f t="shared" ref="C13:AB13" si="13">SUM(C8:C12)</f>
        <v>636140</v>
      </c>
      <c r="D13" s="28">
        <f t="shared" si="13"/>
        <v>99.999999999999986</v>
      </c>
      <c r="E13" s="27">
        <f t="shared" si="13"/>
        <v>974960</v>
      </c>
      <c r="F13" s="28">
        <f t="shared" si="13"/>
        <v>100</v>
      </c>
      <c r="G13" s="27">
        <f t="shared" si="13"/>
        <v>1144680</v>
      </c>
      <c r="H13" s="28">
        <f t="shared" si="13"/>
        <v>100</v>
      </c>
      <c r="I13" s="27">
        <f t="shared" si="13"/>
        <v>1481640</v>
      </c>
      <c r="J13" s="28">
        <f t="shared" si="13"/>
        <v>99.999999999999986</v>
      </c>
      <c r="K13" s="27">
        <f t="shared" si="13"/>
        <v>798430</v>
      </c>
      <c r="L13" s="28">
        <f t="shared" si="13"/>
        <v>100</v>
      </c>
      <c r="M13" s="27">
        <f t="shared" si="13"/>
        <v>1335290</v>
      </c>
      <c r="N13" s="28">
        <f t="shared" si="13"/>
        <v>100.00000000000001</v>
      </c>
      <c r="O13" s="27">
        <f t="shared" si="13"/>
        <v>1897790</v>
      </c>
      <c r="P13" s="28">
        <f t="shared" si="13"/>
        <v>99.999999999999986</v>
      </c>
      <c r="Q13" s="27">
        <f t="shared" si="13"/>
        <v>2649290</v>
      </c>
      <c r="R13" s="28">
        <f t="shared" si="13"/>
        <v>100</v>
      </c>
      <c r="S13" s="27">
        <f t="shared" si="13"/>
        <v>1371740</v>
      </c>
      <c r="T13" s="28">
        <f t="shared" si="13"/>
        <v>100</v>
      </c>
      <c r="U13" s="27">
        <f t="shared" si="13"/>
        <v>2273540</v>
      </c>
      <c r="V13" s="28">
        <f t="shared" si="13"/>
        <v>100</v>
      </c>
      <c r="W13" s="27">
        <f t="shared" si="13"/>
        <v>2273540</v>
      </c>
      <c r="X13" s="28">
        <f t="shared" si="13"/>
        <v>100</v>
      </c>
      <c r="Y13" s="27">
        <f t="shared" si="13"/>
        <v>3173100</v>
      </c>
      <c r="Z13" s="28">
        <f t="shared" si="13"/>
        <v>100</v>
      </c>
      <c r="AA13" s="27">
        <f>SUM(AA8:AA12)</f>
        <v>20010140</v>
      </c>
      <c r="AB13" s="28">
        <f t="shared" si="13"/>
        <v>99.999999999999972</v>
      </c>
      <c r="AC13" s="18"/>
      <c r="AD13" s="18"/>
    </row>
    <row r="14" spans="1:30" x14ac:dyDescent="0.2">
      <c r="A14" s="29"/>
      <c r="B14" s="30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0"/>
      <c r="T14" s="31"/>
      <c r="U14" s="30"/>
      <c r="V14" s="31"/>
      <c r="W14" s="30"/>
      <c r="X14" s="31"/>
      <c r="Y14" s="30"/>
      <c r="Z14" s="31"/>
      <c r="AA14" s="30"/>
      <c r="AB14" s="32"/>
      <c r="AC14" s="18"/>
      <c r="AD14" s="18"/>
    </row>
    <row r="15" spans="1:30" x14ac:dyDescent="0.2">
      <c r="A15" s="56" t="s">
        <v>29</v>
      </c>
      <c r="B15" s="33"/>
      <c r="C15" s="15"/>
      <c r="D15" s="34"/>
      <c r="E15" s="15"/>
      <c r="F15" s="34"/>
      <c r="G15" s="15"/>
      <c r="H15" s="34"/>
      <c r="I15" s="15"/>
      <c r="J15" s="34"/>
      <c r="K15" s="15"/>
      <c r="L15" s="34"/>
      <c r="M15" s="15"/>
      <c r="N15" s="34"/>
      <c r="O15" s="15"/>
      <c r="P15" s="34"/>
      <c r="Q15" s="15"/>
      <c r="R15" s="34"/>
      <c r="S15" s="15"/>
      <c r="T15" s="34"/>
      <c r="U15" s="15"/>
      <c r="V15" s="34"/>
      <c r="W15" s="15"/>
      <c r="X15" s="34"/>
      <c r="Y15" s="15"/>
      <c r="Z15" s="34"/>
      <c r="AA15" s="15"/>
      <c r="AB15" s="35"/>
      <c r="AC15" s="18"/>
      <c r="AD15" s="18"/>
    </row>
    <row r="16" spans="1:30" ht="11.25" customHeight="1" x14ac:dyDescent="0.2">
      <c r="A16" s="36" t="s">
        <v>16</v>
      </c>
      <c r="B16" s="36"/>
      <c r="C16" s="24">
        <v>0</v>
      </c>
      <c r="D16" s="36"/>
      <c r="E16" s="36">
        <v>0</v>
      </c>
      <c r="F16" s="36"/>
      <c r="G16" s="36">
        <v>0</v>
      </c>
      <c r="H16" s="36"/>
      <c r="I16" s="36">
        <v>0</v>
      </c>
      <c r="J16" s="36"/>
      <c r="K16" s="36">
        <v>0</v>
      </c>
      <c r="L16" s="36"/>
      <c r="M16" s="36">
        <v>0</v>
      </c>
      <c r="N16" s="36"/>
      <c r="O16" s="36">
        <v>0</v>
      </c>
      <c r="P16" s="36"/>
      <c r="Q16" s="36">
        <v>0</v>
      </c>
      <c r="R16" s="36"/>
      <c r="S16" s="36">
        <v>0</v>
      </c>
      <c r="T16" s="36"/>
      <c r="U16" s="36">
        <v>0</v>
      </c>
      <c r="V16" s="36"/>
      <c r="W16" s="36">
        <v>0</v>
      </c>
      <c r="X16" s="36"/>
      <c r="Y16" s="36">
        <v>0</v>
      </c>
      <c r="Z16" s="36"/>
      <c r="AA16" s="24">
        <f>SUM(C16,E16,G16,I16,K16,M16,O16,Q16,S16,U16,W16,Y16)</f>
        <v>0</v>
      </c>
      <c r="AB16" s="36"/>
      <c r="AC16" s="18"/>
      <c r="AD16" s="18"/>
    </row>
    <row r="17" spans="1:30" ht="16.5" customHeight="1" x14ac:dyDescent="0.2">
      <c r="A17" s="25" t="s">
        <v>11</v>
      </c>
      <c r="B17" s="26"/>
      <c r="C17" s="27">
        <f>SUM(C16:C16)</f>
        <v>0</v>
      </c>
      <c r="D17" s="22">
        <f>IF(C13=0,"-",(C17*100)/C13)</f>
        <v>0</v>
      </c>
      <c r="E17" s="27">
        <f>SUM(E16:E16)</f>
        <v>0</v>
      </c>
      <c r="F17" s="22">
        <f>IF(E13=0,"-",(E17*100)/E13)</f>
        <v>0</v>
      </c>
      <c r="G17" s="27">
        <f>SUM(G16:G16)</f>
        <v>0</v>
      </c>
      <c r="H17" s="22">
        <f>IF(G13=0,"-",(G17*100)/G13)</f>
        <v>0</v>
      </c>
      <c r="I17" s="27">
        <f>SUM(I16:I16)</f>
        <v>0</v>
      </c>
      <c r="J17" s="22">
        <f>IF(I13=0,"-",(I17*100)/I13)</f>
        <v>0</v>
      </c>
      <c r="K17" s="27">
        <f>SUM(K16:K16)</f>
        <v>0</v>
      </c>
      <c r="L17" s="22">
        <f>IF(K13=0,"-",(K17*100)/K13)</f>
        <v>0</v>
      </c>
      <c r="M17" s="27">
        <f>SUM(M16:M16)</f>
        <v>0</v>
      </c>
      <c r="N17" s="22">
        <f>IF(M13=0,"-",(M17*100)/M13)</f>
        <v>0</v>
      </c>
      <c r="O17" s="27">
        <f>SUM(O16:O16)</f>
        <v>0</v>
      </c>
      <c r="P17" s="22">
        <f>IF(O13=0,"-",(O17*100)/O13)</f>
        <v>0</v>
      </c>
      <c r="Q17" s="27">
        <f>SUM(Q16:Q16)</f>
        <v>0</v>
      </c>
      <c r="R17" s="22">
        <f>IF(Q13=0,"-",(Q17*100)/Q13)</f>
        <v>0</v>
      </c>
      <c r="S17" s="27">
        <f>SUM(S16:S16)</f>
        <v>0</v>
      </c>
      <c r="T17" s="22">
        <f>IF(S13=0,"-",(S17*100)/S13)</f>
        <v>0</v>
      </c>
      <c r="U17" s="27">
        <f>SUM(U16:U16)</f>
        <v>0</v>
      </c>
      <c r="V17" s="22">
        <f>IF(U13=0,"-",(U17*100)/U13)</f>
        <v>0</v>
      </c>
      <c r="W17" s="27">
        <f>SUM(W16:W16)</f>
        <v>0</v>
      </c>
      <c r="X17" s="22">
        <f>IF(W13=0,"-",(W17*100)/W13)</f>
        <v>0</v>
      </c>
      <c r="Y17" s="27">
        <f>SUM(Y16:Y16)</f>
        <v>0</v>
      </c>
      <c r="Z17" s="22">
        <f>IF(Y13=0,"-",(Y17*100)/Y13)</f>
        <v>0</v>
      </c>
      <c r="AA17" s="27">
        <f>SUM(AA16:AA16)</f>
        <v>0</v>
      </c>
      <c r="AB17" s="37">
        <f>IF(AA13=0,"-",(AA17*100)/AA13)</f>
        <v>0</v>
      </c>
      <c r="AC17" s="38"/>
      <c r="AD17" s="18"/>
    </row>
    <row r="18" spans="1:30" x14ac:dyDescent="0.2">
      <c r="A18" s="29"/>
      <c r="B18" s="15"/>
      <c r="C18" s="15"/>
      <c r="D18" s="34"/>
      <c r="E18" s="15"/>
      <c r="F18" s="34"/>
      <c r="G18" s="15"/>
      <c r="H18" s="34"/>
      <c r="I18" s="15"/>
      <c r="J18" s="34"/>
      <c r="K18" s="15"/>
      <c r="L18" s="34"/>
      <c r="M18" s="15"/>
      <c r="N18" s="34"/>
      <c r="O18" s="15"/>
      <c r="P18" s="34"/>
      <c r="Q18" s="15"/>
      <c r="R18" s="34"/>
      <c r="S18" s="15"/>
      <c r="T18" s="34"/>
      <c r="U18" s="15"/>
      <c r="V18" s="34"/>
      <c r="W18" s="15"/>
      <c r="X18" s="34"/>
      <c r="Y18" s="15"/>
      <c r="Z18" s="34"/>
      <c r="AA18" s="15"/>
      <c r="AB18" s="35"/>
      <c r="AC18" s="18"/>
      <c r="AD18" s="18"/>
    </row>
    <row r="19" spans="1:30" x14ac:dyDescent="0.2">
      <c r="A19" s="39" t="s">
        <v>12</v>
      </c>
      <c r="B19" s="40"/>
      <c r="C19" s="41">
        <f>C13-C17</f>
        <v>636140</v>
      </c>
      <c r="D19" s="42">
        <f>IF(C13=0,"-",(C19*100)/C13)</f>
        <v>100</v>
      </c>
      <c r="E19" s="41">
        <f>E13-E17</f>
        <v>974960</v>
      </c>
      <c r="F19" s="42">
        <f>IF(E13=0,"-",(E19*100)/E13)</f>
        <v>100</v>
      </c>
      <c r="G19" s="41">
        <f>G13-G17</f>
        <v>1144680</v>
      </c>
      <c r="H19" s="42">
        <f>IF(G13=0,"-",(G19*100)/G13)</f>
        <v>100</v>
      </c>
      <c r="I19" s="41">
        <f>I13-I17</f>
        <v>1481640</v>
      </c>
      <c r="J19" s="42">
        <f>IF(I13=0,"-",(I19*100)/I13)</f>
        <v>100</v>
      </c>
      <c r="K19" s="41">
        <f>K13-K17</f>
        <v>798430</v>
      </c>
      <c r="L19" s="42">
        <f>IF(K13=0,"-",(K19*100)/K13)</f>
        <v>100</v>
      </c>
      <c r="M19" s="41">
        <f>M13-M17</f>
        <v>1335290</v>
      </c>
      <c r="N19" s="42">
        <f>IF(M13=0,"-",(M19*100)/M13)</f>
        <v>100</v>
      </c>
      <c r="O19" s="41">
        <f>O13-O17</f>
        <v>1897790</v>
      </c>
      <c r="P19" s="42">
        <f>IF(O13=0,"-",(O19*100)/O13)</f>
        <v>100</v>
      </c>
      <c r="Q19" s="41">
        <f>Q13-Q17</f>
        <v>2649290</v>
      </c>
      <c r="R19" s="42">
        <f>IF(Q13=0,"-",(Q19*100)/Q13)</f>
        <v>100</v>
      </c>
      <c r="S19" s="41">
        <f>S13-S17</f>
        <v>1371740</v>
      </c>
      <c r="T19" s="42">
        <f>IF(S13=0,"-",(S19*100)/S13)</f>
        <v>100</v>
      </c>
      <c r="U19" s="41">
        <f>U13-U17</f>
        <v>2273540</v>
      </c>
      <c r="V19" s="42">
        <f>IF(U13=0,"-",(U19*100)/U13)</f>
        <v>100</v>
      </c>
      <c r="W19" s="41">
        <f>W13-W17</f>
        <v>2273540</v>
      </c>
      <c r="X19" s="42">
        <f>IF(W13=0,"-",(W19*100)/W13)</f>
        <v>100</v>
      </c>
      <c r="Y19" s="41">
        <f>Y13-Y17</f>
        <v>3173100</v>
      </c>
      <c r="Z19" s="42">
        <f>IF(Y13=0,"-",(Y19*100)/Y13)</f>
        <v>100</v>
      </c>
      <c r="AA19" s="41">
        <f>AA13-AA17</f>
        <v>20010140</v>
      </c>
      <c r="AB19" s="42">
        <f>IF(AA13=0,"-",(AA19*100)/AA13)</f>
        <v>100</v>
      </c>
      <c r="AC19" s="18"/>
      <c r="AD19" s="18"/>
    </row>
    <row r="20" spans="1:30" x14ac:dyDescent="0.2">
      <c r="A20" s="29"/>
      <c r="B20" s="30"/>
      <c r="C20" s="30"/>
      <c r="D20" s="31"/>
      <c r="E20" s="30"/>
      <c r="F20" s="31"/>
      <c r="G20" s="30"/>
      <c r="H20" s="31"/>
      <c r="I20" s="30"/>
      <c r="J20" s="31"/>
      <c r="K20" s="30"/>
      <c r="L20" s="31"/>
      <c r="M20" s="30"/>
      <c r="N20" s="31"/>
      <c r="O20" s="30"/>
      <c r="P20" s="31"/>
      <c r="Q20" s="30"/>
      <c r="R20" s="31"/>
      <c r="S20" s="30"/>
      <c r="T20" s="31"/>
      <c r="U20" s="30"/>
      <c r="V20" s="31"/>
      <c r="W20" s="30"/>
      <c r="X20" s="31"/>
      <c r="Y20" s="30"/>
      <c r="Z20" s="31"/>
      <c r="AA20" s="30"/>
      <c r="AB20" s="32"/>
      <c r="AC20" s="18"/>
      <c r="AD20" s="18"/>
    </row>
    <row r="21" spans="1:30" x14ac:dyDescent="0.2">
      <c r="A21" s="56" t="s">
        <v>13</v>
      </c>
      <c r="B21" s="15"/>
      <c r="C21" s="15"/>
      <c r="D21" s="34"/>
      <c r="E21" s="15"/>
      <c r="F21" s="34"/>
      <c r="G21" s="15"/>
      <c r="H21" s="34"/>
      <c r="I21" s="15"/>
      <c r="J21" s="34"/>
      <c r="K21" s="15"/>
      <c r="L21" s="34"/>
      <c r="M21" s="15"/>
      <c r="N21" s="34"/>
      <c r="O21" s="15"/>
      <c r="P21" s="34"/>
      <c r="Q21" s="15"/>
      <c r="R21" s="34"/>
      <c r="S21" s="15"/>
      <c r="T21" s="34"/>
      <c r="U21" s="15"/>
      <c r="V21" s="34"/>
      <c r="W21" s="15"/>
      <c r="X21" s="34"/>
      <c r="Y21" s="15"/>
      <c r="Z21" s="34"/>
      <c r="AA21" s="15"/>
      <c r="AB21" s="35"/>
      <c r="AC21" s="18"/>
      <c r="AD21" s="18"/>
    </row>
    <row r="22" spans="1:30" x14ac:dyDescent="0.2">
      <c r="A22" s="29" t="s">
        <v>30</v>
      </c>
      <c r="B22" s="23"/>
      <c r="C22" s="15">
        <v>120000</v>
      </c>
      <c r="D22" s="22">
        <f t="shared" ref="D22:D33" si="14">IF($C$13=0,"-",(C22*100)/$C$13)</f>
        <v>18.863772125632721</v>
      </c>
      <c r="E22" s="24">
        <v>120000</v>
      </c>
      <c r="F22" s="22">
        <f t="shared" ref="F22:F33" si="15">IF(E$13=0,"-",(E22*100)/E$13)</f>
        <v>12.308197259374744</v>
      </c>
      <c r="G22" s="15">
        <v>120000</v>
      </c>
      <c r="H22" s="22">
        <f t="shared" ref="H22:H33" si="16">IF(G$13=0,"-",(G22*100)/G$13)</f>
        <v>10.483279169724289</v>
      </c>
      <c r="I22" s="15">
        <v>120000</v>
      </c>
      <c r="J22" s="22">
        <f t="shared" ref="J22:J33" si="17">IF(I$13=0,"-",(I22*100)/I$13)</f>
        <v>8.0991333927269782</v>
      </c>
      <c r="K22" s="15">
        <v>120000</v>
      </c>
      <c r="L22" s="22">
        <f t="shared" ref="L22:L33" si="18">IF(K$13=0,"-",(K22*100)/K$13)</f>
        <v>15.029495384692458</v>
      </c>
      <c r="M22" s="15">
        <v>120000</v>
      </c>
      <c r="N22" s="22">
        <f t="shared" ref="N22:N33" si="19">IF(M$13=0,"-",(M22*100)/M$13)</f>
        <v>8.9868118536048343</v>
      </c>
      <c r="O22" s="15">
        <v>120000</v>
      </c>
      <c r="P22" s="22">
        <f t="shared" ref="P22:P33" si="20">IF(O$13=0,"-",(O22*100)/O$13)</f>
        <v>6.3231442888833858</v>
      </c>
      <c r="Q22" s="15">
        <v>120000</v>
      </c>
      <c r="R22" s="22">
        <f t="shared" ref="R22:R33" si="21">IF(Q$13=0,"-",(Q22*100)/Q$13)</f>
        <v>4.5295154550841925</v>
      </c>
      <c r="S22" s="15">
        <v>120000</v>
      </c>
      <c r="T22" s="22">
        <f t="shared" ref="T22:T33" si="22">IF(S$13=0,"-",(S22*100)/S$13)</f>
        <v>8.7480134719407463</v>
      </c>
      <c r="U22" s="15">
        <v>120000</v>
      </c>
      <c r="V22" s="22">
        <f t="shared" ref="V22:V33" si="23">IF(U$13=0,"-",(U22*100)/U$13)</f>
        <v>5.27811254695321</v>
      </c>
      <c r="W22" s="15">
        <v>120000</v>
      </c>
      <c r="X22" s="22">
        <f>IF(W$13=0,"-",(W22*100)/W$13)</f>
        <v>5.27811254695321</v>
      </c>
      <c r="Y22" s="15">
        <v>120000</v>
      </c>
      <c r="Z22" s="22">
        <f t="shared" ref="Z22:Z33" si="24">IF(Y$13=0,"-",(Y22*100)/Y$13)</f>
        <v>3.7817906778859789</v>
      </c>
      <c r="AA22" s="15">
        <f>SUM(C22,E22,G22,I22,K22,M22,O22,Q22,S22,U22,W22,Y22)</f>
        <v>1440000</v>
      </c>
      <c r="AB22" s="22">
        <f t="shared" ref="AB22:AB33" si="25">IF(AA$13=0,"-",(AA22*100)/AA$13)</f>
        <v>7.1963514498149435</v>
      </c>
      <c r="AC22" s="18"/>
      <c r="AD22" s="18"/>
    </row>
    <row r="23" spans="1:30" x14ac:dyDescent="0.2">
      <c r="A23" s="43" t="s">
        <v>48</v>
      </c>
      <c r="B23" s="23"/>
      <c r="C23" s="15">
        <v>2083.3333333333298</v>
      </c>
      <c r="D23" s="22">
        <f t="shared" si="14"/>
        <v>0.3274960438477898</v>
      </c>
      <c r="E23" s="15">
        <v>2083.3333333333298</v>
      </c>
      <c r="F23" s="22">
        <f t="shared" si="15"/>
        <v>0.21368398019747784</v>
      </c>
      <c r="G23" s="15">
        <v>2083.3333333333298</v>
      </c>
      <c r="H23" s="22">
        <f t="shared" si="16"/>
        <v>0.18200137447437972</v>
      </c>
      <c r="I23" s="15">
        <v>2083.3333333333298</v>
      </c>
      <c r="J23" s="22">
        <f t="shared" si="17"/>
        <v>0.14060995473484314</v>
      </c>
      <c r="K23" s="15">
        <v>2083.3333333333298</v>
      </c>
      <c r="L23" s="22">
        <f t="shared" si="18"/>
        <v>0.26092873931757699</v>
      </c>
      <c r="M23" s="15">
        <v>2083.3333333333298</v>
      </c>
      <c r="N23" s="22">
        <f t="shared" si="19"/>
        <v>0.15602103912508369</v>
      </c>
      <c r="O23" s="15">
        <v>2083.3333333333298</v>
      </c>
      <c r="P23" s="22">
        <f t="shared" si="20"/>
        <v>0.10977681057089193</v>
      </c>
      <c r="Q23" s="15">
        <v>2083.3333333333298</v>
      </c>
      <c r="R23" s="22">
        <f t="shared" si="21"/>
        <v>7.8637421095211546E-2</v>
      </c>
      <c r="S23" s="15">
        <v>2083.3333333333298</v>
      </c>
      <c r="T23" s="22">
        <f t="shared" si="22"/>
        <v>0.15187523388785995</v>
      </c>
      <c r="U23" s="15">
        <v>2083.3333333333298</v>
      </c>
      <c r="V23" s="22">
        <f t="shared" si="23"/>
        <v>9.1633898384604187E-2</v>
      </c>
      <c r="W23" s="15">
        <v>2083.3333333333298</v>
      </c>
      <c r="X23" s="22">
        <f t="shared" ref="X23" si="26">IF(W$13=0,"-",(W23*100)/W$13)</f>
        <v>9.1633898384604187E-2</v>
      </c>
      <c r="Y23" s="15">
        <v>2083.3333333333298</v>
      </c>
      <c r="Z23" s="22">
        <f t="shared" si="24"/>
        <v>6.5656088157742584E-2</v>
      </c>
      <c r="AA23" s="15">
        <f>SUM(Y23,W23,U23,S23,Q23,O23,M23,K23,I23,G23,E23,C23)</f>
        <v>24999.999999999953</v>
      </c>
      <c r="AB23" s="22">
        <f t="shared" si="25"/>
        <v>0.12493665711484254</v>
      </c>
      <c r="AC23" s="18"/>
      <c r="AD23" s="18"/>
    </row>
    <row r="24" spans="1:30" ht="11.25" customHeight="1" x14ac:dyDescent="0.2">
      <c r="A24" s="36" t="s">
        <v>17</v>
      </c>
      <c r="B24" s="23"/>
      <c r="C24" s="24">
        <v>0</v>
      </c>
      <c r="D24" s="22">
        <f t="shared" si="14"/>
        <v>0</v>
      </c>
      <c r="E24" s="24">
        <v>0</v>
      </c>
      <c r="F24" s="22">
        <f t="shared" si="15"/>
        <v>0</v>
      </c>
      <c r="G24" s="24">
        <v>0</v>
      </c>
      <c r="H24" s="22">
        <f t="shared" si="16"/>
        <v>0</v>
      </c>
      <c r="I24" s="24">
        <v>0</v>
      </c>
      <c r="J24" s="22">
        <f t="shared" si="17"/>
        <v>0</v>
      </c>
      <c r="K24" s="24">
        <v>0</v>
      </c>
      <c r="L24" s="22">
        <f t="shared" si="18"/>
        <v>0</v>
      </c>
      <c r="M24" s="24">
        <v>27500</v>
      </c>
      <c r="N24" s="22">
        <f t="shared" si="19"/>
        <v>2.059477716451108</v>
      </c>
      <c r="O24" s="24">
        <v>0</v>
      </c>
      <c r="P24" s="22">
        <f t="shared" si="20"/>
        <v>0</v>
      </c>
      <c r="Q24" s="24">
        <v>0</v>
      </c>
      <c r="R24" s="22">
        <f t="shared" si="21"/>
        <v>0</v>
      </c>
      <c r="S24" s="24">
        <v>0</v>
      </c>
      <c r="T24" s="22">
        <f t="shared" si="22"/>
        <v>0</v>
      </c>
      <c r="U24" s="24">
        <v>0</v>
      </c>
      <c r="V24" s="22">
        <f t="shared" si="23"/>
        <v>0</v>
      </c>
      <c r="W24" s="24">
        <v>0</v>
      </c>
      <c r="X24" s="22">
        <f>IF(W$13=0,"-",(W24*100)/W$13)</f>
        <v>0</v>
      </c>
      <c r="Y24" s="24">
        <v>0</v>
      </c>
      <c r="Z24" s="22">
        <f t="shared" si="24"/>
        <v>0</v>
      </c>
      <c r="AA24" s="24">
        <f>SUM(Y24,W24,U24,S24,Q24,O24,M24,K24,I24,G24,E24,C24)</f>
        <v>27500</v>
      </c>
      <c r="AB24" s="22">
        <f t="shared" si="25"/>
        <v>0.13743032282632706</v>
      </c>
      <c r="AC24" s="18"/>
      <c r="AD24" s="18"/>
    </row>
    <row r="25" spans="1:30" x14ac:dyDescent="0.2">
      <c r="A25" s="36" t="s">
        <v>5</v>
      </c>
      <c r="B25" s="23"/>
      <c r="C25" s="24">
        <v>7999</v>
      </c>
      <c r="D25" s="22">
        <f t="shared" si="14"/>
        <v>1.2574276102744679</v>
      </c>
      <c r="E25" s="24">
        <v>7999</v>
      </c>
      <c r="F25" s="22">
        <f t="shared" si="15"/>
        <v>0.82044391564782149</v>
      </c>
      <c r="G25" s="24">
        <v>7999</v>
      </c>
      <c r="H25" s="22">
        <f t="shared" si="16"/>
        <v>0.69879791732187158</v>
      </c>
      <c r="I25" s="24">
        <v>7999</v>
      </c>
      <c r="J25" s="22">
        <f t="shared" si="17"/>
        <v>0.53987473340352587</v>
      </c>
      <c r="K25" s="24">
        <v>7999</v>
      </c>
      <c r="L25" s="22">
        <f t="shared" si="18"/>
        <v>1.0018411131846248</v>
      </c>
      <c r="M25" s="24">
        <v>7999</v>
      </c>
      <c r="N25" s="22">
        <f t="shared" si="19"/>
        <v>0.59904590014154224</v>
      </c>
      <c r="O25" s="24">
        <v>7999</v>
      </c>
      <c r="P25" s="22">
        <f t="shared" si="20"/>
        <v>0.42149025972315168</v>
      </c>
      <c r="Q25" s="24">
        <v>7999</v>
      </c>
      <c r="R25" s="22">
        <f t="shared" si="21"/>
        <v>0.30192995104348713</v>
      </c>
      <c r="S25" s="24">
        <v>7999</v>
      </c>
      <c r="T25" s="22">
        <f t="shared" si="22"/>
        <v>0.5831279980171169</v>
      </c>
      <c r="U25" s="24">
        <v>7999</v>
      </c>
      <c r="V25" s="22">
        <f t="shared" si="23"/>
        <v>0.35183018552565604</v>
      </c>
      <c r="W25" s="24">
        <v>7999</v>
      </c>
      <c r="X25" s="22">
        <f t="shared" ref="X25" si="27">IF(W$13=0,"-",(W25*100)/W$13)</f>
        <v>0.35183018552565604</v>
      </c>
      <c r="Y25" s="24">
        <v>7999</v>
      </c>
      <c r="Z25" s="22">
        <f t="shared" si="24"/>
        <v>0.25208786360341623</v>
      </c>
      <c r="AA25" s="24">
        <f>SUM(C25,E25,G25,I25,K25,M25,O25,Q25,S25,U25,W25,Y25)</f>
        <v>95988</v>
      </c>
      <c r="AB25" s="22">
        <f t="shared" si="25"/>
        <v>0.47969679372558111</v>
      </c>
      <c r="AC25" s="18"/>
      <c r="AD25" s="18"/>
    </row>
    <row r="26" spans="1:30" ht="17.25" customHeight="1" x14ac:dyDescent="0.2">
      <c r="A26" s="36" t="s">
        <v>24</v>
      </c>
      <c r="B26" s="23"/>
      <c r="C26" s="24">
        <v>4800</v>
      </c>
      <c r="D26" s="22">
        <f t="shared" si="14"/>
        <v>0.75455088502530887</v>
      </c>
      <c r="E26" s="24">
        <v>4800</v>
      </c>
      <c r="F26" s="22">
        <f t="shared" si="15"/>
        <v>0.49232789037498975</v>
      </c>
      <c r="G26" s="24">
        <v>4800</v>
      </c>
      <c r="H26" s="22">
        <f>IF(G$13=0,"-",(G26*100)/G$13)</f>
        <v>0.41933116678897159</v>
      </c>
      <c r="I26" s="24">
        <v>4800</v>
      </c>
      <c r="J26" s="22">
        <f t="shared" si="17"/>
        <v>0.32396533570907915</v>
      </c>
      <c r="K26" s="24">
        <v>4800</v>
      </c>
      <c r="L26" s="22">
        <f t="shared" si="18"/>
        <v>0.60117981538769838</v>
      </c>
      <c r="M26" s="24">
        <v>4800</v>
      </c>
      <c r="N26" s="22">
        <f t="shared" si="19"/>
        <v>0.35947247414419342</v>
      </c>
      <c r="O26" s="24">
        <v>4800</v>
      </c>
      <c r="P26" s="22">
        <f t="shared" si="20"/>
        <v>0.25292577155533541</v>
      </c>
      <c r="Q26" s="24">
        <v>4800</v>
      </c>
      <c r="R26" s="22">
        <f t="shared" si="21"/>
        <v>0.1811806182033677</v>
      </c>
      <c r="S26" s="24">
        <v>4800</v>
      </c>
      <c r="T26" s="22">
        <f t="shared" si="22"/>
        <v>0.34992053887762986</v>
      </c>
      <c r="U26" s="24">
        <v>4800</v>
      </c>
      <c r="V26" s="22">
        <f t="shared" si="23"/>
        <v>0.21112450187812837</v>
      </c>
      <c r="W26" s="24">
        <v>4800</v>
      </c>
      <c r="X26" s="22">
        <f t="shared" ref="X26:X33" si="28">IF(W$13=0,"-",(W26*100)/W$13)</f>
        <v>0.21112450187812837</v>
      </c>
      <c r="Y26" s="24">
        <v>4800</v>
      </c>
      <c r="Z26" s="22">
        <f t="shared" si="24"/>
        <v>0.15127162711543915</v>
      </c>
      <c r="AA26" s="24">
        <f>SUM(C26,E26,G26,I26,K26,M26,O26,Q26,S26,U26,W26,Y26)</f>
        <v>57600</v>
      </c>
      <c r="AB26" s="22">
        <f t="shared" si="25"/>
        <v>0.28785405799259778</v>
      </c>
      <c r="AC26" s="18"/>
      <c r="AD26" s="18"/>
    </row>
    <row r="27" spans="1:30" x14ac:dyDescent="0.2">
      <c r="A27" s="57" t="s">
        <v>26</v>
      </c>
      <c r="B27" s="23"/>
      <c r="C27" s="57">
        <v>6007.35</v>
      </c>
      <c r="D27" s="22">
        <f t="shared" si="14"/>
        <v>0.94434401232433107</v>
      </c>
      <c r="E27" s="57">
        <v>6007.35</v>
      </c>
      <c r="F27" s="22">
        <f t="shared" si="15"/>
        <v>0.61616374005087393</v>
      </c>
      <c r="G27" s="57">
        <v>6007.35</v>
      </c>
      <c r="H27" s="22">
        <f t="shared" ref="H27:H31" si="29">IF(G$13=0,"-",(G27*100)/G$13)</f>
        <v>0.52480605933536006</v>
      </c>
      <c r="I27" s="57">
        <v>6007.35</v>
      </c>
      <c r="J27" s="22">
        <f t="shared" si="17"/>
        <v>0.40545274155665345</v>
      </c>
      <c r="K27" s="57">
        <v>6007.35</v>
      </c>
      <c r="L27" s="22">
        <f t="shared" si="18"/>
        <v>0.75239532582693536</v>
      </c>
      <c r="M27" s="57">
        <v>6007.35</v>
      </c>
      <c r="N27" s="22">
        <f t="shared" si="19"/>
        <v>0.44989103490627502</v>
      </c>
      <c r="O27" s="57">
        <v>6007.35</v>
      </c>
      <c r="P27" s="22">
        <f t="shared" si="20"/>
        <v>0.31654450703186338</v>
      </c>
      <c r="Q27" s="57">
        <v>6007.35</v>
      </c>
      <c r="R27" s="22">
        <f t="shared" si="21"/>
        <v>0.22675320557583353</v>
      </c>
      <c r="S27" s="57">
        <v>6007.35</v>
      </c>
      <c r="T27" s="22">
        <f t="shared" si="22"/>
        <v>0.43793648942219371</v>
      </c>
      <c r="U27" s="57">
        <v>6007.35</v>
      </c>
      <c r="V27" s="22">
        <f t="shared" si="23"/>
        <v>0.26422891174116137</v>
      </c>
      <c r="W27" s="57">
        <v>6007.35</v>
      </c>
      <c r="X27" s="22">
        <f t="shared" si="28"/>
        <v>0.26422891174116137</v>
      </c>
      <c r="Y27" s="57">
        <v>6007.35</v>
      </c>
      <c r="Z27" s="22">
        <f t="shared" si="24"/>
        <v>0.18932116857331946</v>
      </c>
      <c r="AA27" s="24">
        <f>SUM(C27,E27,G27,I27,K27,M27,O27,Q27,S27,U27,W27,Y27)</f>
        <v>72088.2</v>
      </c>
      <c r="AB27" s="22">
        <f t="shared" si="25"/>
        <v>0.36025834901704834</v>
      </c>
      <c r="AC27" s="18"/>
      <c r="AD27" s="18"/>
    </row>
    <row r="28" spans="1:30" ht="13.5" customHeight="1" x14ac:dyDescent="0.2">
      <c r="A28" s="36" t="s">
        <v>28</v>
      </c>
      <c r="B28" s="23"/>
      <c r="C28" s="24">
        <v>1000</v>
      </c>
      <c r="D28" s="22">
        <f t="shared" si="14"/>
        <v>0.15719810104693935</v>
      </c>
      <c r="E28" s="24">
        <v>1000</v>
      </c>
      <c r="F28" s="22">
        <f t="shared" si="15"/>
        <v>0.10256831049478952</v>
      </c>
      <c r="G28" s="24">
        <v>1000</v>
      </c>
      <c r="H28" s="22">
        <f t="shared" si="29"/>
        <v>8.7360659747702421E-2</v>
      </c>
      <c r="I28" s="24">
        <v>1000</v>
      </c>
      <c r="J28" s="22">
        <f t="shared" si="17"/>
        <v>6.7492778272724818E-2</v>
      </c>
      <c r="K28" s="24">
        <v>1000</v>
      </c>
      <c r="L28" s="22">
        <f t="shared" si="18"/>
        <v>0.12524579487243717</v>
      </c>
      <c r="M28" s="24">
        <v>1000</v>
      </c>
      <c r="N28" s="22">
        <f t="shared" si="19"/>
        <v>7.4890098780040285E-2</v>
      </c>
      <c r="O28" s="24">
        <v>1000</v>
      </c>
      <c r="P28" s="22">
        <f t="shared" si="20"/>
        <v>5.269286907402821E-2</v>
      </c>
      <c r="Q28" s="24">
        <v>1000</v>
      </c>
      <c r="R28" s="22">
        <f t="shared" si="21"/>
        <v>3.7745962125701603E-2</v>
      </c>
      <c r="S28" s="24">
        <v>1000</v>
      </c>
      <c r="T28" s="22">
        <f t="shared" si="22"/>
        <v>7.2900112266172892E-2</v>
      </c>
      <c r="U28" s="24">
        <v>1000</v>
      </c>
      <c r="V28" s="22">
        <f t="shared" si="23"/>
        <v>4.3984271224610079E-2</v>
      </c>
      <c r="W28" s="24">
        <v>1000</v>
      </c>
      <c r="X28" s="22">
        <f t="shared" si="28"/>
        <v>4.3984271224610079E-2</v>
      </c>
      <c r="Y28" s="24">
        <v>1000</v>
      </c>
      <c r="Z28" s="22">
        <f>IF(Y$13=0,"-",(Y28*100)/Y$13)</f>
        <v>3.1514922315716488E-2</v>
      </c>
      <c r="AA28" s="24">
        <f>SUM(C28,E28,G28,I28,K28,M28,O28,Q28,S28,U28,W28,Y28)</f>
        <v>12000</v>
      </c>
      <c r="AB28" s="22">
        <f t="shared" si="25"/>
        <v>5.9969595415124533E-2</v>
      </c>
      <c r="AC28" s="18"/>
      <c r="AD28" s="18"/>
    </row>
    <row r="29" spans="1:30" ht="13.5" customHeight="1" x14ac:dyDescent="0.2">
      <c r="A29" s="36" t="s">
        <v>23</v>
      </c>
      <c r="B29" s="23"/>
      <c r="C29" s="24">
        <v>1299</v>
      </c>
      <c r="D29" s="22">
        <f t="shared" si="14"/>
        <v>0.20420033325997422</v>
      </c>
      <c r="E29" s="24">
        <v>1299</v>
      </c>
      <c r="F29" s="22">
        <f t="shared" si="15"/>
        <v>0.1332362353327316</v>
      </c>
      <c r="G29" s="24">
        <v>1299</v>
      </c>
      <c r="H29" s="22">
        <f t="shared" si="29"/>
        <v>0.11348149701226544</v>
      </c>
      <c r="I29" s="24">
        <v>1299</v>
      </c>
      <c r="J29" s="22">
        <f t="shared" si="17"/>
        <v>8.7673118976269546E-2</v>
      </c>
      <c r="K29" s="24">
        <v>1299</v>
      </c>
      <c r="L29" s="22">
        <f t="shared" si="18"/>
        <v>0.16269428753929588</v>
      </c>
      <c r="M29" s="24">
        <v>1299</v>
      </c>
      <c r="N29" s="22">
        <f t="shared" si="19"/>
        <v>9.7282238315272343E-2</v>
      </c>
      <c r="O29" s="24">
        <v>1299</v>
      </c>
      <c r="P29" s="22">
        <f t="shared" si="20"/>
        <v>6.8448036927162642E-2</v>
      </c>
      <c r="Q29" s="24">
        <v>1299</v>
      </c>
      <c r="R29" s="22">
        <f t="shared" si="21"/>
        <v>4.9032004801286382E-2</v>
      </c>
      <c r="S29" s="24">
        <v>1299</v>
      </c>
      <c r="T29" s="22">
        <f t="shared" si="22"/>
        <v>9.4697245833758589E-2</v>
      </c>
      <c r="U29" s="24">
        <v>1299</v>
      </c>
      <c r="V29" s="22">
        <f t="shared" si="23"/>
        <v>5.7135568320768493E-2</v>
      </c>
      <c r="W29" s="24">
        <v>1299</v>
      </c>
      <c r="X29" s="22">
        <f t="shared" si="28"/>
        <v>5.7135568320768493E-2</v>
      </c>
      <c r="Y29" s="24">
        <v>1299</v>
      </c>
      <c r="Z29" s="22">
        <f t="shared" si="24"/>
        <v>4.0937884088115724E-2</v>
      </c>
      <c r="AA29" s="24">
        <f>SUM(C29,E29,G29,I29,K29,M29,O29,Q29,S29,U29,W29,Y29)</f>
        <v>15588</v>
      </c>
      <c r="AB29" s="22">
        <f t="shared" si="25"/>
        <v>7.7900504444246774E-2</v>
      </c>
      <c r="AC29" s="18"/>
      <c r="AD29" s="18"/>
    </row>
    <row r="30" spans="1:30" ht="12.75" customHeight="1" x14ac:dyDescent="0.2">
      <c r="A30" s="36" t="s">
        <v>27</v>
      </c>
      <c r="B30" s="23"/>
      <c r="C30" s="24">
        <v>3500</v>
      </c>
      <c r="D30" s="22">
        <f t="shared" si="14"/>
        <v>0.55019335366428779</v>
      </c>
      <c r="E30" s="24">
        <v>3500</v>
      </c>
      <c r="F30" s="22">
        <f t="shared" si="15"/>
        <v>0.35898908673176333</v>
      </c>
      <c r="G30" s="24">
        <v>3500</v>
      </c>
      <c r="H30" s="22">
        <f t="shared" si="29"/>
        <v>0.30576230911695845</v>
      </c>
      <c r="I30" s="24">
        <v>3500</v>
      </c>
      <c r="J30" s="22">
        <f t="shared" si="17"/>
        <v>0.23622472395453686</v>
      </c>
      <c r="K30" s="24">
        <v>3500</v>
      </c>
      <c r="L30" s="22">
        <f t="shared" si="18"/>
        <v>0.43836028205353006</v>
      </c>
      <c r="M30" s="24">
        <v>3500</v>
      </c>
      <c r="N30" s="22">
        <f t="shared" si="19"/>
        <v>0.262115345730141</v>
      </c>
      <c r="O30" s="24">
        <v>3500</v>
      </c>
      <c r="P30" s="22">
        <f t="shared" si="20"/>
        <v>0.18442504175909874</v>
      </c>
      <c r="Q30" s="24">
        <v>3500</v>
      </c>
      <c r="R30" s="22">
        <f t="shared" si="21"/>
        <v>0.13211086743995562</v>
      </c>
      <c r="S30" s="24">
        <v>3500</v>
      </c>
      <c r="T30" s="22">
        <f t="shared" si="22"/>
        <v>0.25515039293160513</v>
      </c>
      <c r="U30" s="24">
        <v>3500</v>
      </c>
      <c r="V30" s="22">
        <f t="shared" si="23"/>
        <v>0.15394494928613528</v>
      </c>
      <c r="W30" s="24">
        <v>3500</v>
      </c>
      <c r="X30" s="22">
        <f t="shared" si="28"/>
        <v>0.15394494928613528</v>
      </c>
      <c r="Y30" s="24">
        <v>3500</v>
      </c>
      <c r="Z30" s="22">
        <f>IF(Y$13=0,"-",(Y30*100)/Y$13)</f>
        <v>0.11030222810500773</v>
      </c>
      <c r="AA30" s="24">
        <f t="shared" ref="AA30:AA32" si="30">SUM(C30,E30,G30,I30,K30,M30,O30,Q30,S30,U30,W30,Y30)</f>
        <v>42000</v>
      </c>
      <c r="AB30" s="22">
        <f t="shared" si="25"/>
        <v>0.20989358395293586</v>
      </c>
      <c r="AC30" s="18"/>
      <c r="AD30" s="18"/>
    </row>
    <row r="31" spans="1:30" ht="17.25" customHeight="1" x14ac:dyDescent="0.2">
      <c r="A31" s="36" t="s">
        <v>25</v>
      </c>
      <c r="B31" s="23"/>
      <c r="C31" s="24">
        <v>2000</v>
      </c>
      <c r="D31" s="22">
        <f t="shared" si="14"/>
        <v>0.3143962020938787</v>
      </c>
      <c r="E31" s="24">
        <v>2000</v>
      </c>
      <c r="F31" s="22">
        <f t="shared" si="15"/>
        <v>0.20513662098957905</v>
      </c>
      <c r="G31" s="24">
        <v>2000</v>
      </c>
      <c r="H31" s="22">
        <f t="shared" si="29"/>
        <v>0.17472131949540484</v>
      </c>
      <c r="I31" s="24">
        <v>2000</v>
      </c>
      <c r="J31" s="22">
        <f t="shared" si="17"/>
        <v>0.13498555654544964</v>
      </c>
      <c r="K31" s="24">
        <v>2000</v>
      </c>
      <c r="L31" s="22">
        <f t="shared" si="18"/>
        <v>0.25049158974487434</v>
      </c>
      <c r="M31" s="24">
        <v>2000</v>
      </c>
      <c r="N31" s="22">
        <f t="shared" si="19"/>
        <v>0.14978019756008057</v>
      </c>
      <c r="O31" s="24">
        <v>2000</v>
      </c>
      <c r="P31" s="22">
        <f t="shared" si="20"/>
        <v>0.10538573814805642</v>
      </c>
      <c r="Q31" s="24">
        <v>2000</v>
      </c>
      <c r="R31" s="22">
        <f t="shared" si="21"/>
        <v>7.5491924251403206E-2</v>
      </c>
      <c r="S31" s="24">
        <v>2000</v>
      </c>
      <c r="T31" s="22">
        <f t="shared" si="22"/>
        <v>0.14580022453234578</v>
      </c>
      <c r="U31" s="24">
        <v>2000</v>
      </c>
      <c r="V31" s="22"/>
      <c r="W31" s="24">
        <v>2000</v>
      </c>
      <c r="X31" s="22"/>
      <c r="Y31" s="24">
        <v>2000</v>
      </c>
      <c r="Z31" s="22">
        <f>IF(Y$13=0,"-",(Y31*100)/Y$13)</f>
        <v>6.3029844631432977E-2</v>
      </c>
      <c r="AA31" s="24">
        <f t="shared" si="30"/>
        <v>24000</v>
      </c>
      <c r="AB31" s="22">
        <f t="shared" si="25"/>
        <v>0.11993919083024907</v>
      </c>
      <c r="AC31" s="18"/>
      <c r="AD31" s="18"/>
    </row>
    <row r="32" spans="1:30" ht="15" customHeight="1" x14ac:dyDescent="0.2">
      <c r="A32" s="36" t="s">
        <v>15</v>
      </c>
      <c r="B32" s="23"/>
      <c r="C32" s="24">
        <v>0</v>
      </c>
      <c r="D32" s="22">
        <f t="shared" si="14"/>
        <v>0</v>
      </c>
      <c r="E32" s="24">
        <v>0</v>
      </c>
      <c r="F32" s="22">
        <f t="shared" si="15"/>
        <v>0</v>
      </c>
      <c r="G32" s="24">
        <v>5000</v>
      </c>
      <c r="H32" s="22">
        <f t="shared" si="16"/>
        <v>0.43680329873851209</v>
      </c>
      <c r="I32" s="24">
        <v>0</v>
      </c>
      <c r="J32" s="22">
        <f t="shared" si="17"/>
        <v>0</v>
      </c>
      <c r="K32" s="24">
        <v>0</v>
      </c>
      <c r="L32" s="22">
        <f t="shared" si="18"/>
        <v>0</v>
      </c>
      <c r="M32" s="24">
        <v>5000</v>
      </c>
      <c r="N32" s="22">
        <f t="shared" si="19"/>
        <v>0.37445049390020146</v>
      </c>
      <c r="O32" s="24">
        <v>0</v>
      </c>
      <c r="P32" s="22">
        <f t="shared" si="20"/>
        <v>0</v>
      </c>
      <c r="Q32" s="24">
        <v>0</v>
      </c>
      <c r="R32" s="22">
        <f t="shared" si="21"/>
        <v>0</v>
      </c>
      <c r="S32" s="24">
        <v>5000</v>
      </c>
      <c r="T32" s="22">
        <f t="shared" si="22"/>
        <v>0.36450056133086445</v>
      </c>
      <c r="U32" s="24">
        <v>0</v>
      </c>
      <c r="V32" s="22">
        <f t="shared" si="23"/>
        <v>0</v>
      </c>
      <c r="W32" s="24">
        <v>0</v>
      </c>
      <c r="X32" s="22">
        <f t="shared" si="28"/>
        <v>0</v>
      </c>
      <c r="Y32" s="24">
        <v>5000</v>
      </c>
      <c r="Z32" s="22">
        <f t="shared" si="24"/>
        <v>0.15757461157858246</v>
      </c>
      <c r="AA32" s="24">
        <f t="shared" si="30"/>
        <v>20000</v>
      </c>
      <c r="AB32" s="22">
        <f t="shared" si="25"/>
        <v>9.9949325691874216E-2</v>
      </c>
      <c r="AC32" s="18"/>
      <c r="AD32" s="18"/>
    </row>
    <row r="33" spans="1:30" ht="13.5" customHeight="1" x14ac:dyDescent="0.2">
      <c r="A33" s="25" t="s">
        <v>7</v>
      </c>
      <c r="B33" s="26"/>
      <c r="C33" s="27">
        <f>SUM(C22:C32)</f>
        <v>148688.68333333332</v>
      </c>
      <c r="D33" s="22">
        <f t="shared" si="14"/>
        <v>23.373578667169699</v>
      </c>
      <c r="E33" s="27">
        <f>SUM(E22:E32)</f>
        <v>148688.68333333332</v>
      </c>
      <c r="F33" s="22">
        <f t="shared" si="15"/>
        <v>15.250747039194769</v>
      </c>
      <c r="G33" s="27">
        <f>SUM(G22:G32)</f>
        <v>153688.68333333332</v>
      </c>
      <c r="H33" s="22">
        <f t="shared" si="16"/>
        <v>13.426344771755716</v>
      </c>
      <c r="I33" s="27">
        <f>SUM(I22:I32)</f>
        <v>148688.68333333332</v>
      </c>
      <c r="J33" s="22">
        <f t="shared" si="17"/>
        <v>10.035412335880061</v>
      </c>
      <c r="K33" s="27">
        <f>SUM(K22:K32)</f>
        <v>148688.68333333332</v>
      </c>
      <c r="L33" s="22">
        <f t="shared" si="18"/>
        <v>18.622632332619432</v>
      </c>
      <c r="M33" s="27">
        <f>SUM(M22:M32)</f>
        <v>181188.68333333332</v>
      </c>
      <c r="N33" s="22">
        <f t="shared" si="19"/>
        <v>13.569238392658772</v>
      </c>
      <c r="O33" s="27">
        <f>SUM(O22:O32)</f>
        <v>148688.68333333332</v>
      </c>
      <c r="P33" s="22">
        <f t="shared" si="20"/>
        <v>7.8348333236729735</v>
      </c>
      <c r="Q33" s="27">
        <f>SUM(Q22:Q32)</f>
        <v>148688.68333333332</v>
      </c>
      <c r="R33" s="22">
        <f t="shared" si="21"/>
        <v>5.6123974096204385</v>
      </c>
      <c r="S33" s="27">
        <f>SUM(S22:S32)</f>
        <v>153688.68333333332</v>
      </c>
      <c r="T33" s="22">
        <f t="shared" si="22"/>
        <v>11.203922269040293</v>
      </c>
      <c r="U33" s="27">
        <f>SUM(U22:U32)</f>
        <v>148688.68333333332</v>
      </c>
      <c r="V33" s="22">
        <f t="shared" si="23"/>
        <v>6.5399633757634934</v>
      </c>
      <c r="W33" s="27">
        <f>SUM(W22:W32)</f>
        <v>148688.68333333332</v>
      </c>
      <c r="X33" s="22">
        <f t="shared" si="28"/>
        <v>6.5399633757634934</v>
      </c>
      <c r="Y33" s="27">
        <f>SUM(Y22:Y32)</f>
        <v>153688.68333333332</v>
      </c>
      <c r="Z33" s="22">
        <f t="shared" si="24"/>
        <v>4.8434869160547516</v>
      </c>
      <c r="AA33" s="27">
        <f>SUM(AA22:AA32)</f>
        <v>1831764.2</v>
      </c>
      <c r="AB33" s="22">
        <f t="shared" si="25"/>
        <v>9.1541798308257718</v>
      </c>
      <c r="AC33" s="18"/>
      <c r="AD33" s="18"/>
    </row>
    <row r="34" spans="1:30" x14ac:dyDescent="0.2">
      <c r="A34" s="29"/>
      <c r="B34" s="15"/>
      <c r="C34" s="15"/>
      <c r="D34" s="34"/>
      <c r="E34" s="15"/>
      <c r="F34" s="34"/>
      <c r="G34" s="15"/>
      <c r="H34" s="34"/>
      <c r="I34" s="15"/>
      <c r="J34" s="34"/>
      <c r="K34" s="15"/>
      <c r="L34" s="34"/>
      <c r="M34" s="15"/>
      <c r="N34" s="34"/>
      <c r="O34" s="15"/>
      <c r="P34" s="34"/>
      <c r="Q34" s="15"/>
      <c r="R34" s="34"/>
      <c r="S34" s="15"/>
      <c r="T34" s="34"/>
      <c r="U34" s="15"/>
      <c r="V34" s="34"/>
      <c r="W34" s="15"/>
      <c r="X34" s="34"/>
      <c r="Y34" s="15"/>
      <c r="Z34" s="34"/>
      <c r="AA34" s="15"/>
      <c r="AB34" s="35"/>
      <c r="AC34" s="18"/>
      <c r="AD34" s="18"/>
    </row>
    <row r="35" spans="1:30" x14ac:dyDescent="0.2">
      <c r="A35" s="46" t="s">
        <v>8</v>
      </c>
      <c r="B35" s="20"/>
      <c r="C35" s="21">
        <f>C19-C33</f>
        <v>487451.31666666665</v>
      </c>
      <c r="D35" s="22">
        <f>IF(C13=0,"-",(C35*100)/C13)</f>
        <v>76.62642133283029</v>
      </c>
      <c r="E35" s="21">
        <f>E19-E33</f>
        <v>826271.31666666665</v>
      </c>
      <c r="F35" s="22">
        <f>IF(E13=0,"-",(E35*100)/E13)</f>
        <v>84.749252960805237</v>
      </c>
      <c r="G35" s="21">
        <f>G19-G33</f>
        <v>990991.31666666665</v>
      </c>
      <c r="H35" s="22">
        <f>IF(G13=0,"-",(G35*100)/G13)</f>
        <v>86.573655228244291</v>
      </c>
      <c r="I35" s="21">
        <f>I19-I33</f>
        <v>1332951.3166666667</v>
      </c>
      <c r="J35" s="22">
        <f>IF(I13=0,"-",(I35*100)/I13)</f>
        <v>89.964587664119946</v>
      </c>
      <c r="K35" s="21">
        <f>K19-K33</f>
        <v>649741.31666666665</v>
      </c>
      <c r="L35" s="22">
        <f>IF(K13=0,"-",(K35*100)/K13)</f>
        <v>81.377367667380568</v>
      </c>
      <c r="M35" s="21">
        <f>M19-M33</f>
        <v>1154101.3166666667</v>
      </c>
      <c r="N35" s="22">
        <f>IF(M13=0,"-",(M35*100)/M13)</f>
        <v>86.430761607341225</v>
      </c>
      <c r="O35" s="21">
        <f>O19-O33</f>
        <v>1749101.3166666667</v>
      </c>
      <c r="P35" s="22">
        <f>IF(O13=0,"-",(O35*100)/O13)</f>
        <v>92.165166676327019</v>
      </c>
      <c r="Q35" s="21">
        <f>Q19-Q33</f>
        <v>2500601.3166666669</v>
      </c>
      <c r="R35" s="22">
        <f>IF(Q13=0,"-",(Q35*100)/Q13)</f>
        <v>94.387602590379572</v>
      </c>
      <c r="S35" s="21">
        <f>S19-S33</f>
        <v>1218051.3166666667</v>
      </c>
      <c r="T35" s="22">
        <f>IF(S13=0,"-",(S35*100)/S13)</f>
        <v>88.796077730959709</v>
      </c>
      <c r="U35" s="21">
        <f>U19-U33</f>
        <v>2124851.3166666669</v>
      </c>
      <c r="V35" s="22">
        <f>IF(U13=0,"-",(U35*100)/U13)</f>
        <v>93.460036624236508</v>
      </c>
      <c r="W35" s="21">
        <f>W19-W33</f>
        <v>2124851.3166666669</v>
      </c>
      <c r="X35" s="22">
        <f>IF(W13=0,"-",(W35*100)/W13)</f>
        <v>93.460036624236508</v>
      </c>
      <c r="Y35" s="21">
        <f>Y19-Y33</f>
        <v>3019411.3166666669</v>
      </c>
      <c r="Z35" s="22">
        <f>IF(Y13=0,"-",(Y35*100)/Y13)</f>
        <v>95.156513083945256</v>
      </c>
      <c r="AA35" s="21">
        <f>AA19-AA33</f>
        <v>18178375.800000001</v>
      </c>
      <c r="AB35" s="22">
        <f>IF(AA13=0,"-",(AA35*100)/AA13)</f>
        <v>90.845820169174232</v>
      </c>
      <c r="AC35" s="18"/>
      <c r="AD35" s="18"/>
    </row>
    <row r="36" spans="1:30" x14ac:dyDescent="0.2">
      <c r="A36" s="47"/>
      <c r="B36" s="48"/>
      <c r="C36" s="48"/>
      <c r="D36" s="49"/>
      <c r="E36" s="48"/>
      <c r="F36" s="49"/>
      <c r="G36" s="48"/>
      <c r="H36" s="49"/>
      <c r="I36" s="48"/>
      <c r="J36" s="49"/>
      <c r="K36" s="48"/>
      <c r="L36" s="49"/>
      <c r="M36" s="48"/>
      <c r="N36" s="49"/>
      <c r="O36" s="48"/>
      <c r="P36" s="49"/>
      <c r="Q36" s="48"/>
      <c r="R36" s="49"/>
      <c r="S36" s="48"/>
      <c r="T36" s="49"/>
      <c r="U36" s="48"/>
      <c r="V36" s="49"/>
      <c r="W36" s="48"/>
      <c r="X36" s="49"/>
      <c r="Y36" s="48"/>
      <c r="Z36" s="49"/>
      <c r="AA36" s="48"/>
      <c r="AB36" s="49"/>
      <c r="AC36" s="48"/>
      <c r="AD36" s="48"/>
    </row>
    <row r="37" spans="1:30" x14ac:dyDescent="0.2">
      <c r="A37" s="60"/>
      <c r="B37" s="57"/>
      <c r="C37" s="57"/>
      <c r="D37" s="65"/>
      <c r="E37" s="57"/>
      <c r="F37" s="65"/>
      <c r="G37" s="57"/>
      <c r="H37" s="65"/>
      <c r="I37" s="57"/>
      <c r="J37" s="65"/>
      <c r="K37" s="57"/>
      <c r="L37" s="65"/>
      <c r="M37" s="57"/>
      <c r="N37" s="65"/>
      <c r="O37" s="57"/>
      <c r="P37" s="65"/>
      <c r="Q37" s="57"/>
      <c r="R37" s="65"/>
      <c r="S37" s="57"/>
      <c r="T37" s="65"/>
      <c r="U37" s="57"/>
      <c r="V37" s="65"/>
      <c r="W37" s="57"/>
      <c r="X37" s="65"/>
      <c r="Y37" s="57"/>
      <c r="Z37" s="65"/>
      <c r="AA37" s="57"/>
      <c r="AB37" s="65"/>
      <c r="AC37" s="57"/>
      <c r="AD37" s="57"/>
    </row>
    <row r="38" spans="1:30" x14ac:dyDescent="0.2">
      <c r="A38" s="57"/>
      <c r="B38" s="57"/>
      <c r="C38" s="57"/>
      <c r="D38" s="65"/>
      <c r="E38" s="57"/>
      <c r="F38" s="65"/>
      <c r="G38" s="57"/>
      <c r="H38" s="65"/>
      <c r="I38" s="57"/>
      <c r="J38" s="65"/>
      <c r="K38" s="57"/>
      <c r="L38" s="65"/>
      <c r="M38" s="57"/>
      <c r="N38" s="65"/>
      <c r="O38" s="57"/>
      <c r="P38" s="65"/>
      <c r="Q38" s="57"/>
      <c r="R38" s="65"/>
      <c r="S38" s="57"/>
      <c r="T38" s="65"/>
      <c r="U38" s="57"/>
      <c r="V38" s="65"/>
      <c r="W38" s="57"/>
      <c r="X38" s="65"/>
      <c r="Y38" s="57"/>
      <c r="Z38" s="65"/>
      <c r="AA38" s="57"/>
      <c r="AB38" s="65"/>
      <c r="AC38" s="57"/>
      <c r="AD38" s="57"/>
    </row>
    <row r="39" spans="1:30" x14ac:dyDescent="0.2">
      <c r="A39" s="60"/>
      <c r="B39" s="57"/>
      <c r="C39" s="57"/>
      <c r="D39" s="65"/>
      <c r="E39" s="57"/>
      <c r="F39" s="65"/>
      <c r="G39" s="57"/>
      <c r="H39" s="65"/>
      <c r="I39" s="57"/>
      <c r="J39" s="65"/>
      <c r="K39" s="57"/>
      <c r="L39" s="65"/>
      <c r="M39" s="57"/>
      <c r="N39" s="65"/>
      <c r="O39" s="57"/>
      <c r="P39" s="65"/>
      <c r="Q39" s="57"/>
      <c r="R39" s="65"/>
      <c r="S39" s="57"/>
      <c r="T39" s="65"/>
      <c r="U39" s="57"/>
      <c r="V39" s="65"/>
      <c r="W39" s="57"/>
      <c r="X39" s="65"/>
      <c r="Y39" s="57"/>
      <c r="Z39" s="65"/>
      <c r="AA39" s="57"/>
      <c r="AB39" s="65"/>
      <c r="AC39" s="57"/>
      <c r="AD39" s="57"/>
    </row>
    <row r="40" spans="1:30" x14ac:dyDescent="0.2">
      <c r="A40" s="60"/>
      <c r="B40" s="57"/>
      <c r="C40" s="57"/>
      <c r="D40" s="65"/>
      <c r="E40" s="57"/>
      <c r="F40" s="65"/>
      <c r="G40" s="57"/>
      <c r="H40" s="65"/>
      <c r="I40" s="57"/>
      <c r="J40" s="65"/>
      <c r="K40" s="57"/>
      <c r="L40" s="65"/>
      <c r="M40" s="57"/>
      <c r="N40" s="65"/>
      <c r="O40" s="57"/>
      <c r="P40" s="65"/>
      <c r="Q40" s="57"/>
      <c r="R40" s="65"/>
      <c r="S40" s="57"/>
      <c r="T40" s="65"/>
      <c r="U40" s="57"/>
      <c r="V40" s="65"/>
      <c r="W40" s="57"/>
      <c r="X40" s="65"/>
      <c r="Y40" s="57"/>
      <c r="Z40" s="65"/>
      <c r="AA40" s="57"/>
      <c r="AB40" s="65"/>
      <c r="AC40" s="57"/>
      <c r="AD40" s="57"/>
    </row>
    <row r="41" spans="1:30" x14ac:dyDescent="0.2">
      <c r="A41" s="60"/>
      <c r="B41" s="57"/>
      <c r="C41" s="57"/>
      <c r="D41" s="65"/>
      <c r="E41" s="57"/>
      <c r="F41" s="65"/>
      <c r="G41" s="57"/>
      <c r="H41" s="65"/>
      <c r="I41" s="57"/>
      <c r="J41" s="65"/>
      <c r="K41" s="57"/>
      <c r="L41" s="65"/>
      <c r="M41" s="57"/>
      <c r="N41" s="65"/>
      <c r="O41" s="57"/>
      <c r="P41" s="65"/>
      <c r="Q41" s="57"/>
      <c r="R41" s="65"/>
      <c r="S41" s="57"/>
      <c r="T41" s="65"/>
      <c r="U41" s="57"/>
      <c r="V41" s="65"/>
      <c r="W41" s="57"/>
      <c r="X41" s="65"/>
      <c r="Y41" s="57"/>
      <c r="Z41" s="65"/>
      <c r="AA41" s="57"/>
      <c r="AB41" s="65"/>
      <c r="AC41" s="57"/>
      <c r="AD41" s="57"/>
    </row>
    <row r="42" spans="1:30" x14ac:dyDescent="0.2">
      <c r="A42" s="60"/>
      <c r="B42" s="57"/>
      <c r="C42" s="57"/>
      <c r="D42" s="65"/>
      <c r="E42" s="57"/>
      <c r="F42" s="65"/>
      <c r="G42" s="57"/>
      <c r="H42" s="65"/>
      <c r="I42" s="57"/>
      <c r="J42" s="65"/>
      <c r="K42" s="57"/>
      <c r="L42" s="65"/>
      <c r="M42" s="57"/>
      <c r="N42" s="65"/>
      <c r="O42" s="57"/>
      <c r="P42" s="65"/>
      <c r="Q42" s="57"/>
      <c r="R42" s="65"/>
      <c r="S42" s="57"/>
      <c r="T42" s="65"/>
      <c r="U42" s="57"/>
      <c r="V42" s="65"/>
      <c r="W42" s="57"/>
      <c r="X42" s="65"/>
      <c r="Y42" s="57"/>
      <c r="Z42" s="65"/>
      <c r="AA42" s="57"/>
      <c r="AB42" s="65"/>
      <c r="AC42" s="57"/>
      <c r="AD42" s="57"/>
    </row>
    <row r="43" spans="1:30" x14ac:dyDescent="0.2">
      <c r="A43" s="60"/>
      <c r="B43" s="57"/>
      <c r="C43" s="57"/>
      <c r="D43" s="65"/>
      <c r="E43" s="57"/>
      <c r="F43" s="65"/>
      <c r="G43" s="57"/>
      <c r="H43" s="65"/>
      <c r="I43" s="57"/>
      <c r="J43" s="65"/>
      <c r="K43" s="57"/>
      <c r="L43" s="65"/>
      <c r="M43" s="57"/>
      <c r="N43" s="65"/>
      <c r="O43" s="57"/>
      <c r="P43" s="65"/>
      <c r="Q43" s="57"/>
      <c r="R43" s="65"/>
      <c r="S43" s="57"/>
      <c r="T43" s="65"/>
      <c r="U43" s="57"/>
      <c r="V43" s="65"/>
      <c r="W43" s="57"/>
      <c r="X43" s="65"/>
      <c r="Y43" s="57"/>
      <c r="Z43" s="65"/>
      <c r="AA43" s="57"/>
      <c r="AB43" s="65"/>
      <c r="AC43" s="57"/>
      <c r="AD43" s="57"/>
    </row>
    <row r="44" spans="1:30" x14ac:dyDescent="0.2">
      <c r="A44" s="60"/>
      <c r="B44" s="57"/>
      <c r="C44" s="57"/>
      <c r="D44" s="65"/>
      <c r="E44" s="57"/>
      <c r="F44" s="65"/>
      <c r="G44" s="57"/>
      <c r="H44" s="65"/>
      <c r="I44" s="57"/>
      <c r="J44" s="65"/>
      <c r="K44" s="57"/>
      <c r="L44" s="65"/>
      <c r="M44" s="57"/>
      <c r="N44" s="65"/>
      <c r="O44" s="57"/>
      <c r="P44" s="65"/>
      <c r="Q44" s="57"/>
      <c r="R44" s="65"/>
      <c r="S44" s="57"/>
      <c r="T44" s="65"/>
      <c r="U44" s="57"/>
      <c r="V44" s="65"/>
      <c r="W44" s="57"/>
      <c r="X44" s="65"/>
      <c r="Y44" s="57"/>
      <c r="Z44" s="65"/>
      <c r="AA44" s="57"/>
      <c r="AB44" s="65"/>
      <c r="AC44" s="57"/>
      <c r="AD44" s="57"/>
    </row>
    <row r="45" spans="1:30" x14ac:dyDescent="0.2">
      <c r="A45" s="60"/>
      <c r="B45" s="57"/>
      <c r="C45" s="57"/>
      <c r="D45" s="65"/>
      <c r="E45" s="57"/>
      <c r="F45" s="65"/>
      <c r="G45" s="57"/>
      <c r="H45" s="65"/>
      <c r="I45" s="57"/>
      <c r="J45" s="65"/>
      <c r="K45" s="57"/>
      <c r="L45" s="65"/>
      <c r="M45" s="57"/>
      <c r="N45" s="65"/>
      <c r="O45" s="57"/>
      <c r="P45" s="65"/>
      <c r="Q45" s="57"/>
      <c r="R45" s="65"/>
      <c r="S45" s="57"/>
      <c r="T45" s="65"/>
      <c r="U45" s="57"/>
      <c r="V45" s="65"/>
      <c r="W45" s="57"/>
      <c r="X45" s="65"/>
      <c r="Y45" s="57"/>
      <c r="Z45" s="65"/>
      <c r="AA45" s="57"/>
      <c r="AB45" s="65"/>
      <c r="AC45" s="57"/>
      <c r="AD45" s="57"/>
    </row>
    <row r="46" spans="1:30" x14ac:dyDescent="0.2">
      <c r="A46" s="60"/>
      <c r="B46" s="57"/>
      <c r="C46" s="57"/>
      <c r="D46" s="65"/>
      <c r="E46" s="57"/>
      <c r="F46" s="65"/>
      <c r="G46" s="57"/>
      <c r="H46" s="65"/>
      <c r="I46" s="57"/>
      <c r="J46" s="65"/>
      <c r="K46" s="57"/>
      <c r="L46" s="65"/>
      <c r="M46" s="57"/>
      <c r="N46" s="65"/>
      <c r="O46" s="57"/>
      <c r="P46" s="65"/>
      <c r="Q46" s="57"/>
      <c r="R46" s="65"/>
      <c r="S46" s="57"/>
      <c r="T46" s="65"/>
      <c r="U46" s="57"/>
      <c r="V46" s="65"/>
      <c r="W46" s="57"/>
      <c r="X46" s="65"/>
      <c r="Y46" s="57"/>
      <c r="Z46" s="65"/>
      <c r="AA46" s="57"/>
      <c r="AB46" s="65"/>
      <c r="AC46" s="57"/>
      <c r="AD46" s="57"/>
    </row>
    <row r="47" spans="1:30" x14ac:dyDescent="0.2">
      <c r="A47" s="60"/>
      <c r="B47" s="57"/>
      <c r="C47" s="57"/>
      <c r="D47" s="65"/>
      <c r="E47" s="57"/>
      <c r="F47" s="65"/>
      <c r="G47" s="57"/>
      <c r="H47" s="65"/>
      <c r="I47" s="57"/>
      <c r="J47" s="65"/>
      <c r="K47" s="57"/>
      <c r="L47" s="65"/>
      <c r="M47" s="57"/>
      <c r="N47" s="65"/>
      <c r="O47" s="57"/>
      <c r="P47" s="65"/>
      <c r="Q47" s="57"/>
      <c r="R47" s="65"/>
      <c r="S47" s="57"/>
      <c r="T47" s="65"/>
      <c r="U47" s="57"/>
      <c r="V47" s="65"/>
      <c r="W47" s="57"/>
      <c r="X47" s="65"/>
      <c r="Y47" s="57"/>
      <c r="Z47" s="65"/>
      <c r="AA47" s="57"/>
      <c r="AB47" s="65"/>
      <c r="AC47" s="57"/>
      <c r="AD47" s="57"/>
    </row>
    <row r="48" spans="1:30" x14ac:dyDescent="0.2">
      <c r="A48" s="60"/>
      <c r="B48" s="57"/>
      <c r="C48" s="57"/>
      <c r="D48" s="65"/>
      <c r="E48" s="57"/>
      <c r="F48" s="65"/>
      <c r="G48" s="57"/>
      <c r="H48" s="65"/>
      <c r="I48" s="57"/>
      <c r="J48" s="65"/>
      <c r="K48" s="57"/>
      <c r="L48" s="65"/>
      <c r="M48" s="57"/>
      <c r="N48" s="65"/>
      <c r="O48" s="57"/>
      <c r="P48" s="65"/>
      <c r="Q48" s="57"/>
      <c r="R48" s="65"/>
      <c r="S48" s="57"/>
      <c r="T48" s="65"/>
      <c r="U48" s="57"/>
      <c r="V48" s="65"/>
      <c r="W48" s="57"/>
      <c r="X48" s="65"/>
      <c r="Y48" s="57"/>
      <c r="Z48" s="65"/>
      <c r="AA48" s="57"/>
      <c r="AB48" s="65"/>
      <c r="AC48" s="57"/>
      <c r="AD48" s="57"/>
    </row>
    <row r="49" spans="1:30" x14ac:dyDescent="0.2">
      <c r="A49" s="60"/>
      <c r="B49" s="57"/>
      <c r="C49" s="57"/>
      <c r="D49" s="65"/>
      <c r="E49" s="57"/>
      <c r="F49" s="65"/>
      <c r="G49" s="57"/>
      <c r="H49" s="65"/>
      <c r="I49" s="57"/>
      <c r="J49" s="65"/>
      <c r="K49" s="57"/>
      <c r="L49" s="65"/>
      <c r="M49" s="57"/>
      <c r="N49" s="65"/>
      <c r="O49" s="57"/>
      <c r="P49" s="65"/>
      <c r="Q49" s="57"/>
      <c r="R49" s="65"/>
      <c r="S49" s="57"/>
      <c r="T49" s="65"/>
      <c r="U49" s="57"/>
      <c r="V49" s="65"/>
      <c r="W49" s="57"/>
      <c r="X49" s="65"/>
      <c r="Y49" s="57"/>
      <c r="Z49" s="65"/>
      <c r="AA49" s="57"/>
      <c r="AB49" s="65"/>
      <c r="AC49" s="57"/>
      <c r="AD49" s="57"/>
    </row>
    <row r="50" spans="1:30" x14ac:dyDescent="0.2">
      <c r="A50" s="60"/>
      <c r="B50" s="57"/>
      <c r="C50" s="57"/>
      <c r="D50" s="65"/>
      <c r="E50" s="57"/>
      <c r="F50" s="65"/>
      <c r="G50" s="57"/>
      <c r="H50" s="65"/>
      <c r="I50" s="57"/>
      <c r="J50" s="65"/>
      <c r="K50" s="57"/>
      <c r="L50" s="65"/>
      <c r="M50" s="57"/>
      <c r="N50" s="65"/>
      <c r="O50" s="57"/>
      <c r="P50" s="65"/>
      <c r="Q50" s="57"/>
      <c r="R50" s="65"/>
      <c r="S50" s="57"/>
      <c r="T50" s="65"/>
      <c r="U50" s="57"/>
      <c r="V50" s="65"/>
      <c r="W50" s="57"/>
      <c r="X50" s="65"/>
      <c r="Y50" s="57"/>
      <c r="Z50" s="65"/>
      <c r="AA50" s="57"/>
      <c r="AB50" s="65"/>
      <c r="AC50" s="57"/>
      <c r="AD50" s="57"/>
    </row>
    <row r="51" spans="1:30" ht="51" x14ac:dyDescent="0.2">
      <c r="A51" s="60"/>
      <c r="B51" s="57"/>
      <c r="C51" s="57"/>
      <c r="D51" s="65"/>
      <c r="E51" s="57" t="s">
        <v>33</v>
      </c>
      <c r="F51" s="65" t="s">
        <v>34</v>
      </c>
      <c r="G51" s="57" t="s">
        <v>35</v>
      </c>
      <c r="H51" s="65"/>
      <c r="I51" s="57" t="s">
        <v>38</v>
      </c>
      <c r="J51" s="65"/>
      <c r="K51" s="57"/>
      <c r="L51" s="65"/>
      <c r="M51" s="57" t="s">
        <v>39</v>
      </c>
      <c r="N51" s="65"/>
      <c r="O51" s="57"/>
      <c r="P51" s="65"/>
      <c r="Q51" s="65" t="s">
        <v>45</v>
      </c>
      <c r="R51" s="65"/>
      <c r="S51" s="57"/>
      <c r="T51" s="65"/>
      <c r="U51" s="57"/>
      <c r="V51" s="65"/>
      <c r="W51" s="57"/>
      <c r="X51" s="65"/>
      <c r="Y51" s="57"/>
      <c r="Z51" s="65"/>
      <c r="AA51" s="57"/>
      <c r="AB51" s="65"/>
      <c r="AC51" s="57"/>
      <c r="AD51" s="57"/>
    </row>
    <row r="52" spans="1:30" x14ac:dyDescent="0.2">
      <c r="A52" s="60"/>
      <c r="B52" s="57"/>
      <c r="C52" s="57" t="s">
        <v>32</v>
      </c>
      <c r="D52" s="65"/>
      <c r="E52" s="57">
        <v>100000</v>
      </c>
      <c r="F52" s="65">
        <v>0</v>
      </c>
      <c r="G52" s="57">
        <v>8</v>
      </c>
      <c r="H52" s="65"/>
      <c r="I52" s="66">
        <v>12500</v>
      </c>
      <c r="J52" s="65"/>
      <c r="K52" s="57"/>
      <c r="L52" s="65"/>
      <c r="M52" s="67">
        <v>1041.67</v>
      </c>
      <c r="N52" s="65"/>
      <c r="O52" s="57"/>
      <c r="P52" s="65"/>
      <c r="Q52" s="57"/>
      <c r="R52" s="65"/>
      <c r="S52" s="57"/>
      <c r="T52" s="65"/>
      <c r="U52" s="57"/>
      <c r="V52" s="65"/>
      <c r="W52" s="57"/>
      <c r="X52" s="65"/>
      <c r="Y52" s="57"/>
      <c r="Z52" s="65"/>
      <c r="AA52" s="57"/>
      <c r="AB52" s="65"/>
      <c r="AC52" s="57"/>
      <c r="AD52" s="57"/>
    </row>
    <row r="53" spans="1:30" x14ac:dyDescent="0.2">
      <c r="A53" s="60"/>
      <c r="B53" s="57"/>
      <c r="C53" s="57" t="s">
        <v>31</v>
      </c>
      <c r="D53" s="57"/>
      <c r="E53" s="57">
        <v>50000</v>
      </c>
      <c r="F53" s="57">
        <v>0</v>
      </c>
      <c r="G53" s="57">
        <v>8</v>
      </c>
      <c r="H53" s="57"/>
      <c r="I53" s="66">
        <v>6250</v>
      </c>
      <c r="J53" s="65"/>
      <c r="K53" s="57"/>
      <c r="L53" s="57"/>
      <c r="M53" s="67">
        <v>520.83000000000004</v>
      </c>
      <c r="N53" s="65"/>
      <c r="O53" s="57"/>
      <c r="P53" s="65"/>
      <c r="Q53" s="57"/>
      <c r="R53" s="65"/>
      <c r="S53" s="57"/>
      <c r="T53" s="65"/>
      <c r="U53" s="57"/>
      <c r="V53" s="65"/>
      <c r="W53" s="57"/>
      <c r="X53" s="65"/>
      <c r="Y53" s="57"/>
      <c r="Z53" s="65"/>
      <c r="AA53" s="57"/>
      <c r="AB53" s="65"/>
      <c r="AC53" s="57"/>
      <c r="AD53" s="57"/>
    </row>
    <row r="54" spans="1:30" ht="25.5" x14ac:dyDescent="0.2">
      <c r="A54" s="60"/>
      <c r="B54" s="57"/>
      <c r="C54" s="57" t="s">
        <v>36</v>
      </c>
      <c r="D54" s="57"/>
      <c r="E54" s="57">
        <v>160000</v>
      </c>
      <c r="F54" s="57">
        <v>0</v>
      </c>
      <c r="G54" s="57">
        <v>3</v>
      </c>
      <c r="H54" s="65"/>
      <c r="I54" s="57">
        <v>10667</v>
      </c>
      <c r="J54" s="65"/>
      <c r="K54" s="57"/>
      <c r="L54" s="65"/>
      <c r="M54" s="67">
        <v>4444.8500000000004</v>
      </c>
      <c r="N54" s="65"/>
      <c r="O54" s="57"/>
      <c r="P54" s="65"/>
      <c r="Q54" s="57"/>
      <c r="R54" s="65"/>
      <c r="S54" s="57"/>
      <c r="T54" s="65"/>
      <c r="U54" s="57"/>
      <c r="V54" s="65"/>
      <c r="W54" s="57"/>
      <c r="X54" s="65"/>
      <c r="Y54" s="57"/>
      <c r="Z54" s="65"/>
      <c r="AA54" s="57"/>
      <c r="AB54" s="65"/>
      <c r="AC54" s="57"/>
      <c r="AD54" s="57"/>
    </row>
    <row r="55" spans="1:30" x14ac:dyDescent="0.2">
      <c r="A55" s="60"/>
      <c r="B55" s="57"/>
      <c r="C55" s="57"/>
      <c r="D55" s="57"/>
      <c r="E55" s="57"/>
      <c r="F55" s="57"/>
      <c r="G55" s="57"/>
      <c r="H55" s="65"/>
      <c r="I55" s="57"/>
      <c r="J55" s="65"/>
      <c r="K55" s="57"/>
      <c r="L55" s="65"/>
      <c r="M55" s="58">
        <f>SUM(M52:M54)</f>
        <v>6007.35</v>
      </c>
      <c r="N55" s="65"/>
      <c r="O55" s="57"/>
      <c r="P55" s="65"/>
      <c r="Q55" s="57"/>
      <c r="R55" s="65"/>
      <c r="S55" s="57"/>
      <c r="T55" s="65"/>
      <c r="U55" s="57"/>
      <c r="V55" s="65"/>
      <c r="W55" s="57"/>
      <c r="X55" s="65"/>
      <c r="Y55" s="57"/>
      <c r="Z55" s="65"/>
      <c r="AA55" s="57"/>
      <c r="AB55" s="65"/>
      <c r="AC55" s="57"/>
      <c r="AD55" s="57"/>
    </row>
    <row r="56" spans="1:30" x14ac:dyDescent="0.2">
      <c r="A56" s="60"/>
      <c r="B56" s="57"/>
      <c r="C56" s="57"/>
      <c r="D56" s="57"/>
      <c r="E56" s="57"/>
      <c r="F56" s="57"/>
      <c r="G56" s="57"/>
      <c r="H56" s="65"/>
      <c r="I56" s="57"/>
      <c r="J56" s="65"/>
      <c r="K56" s="57"/>
      <c r="L56" s="65"/>
      <c r="M56" s="57"/>
      <c r="N56" s="65"/>
      <c r="O56" s="57"/>
      <c r="P56" s="65"/>
      <c r="Q56" s="57"/>
      <c r="R56" s="65"/>
      <c r="S56" s="57"/>
      <c r="T56" s="65"/>
      <c r="U56" s="57"/>
      <c r="V56" s="65"/>
      <c r="W56" s="57"/>
      <c r="X56" s="65"/>
      <c r="Y56" s="57"/>
      <c r="Z56" s="65"/>
      <c r="AA56" s="57"/>
      <c r="AB56" s="65"/>
      <c r="AC56" s="57"/>
      <c r="AD56" s="57"/>
    </row>
    <row r="57" spans="1:30" ht="76.5" x14ac:dyDescent="0.2">
      <c r="A57" s="60"/>
      <c r="B57" s="57"/>
      <c r="C57" s="57" t="s">
        <v>37</v>
      </c>
      <c r="D57" s="57"/>
      <c r="E57" s="57"/>
      <c r="F57" s="57"/>
      <c r="G57" s="57"/>
      <c r="H57" s="65"/>
      <c r="I57" s="57"/>
      <c r="J57" s="65"/>
      <c r="K57" s="57"/>
      <c r="L57" s="65"/>
      <c r="M57" s="57"/>
      <c r="N57" s="65" t="s">
        <v>44</v>
      </c>
      <c r="O57" s="57"/>
      <c r="P57" s="65"/>
      <c r="Q57" s="57"/>
      <c r="R57" s="65"/>
      <c r="S57" s="57"/>
      <c r="T57" s="65"/>
      <c r="U57" s="57"/>
      <c r="V57" s="65"/>
      <c r="W57" s="57"/>
      <c r="X57" s="65"/>
      <c r="Y57" s="57"/>
      <c r="Z57" s="65"/>
      <c r="AA57" s="57"/>
      <c r="AB57" s="65"/>
      <c r="AC57" s="57"/>
      <c r="AD57" s="57"/>
    </row>
    <row r="58" spans="1:30" ht="127.5" x14ac:dyDescent="0.2">
      <c r="A58" s="60"/>
      <c r="B58" s="57"/>
      <c r="C58" s="57" t="s">
        <v>40</v>
      </c>
      <c r="D58" s="57"/>
      <c r="E58" s="57"/>
      <c r="F58" s="57"/>
      <c r="G58" s="57"/>
      <c r="H58" s="65"/>
      <c r="I58" s="57"/>
      <c r="J58" s="65"/>
      <c r="K58" s="57"/>
      <c r="L58" s="65"/>
      <c r="M58" s="57"/>
      <c r="N58" s="65" t="s">
        <v>43</v>
      </c>
      <c r="O58" s="57"/>
      <c r="P58" s="65"/>
      <c r="Q58" s="57"/>
      <c r="R58" s="65"/>
      <c r="S58" s="57"/>
      <c r="T58" s="65"/>
      <c r="U58" s="57"/>
      <c r="V58" s="65"/>
      <c r="W58" s="57"/>
      <c r="X58" s="65"/>
      <c r="Y58" s="57"/>
      <c r="Z58" s="65"/>
      <c r="AA58" s="57"/>
      <c r="AB58" s="65"/>
      <c r="AC58" s="57"/>
      <c r="AD58" s="57"/>
    </row>
    <row r="59" spans="1:30" ht="140.25" x14ac:dyDescent="0.2">
      <c r="A59" s="60"/>
      <c r="B59" s="57"/>
      <c r="C59" s="57" t="s">
        <v>41</v>
      </c>
      <c r="D59" s="57"/>
      <c r="E59" s="57"/>
      <c r="F59" s="57"/>
      <c r="G59" s="57"/>
      <c r="H59" s="65"/>
      <c r="I59" s="57"/>
      <c r="J59" s="65"/>
      <c r="K59" s="57"/>
      <c r="L59" s="65"/>
      <c r="M59" s="57"/>
      <c r="N59" s="65" t="s">
        <v>42</v>
      </c>
      <c r="O59" s="57"/>
      <c r="P59" s="65"/>
      <c r="Q59" s="57"/>
      <c r="R59" s="65"/>
      <c r="S59" s="57"/>
      <c r="T59" s="65"/>
      <c r="U59" s="57"/>
      <c r="V59" s="65"/>
      <c r="W59" s="57"/>
      <c r="X59" s="65"/>
      <c r="Y59" s="57"/>
      <c r="Z59" s="65"/>
      <c r="AA59" s="57"/>
      <c r="AB59" s="65"/>
      <c r="AC59" s="57"/>
      <c r="AD59" s="57"/>
    </row>
    <row r="60" spans="1:30" x14ac:dyDescent="0.2">
      <c r="A60" s="60"/>
      <c r="B60" s="57"/>
      <c r="C60" s="57"/>
      <c r="D60" s="57"/>
      <c r="E60" s="57"/>
      <c r="F60" s="57"/>
      <c r="G60" s="57"/>
      <c r="H60" s="65"/>
      <c r="I60" s="57"/>
      <c r="J60" s="65"/>
      <c r="K60" s="57"/>
      <c r="L60" s="65"/>
      <c r="M60" s="57"/>
      <c r="N60" s="65"/>
      <c r="O60" s="57"/>
      <c r="P60" s="65"/>
      <c r="Q60" s="57"/>
      <c r="R60" s="65"/>
      <c r="S60" s="57"/>
      <c r="T60" s="65"/>
      <c r="U60" s="57"/>
      <c r="V60" s="65"/>
      <c r="W60" s="57"/>
      <c r="X60" s="65"/>
      <c r="Y60" s="57"/>
      <c r="Z60" s="65"/>
      <c r="AA60" s="57"/>
      <c r="AB60" s="65"/>
      <c r="AC60" s="57"/>
      <c r="AD60" s="57"/>
    </row>
    <row r="61" spans="1:30" x14ac:dyDescent="0.2">
      <c r="A61" s="60"/>
      <c r="B61" s="57"/>
      <c r="C61" s="57"/>
      <c r="D61" s="57"/>
      <c r="E61" s="57"/>
      <c r="F61" s="57"/>
      <c r="G61" s="57"/>
      <c r="H61" s="65"/>
      <c r="I61" s="57"/>
      <c r="J61" s="65"/>
      <c r="K61" s="57"/>
      <c r="L61" s="65"/>
      <c r="M61" s="57"/>
      <c r="N61" s="65"/>
      <c r="O61" s="57"/>
      <c r="P61" s="65"/>
      <c r="Q61" s="57"/>
      <c r="R61" s="65"/>
      <c r="S61" s="57"/>
      <c r="T61" s="65"/>
      <c r="U61" s="57"/>
      <c r="V61" s="65"/>
      <c r="W61" s="57"/>
      <c r="X61" s="65"/>
      <c r="Y61" s="57"/>
      <c r="Z61" s="65"/>
      <c r="AA61" s="57"/>
      <c r="AB61" s="65"/>
      <c r="AC61" s="57"/>
      <c r="AD61" s="57"/>
    </row>
    <row r="62" spans="1:30" x14ac:dyDescent="0.2">
      <c r="A62" s="60"/>
      <c r="B62" s="57"/>
      <c r="C62" s="57"/>
      <c r="D62" s="57"/>
      <c r="E62" s="57"/>
      <c r="F62" s="57"/>
      <c r="G62" s="57"/>
      <c r="H62" s="65"/>
      <c r="I62" s="57"/>
      <c r="J62" s="65"/>
      <c r="K62" s="57"/>
      <c r="L62" s="65"/>
      <c r="M62" s="57"/>
      <c r="N62" s="65"/>
      <c r="O62" s="57"/>
      <c r="P62" s="65"/>
      <c r="Q62" s="57"/>
      <c r="R62" s="65"/>
      <c r="S62" s="57"/>
      <c r="T62" s="65"/>
      <c r="U62" s="57"/>
      <c r="V62" s="65"/>
      <c r="W62" s="57"/>
      <c r="X62" s="65"/>
      <c r="Y62" s="57"/>
      <c r="Z62" s="65"/>
      <c r="AA62" s="57"/>
      <c r="AB62" s="65"/>
      <c r="AC62" s="57"/>
      <c r="AD62" s="57"/>
    </row>
    <row r="63" spans="1:30" x14ac:dyDescent="0.2">
      <c r="A63" s="60"/>
      <c r="B63" s="57"/>
      <c r="C63" s="57"/>
      <c r="D63" s="57"/>
      <c r="E63" s="57"/>
      <c r="F63" s="57"/>
      <c r="G63" s="57"/>
      <c r="H63" s="65"/>
      <c r="I63" s="57"/>
      <c r="J63" s="65"/>
      <c r="K63" s="57"/>
      <c r="L63" s="65"/>
      <c r="M63" s="57"/>
      <c r="N63" s="65"/>
      <c r="O63" s="57"/>
      <c r="P63" s="65"/>
      <c r="Q63" s="57"/>
      <c r="R63" s="65"/>
      <c r="S63" s="57"/>
      <c r="T63" s="65"/>
      <c r="U63" s="57"/>
      <c r="V63" s="65"/>
      <c r="W63" s="57"/>
      <c r="X63" s="65"/>
      <c r="Y63" s="57"/>
      <c r="Z63" s="65"/>
      <c r="AA63" s="57"/>
      <c r="AB63" s="65"/>
      <c r="AC63" s="57"/>
      <c r="AD63" s="57"/>
    </row>
    <row r="64" spans="1:30" x14ac:dyDescent="0.2">
      <c r="A64" s="60"/>
      <c r="B64" s="57"/>
      <c r="C64" s="57"/>
      <c r="D64" s="65"/>
      <c r="E64" s="57"/>
      <c r="F64" s="65"/>
      <c r="G64" s="57"/>
      <c r="H64" s="65"/>
      <c r="I64" s="57"/>
      <c r="J64" s="65"/>
      <c r="K64" s="57"/>
      <c r="L64" s="65"/>
      <c r="M64" s="57"/>
      <c r="N64" s="65"/>
      <c r="O64" s="57"/>
      <c r="P64" s="65"/>
      <c r="Q64" s="57"/>
      <c r="R64" s="65"/>
      <c r="S64" s="57"/>
      <c r="T64" s="65"/>
      <c r="U64" s="57"/>
      <c r="V64" s="65"/>
      <c r="W64" s="57"/>
      <c r="X64" s="65"/>
      <c r="Y64" s="57"/>
      <c r="Z64" s="65"/>
      <c r="AA64" s="57"/>
      <c r="AB64" s="65"/>
      <c r="AC64" s="57"/>
      <c r="AD64" s="57"/>
    </row>
    <row r="65" spans="1:30" x14ac:dyDescent="0.2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</row>
    <row r="66" spans="1:30" x14ac:dyDescent="0.2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</row>
    <row r="67" spans="1:30" x14ac:dyDescent="0.2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</row>
    <row r="68" spans="1:30" x14ac:dyDescent="0.2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4"/>
  <sheetViews>
    <sheetView topLeftCell="A16" zoomScale="85" zoomScaleNormal="85" workbookViewId="0">
      <selection activeCell="A25" sqref="A25:AB25"/>
    </sheetView>
  </sheetViews>
  <sheetFormatPr defaultRowHeight="15.75" x14ac:dyDescent="0.25"/>
  <cols>
    <col min="1" max="1" width="25.140625" style="132" customWidth="1"/>
    <col min="2" max="2" width="9" style="132" customWidth="1"/>
    <col min="3" max="4" width="9.28515625" style="132" bestFit="1" customWidth="1"/>
    <col min="5" max="5" width="10.7109375" style="132" bestFit="1" customWidth="1"/>
    <col min="6" max="6" width="9.28515625" style="132" bestFit="1" customWidth="1"/>
    <col min="7" max="7" width="10.7109375" style="132" bestFit="1" customWidth="1"/>
    <col min="8" max="8" width="9.28515625" style="132" bestFit="1" customWidth="1"/>
    <col min="9" max="9" width="10.7109375" style="132" bestFit="1" customWidth="1"/>
    <col min="10" max="10" width="9.28515625" style="132" bestFit="1" customWidth="1"/>
    <col min="11" max="11" width="10.7109375" style="132" bestFit="1" customWidth="1"/>
    <col min="12" max="12" width="9.28515625" style="132" bestFit="1" customWidth="1"/>
    <col min="13" max="13" width="15.140625" style="132" customWidth="1"/>
    <col min="14" max="14" width="9.28515625" style="132" bestFit="1" customWidth="1"/>
    <col min="15" max="15" width="10.7109375" style="132" bestFit="1" customWidth="1"/>
    <col min="16" max="16" width="9.28515625" style="132" bestFit="1" customWidth="1"/>
    <col min="17" max="17" width="10.7109375" style="132" bestFit="1" customWidth="1"/>
    <col min="18" max="18" width="9.28515625" style="132" bestFit="1" customWidth="1"/>
    <col min="19" max="19" width="10.7109375" style="132" bestFit="1" customWidth="1"/>
    <col min="20" max="20" width="9.28515625" style="132" bestFit="1" customWidth="1"/>
    <col min="21" max="21" width="10.7109375" style="132" bestFit="1" customWidth="1"/>
    <col min="22" max="22" width="9.28515625" style="132" bestFit="1" customWidth="1"/>
    <col min="23" max="23" width="10.7109375" style="132" bestFit="1" customWidth="1"/>
    <col min="24" max="24" width="9.28515625" style="132" bestFit="1" customWidth="1"/>
    <col min="25" max="25" width="10.7109375" style="132" bestFit="1" customWidth="1"/>
    <col min="26" max="26" width="9.28515625" style="132" bestFit="1" customWidth="1"/>
    <col min="27" max="27" width="11.5703125" style="132" customWidth="1"/>
    <col min="28" max="28" width="9.28515625" style="132" bestFit="1" customWidth="1"/>
    <col min="29" max="16384" width="9.140625" style="132"/>
  </cols>
  <sheetData>
    <row r="1" spans="1:30" x14ac:dyDescent="0.25">
      <c r="A1" s="131" t="s">
        <v>0</v>
      </c>
      <c r="D1" s="133"/>
      <c r="F1" s="133"/>
      <c r="H1" s="133"/>
      <c r="J1" s="133"/>
      <c r="L1" s="133"/>
      <c r="N1" s="133"/>
      <c r="P1" s="133"/>
      <c r="R1" s="133"/>
      <c r="T1" s="133"/>
      <c r="V1" s="133"/>
      <c r="X1" s="133"/>
      <c r="Z1" s="133"/>
      <c r="AB1" s="133"/>
    </row>
    <row r="2" spans="1:30" x14ac:dyDescent="0.25">
      <c r="A2" s="131" t="s">
        <v>46</v>
      </c>
      <c r="D2" s="133"/>
      <c r="F2" s="133"/>
      <c r="H2" s="133"/>
      <c r="J2" s="133"/>
      <c r="L2" s="133"/>
      <c r="N2" s="133"/>
      <c r="P2" s="133"/>
      <c r="R2" s="133"/>
      <c r="T2" s="133"/>
      <c r="V2" s="133"/>
      <c r="X2" s="133"/>
      <c r="Z2" s="133"/>
      <c r="AB2" s="133"/>
    </row>
    <row r="3" spans="1:30" x14ac:dyDescent="0.25">
      <c r="D3" s="133"/>
      <c r="F3" s="133"/>
      <c r="H3" s="133"/>
      <c r="J3" s="133"/>
      <c r="L3" s="133"/>
      <c r="N3" s="133"/>
      <c r="P3" s="133"/>
      <c r="R3" s="133"/>
      <c r="T3" s="133"/>
      <c r="V3" s="133"/>
      <c r="X3" s="133"/>
      <c r="Z3" s="133"/>
      <c r="AB3" s="133"/>
    </row>
    <row r="4" spans="1:30" x14ac:dyDescent="0.25">
      <c r="A4" s="131" t="s">
        <v>6</v>
      </c>
      <c r="D4" s="133"/>
      <c r="E4" s="134">
        <v>42887</v>
      </c>
      <c r="F4" s="133"/>
      <c r="H4" s="133"/>
      <c r="J4" s="133"/>
      <c r="L4" s="133"/>
      <c r="N4" s="133"/>
      <c r="P4" s="133"/>
      <c r="R4" s="133"/>
      <c r="T4" s="133"/>
      <c r="V4" s="133"/>
      <c r="X4" s="133"/>
      <c r="Z4" s="133"/>
      <c r="AB4" s="133"/>
    </row>
    <row r="5" spans="1:30" ht="5.25" customHeight="1" x14ac:dyDescent="0.25">
      <c r="D5" s="133"/>
      <c r="F5" s="133"/>
      <c r="H5" s="133"/>
      <c r="J5" s="133"/>
      <c r="L5" s="133"/>
      <c r="N5" s="133"/>
      <c r="P5" s="133"/>
      <c r="R5" s="133"/>
      <c r="T5" s="133"/>
      <c r="V5" s="133"/>
      <c r="X5" s="133"/>
      <c r="Z5" s="133"/>
      <c r="AB5" s="133"/>
    </row>
    <row r="6" spans="1:30" ht="51" customHeight="1" x14ac:dyDescent="0.25">
      <c r="A6" s="135"/>
      <c r="B6" s="136" t="s">
        <v>4</v>
      </c>
      <c r="C6" s="137">
        <f>E4</f>
        <v>42887</v>
      </c>
      <c r="D6" s="138" t="s">
        <v>14</v>
      </c>
      <c r="E6" s="139">
        <f>DATE(YEAR(E4),MONTH(E4)+1,1)</f>
        <v>42917</v>
      </c>
      <c r="F6" s="136" t="s">
        <v>1</v>
      </c>
      <c r="G6" s="139">
        <f>DATE(YEAR(E6),MONTH(E6)+1,1)</f>
        <v>42948</v>
      </c>
      <c r="H6" s="136" t="s">
        <v>1</v>
      </c>
      <c r="I6" s="139">
        <f>DATE(YEAR(G6),MONTH(G6)+1,1)</f>
        <v>42979</v>
      </c>
      <c r="J6" s="136" t="s">
        <v>1</v>
      </c>
      <c r="K6" s="139">
        <f>DATE(YEAR(I6),MONTH(I6)+1,1)</f>
        <v>43009</v>
      </c>
      <c r="L6" s="136" t="s">
        <v>1</v>
      </c>
      <c r="M6" s="139">
        <f>DATE(YEAR(K6),MONTH(K6)+1,1)</f>
        <v>43040</v>
      </c>
      <c r="N6" s="136" t="s">
        <v>1</v>
      </c>
      <c r="O6" s="139">
        <f>DATE(YEAR(M6),MONTH(M6)+1,1)</f>
        <v>43070</v>
      </c>
      <c r="P6" s="136" t="s">
        <v>1</v>
      </c>
      <c r="Q6" s="139">
        <f>DATE(YEAR(O6),MONTH(O6)+1,1)</f>
        <v>43101</v>
      </c>
      <c r="R6" s="136" t="s">
        <v>1</v>
      </c>
      <c r="S6" s="139">
        <f>DATE(YEAR(Q6),MONTH(Q6)+1,1)</f>
        <v>43132</v>
      </c>
      <c r="T6" s="136" t="s">
        <v>1</v>
      </c>
      <c r="U6" s="139">
        <f>DATE(YEAR(S6),MONTH(S6)+1,1)</f>
        <v>43160</v>
      </c>
      <c r="V6" s="136" t="s">
        <v>1</v>
      </c>
      <c r="W6" s="139">
        <f>DATE(YEAR(U6),MONTH(U6)+1,1)</f>
        <v>43191</v>
      </c>
      <c r="X6" s="136" t="s">
        <v>1</v>
      </c>
      <c r="Y6" s="139">
        <f>DATE(YEAR(W6),MONTH(W6)+1,1)</f>
        <v>43221</v>
      </c>
      <c r="Z6" s="140" t="s">
        <v>1</v>
      </c>
      <c r="AA6" s="136" t="s">
        <v>2</v>
      </c>
      <c r="AB6" s="138" t="s">
        <v>3</v>
      </c>
      <c r="AC6" s="141"/>
      <c r="AD6" s="141"/>
    </row>
    <row r="7" spans="1:30" x14ac:dyDescent="0.25">
      <c r="A7" s="142" t="s">
        <v>9</v>
      </c>
      <c r="B7" s="143"/>
      <c r="C7" s="143"/>
      <c r="D7" s="144"/>
      <c r="E7" s="143"/>
      <c r="F7" s="144"/>
      <c r="G7" s="143"/>
      <c r="H7" s="144"/>
      <c r="I7" s="143"/>
      <c r="J7" s="144"/>
      <c r="K7" s="143"/>
      <c r="L7" s="144"/>
      <c r="M7" s="143"/>
      <c r="N7" s="144"/>
      <c r="O7" s="143"/>
      <c r="P7" s="144"/>
      <c r="Q7" s="143"/>
      <c r="R7" s="144"/>
      <c r="S7" s="143"/>
      <c r="T7" s="144"/>
      <c r="U7" s="143"/>
      <c r="V7" s="144"/>
      <c r="W7" s="143"/>
      <c r="X7" s="144"/>
      <c r="Y7" s="143"/>
      <c r="Z7" s="144"/>
      <c r="AA7" s="143"/>
      <c r="AB7" s="145"/>
      <c r="AC7" s="146"/>
      <c r="AD7" s="146"/>
    </row>
    <row r="8" spans="1:30" ht="31.5" x14ac:dyDescent="0.25">
      <c r="A8" s="147" t="s">
        <v>18</v>
      </c>
      <c r="B8" s="148"/>
      <c r="C8" s="149">
        <v>47700</v>
      </c>
      <c r="D8" s="150">
        <f>IF($C$13=0,"-",(C8*100)/$C$13)</f>
        <v>5.0037764350453173</v>
      </c>
      <c r="E8" s="149">
        <v>73140</v>
      </c>
      <c r="F8" s="150">
        <f>IF(E$13=0,"-",(E8*100)/E$13)</f>
        <v>5.0075997206589165</v>
      </c>
      <c r="G8" s="149">
        <v>85860</v>
      </c>
      <c r="H8" s="151">
        <f t="shared" ref="H8:H11" si="0">IF(G$13=0,"-",(G8*100)/G$13)</f>
        <v>5.0077571826845686</v>
      </c>
      <c r="I8" s="149">
        <v>111300</v>
      </c>
      <c r="J8" s="151">
        <f t="shared" ref="J8:J11" si="1">IF(I$13=0,"-",(I8*100)/I$13)</f>
        <v>4.8379104399760058</v>
      </c>
      <c r="K8" s="149">
        <v>71550</v>
      </c>
      <c r="L8" s="151">
        <f t="shared" ref="L8:L11" si="2">IF(K$13=0,"-",(K8*100)/K$13)</f>
        <v>4.9983583309465098</v>
      </c>
      <c r="M8" s="149">
        <v>119250</v>
      </c>
      <c r="N8" s="151">
        <f t="shared" ref="N8:N11" si="3">IF(M$13=0,"-",(M8*100)/M$13)</f>
        <v>4.9884335272931111</v>
      </c>
      <c r="O8" s="149">
        <v>119250</v>
      </c>
      <c r="P8" s="151">
        <f>IF(O$13=0,"-",(O8*100)/O$13)</f>
        <v>3.5042300538049913</v>
      </c>
      <c r="Q8" s="149">
        <v>166950</v>
      </c>
      <c r="R8" s="151">
        <f t="shared" ref="R8:R11" si="4">IF(Q$13=0,"-",(Q8*100)/Q$13)</f>
        <v>3.5105020680316166</v>
      </c>
      <c r="S8" s="149">
        <v>79500</v>
      </c>
      <c r="T8" s="151">
        <f t="shared" ref="T8:T11" si="5">IF(S$13=0,"-",(S8*100)/S$13)</f>
        <v>3.493307788977845</v>
      </c>
      <c r="U8" s="149">
        <v>132500</v>
      </c>
      <c r="V8" s="151">
        <f t="shared" ref="V8:V11" si="6">IF(U$13=0,"-",(U8*100)/U$13)</f>
        <v>3.5064227078580918</v>
      </c>
      <c r="W8" s="149">
        <v>132500</v>
      </c>
      <c r="X8" s="151">
        <f t="shared" ref="X8:X11" si="7">IF(W$13=0,"-",(W8*100)/W$13)</f>
        <v>3.5064227078580918</v>
      </c>
      <c r="Y8" s="149">
        <v>185500</v>
      </c>
      <c r="Z8" s="151">
        <f t="shared" ref="Z8:Z11" si="8">IF(Y$13=0,"-",(Y8*100)/Y$13)</f>
        <v>3.5135636816843894</v>
      </c>
      <c r="AA8" s="150">
        <f>SUM($C$8,E$8,G$8,I$8,K$8,M$8,O$8,Q$8,S$8,U$8,W$8,Y$8)</f>
        <v>1325000</v>
      </c>
      <c r="AB8" s="151">
        <f t="shared" ref="AB8:AB11" si="9">IF(AA$13=0,"-",(AA8*100)/AA$13)</f>
        <v>3.9525550210574232</v>
      </c>
      <c r="AC8" s="146"/>
      <c r="AD8" s="146"/>
    </row>
    <row r="9" spans="1:30" ht="31.5" x14ac:dyDescent="0.25">
      <c r="A9" s="147" t="s">
        <v>19</v>
      </c>
      <c r="B9" s="148"/>
      <c r="C9" s="152">
        <v>630000</v>
      </c>
      <c r="D9" s="150">
        <f>IF($C$13=0,"-",(C9*100)/$C$13)</f>
        <v>66.087613293051362</v>
      </c>
      <c r="E9" s="152">
        <v>966000</v>
      </c>
      <c r="F9" s="150">
        <f t="shared" ref="F9:F12" si="10">IF(E$13=0,"-",(E9*100)/E$13)</f>
        <v>66.138109518136631</v>
      </c>
      <c r="G9" s="152">
        <v>1134000</v>
      </c>
      <c r="H9" s="151">
        <f t="shared" si="0"/>
        <v>66.140189205267887</v>
      </c>
      <c r="I9" s="152">
        <v>1470000</v>
      </c>
      <c r="J9" s="151">
        <f t="shared" si="1"/>
        <v>63.89693033930574</v>
      </c>
      <c r="K9" s="152">
        <v>945000</v>
      </c>
      <c r="L9" s="151">
        <f t="shared" si="2"/>
        <v>66.016053427595409</v>
      </c>
      <c r="M9" s="152">
        <v>1575000</v>
      </c>
      <c r="N9" s="151">
        <f t="shared" si="3"/>
        <v>65.88497111519203</v>
      </c>
      <c r="O9" s="152">
        <v>2362500</v>
      </c>
      <c r="P9" s="151">
        <f t="shared" ref="P9:P11" si="11">IF(O$13=0,"-",(O9*100)/O$13)</f>
        <v>69.423425594249835</v>
      </c>
      <c r="Q9" s="152">
        <v>3307500</v>
      </c>
      <c r="R9" s="151">
        <f t="shared" si="4"/>
        <v>69.547682479871654</v>
      </c>
      <c r="S9" s="152">
        <v>1575000</v>
      </c>
      <c r="T9" s="151">
        <f t="shared" si="5"/>
        <v>69.207041102391273</v>
      </c>
      <c r="U9" s="152">
        <v>2625000</v>
      </c>
      <c r="V9" s="151">
        <f t="shared" si="6"/>
        <v>69.466864966999935</v>
      </c>
      <c r="W9" s="152">
        <v>2625000</v>
      </c>
      <c r="X9" s="151">
        <f t="shared" si="7"/>
        <v>69.466864966999935</v>
      </c>
      <c r="Y9" s="152">
        <v>3675000</v>
      </c>
      <c r="Z9" s="151">
        <f t="shared" si="8"/>
        <v>69.608337089973745</v>
      </c>
      <c r="AA9" s="150">
        <f>SUM($C$9,E$9,G$9,I$9,K$9,M$9,O$9,Q$9,S$9,U$9,W$9,Y$9)</f>
        <v>22890000</v>
      </c>
      <c r="AB9" s="151">
        <f t="shared" si="9"/>
        <v>68.282252401512764</v>
      </c>
      <c r="AC9" s="146"/>
      <c r="AD9" s="146"/>
    </row>
    <row r="10" spans="1:30" ht="47.25" x14ac:dyDescent="0.25">
      <c r="A10" s="147" t="s">
        <v>20</v>
      </c>
      <c r="B10" s="153"/>
      <c r="C10" s="152">
        <v>4500</v>
      </c>
      <c r="D10" s="150">
        <f>IF($C$13=0,"-",(C10*100)/$C$13)</f>
        <v>0.47205438066465255</v>
      </c>
      <c r="E10" s="152">
        <v>6000</v>
      </c>
      <c r="F10" s="150">
        <f t="shared" si="10"/>
        <v>0.41079571129277409</v>
      </c>
      <c r="G10" s="152">
        <v>7000</v>
      </c>
      <c r="H10" s="151">
        <f t="shared" si="0"/>
        <v>0.40827277287202396</v>
      </c>
      <c r="I10" s="152">
        <v>72000</v>
      </c>
      <c r="J10" s="151">
        <f t="shared" si="1"/>
        <v>3.1296455676394648</v>
      </c>
      <c r="K10" s="152">
        <v>8000</v>
      </c>
      <c r="L10" s="151">
        <f t="shared" si="2"/>
        <v>0.5588660607627125</v>
      </c>
      <c r="M10" s="152">
        <v>19000</v>
      </c>
      <c r="N10" s="151">
        <f t="shared" si="3"/>
        <v>0.79480282615152287</v>
      </c>
      <c r="O10" s="152">
        <v>19000</v>
      </c>
      <c r="P10" s="151">
        <f t="shared" si="11"/>
        <v>0.55832596245110977</v>
      </c>
      <c r="Q10" s="152">
        <v>19000</v>
      </c>
      <c r="R10" s="151">
        <f t="shared" si="4"/>
        <v>0.39951805506199889</v>
      </c>
      <c r="S10" s="152">
        <v>19000</v>
      </c>
      <c r="T10" s="151">
        <f t="shared" si="5"/>
        <v>0.83487859107646611</v>
      </c>
      <c r="U10" s="152">
        <v>19000</v>
      </c>
      <c r="V10" s="151">
        <f t="shared" si="6"/>
        <v>0.50280778452304709</v>
      </c>
      <c r="W10" s="152">
        <v>19000</v>
      </c>
      <c r="X10" s="151">
        <f t="shared" si="7"/>
        <v>0.50280778452304709</v>
      </c>
      <c r="Y10" s="152">
        <v>17000</v>
      </c>
      <c r="Z10" s="151">
        <f t="shared" si="8"/>
        <v>0.32199774980396018</v>
      </c>
      <c r="AA10" s="150">
        <f>SUM(C10,E10,G10,I10,K10,M10,O10,Q10,S10,U10,W10,Y10)</f>
        <v>228500</v>
      </c>
      <c r="AB10" s="151">
        <f t="shared" si="9"/>
        <v>0.68162929985782739</v>
      </c>
      <c r="AC10" s="146"/>
      <c r="AD10" s="146"/>
    </row>
    <row r="11" spans="1:30" ht="31.5" x14ac:dyDescent="0.25">
      <c r="A11" s="147" t="s">
        <v>21</v>
      </c>
      <c r="B11" s="148"/>
      <c r="C11" s="152">
        <v>1080</v>
      </c>
      <c r="D11" s="150">
        <f>IF($C$13=0,"-",(C11*100)/$C$13)</f>
        <v>0.11329305135951662</v>
      </c>
      <c r="E11" s="152">
        <v>1440.0000000000002</v>
      </c>
      <c r="F11" s="150">
        <f t="shared" si="10"/>
        <v>9.8590970710265804E-2</v>
      </c>
      <c r="G11" s="152">
        <v>1680.0000000000002</v>
      </c>
      <c r="H11" s="151">
        <f t="shared" si="0"/>
        <v>9.7985465489285772E-2</v>
      </c>
      <c r="I11" s="152">
        <v>17280</v>
      </c>
      <c r="J11" s="151">
        <f t="shared" si="1"/>
        <v>0.75111493623347159</v>
      </c>
      <c r="K11" s="152">
        <v>1920</v>
      </c>
      <c r="L11" s="151">
        <f t="shared" si="2"/>
        <v>0.13412785458305099</v>
      </c>
      <c r="M11" s="152">
        <v>2280</v>
      </c>
      <c r="N11" s="151">
        <f t="shared" si="3"/>
        <v>9.5376339138182747E-2</v>
      </c>
      <c r="O11" s="152">
        <v>2280</v>
      </c>
      <c r="P11" s="151">
        <f t="shared" si="11"/>
        <v>6.6999115494133163E-2</v>
      </c>
      <c r="Q11" s="152">
        <v>2280</v>
      </c>
      <c r="R11" s="151">
        <f t="shared" si="4"/>
        <v>4.7942166607439871E-2</v>
      </c>
      <c r="S11" s="152">
        <v>2280</v>
      </c>
      <c r="T11" s="151">
        <f t="shared" si="5"/>
        <v>0.10018543092917594</v>
      </c>
      <c r="U11" s="152">
        <v>2280</v>
      </c>
      <c r="V11" s="151">
        <f t="shared" si="6"/>
        <v>6.0336934142765655E-2</v>
      </c>
      <c r="W11" s="152">
        <v>2280</v>
      </c>
      <c r="X11" s="151">
        <f t="shared" si="7"/>
        <v>6.0336934142765655E-2</v>
      </c>
      <c r="Y11" s="152">
        <v>2040.0000000000002</v>
      </c>
      <c r="Z11" s="151">
        <f t="shared" si="8"/>
        <v>3.8639729976475232E-2</v>
      </c>
      <c r="AA11" s="150">
        <f t="shared" ref="AA11:AA12" si="12">SUM(C11,E11,G11,I11,K11,M11,O11,Q11,S11,U11,W11,Y11)</f>
        <v>39120</v>
      </c>
      <c r="AB11" s="151">
        <f t="shared" si="9"/>
        <v>0.11669732258397464</v>
      </c>
      <c r="AC11" s="146"/>
      <c r="AD11" s="146"/>
    </row>
    <row r="12" spans="1:30" ht="47.25" x14ac:dyDescent="0.25">
      <c r="A12" s="147" t="s">
        <v>22</v>
      </c>
      <c r="B12" s="148"/>
      <c r="C12" s="152">
        <v>270000</v>
      </c>
      <c r="D12" s="150">
        <f>IF($C$13=0,"-",(C12*100)/$C$13)</f>
        <v>28.323262839879153</v>
      </c>
      <c r="E12" s="152">
        <v>414000</v>
      </c>
      <c r="F12" s="150">
        <f t="shared" si="10"/>
        <v>28.344904079201413</v>
      </c>
      <c r="G12" s="152">
        <v>486000</v>
      </c>
      <c r="H12" s="151">
        <f>IF(G$13=0,"-",(G12*100)/G$13)</f>
        <v>28.345795373686236</v>
      </c>
      <c r="I12" s="152">
        <v>630000</v>
      </c>
      <c r="J12" s="151">
        <f>IF(I$13=0,"-",(I12*100)/I$13)</f>
        <v>27.384398716845318</v>
      </c>
      <c r="K12" s="152">
        <v>405000</v>
      </c>
      <c r="L12" s="151">
        <f>IF(K$13=0,"-",(K12*100)/K$13)</f>
        <v>28.292594326112319</v>
      </c>
      <c r="M12" s="152">
        <v>675000</v>
      </c>
      <c r="N12" s="151">
        <f>IF(M$13=0,"-",(M12*100)/M$13)</f>
        <v>28.236416192225157</v>
      </c>
      <c r="O12" s="152">
        <v>900000</v>
      </c>
      <c r="P12" s="151">
        <f>IF(O$13=0,"-",(O12*100)/O$13)</f>
        <v>26.447019273999935</v>
      </c>
      <c r="Q12" s="152">
        <v>1260000</v>
      </c>
      <c r="R12" s="151">
        <f>IF(Q$13=0,"-",(Q12*100)/Q$13)</f>
        <v>26.494355230427296</v>
      </c>
      <c r="S12" s="152">
        <v>600000</v>
      </c>
      <c r="T12" s="151">
        <f>IF(S$13=0,"-",(S12*100)/S$13)</f>
        <v>26.364587086625246</v>
      </c>
      <c r="U12" s="152">
        <v>1000000</v>
      </c>
      <c r="V12" s="151">
        <f>IF(U$13=0,"-",(U12*100)/U$13)</f>
        <v>26.463567606476165</v>
      </c>
      <c r="W12" s="152">
        <v>1000000</v>
      </c>
      <c r="X12" s="151">
        <f>IF(W$13=0,"-",(W12*100)/W$13)</f>
        <v>26.463567606476165</v>
      </c>
      <c r="Y12" s="152">
        <v>1400000</v>
      </c>
      <c r="Z12" s="151">
        <f>IF(Y$13=0,"-",(Y12*100)/Y$13)</f>
        <v>26.517461748561427</v>
      </c>
      <c r="AA12" s="150">
        <f t="shared" si="12"/>
        <v>9040000</v>
      </c>
      <c r="AB12" s="151">
        <f>IF(AA$13=0,"-",(AA12*100)/AA$13)</f>
        <v>26.966865954988005</v>
      </c>
      <c r="AC12" s="146"/>
      <c r="AD12" s="146"/>
    </row>
    <row r="13" spans="1:30" x14ac:dyDescent="0.25">
      <c r="A13" s="154" t="s">
        <v>10</v>
      </c>
      <c r="B13" s="155"/>
      <c r="C13" s="156">
        <f t="shared" ref="C13:AB13" si="13">SUM(C8:C12)</f>
        <v>953280</v>
      </c>
      <c r="D13" s="157">
        <f t="shared" si="13"/>
        <v>100.00000000000001</v>
      </c>
      <c r="E13" s="156">
        <f t="shared" si="13"/>
        <v>1460580</v>
      </c>
      <c r="F13" s="157">
        <f t="shared" si="13"/>
        <v>100</v>
      </c>
      <c r="G13" s="156">
        <f t="shared" si="13"/>
        <v>1714540</v>
      </c>
      <c r="H13" s="157">
        <f t="shared" si="13"/>
        <v>100</v>
      </c>
      <c r="I13" s="156">
        <f t="shared" si="13"/>
        <v>2300580</v>
      </c>
      <c r="J13" s="157">
        <f t="shared" si="13"/>
        <v>100</v>
      </c>
      <c r="K13" s="156">
        <f t="shared" si="13"/>
        <v>1431470</v>
      </c>
      <c r="L13" s="157">
        <f t="shared" si="13"/>
        <v>100.00000000000001</v>
      </c>
      <c r="M13" s="156">
        <f t="shared" si="13"/>
        <v>2390530</v>
      </c>
      <c r="N13" s="157">
        <f t="shared" si="13"/>
        <v>100</v>
      </c>
      <c r="O13" s="156">
        <f t="shared" si="13"/>
        <v>3403030</v>
      </c>
      <c r="P13" s="157">
        <f t="shared" si="13"/>
        <v>100</v>
      </c>
      <c r="Q13" s="156">
        <f t="shared" si="13"/>
        <v>4755730</v>
      </c>
      <c r="R13" s="157">
        <f t="shared" si="13"/>
        <v>100</v>
      </c>
      <c r="S13" s="156">
        <f t="shared" si="13"/>
        <v>2275780</v>
      </c>
      <c r="T13" s="157">
        <f t="shared" si="13"/>
        <v>100</v>
      </c>
      <c r="U13" s="156">
        <f t="shared" si="13"/>
        <v>3778780</v>
      </c>
      <c r="V13" s="157">
        <f t="shared" si="13"/>
        <v>100</v>
      </c>
      <c r="W13" s="156">
        <f t="shared" si="13"/>
        <v>3778780</v>
      </c>
      <c r="X13" s="157">
        <f t="shared" si="13"/>
        <v>100</v>
      </c>
      <c r="Y13" s="156">
        <f t="shared" si="13"/>
        <v>5279540</v>
      </c>
      <c r="Z13" s="157">
        <f t="shared" si="13"/>
        <v>100</v>
      </c>
      <c r="AA13" s="156">
        <f>SUM(AA8:AA12)</f>
        <v>33522620</v>
      </c>
      <c r="AB13" s="157">
        <f t="shared" si="13"/>
        <v>100</v>
      </c>
      <c r="AC13" s="146"/>
      <c r="AD13" s="146"/>
    </row>
    <row r="14" spans="1:30" x14ac:dyDescent="0.25">
      <c r="A14" s="158"/>
      <c r="B14" s="159"/>
      <c r="C14" s="159"/>
      <c r="D14" s="160"/>
      <c r="E14" s="159"/>
      <c r="F14" s="160"/>
      <c r="G14" s="159"/>
      <c r="H14" s="160"/>
      <c r="I14" s="159"/>
      <c r="J14" s="160"/>
      <c r="K14" s="159"/>
      <c r="L14" s="160"/>
      <c r="M14" s="159"/>
      <c r="N14" s="160"/>
      <c r="O14" s="159"/>
      <c r="P14" s="160"/>
      <c r="Q14" s="159"/>
      <c r="R14" s="160"/>
      <c r="S14" s="159"/>
      <c r="T14" s="160"/>
      <c r="U14" s="159"/>
      <c r="V14" s="160"/>
      <c r="W14" s="159"/>
      <c r="X14" s="160"/>
      <c r="Y14" s="159"/>
      <c r="Z14" s="160"/>
      <c r="AA14" s="159"/>
      <c r="AB14" s="161"/>
      <c r="AC14" s="146"/>
      <c r="AD14" s="146"/>
    </row>
    <row r="15" spans="1:30" x14ac:dyDescent="0.25">
      <c r="A15" s="162" t="s">
        <v>29</v>
      </c>
      <c r="B15" s="163"/>
      <c r="C15" s="143"/>
      <c r="D15" s="164"/>
      <c r="E15" s="143"/>
      <c r="F15" s="164"/>
      <c r="G15" s="143"/>
      <c r="H15" s="164"/>
      <c r="I15" s="143"/>
      <c r="J15" s="164"/>
      <c r="K15" s="143"/>
      <c r="L15" s="164"/>
      <c r="M15" s="143"/>
      <c r="N15" s="164"/>
      <c r="O15" s="143"/>
      <c r="P15" s="164"/>
      <c r="Q15" s="143"/>
      <c r="R15" s="164"/>
      <c r="S15" s="143"/>
      <c r="T15" s="164"/>
      <c r="U15" s="143"/>
      <c r="V15" s="164"/>
      <c r="W15" s="143"/>
      <c r="X15" s="164"/>
      <c r="Y15" s="143"/>
      <c r="Z15" s="164"/>
      <c r="AA15" s="143"/>
      <c r="AB15" s="165"/>
      <c r="AC15" s="146"/>
      <c r="AD15" s="146"/>
    </row>
    <row r="16" spans="1:30" ht="31.5" x14ac:dyDescent="0.25">
      <c r="A16" s="166" t="s">
        <v>16</v>
      </c>
      <c r="B16" s="166"/>
      <c r="C16" s="167">
        <v>0</v>
      </c>
      <c r="D16" s="166"/>
      <c r="E16" s="166">
        <v>0</v>
      </c>
      <c r="F16" s="166"/>
      <c r="G16" s="166">
        <v>0</v>
      </c>
      <c r="H16" s="166"/>
      <c r="I16" s="166">
        <v>0</v>
      </c>
      <c r="J16" s="166"/>
      <c r="K16" s="166">
        <v>0</v>
      </c>
      <c r="L16" s="166"/>
      <c r="M16" s="166">
        <v>0</v>
      </c>
      <c r="N16" s="166"/>
      <c r="O16" s="166">
        <v>0</v>
      </c>
      <c r="P16" s="166"/>
      <c r="Q16" s="166">
        <v>0</v>
      </c>
      <c r="R16" s="166"/>
      <c r="S16" s="166">
        <v>0</v>
      </c>
      <c r="T16" s="166"/>
      <c r="U16" s="166">
        <v>0</v>
      </c>
      <c r="V16" s="166"/>
      <c r="W16" s="166">
        <v>0</v>
      </c>
      <c r="X16" s="166"/>
      <c r="Y16" s="166">
        <v>0</v>
      </c>
      <c r="Z16" s="166"/>
      <c r="AA16" s="167">
        <f>SUM(C16,E16,G16,I16,K16,M16,O16,Q16,S16,U16,W16,Y16)</f>
        <v>0</v>
      </c>
      <c r="AB16" s="166"/>
      <c r="AC16" s="146"/>
      <c r="AD16" s="146"/>
    </row>
    <row r="17" spans="1:30" x14ac:dyDescent="0.25">
      <c r="A17" s="154" t="s">
        <v>11</v>
      </c>
      <c r="B17" s="155"/>
      <c r="C17" s="156">
        <f>SUM(C16:C16)</f>
        <v>0</v>
      </c>
      <c r="D17" s="151">
        <f>IF(C13=0,"-",(C17*100)/C13)</f>
        <v>0</v>
      </c>
      <c r="E17" s="156">
        <f>SUM(E16:E16)</f>
        <v>0</v>
      </c>
      <c r="F17" s="151">
        <f>IF(E13=0,"-",(E17*100)/E13)</f>
        <v>0</v>
      </c>
      <c r="G17" s="156">
        <f>SUM(G16:G16)</f>
        <v>0</v>
      </c>
      <c r="H17" s="151">
        <f>IF(G13=0,"-",(G17*100)/G13)</f>
        <v>0</v>
      </c>
      <c r="I17" s="156">
        <f>SUM(I16:I16)</f>
        <v>0</v>
      </c>
      <c r="J17" s="151">
        <f>IF(I13=0,"-",(I17*100)/I13)</f>
        <v>0</v>
      </c>
      <c r="K17" s="156">
        <f>SUM(K16:K16)</f>
        <v>0</v>
      </c>
      <c r="L17" s="151">
        <f>IF(K13=0,"-",(K17*100)/K13)</f>
        <v>0</v>
      </c>
      <c r="M17" s="156">
        <f>SUM(M16:M16)</f>
        <v>0</v>
      </c>
      <c r="N17" s="151">
        <f>IF(M13=0,"-",(M17*100)/M13)</f>
        <v>0</v>
      </c>
      <c r="O17" s="156">
        <f>SUM(O16:O16)</f>
        <v>0</v>
      </c>
      <c r="P17" s="151">
        <f>IF(O13=0,"-",(O17*100)/O13)</f>
        <v>0</v>
      </c>
      <c r="Q17" s="156">
        <f>SUM(Q16:Q16)</f>
        <v>0</v>
      </c>
      <c r="R17" s="151">
        <f>IF(Q13=0,"-",(Q17*100)/Q13)</f>
        <v>0</v>
      </c>
      <c r="S17" s="156">
        <f>SUM(S16:S16)</f>
        <v>0</v>
      </c>
      <c r="T17" s="151">
        <f>IF(S13=0,"-",(S17*100)/S13)</f>
        <v>0</v>
      </c>
      <c r="U17" s="156">
        <f>SUM(U16:U16)</f>
        <v>0</v>
      </c>
      <c r="V17" s="151">
        <f>IF(U13=0,"-",(U17*100)/U13)</f>
        <v>0</v>
      </c>
      <c r="W17" s="156">
        <f>SUM(W16:W16)</f>
        <v>0</v>
      </c>
      <c r="X17" s="151">
        <f>IF(W13=0,"-",(W17*100)/W13)</f>
        <v>0</v>
      </c>
      <c r="Y17" s="156">
        <f>SUM(Y16:Y16)</f>
        <v>0</v>
      </c>
      <c r="Z17" s="151">
        <f>IF(Y13=0,"-",(Y17*100)/Y13)</f>
        <v>0</v>
      </c>
      <c r="AA17" s="156">
        <f>SUM(AA16:AA16)</f>
        <v>0</v>
      </c>
      <c r="AB17" s="168">
        <f>IF(AA13=0,"-",(AA17*100)/AA13)</f>
        <v>0</v>
      </c>
      <c r="AC17" s="169"/>
      <c r="AD17" s="146"/>
    </row>
    <row r="18" spans="1:30" x14ac:dyDescent="0.25">
      <c r="A18" s="158"/>
      <c r="B18" s="143"/>
      <c r="C18" s="143"/>
      <c r="D18" s="164"/>
      <c r="E18" s="143"/>
      <c r="F18" s="164"/>
      <c r="G18" s="143"/>
      <c r="H18" s="164"/>
      <c r="I18" s="143"/>
      <c r="J18" s="164"/>
      <c r="K18" s="143"/>
      <c r="L18" s="164"/>
      <c r="M18" s="143"/>
      <c r="N18" s="164"/>
      <c r="O18" s="143"/>
      <c r="P18" s="164"/>
      <c r="Q18" s="143"/>
      <c r="R18" s="164"/>
      <c r="S18" s="143"/>
      <c r="T18" s="164"/>
      <c r="U18" s="143"/>
      <c r="V18" s="164"/>
      <c r="W18" s="143"/>
      <c r="X18" s="164"/>
      <c r="Y18" s="143"/>
      <c r="Z18" s="164"/>
      <c r="AA18" s="143"/>
      <c r="AB18" s="165"/>
      <c r="AC18" s="146"/>
      <c r="AD18" s="146"/>
    </row>
    <row r="19" spans="1:30" x14ac:dyDescent="0.25">
      <c r="A19" s="170" t="s">
        <v>12</v>
      </c>
      <c r="B19" s="171"/>
      <c r="C19" s="172">
        <f>C13-C17</f>
        <v>953280</v>
      </c>
      <c r="D19" s="173">
        <f>IF(C13=0,"-",(C19*100)/C13)</f>
        <v>100</v>
      </c>
      <c r="E19" s="172">
        <f>E13-E17</f>
        <v>1460580</v>
      </c>
      <c r="F19" s="173">
        <f>IF(E13=0,"-",(E19*100)/E13)</f>
        <v>100</v>
      </c>
      <c r="G19" s="172">
        <f>G13-G17</f>
        <v>1714540</v>
      </c>
      <c r="H19" s="173">
        <f>IF(G13=0,"-",(G19*100)/G13)</f>
        <v>100</v>
      </c>
      <c r="I19" s="172">
        <f>I13-I17</f>
        <v>2300580</v>
      </c>
      <c r="J19" s="173">
        <f>IF(I13=0,"-",(I19*100)/I13)</f>
        <v>100</v>
      </c>
      <c r="K19" s="172">
        <f>K13-K17</f>
        <v>1431470</v>
      </c>
      <c r="L19" s="173">
        <f>IF(K13=0,"-",(K19*100)/K13)</f>
        <v>100</v>
      </c>
      <c r="M19" s="172">
        <f>M13-M17</f>
        <v>2390530</v>
      </c>
      <c r="N19" s="173">
        <f>IF(M13=0,"-",(M19*100)/M13)</f>
        <v>100</v>
      </c>
      <c r="O19" s="172">
        <f>O13-O17</f>
        <v>3403030</v>
      </c>
      <c r="P19" s="173">
        <f>IF(O13=0,"-",(O19*100)/O13)</f>
        <v>100</v>
      </c>
      <c r="Q19" s="172">
        <f>Q13-Q17</f>
        <v>4755730</v>
      </c>
      <c r="R19" s="173">
        <f>IF(Q13=0,"-",(Q19*100)/Q13)</f>
        <v>100</v>
      </c>
      <c r="S19" s="172">
        <f>S13-S17</f>
        <v>2275780</v>
      </c>
      <c r="T19" s="173">
        <f>IF(S13=0,"-",(S19*100)/S13)</f>
        <v>100</v>
      </c>
      <c r="U19" s="172">
        <f>U13-U17</f>
        <v>3778780</v>
      </c>
      <c r="V19" s="173">
        <f>IF(U13=0,"-",(U19*100)/U13)</f>
        <v>100</v>
      </c>
      <c r="W19" s="172">
        <f>W13-W17</f>
        <v>3778780</v>
      </c>
      <c r="X19" s="173">
        <f>IF(W13=0,"-",(W19*100)/W13)</f>
        <v>100</v>
      </c>
      <c r="Y19" s="172">
        <f>Y13-Y17</f>
        <v>5279540</v>
      </c>
      <c r="Z19" s="173">
        <f>IF(Y13=0,"-",(Y19*100)/Y13)</f>
        <v>100</v>
      </c>
      <c r="AA19" s="172">
        <f>AA13-AA17</f>
        <v>33522620</v>
      </c>
      <c r="AB19" s="173">
        <f>IF(AA13=0,"-",(AA19*100)/AA13)</f>
        <v>100</v>
      </c>
      <c r="AC19" s="146"/>
      <c r="AD19" s="146"/>
    </row>
    <row r="20" spans="1:30" x14ac:dyDescent="0.25">
      <c r="A20" s="158"/>
      <c r="B20" s="159"/>
      <c r="C20" s="159"/>
      <c r="D20" s="160"/>
      <c r="E20" s="159"/>
      <c r="F20" s="160"/>
      <c r="G20" s="159"/>
      <c r="H20" s="160"/>
      <c r="I20" s="159"/>
      <c r="J20" s="160"/>
      <c r="K20" s="159"/>
      <c r="L20" s="160"/>
      <c r="M20" s="159"/>
      <c r="N20" s="160"/>
      <c r="O20" s="159"/>
      <c r="P20" s="160"/>
      <c r="Q20" s="159"/>
      <c r="R20" s="160"/>
      <c r="S20" s="159"/>
      <c r="T20" s="160"/>
      <c r="U20" s="159"/>
      <c r="V20" s="160"/>
      <c r="W20" s="159"/>
      <c r="X20" s="160"/>
      <c r="Y20" s="159"/>
      <c r="Z20" s="160"/>
      <c r="AA20" s="159"/>
      <c r="AB20" s="161"/>
      <c r="AC20" s="146"/>
      <c r="AD20" s="146"/>
    </row>
    <row r="21" spans="1:30" x14ac:dyDescent="0.25">
      <c r="A21" s="162" t="s">
        <v>13</v>
      </c>
      <c r="B21" s="143"/>
      <c r="C21" s="143"/>
      <c r="D21" s="164"/>
      <c r="E21" s="143"/>
      <c r="F21" s="164"/>
      <c r="G21" s="143"/>
      <c r="H21" s="164"/>
      <c r="I21" s="143"/>
      <c r="J21" s="164"/>
      <c r="K21" s="143"/>
      <c r="L21" s="164"/>
      <c r="M21" s="143"/>
      <c r="N21" s="164"/>
      <c r="O21" s="143"/>
      <c r="P21" s="164"/>
      <c r="Q21" s="143"/>
      <c r="R21" s="164"/>
      <c r="S21" s="143"/>
      <c r="T21" s="164"/>
      <c r="U21" s="143"/>
      <c r="V21" s="164"/>
      <c r="W21" s="143"/>
      <c r="X21" s="164"/>
      <c r="Y21" s="143"/>
      <c r="Z21" s="164"/>
      <c r="AA21" s="143"/>
      <c r="AB21" s="165"/>
      <c r="AC21" s="146"/>
      <c r="AD21" s="146"/>
    </row>
    <row r="22" spans="1:30" x14ac:dyDescent="0.25">
      <c r="A22" s="158" t="s">
        <v>30</v>
      </c>
      <c r="B22" s="153"/>
      <c r="C22" s="143">
        <v>120000</v>
      </c>
      <c r="D22" s="151">
        <f t="shared" ref="D22:D33" si="14">IF($C$13=0,"-",(C22*100)/$C$13)</f>
        <v>12.588116817724069</v>
      </c>
      <c r="E22" s="167">
        <v>120000</v>
      </c>
      <c r="F22" s="151">
        <f t="shared" ref="F22:F33" si="15">IF(E$13=0,"-",(E22*100)/E$13)</f>
        <v>8.2159142258554816</v>
      </c>
      <c r="G22" s="143">
        <v>120000</v>
      </c>
      <c r="H22" s="151">
        <f t="shared" ref="H22:H33" si="16">IF(G$13=0,"-",(G22*100)/G$13)</f>
        <v>6.9989618206632684</v>
      </c>
      <c r="I22" s="143">
        <v>120000</v>
      </c>
      <c r="J22" s="151">
        <f t="shared" ref="J22:J33" si="17">IF(I$13=0,"-",(I22*100)/I$13)</f>
        <v>5.2160759460657751</v>
      </c>
      <c r="K22" s="143">
        <v>120000</v>
      </c>
      <c r="L22" s="151">
        <f t="shared" ref="L22:L33" si="18">IF(K$13=0,"-",(K22*100)/K$13)</f>
        <v>8.382990911440686</v>
      </c>
      <c r="M22" s="143">
        <v>120000</v>
      </c>
      <c r="N22" s="151">
        <f t="shared" ref="N22:N33" si="19">IF(M$13=0,"-",(M22*100)/M$13)</f>
        <v>5.01980732306225</v>
      </c>
      <c r="O22" s="143">
        <v>120000</v>
      </c>
      <c r="P22" s="151">
        <f t="shared" ref="P22:P33" si="20">IF(O$13=0,"-",(O22*100)/O$13)</f>
        <v>3.5262692365333246</v>
      </c>
      <c r="Q22" s="143">
        <v>120000</v>
      </c>
      <c r="R22" s="151">
        <f t="shared" ref="R22:R33" si="21">IF(Q$13=0,"-",(Q22*100)/Q$13)</f>
        <v>2.5232719267073613</v>
      </c>
      <c r="S22" s="143">
        <v>120000</v>
      </c>
      <c r="T22" s="151">
        <f t="shared" ref="T22:T33" si="22">IF(S$13=0,"-",(S22*100)/S$13)</f>
        <v>5.2729174173250488</v>
      </c>
      <c r="U22" s="143">
        <v>120000</v>
      </c>
      <c r="V22" s="151">
        <f t="shared" ref="V22:V33" si="23">IF(U$13=0,"-",(U22*100)/U$13)</f>
        <v>3.1756281127771397</v>
      </c>
      <c r="W22" s="143">
        <v>120000</v>
      </c>
      <c r="X22" s="151">
        <f>IF(W$13=0,"-",(W22*100)/W$13)</f>
        <v>3.1756281127771397</v>
      </c>
      <c r="Y22" s="143">
        <v>120000</v>
      </c>
      <c r="Z22" s="151">
        <f t="shared" ref="Z22:Z33" si="24">IF(Y$13=0,"-",(Y22*100)/Y$13)</f>
        <v>2.2729252927338366</v>
      </c>
      <c r="AA22" s="143">
        <f>SUM(C22,E22,G22,I22,K22,M22,O22,Q22,S22,U22,W22,Y22)</f>
        <v>1440000</v>
      </c>
      <c r="AB22" s="151">
        <f t="shared" ref="AB22:AB33" si="25">IF(AA$13=0,"-",(AA22*100)/AA$13)</f>
        <v>4.2956069662812748</v>
      </c>
      <c r="AC22" s="146"/>
      <c r="AD22" s="146"/>
    </row>
    <row r="23" spans="1:30" x14ac:dyDescent="0.25">
      <c r="A23" s="174" t="s">
        <v>48</v>
      </c>
      <c r="B23" s="153"/>
      <c r="C23" s="143">
        <v>2083.3333333333298</v>
      </c>
      <c r="D23" s="151">
        <f t="shared" si="14"/>
        <v>0.2185436947521536</v>
      </c>
      <c r="E23" s="143">
        <v>2083.3333333333298</v>
      </c>
      <c r="F23" s="151">
        <f t="shared" si="15"/>
        <v>0.14263739975443521</v>
      </c>
      <c r="G23" s="143">
        <v>2083.3333333333298</v>
      </c>
      <c r="H23" s="151">
        <f t="shared" si="16"/>
        <v>0.12150975383095933</v>
      </c>
      <c r="I23" s="143">
        <v>2083.3333333333298</v>
      </c>
      <c r="J23" s="151">
        <f t="shared" si="17"/>
        <v>9.0556874063641768E-2</v>
      </c>
      <c r="K23" s="143">
        <v>2083.3333333333298</v>
      </c>
      <c r="L23" s="151">
        <f t="shared" si="18"/>
        <v>0.14553803665695614</v>
      </c>
      <c r="M23" s="143">
        <v>2083.3333333333298</v>
      </c>
      <c r="N23" s="151">
        <f t="shared" si="19"/>
        <v>8.7149432692052803E-2</v>
      </c>
      <c r="O23" s="143">
        <v>2083.3333333333298</v>
      </c>
      <c r="P23" s="151">
        <f t="shared" si="20"/>
        <v>6.1219952023147901E-2</v>
      </c>
      <c r="Q23" s="143">
        <v>2083.3333333333298</v>
      </c>
      <c r="R23" s="151">
        <f t="shared" si="21"/>
        <v>4.3806804283113843E-2</v>
      </c>
      <c r="S23" s="143">
        <v>2083.3333333333298</v>
      </c>
      <c r="T23" s="151">
        <f t="shared" si="22"/>
        <v>9.1543705161893058E-2</v>
      </c>
      <c r="U23" s="143">
        <v>2083.3333333333298</v>
      </c>
      <c r="V23" s="151">
        <f t="shared" si="23"/>
        <v>5.5132432513491918E-2</v>
      </c>
      <c r="W23" s="143">
        <v>2083.3333333333298</v>
      </c>
      <c r="X23" s="151">
        <f t="shared" ref="X23" si="26">IF(W$13=0,"-",(W23*100)/W$13)</f>
        <v>5.5132432513491918E-2</v>
      </c>
      <c r="Y23" s="143">
        <v>2083.3333333333298</v>
      </c>
      <c r="Z23" s="151">
        <f t="shared" si="24"/>
        <v>3.9460508554406824E-2</v>
      </c>
      <c r="AA23" s="143">
        <f>SUM(Y23,W23,U23,S23,Q23,O23,M23,K23,I23,G23,E23,C23)</f>
        <v>24999.999999999953</v>
      </c>
      <c r="AB23" s="151">
        <f t="shared" si="25"/>
        <v>7.4576509831271995E-2</v>
      </c>
      <c r="AC23" s="130"/>
      <c r="AD23" s="146"/>
    </row>
    <row r="24" spans="1:30" ht="31.5" x14ac:dyDescent="0.25">
      <c r="A24" s="166" t="s">
        <v>17</v>
      </c>
      <c r="B24" s="153"/>
      <c r="C24" s="167">
        <v>0</v>
      </c>
      <c r="D24" s="151">
        <f t="shared" si="14"/>
        <v>0</v>
      </c>
      <c r="E24" s="167">
        <v>0</v>
      </c>
      <c r="F24" s="151">
        <f t="shared" si="15"/>
        <v>0</v>
      </c>
      <c r="G24" s="167">
        <v>0</v>
      </c>
      <c r="H24" s="151">
        <f t="shared" si="16"/>
        <v>0</v>
      </c>
      <c r="I24" s="167">
        <v>0</v>
      </c>
      <c r="J24" s="151">
        <f t="shared" si="17"/>
        <v>0</v>
      </c>
      <c r="K24" s="167">
        <v>0</v>
      </c>
      <c r="L24" s="151">
        <f t="shared" si="18"/>
        <v>0</v>
      </c>
      <c r="M24" s="167">
        <v>27500</v>
      </c>
      <c r="N24" s="151">
        <f t="shared" si="19"/>
        <v>1.1503725115350989</v>
      </c>
      <c r="O24" s="167">
        <v>0</v>
      </c>
      <c r="P24" s="151">
        <f t="shared" si="20"/>
        <v>0</v>
      </c>
      <c r="Q24" s="167">
        <v>0</v>
      </c>
      <c r="R24" s="151">
        <f t="shared" si="21"/>
        <v>0</v>
      </c>
      <c r="S24" s="167">
        <v>0</v>
      </c>
      <c r="T24" s="151">
        <f t="shared" si="22"/>
        <v>0</v>
      </c>
      <c r="U24" s="167">
        <v>0</v>
      </c>
      <c r="V24" s="151">
        <f t="shared" si="23"/>
        <v>0</v>
      </c>
      <c r="W24" s="167">
        <v>0</v>
      </c>
      <c r="X24" s="151">
        <f>IF(W$13=0,"-",(W24*100)/W$13)</f>
        <v>0</v>
      </c>
      <c r="Y24" s="167">
        <v>0</v>
      </c>
      <c r="Z24" s="151">
        <f t="shared" si="24"/>
        <v>0</v>
      </c>
      <c r="AA24" s="167">
        <f>SUM(Y24,W24,U24,S24,Q24,O24,M24,K24,I24,C24,E24,G24)</f>
        <v>27500</v>
      </c>
      <c r="AB24" s="151">
        <f t="shared" si="25"/>
        <v>8.2034160814399348E-2</v>
      </c>
      <c r="AC24" s="130"/>
      <c r="AD24" s="146"/>
    </row>
    <row r="25" spans="1:30" x14ac:dyDescent="0.25">
      <c r="A25" s="36" t="s">
        <v>5</v>
      </c>
      <c r="B25" s="23"/>
      <c r="C25" s="24">
        <v>7999</v>
      </c>
      <c r="D25" s="22">
        <f t="shared" si="14"/>
        <v>0.83910288687479018</v>
      </c>
      <c r="E25" s="24">
        <v>7999</v>
      </c>
      <c r="F25" s="22">
        <f t="shared" si="15"/>
        <v>0.54765914910515001</v>
      </c>
      <c r="G25" s="24">
        <v>7999</v>
      </c>
      <c r="H25" s="22">
        <f t="shared" si="16"/>
        <v>0.46653913002904568</v>
      </c>
      <c r="I25" s="24">
        <v>7999</v>
      </c>
      <c r="J25" s="22">
        <f t="shared" si="17"/>
        <v>0.34769492910483446</v>
      </c>
      <c r="K25" s="24">
        <v>7999</v>
      </c>
      <c r="L25" s="22">
        <f t="shared" si="18"/>
        <v>0.55879620250511708</v>
      </c>
      <c r="M25" s="24">
        <v>7999</v>
      </c>
      <c r="N25" s="22">
        <f t="shared" si="19"/>
        <v>0.33461198980979112</v>
      </c>
      <c r="O25" s="24">
        <v>7999</v>
      </c>
      <c r="P25" s="22">
        <f t="shared" si="20"/>
        <v>0.23505523019191721</v>
      </c>
      <c r="Q25" s="24">
        <v>7999</v>
      </c>
      <c r="R25" s="22">
        <f t="shared" si="21"/>
        <v>0.16819710118110154</v>
      </c>
      <c r="S25" s="24">
        <v>7999</v>
      </c>
      <c r="T25" s="22">
        <f t="shared" si="22"/>
        <v>0.35148388684319221</v>
      </c>
      <c r="U25" s="24">
        <v>7999</v>
      </c>
      <c r="V25" s="22">
        <f t="shared" si="23"/>
        <v>0.21168207728420282</v>
      </c>
      <c r="W25" s="24">
        <v>7999</v>
      </c>
      <c r="X25" s="22">
        <f t="shared" ref="X25" si="27">IF(W$13=0,"-",(W25*100)/W$13)</f>
        <v>0.21168207728420282</v>
      </c>
      <c r="Y25" s="24">
        <v>7999</v>
      </c>
      <c r="Z25" s="22">
        <f t="shared" si="24"/>
        <v>0.15150941180481634</v>
      </c>
      <c r="AA25" s="24">
        <f>SUM(C25,E25,G25,I25,K25,M25,O25,Q25,S25,U25,W25,Y25)</f>
        <v>95988</v>
      </c>
      <c r="AB25" s="22">
        <f t="shared" si="25"/>
        <v>0.28633800102736601</v>
      </c>
      <c r="AC25" s="130"/>
      <c r="AD25" s="146"/>
    </row>
    <row r="26" spans="1:30" x14ac:dyDescent="0.25">
      <c r="A26" s="166" t="s">
        <v>24</v>
      </c>
      <c r="B26" s="153"/>
      <c r="C26" s="167"/>
      <c r="D26" s="151">
        <f t="shared" si="14"/>
        <v>0</v>
      </c>
      <c r="E26" s="167"/>
      <c r="F26" s="151">
        <f t="shared" si="15"/>
        <v>0</v>
      </c>
      <c r="G26" s="167"/>
      <c r="H26" s="151">
        <f>IF(G$13=0,"-",(G26*100)/G$13)</f>
        <v>0</v>
      </c>
      <c r="I26" s="167"/>
      <c r="J26" s="151">
        <f t="shared" si="17"/>
        <v>0</v>
      </c>
      <c r="K26" s="167"/>
      <c r="L26" s="151">
        <f t="shared" si="18"/>
        <v>0</v>
      </c>
      <c r="M26" s="167"/>
      <c r="N26" s="151">
        <f t="shared" si="19"/>
        <v>0</v>
      </c>
      <c r="O26" s="167"/>
      <c r="P26" s="151">
        <f t="shared" si="20"/>
        <v>0</v>
      </c>
      <c r="Q26" s="167"/>
      <c r="R26" s="151">
        <f t="shared" si="21"/>
        <v>0</v>
      </c>
      <c r="S26" s="167"/>
      <c r="T26" s="151">
        <f t="shared" si="22"/>
        <v>0</v>
      </c>
      <c r="U26" s="167"/>
      <c r="V26" s="151">
        <f t="shared" si="23"/>
        <v>0</v>
      </c>
      <c r="W26" s="167"/>
      <c r="X26" s="151">
        <f t="shared" ref="X26:X33" si="28">IF(W$13=0,"-",(W26*100)/W$13)</f>
        <v>0</v>
      </c>
      <c r="Y26" s="167"/>
      <c r="Z26" s="151">
        <f t="shared" si="24"/>
        <v>0</v>
      </c>
      <c r="AA26" s="167">
        <f>SUM(C26,E26,G26,I26,K26,M26,O26,Q26,S26,U26,W26,Y26)</f>
        <v>0</v>
      </c>
      <c r="AB26" s="151">
        <f t="shared" si="25"/>
        <v>0</v>
      </c>
      <c r="AC26" s="130"/>
      <c r="AD26" s="146"/>
    </row>
    <row r="27" spans="1:30" x14ac:dyDescent="0.25">
      <c r="A27" s="146" t="s">
        <v>26</v>
      </c>
      <c r="B27" s="153"/>
      <c r="C27" s="146">
        <v>6007.35</v>
      </c>
      <c r="D27" s="151">
        <f t="shared" si="14"/>
        <v>0.63017686304128906</v>
      </c>
      <c r="E27" s="146">
        <v>6007.35</v>
      </c>
      <c r="F27" s="151">
        <f t="shared" si="15"/>
        <v>0.41129893603910778</v>
      </c>
      <c r="G27" s="146">
        <v>6007.35</v>
      </c>
      <c r="H27" s="151">
        <f t="shared" ref="H27:H31" si="29">IF(G$13=0,"-",(G27*100)/G$13)</f>
        <v>0.35037677744467904</v>
      </c>
      <c r="I27" s="146">
        <v>6007.35</v>
      </c>
      <c r="J27" s="151">
        <f t="shared" si="17"/>
        <v>0.26112328195498524</v>
      </c>
      <c r="K27" s="146">
        <v>6007.35</v>
      </c>
      <c r="L27" s="151">
        <f t="shared" si="18"/>
        <v>0.41966300376536009</v>
      </c>
      <c r="M27" s="146">
        <v>6007.35</v>
      </c>
      <c r="N27" s="151">
        <f t="shared" si="19"/>
        <v>0.25129782935165007</v>
      </c>
      <c r="O27" s="146">
        <v>6007.35</v>
      </c>
      <c r="P27" s="151">
        <f t="shared" si="20"/>
        <v>0.1765294458174039</v>
      </c>
      <c r="Q27" s="146">
        <v>6007.35</v>
      </c>
      <c r="R27" s="151">
        <f t="shared" si="21"/>
        <v>0.12631814674087891</v>
      </c>
      <c r="S27" s="146">
        <v>6007.35</v>
      </c>
      <c r="T27" s="151">
        <f t="shared" si="22"/>
        <v>0.26396883705806362</v>
      </c>
      <c r="U27" s="146">
        <v>6007.35</v>
      </c>
      <c r="V27" s="151">
        <f t="shared" si="23"/>
        <v>0.1589759128607646</v>
      </c>
      <c r="W27" s="146">
        <v>6007.35</v>
      </c>
      <c r="X27" s="151">
        <f t="shared" si="28"/>
        <v>0.1589759128607646</v>
      </c>
      <c r="Y27" s="146">
        <v>6007.35</v>
      </c>
      <c r="Z27" s="151">
        <f t="shared" si="24"/>
        <v>0.11378548131087178</v>
      </c>
      <c r="AA27" s="167">
        <f>SUM(C27,E27,G27,I27,K27,M27,O27,Q27,S27,U27,W27,Y27)</f>
        <v>72088.2</v>
      </c>
      <c r="AB27" s="151">
        <f t="shared" si="25"/>
        <v>0.2150434542407485</v>
      </c>
      <c r="AC27" s="130"/>
      <c r="AD27" s="146"/>
    </row>
    <row r="28" spans="1:30" x14ac:dyDescent="0.25">
      <c r="A28" s="166" t="s">
        <v>28</v>
      </c>
      <c r="B28" s="153"/>
      <c r="C28" s="167">
        <v>1000</v>
      </c>
      <c r="D28" s="151">
        <f t="shared" si="14"/>
        <v>0.1049009734810339</v>
      </c>
      <c r="E28" s="167">
        <v>1000</v>
      </c>
      <c r="F28" s="151">
        <f t="shared" si="15"/>
        <v>6.846595188212902E-2</v>
      </c>
      <c r="G28" s="167">
        <v>1000</v>
      </c>
      <c r="H28" s="151">
        <f t="shared" si="29"/>
        <v>5.8324681838860568E-2</v>
      </c>
      <c r="I28" s="167">
        <v>1000</v>
      </c>
      <c r="J28" s="151">
        <f t="shared" si="17"/>
        <v>4.3467299550548122E-2</v>
      </c>
      <c r="K28" s="167">
        <v>1000</v>
      </c>
      <c r="L28" s="151">
        <f t="shared" si="18"/>
        <v>6.9858257595339063E-2</v>
      </c>
      <c r="M28" s="167">
        <v>1000</v>
      </c>
      <c r="N28" s="151">
        <f t="shared" si="19"/>
        <v>4.1831727692185412E-2</v>
      </c>
      <c r="O28" s="167">
        <v>1000</v>
      </c>
      <c r="P28" s="151">
        <f t="shared" si="20"/>
        <v>2.9385576971111039E-2</v>
      </c>
      <c r="Q28" s="167">
        <v>1000</v>
      </c>
      <c r="R28" s="151">
        <f t="shared" si="21"/>
        <v>2.1027266055894677E-2</v>
      </c>
      <c r="S28" s="167">
        <v>1000</v>
      </c>
      <c r="T28" s="151">
        <f t="shared" si="22"/>
        <v>4.3940978477708739E-2</v>
      </c>
      <c r="U28" s="167">
        <v>1000</v>
      </c>
      <c r="V28" s="151">
        <f t="shared" si="23"/>
        <v>2.6463567606476165E-2</v>
      </c>
      <c r="W28" s="167">
        <v>1000</v>
      </c>
      <c r="X28" s="151">
        <f t="shared" si="28"/>
        <v>2.6463567606476165E-2</v>
      </c>
      <c r="Y28" s="167">
        <v>1000</v>
      </c>
      <c r="Z28" s="151">
        <f>IF(Y$13=0,"-",(Y28*100)/Y$13)</f>
        <v>1.8941044106115305E-2</v>
      </c>
      <c r="AA28" s="167">
        <f>SUM(C28,E28,G28,I28,K28,M28,O28,Q28,S28,U28,W28,Y28)</f>
        <v>12000</v>
      </c>
      <c r="AB28" s="151">
        <f t="shared" si="25"/>
        <v>3.5796724719010624E-2</v>
      </c>
      <c r="AC28" s="130"/>
      <c r="AD28" s="146"/>
    </row>
    <row r="29" spans="1:30" x14ac:dyDescent="0.25">
      <c r="A29" s="166" t="s">
        <v>23</v>
      </c>
      <c r="B29" s="153"/>
      <c r="C29" s="167">
        <v>1299</v>
      </c>
      <c r="D29" s="151">
        <f t="shared" si="14"/>
        <v>0.13626636455186303</v>
      </c>
      <c r="E29" s="167">
        <v>1299</v>
      </c>
      <c r="F29" s="151">
        <f t="shared" si="15"/>
        <v>8.8937271494885589E-2</v>
      </c>
      <c r="G29" s="167">
        <v>1299</v>
      </c>
      <c r="H29" s="151">
        <f t="shared" si="29"/>
        <v>7.5763761708679878E-2</v>
      </c>
      <c r="I29" s="167">
        <v>1299</v>
      </c>
      <c r="J29" s="151">
        <f t="shared" si="17"/>
        <v>5.6464022116162013E-2</v>
      </c>
      <c r="K29" s="167">
        <v>1299</v>
      </c>
      <c r="L29" s="151">
        <f t="shared" si="18"/>
        <v>9.0745876616345436E-2</v>
      </c>
      <c r="M29" s="167">
        <v>1299</v>
      </c>
      <c r="N29" s="151">
        <f t="shared" si="19"/>
        <v>5.4339414272148855E-2</v>
      </c>
      <c r="O29" s="167">
        <v>1299</v>
      </c>
      <c r="P29" s="151">
        <f t="shared" si="20"/>
        <v>3.8171864485473238E-2</v>
      </c>
      <c r="Q29" s="167">
        <v>1299</v>
      </c>
      <c r="R29" s="151">
        <f t="shared" si="21"/>
        <v>2.7314418606607188E-2</v>
      </c>
      <c r="S29" s="167">
        <v>1299</v>
      </c>
      <c r="T29" s="151">
        <f t="shared" si="22"/>
        <v>5.7079331042543653E-2</v>
      </c>
      <c r="U29" s="167">
        <v>1299</v>
      </c>
      <c r="V29" s="151">
        <f t="shared" si="23"/>
        <v>3.4376174320812539E-2</v>
      </c>
      <c r="W29" s="167">
        <v>1299</v>
      </c>
      <c r="X29" s="151">
        <f t="shared" si="28"/>
        <v>3.4376174320812539E-2</v>
      </c>
      <c r="Y29" s="167">
        <v>1299</v>
      </c>
      <c r="Z29" s="151">
        <f t="shared" si="24"/>
        <v>2.4604416293843783E-2</v>
      </c>
      <c r="AA29" s="167">
        <f>SUM(C29,E29,G29,I29,K29,M29,O29,Q29,S29,U29,W29,Y29)</f>
        <v>15588</v>
      </c>
      <c r="AB29" s="151">
        <f t="shared" si="25"/>
        <v>4.6499945409994803E-2</v>
      </c>
      <c r="AC29" s="130"/>
      <c r="AD29" s="146"/>
    </row>
    <row r="30" spans="1:30" x14ac:dyDescent="0.25">
      <c r="A30" s="166" t="s">
        <v>27</v>
      </c>
      <c r="B30" s="153"/>
      <c r="C30" s="167">
        <v>3500</v>
      </c>
      <c r="D30" s="151">
        <f t="shared" si="14"/>
        <v>0.36715340718361866</v>
      </c>
      <c r="E30" s="167">
        <v>3500</v>
      </c>
      <c r="F30" s="151">
        <f t="shared" si="15"/>
        <v>0.23963083158745155</v>
      </c>
      <c r="G30" s="167">
        <v>3500</v>
      </c>
      <c r="H30" s="151">
        <f t="shared" si="29"/>
        <v>0.20413638643601198</v>
      </c>
      <c r="I30" s="167">
        <v>3500</v>
      </c>
      <c r="J30" s="151">
        <f t="shared" si="17"/>
        <v>0.15213554842691843</v>
      </c>
      <c r="K30" s="167">
        <v>3500</v>
      </c>
      <c r="L30" s="151">
        <f t="shared" si="18"/>
        <v>0.24450390158368671</v>
      </c>
      <c r="M30" s="167">
        <v>3500</v>
      </c>
      <c r="N30" s="151">
        <f t="shared" si="19"/>
        <v>0.14641104692264895</v>
      </c>
      <c r="O30" s="167">
        <v>3500</v>
      </c>
      <c r="P30" s="151">
        <f t="shared" si="20"/>
        <v>0.10284951939888863</v>
      </c>
      <c r="Q30" s="167">
        <v>3500</v>
      </c>
      <c r="R30" s="151">
        <f t="shared" si="21"/>
        <v>7.3595431195631375E-2</v>
      </c>
      <c r="S30" s="167">
        <v>3500</v>
      </c>
      <c r="T30" s="151">
        <f t="shared" si="22"/>
        <v>0.15379342467198059</v>
      </c>
      <c r="U30" s="167">
        <v>3500</v>
      </c>
      <c r="V30" s="151">
        <f t="shared" si="23"/>
        <v>9.2622486622666575E-2</v>
      </c>
      <c r="W30" s="167">
        <v>3500</v>
      </c>
      <c r="X30" s="151">
        <f t="shared" si="28"/>
        <v>9.2622486622666575E-2</v>
      </c>
      <c r="Y30" s="167">
        <v>3500</v>
      </c>
      <c r="Z30" s="151">
        <f>IF(Y$13=0,"-",(Y30*100)/Y$13)</f>
        <v>6.6293654371403568E-2</v>
      </c>
      <c r="AA30" s="167">
        <f t="shared" ref="AA30:AA32" si="30">SUM(C30,E30,G30,I30,K30,M30,O30,Q30,S30,U30,W30,Y30)</f>
        <v>42000</v>
      </c>
      <c r="AB30" s="151">
        <f t="shared" si="25"/>
        <v>0.12528853651653718</v>
      </c>
      <c r="AC30" s="130"/>
      <c r="AD30" s="146"/>
    </row>
    <row r="31" spans="1:30" x14ac:dyDescent="0.25">
      <c r="A31" s="166" t="s">
        <v>25</v>
      </c>
      <c r="B31" s="153"/>
      <c r="C31" s="167">
        <v>2000</v>
      </c>
      <c r="D31" s="151">
        <f t="shared" si="14"/>
        <v>0.2098019469620678</v>
      </c>
      <c r="E31" s="167">
        <v>2000</v>
      </c>
      <c r="F31" s="151">
        <f t="shared" si="15"/>
        <v>0.13693190376425804</v>
      </c>
      <c r="G31" s="167">
        <v>2000</v>
      </c>
      <c r="H31" s="151">
        <f t="shared" si="29"/>
        <v>0.11664936367772114</v>
      </c>
      <c r="I31" s="167">
        <v>2000</v>
      </c>
      <c r="J31" s="151">
        <f t="shared" si="17"/>
        <v>8.6934599101096244E-2</v>
      </c>
      <c r="K31" s="167">
        <v>2000</v>
      </c>
      <c r="L31" s="151">
        <f t="shared" si="18"/>
        <v>0.13971651519067813</v>
      </c>
      <c r="M31" s="167">
        <v>2000</v>
      </c>
      <c r="N31" s="151">
        <f t="shared" si="19"/>
        <v>8.3663455384370825E-2</v>
      </c>
      <c r="O31" s="167">
        <v>2000</v>
      </c>
      <c r="P31" s="151">
        <f t="shared" si="20"/>
        <v>5.8771153942222078E-2</v>
      </c>
      <c r="Q31" s="167">
        <v>2000</v>
      </c>
      <c r="R31" s="151">
        <f t="shared" si="21"/>
        <v>4.2054532111789354E-2</v>
      </c>
      <c r="S31" s="167">
        <v>2000</v>
      </c>
      <c r="T31" s="151">
        <f t="shared" si="22"/>
        <v>8.7881956955417478E-2</v>
      </c>
      <c r="U31" s="167">
        <v>2000</v>
      </c>
      <c r="V31" s="151"/>
      <c r="W31" s="167">
        <v>2000</v>
      </c>
      <c r="X31" s="151"/>
      <c r="Y31" s="167">
        <v>2000</v>
      </c>
      <c r="Z31" s="151">
        <f>IF(Y$13=0,"-",(Y31*100)/Y$13)</f>
        <v>3.7882088212230609E-2</v>
      </c>
      <c r="AA31" s="167">
        <f t="shared" si="30"/>
        <v>24000</v>
      </c>
      <c r="AB31" s="151">
        <f t="shared" si="25"/>
        <v>7.1593449438021248E-2</v>
      </c>
      <c r="AC31" s="130"/>
      <c r="AD31" s="146"/>
    </row>
    <row r="32" spans="1:30" ht="31.5" x14ac:dyDescent="0.25">
      <c r="A32" s="166" t="s">
        <v>15</v>
      </c>
      <c r="B32" s="153"/>
      <c r="C32" s="167">
        <v>0</v>
      </c>
      <c r="D32" s="151">
        <f t="shared" si="14"/>
        <v>0</v>
      </c>
      <c r="E32" s="167">
        <v>0</v>
      </c>
      <c r="F32" s="151">
        <f t="shared" si="15"/>
        <v>0</v>
      </c>
      <c r="G32" s="167">
        <v>5000</v>
      </c>
      <c r="H32" s="151">
        <f t="shared" si="16"/>
        <v>0.29162340919430285</v>
      </c>
      <c r="I32" s="167">
        <v>0</v>
      </c>
      <c r="J32" s="151">
        <f t="shared" si="17"/>
        <v>0</v>
      </c>
      <c r="K32" s="167">
        <v>0</v>
      </c>
      <c r="L32" s="151">
        <f t="shared" si="18"/>
        <v>0</v>
      </c>
      <c r="M32" s="167">
        <v>5000</v>
      </c>
      <c r="N32" s="151">
        <f t="shared" si="19"/>
        <v>0.20915863846092708</v>
      </c>
      <c r="O32" s="167">
        <v>0</v>
      </c>
      <c r="P32" s="151">
        <f t="shared" si="20"/>
        <v>0</v>
      </c>
      <c r="Q32" s="167">
        <v>0</v>
      </c>
      <c r="R32" s="151">
        <f t="shared" si="21"/>
        <v>0</v>
      </c>
      <c r="S32" s="167">
        <v>5000</v>
      </c>
      <c r="T32" s="151">
        <f t="shared" si="22"/>
        <v>0.21970489238854371</v>
      </c>
      <c r="U32" s="167">
        <v>0</v>
      </c>
      <c r="V32" s="151">
        <f t="shared" si="23"/>
        <v>0</v>
      </c>
      <c r="W32" s="167">
        <v>0</v>
      </c>
      <c r="X32" s="151">
        <f t="shared" si="28"/>
        <v>0</v>
      </c>
      <c r="Y32" s="167">
        <v>5000</v>
      </c>
      <c r="Z32" s="151">
        <f t="shared" si="24"/>
        <v>9.4705220530576534E-2</v>
      </c>
      <c r="AA32" s="167">
        <f t="shared" si="30"/>
        <v>20000</v>
      </c>
      <c r="AB32" s="151">
        <f t="shared" si="25"/>
        <v>5.9661207865017711E-2</v>
      </c>
      <c r="AC32" s="130"/>
      <c r="AD32" s="146"/>
    </row>
    <row r="33" spans="1:30" x14ac:dyDescent="0.25">
      <c r="A33" s="154" t="s">
        <v>7</v>
      </c>
      <c r="B33" s="155"/>
      <c r="C33" s="156">
        <f>SUM(C22:C32)</f>
        <v>143888.68333333332</v>
      </c>
      <c r="D33" s="151">
        <f t="shared" si="14"/>
        <v>15.094062954570884</v>
      </c>
      <c r="E33" s="156">
        <f>SUM(E22:E32)</f>
        <v>143888.68333333332</v>
      </c>
      <c r="F33" s="151">
        <f t="shared" si="15"/>
        <v>9.8514756694828982</v>
      </c>
      <c r="G33" s="156">
        <f>SUM(G22:G32)</f>
        <v>148888.68333333332</v>
      </c>
      <c r="H33" s="151">
        <f t="shared" si="16"/>
        <v>8.6838850848235278</v>
      </c>
      <c r="I33" s="156">
        <f>SUM(I22:I32)</f>
        <v>143888.68333333332</v>
      </c>
      <c r="J33" s="151">
        <f t="shared" si="17"/>
        <v>6.2544525003839606</v>
      </c>
      <c r="K33" s="156">
        <f>SUM(K22:K32)</f>
        <v>143888.68333333332</v>
      </c>
      <c r="L33" s="151">
        <f t="shared" si="18"/>
        <v>10.05181270535417</v>
      </c>
      <c r="M33" s="156">
        <f>SUM(M22:M32)</f>
        <v>176388.68333333332</v>
      </c>
      <c r="N33" s="151">
        <f t="shared" si="19"/>
        <v>7.3786433691831235</v>
      </c>
      <c r="O33" s="156">
        <f>SUM(O22:O32)</f>
        <v>143888.68333333332</v>
      </c>
      <c r="P33" s="151">
        <f t="shared" si="20"/>
        <v>4.2282519793634883</v>
      </c>
      <c r="Q33" s="156">
        <f>SUM(Q22:Q32)</f>
        <v>143888.68333333332</v>
      </c>
      <c r="R33" s="151">
        <f t="shared" si="21"/>
        <v>3.025585626882378</v>
      </c>
      <c r="S33" s="156">
        <f>SUM(S22:S32)</f>
        <v>148888.68333333332</v>
      </c>
      <c r="T33" s="151">
        <f t="shared" si="22"/>
        <v>6.5423144299243914</v>
      </c>
      <c r="U33" s="156">
        <f>SUM(U22:U32)</f>
        <v>143888.68333333332</v>
      </c>
      <c r="V33" s="151">
        <f t="shared" si="23"/>
        <v>3.8078078991985063</v>
      </c>
      <c r="W33" s="156">
        <f>SUM(W22:W32)</f>
        <v>143888.68333333332</v>
      </c>
      <c r="X33" s="151">
        <f t="shared" si="28"/>
        <v>3.8078078991985063</v>
      </c>
      <c r="Y33" s="156">
        <f>SUM(Y22:Y32)</f>
        <v>148888.68333333332</v>
      </c>
      <c r="Z33" s="151">
        <f t="shared" si="24"/>
        <v>2.8201071179181012</v>
      </c>
      <c r="AA33" s="156">
        <f>SUM(AA22:AA32)</f>
        <v>1774164.2</v>
      </c>
      <c r="AB33" s="151">
        <f t="shared" si="25"/>
        <v>5.2924389561436431</v>
      </c>
      <c r="AC33" s="146"/>
      <c r="AD33" s="146"/>
    </row>
    <row r="34" spans="1:30" x14ac:dyDescent="0.25">
      <c r="A34" s="158"/>
      <c r="B34" s="143"/>
      <c r="C34" s="143"/>
      <c r="D34" s="164"/>
      <c r="E34" s="143"/>
      <c r="F34" s="164"/>
      <c r="G34" s="143"/>
      <c r="H34" s="164"/>
      <c r="I34" s="143"/>
      <c r="J34" s="164"/>
      <c r="K34" s="143"/>
      <c r="L34" s="164"/>
      <c r="M34" s="143"/>
      <c r="N34" s="164"/>
      <c r="O34" s="143"/>
      <c r="P34" s="164"/>
      <c r="Q34" s="143"/>
      <c r="R34" s="164"/>
      <c r="S34" s="143"/>
      <c r="T34" s="164"/>
      <c r="U34" s="143"/>
      <c r="V34" s="164"/>
      <c r="W34" s="143"/>
      <c r="X34" s="164"/>
      <c r="Y34" s="143"/>
      <c r="Z34" s="164"/>
      <c r="AA34" s="143"/>
      <c r="AB34" s="165"/>
      <c r="AC34" s="146"/>
      <c r="AD34" s="146"/>
    </row>
    <row r="35" spans="1:30" x14ac:dyDescent="0.25">
      <c r="A35" s="175" t="s">
        <v>8</v>
      </c>
      <c r="B35" s="148"/>
      <c r="C35" s="150">
        <f>C19-C33</f>
        <v>809391.31666666665</v>
      </c>
      <c r="D35" s="151">
        <f>IF(C13=0,"-",(C35*100)/C13)</f>
        <v>84.905937045429127</v>
      </c>
      <c r="E35" s="150">
        <f>E19-E33</f>
        <v>1316691.3166666667</v>
      </c>
      <c r="F35" s="151">
        <f>IF(E13=0,"-",(E35*100)/E13)</f>
        <v>90.148524330517105</v>
      </c>
      <c r="G35" s="150">
        <f>G19-G33</f>
        <v>1565651.3166666667</v>
      </c>
      <c r="H35" s="151">
        <f>IF(G13=0,"-",(G35*100)/G13)</f>
        <v>91.31611491517647</v>
      </c>
      <c r="I35" s="150">
        <f>I19-I33</f>
        <v>2156691.3166666669</v>
      </c>
      <c r="J35" s="151">
        <f>IF(I13=0,"-",(I35*100)/I13)</f>
        <v>93.745547499616052</v>
      </c>
      <c r="K35" s="150">
        <f>K19-K33</f>
        <v>1287581.3166666667</v>
      </c>
      <c r="L35" s="151">
        <f>IF(K13=0,"-",(K35*100)/K13)</f>
        <v>89.948187294645834</v>
      </c>
      <c r="M35" s="150">
        <f>M19-M33</f>
        <v>2214141.3166666669</v>
      </c>
      <c r="N35" s="151">
        <f>IF(M13=0,"-",(M35*100)/M13)</f>
        <v>92.621356630816891</v>
      </c>
      <c r="O35" s="150">
        <f>O19-O33</f>
        <v>3259141.3166666669</v>
      </c>
      <c r="P35" s="151">
        <f>IF(O13=0,"-",(O35*100)/O13)</f>
        <v>95.771748020636522</v>
      </c>
      <c r="Q35" s="150">
        <f>Q19-Q33</f>
        <v>4611841.3166666664</v>
      </c>
      <c r="R35" s="151">
        <f>IF(Q13=0,"-",(Q35*100)/Q13)</f>
        <v>96.974414373117611</v>
      </c>
      <c r="S35" s="150">
        <f>S19-S33</f>
        <v>2126891.3166666669</v>
      </c>
      <c r="T35" s="151">
        <f>IF(S13=0,"-",(S35*100)/S13)</f>
        <v>93.457685570075611</v>
      </c>
      <c r="U35" s="150">
        <f>U19-U33</f>
        <v>3634891.3166666669</v>
      </c>
      <c r="V35" s="151">
        <f>IF(U13=0,"-",(U35*100)/U13)</f>
        <v>96.192192100801492</v>
      </c>
      <c r="W35" s="150">
        <f>W19-W33</f>
        <v>3634891.3166666669</v>
      </c>
      <c r="X35" s="151">
        <f>IF(W13=0,"-",(W35*100)/W13)</f>
        <v>96.192192100801492</v>
      </c>
      <c r="Y35" s="150">
        <f>Y19-Y33</f>
        <v>5130651.3166666664</v>
      </c>
      <c r="Z35" s="151">
        <f>IF(Y13=0,"-",(Y35*100)/Y13)</f>
        <v>97.179892882081887</v>
      </c>
      <c r="AA35" s="150">
        <f>AA19-AA33</f>
        <v>31748455.800000001</v>
      </c>
      <c r="AB35" s="151">
        <f>IF(AA13=0,"-",(AA35*100)/AA13)</f>
        <v>94.707561043856359</v>
      </c>
      <c r="AC35" s="146"/>
      <c r="AD35" s="146"/>
    </row>
    <row r="36" spans="1:30" x14ac:dyDescent="0.25">
      <c r="A36" s="176"/>
      <c r="B36" s="146"/>
      <c r="C36" s="146"/>
      <c r="D36" s="177"/>
      <c r="E36" s="146"/>
      <c r="F36" s="177"/>
      <c r="G36" s="146"/>
      <c r="H36" s="177"/>
      <c r="I36" s="146"/>
      <c r="J36" s="177"/>
      <c r="K36" s="146"/>
      <c r="L36" s="177"/>
      <c r="M36" s="146"/>
      <c r="N36" s="177"/>
      <c r="O36" s="146"/>
      <c r="P36" s="177"/>
      <c r="Q36" s="146"/>
      <c r="R36" s="177"/>
      <c r="S36" s="146"/>
      <c r="T36" s="177"/>
      <c r="U36" s="146"/>
      <c r="V36" s="177"/>
      <c r="W36" s="146"/>
      <c r="X36" s="177"/>
      <c r="Y36" s="146"/>
      <c r="Z36" s="177"/>
      <c r="AA36" s="146"/>
      <c r="AB36" s="177"/>
      <c r="AC36" s="146"/>
      <c r="AD36" s="146"/>
    </row>
    <row r="37" spans="1:30" x14ac:dyDescent="0.25">
      <c r="A37" s="178"/>
      <c r="B37" s="179"/>
      <c r="C37" s="179"/>
      <c r="D37" s="180"/>
      <c r="E37" s="179"/>
      <c r="F37" s="180"/>
      <c r="G37" s="179"/>
      <c r="H37" s="180"/>
      <c r="I37" s="179"/>
      <c r="J37" s="180"/>
      <c r="K37" s="179"/>
      <c r="L37" s="180"/>
      <c r="M37" s="179"/>
      <c r="N37" s="180"/>
      <c r="O37" s="179"/>
      <c r="P37" s="180"/>
      <c r="Q37" s="179"/>
      <c r="R37" s="180"/>
      <c r="S37" s="179"/>
      <c r="T37" s="180"/>
      <c r="U37" s="179"/>
      <c r="V37" s="180"/>
      <c r="W37" s="179"/>
      <c r="X37" s="180"/>
      <c r="Y37" s="179"/>
      <c r="Z37" s="180"/>
      <c r="AA37" s="179"/>
      <c r="AB37" s="180"/>
      <c r="AC37" s="179"/>
      <c r="AD37" s="179"/>
    </row>
    <row r="38" spans="1:30" x14ac:dyDescent="0.25">
      <c r="A38" s="179"/>
      <c r="B38" s="179"/>
      <c r="C38" s="179"/>
      <c r="D38" s="180"/>
      <c r="E38" s="179"/>
      <c r="F38" s="180"/>
      <c r="G38" s="179"/>
      <c r="H38" s="180"/>
      <c r="I38" s="179"/>
      <c r="J38" s="180"/>
      <c r="K38" s="179"/>
      <c r="L38" s="180"/>
      <c r="M38" s="179"/>
      <c r="N38" s="180"/>
      <c r="O38" s="179"/>
      <c r="P38" s="180"/>
      <c r="Q38" s="179"/>
      <c r="R38" s="180"/>
      <c r="S38" s="179"/>
      <c r="T38" s="180"/>
      <c r="U38" s="179"/>
      <c r="V38" s="180"/>
      <c r="W38" s="179"/>
      <c r="X38" s="180"/>
      <c r="Y38" s="179"/>
      <c r="Z38" s="180"/>
      <c r="AA38" s="179"/>
      <c r="AB38" s="180"/>
      <c r="AC38" s="179"/>
      <c r="AD38" s="179"/>
    </row>
    <row r="39" spans="1:30" x14ac:dyDescent="0.25">
      <c r="A39" s="178"/>
      <c r="B39" s="179"/>
      <c r="C39" s="179"/>
      <c r="D39" s="180"/>
      <c r="E39" s="179"/>
      <c r="F39" s="180"/>
      <c r="G39" s="179"/>
      <c r="H39" s="180"/>
      <c r="I39" s="179"/>
      <c r="J39" s="180"/>
      <c r="K39" s="179"/>
      <c r="L39" s="180"/>
      <c r="M39" s="179"/>
      <c r="N39" s="180"/>
      <c r="O39" s="179"/>
      <c r="P39" s="180"/>
      <c r="Q39" s="179"/>
      <c r="R39" s="180"/>
      <c r="S39" s="179"/>
      <c r="T39" s="180"/>
      <c r="U39" s="179"/>
      <c r="V39" s="180"/>
      <c r="W39" s="179"/>
      <c r="X39" s="180"/>
      <c r="Y39" s="179"/>
      <c r="Z39" s="180"/>
      <c r="AA39" s="179"/>
      <c r="AB39" s="180"/>
      <c r="AC39" s="179"/>
      <c r="AD39" s="179"/>
    </row>
    <row r="40" spans="1:30" x14ac:dyDescent="0.25">
      <c r="A40" s="178"/>
      <c r="B40" s="179"/>
      <c r="C40" s="179"/>
      <c r="D40" s="180"/>
      <c r="E40" s="179"/>
      <c r="F40" s="180"/>
      <c r="G40" s="179"/>
      <c r="H40" s="180"/>
      <c r="I40" s="179"/>
      <c r="J40" s="180"/>
      <c r="K40" s="179"/>
      <c r="L40" s="180"/>
      <c r="M40" s="179"/>
      <c r="N40" s="180"/>
      <c r="O40" s="179"/>
      <c r="P40" s="180"/>
      <c r="Q40" s="179"/>
      <c r="R40" s="180"/>
      <c r="S40" s="179"/>
      <c r="T40" s="180"/>
      <c r="U40" s="179"/>
      <c r="V40" s="180"/>
      <c r="W40" s="179"/>
      <c r="X40" s="180"/>
      <c r="Y40" s="179"/>
      <c r="Z40" s="180"/>
      <c r="AA40" s="179"/>
      <c r="AB40" s="180"/>
      <c r="AC40" s="179"/>
      <c r="AD40" s="179"/>
    </row>
    <row r="41" spans="1:30" x14ac:dyDescent="0.25">
      <c r="A41" s="178"/>
      <c r="B41" s="179"/>
      <c r="C41" s="179"/>
      <c r="D41" s="180"/>
      <c r="E41" s="179"/>
      <c r="F41" s="180"/>
      <c r="G41" s="179"/>
      <c r="H41" s="180"/>
      <c r="I41" s="179"/>
      <c r="J41" s="180"/>
      <c r="K41" s="179"/>
      <c r="L41" s="180"/>
      <c r="M41" s="179"/>
      <c r="N41" s="180"/>
      <c r="O41" s="179"/>
      <c r="P41" s="180"/>
      <c r="Q41" s="179"/>
      <c r="R41" s="180"/>
      <c r="S41" s="179"/>
      <c r="T41" s="180"/>
      <c r="U41" s="179"/>
      <c r="V41" s="180"/>
      <c r="W41" s="179"/>
      <c r="X41" s="180"/>
      <c r="Y41" s="179"/>
      <c r="Z41" s="180"/>
      <c r="AA41" s="179"/>
      <c r="AB41" s="180"/>
      <c r="AC41" s="179"/>
      <c r="AD41" s="179"/>
    </row>
    <row r="42" spans="1:30" x14ac:dyDescent="0.25">
      <c r="A42" s="178"/>
      <c r="B42" s="179"/>
      <c r="C42" s="179"/>
      <c r="D42" s="180"/>
      <c r="E42" s="179"/>
      <c r="F42" s="180"/>
      <c r="G42" s="179"/>
      <c r="H42" s="180"/>
      <c r="I42" s="179"/>
      <c r="J42" s="180"/>
      <c r="K42" s="179"/>
      <c r="L42" s="180"/>
      <c r="M42" s="179"/>
      <c r="N42" s="180"/>
      <c r="O42" s="179"/>
      <c r="P42" s="180"/>
      <c r="Q42" s="179"/>
      <c r="R42" s="180"/>
      <c r="S42" s="179"/>
      <c r="T42" s="180"/>
      <c r="U42" s="179"/>
      <c r="V42" s="180"/>
      <c r="W42" s="179"/>
      <c r="X42" s="180"/>
      <c r="Y42" s="179"/>
      <c r="Z42" s="180"/>
      <c r="AA42" s="179"/>
      <c r="AB42" s="180"/>
      <c r="AC42" s="179"/>
      <c r="AD42" s="179"/>
    </row>
    <row r="43" spans="1:30" x14ac:dyDescent="0.25">
      <c r="A43" s="178"/>
      <c r="B43" s="179"/>
      <c r="C43" s="179"/>
      <c r="D43" s="180"/>
      <c r="E43" s="179"/>
      <c r="F43" s="180"/>
      <c r="G43" s="179"/>
      <c r="H43" s="180"/>
      <c r="I43" s="179"/>
      <c r="J43" s="180"/>
      <c r="K43" s="179"/>
      <c r="L43" s="180"/>
      <c r="M43" s="179"/>
      <c r="N43" s="180"/>
      <c r="O43" s="179"/>
      <c r="P43" s="180"/>
      <c r="Q43" s="179"/>
      <c r="R43" s="180"/>
      <c r="S43" s="179"/>
      <c r="T43" s="180"/>
      <c r="U43" s="179"/>
      <c r="V43" s="180"/>
      <c r="W43" s="179"/>
      <c r="X43" s="180"/>
      <c r="Y43" s="179"/>
      <c r="Z43" s="180"/>
      <c r="AA43" s="179"/>
      <c r="AB43" s="180"/>
      <c r="AC43" s="179"/>
      <c r="AD43" s="179"/>
    </row>
    <row r="44" spans="1:30" x14ac:dyDescent="0.25">
      <c r="A44" s="178"/>
      <c r="B44" s="179"/>
      <c r="C44" s="179"/>
      <c r="D44" s="180"/>
      <c r="E44" s="179"/>
      <c r="F44" s="180"/>
      <c r="G44" s="179"/>
      <c r="H44" s="180"/>
      <c r="I44" s="179"/>
      <c r="J44" s="180"/>
      <c r="K44" s="179"/>
      <c r="L44" s="180"/>
      <c r="M44" s="179"/>
      <c r="N44" s="180"/>
      <c r="O44" s="179"/>
      <c r="P44" s="180"/>
      <c r="Q44" s="179"/>
      <c r="R44" s="180"/>
      <c r="S44" s="179"/>
      <c r="T44" s="180"/>
      <c r="U44" s="179"/>
      <c r="V44" s="180"/>
      <c r="W44" s="179"/>
      <c r="X44" s="180"/>
      <c r="Y44" s="179"/>
      <c r="Z44" s="180"/>
      <c r="AA44" s="179"/>
      <c r="AB44" s="180"/>
      <c r="AC44" s="179"/>
      <c r="AD44" s="179"/>
    </row>
    <row r="45" spans="1:30" x14ac:dyDescent="0.25">
      <c r="A45" s="178"/>
      <c r="B45" s="179"/>
      <c r="C45" s="179"/>
      <c r="D45" s="180"/>
      <c r="E45" s="179"/>
      <c r="F45" s="180"/>
      <c r="G45" s="179"/>
      <c r="H45" s="180"/>
      <c r="I45" s="179"/>
      <c r="J45" s="180"/>
      <c r="K45" s="179"/>
      <c r="L45" s="180"/>
      <c r="M45" s="179"/>
      <c r="N45" s="180"/>
      <c r="O45" s="179"/>
      <c r="P45" s="180"/>
      <c r="Q45" s="179"/>
      <c r="R45" s="180"/>
      <c r="S45" s="179"/>
      <c r="T45" s="180"/>
      <c r="U45" s="179"/>
      <c r="V45" s="180"/>
      <c r="W45" s="179"/>
      <c r="X45" s="180"/>
      <c r="Y45" s="179"/>
      <c r="Z45" s="180"/>
      <c r="AA45" s="179"/>
      <c r="AB45" s="180"/>
      <c r="AC45" s="179"/>
      <c r="AD45" s="179"/>
    </row>
    <row r="46" spans="1:30" x14ac:dyDescent="0.25">
      <c r="A46" s="178"/>
      <c r="B46" s="179"/>
      <c r="C46" s="179"/>
      <c r="D46" s="180"/>
      <c r="E46" s="179"/>
      <c r="F46" s="180"/>
      <c r="G46" s="179"/>
      <c r="H46" s="180"/>
      <c r="I46" s="179"/>
      <c r="J46" s="180"/>
      <c r="K46" s="179"/>
      <c r="L46" s="180"/>
      <c r="M46" s="179"/>
      <c r="N46" s="180"/>
      <c r="O46" s="179"/>
      <c r="P46" s="180"/>
      <c r="Q46" s="179"/>
      <c r="R46" s="180"/>
      <c r="S46" s="179"/>
      <c r="T46" s="180"/>
      <c r="U46" s="179"/>
      <c r="V46" s="180"/>
      <c r="W46" s="179"/>
      <c r="X46" s="180"/>
      <c r="Y46" s="179"/>
      <c r="Z46" s="180"/>
      <c r="AA46" s="179"/>
      <c r="AB46" s="180"/>
      <c r="AC46" s="179"/>
      <c r="AD46" s="179"/>
    </row>
    <row r="47" spans="1:30" x14ac:dyDescent="0.25">
      <c r="A47" s="178"/>
      <c r="B47" s="179"/>
      <c r="C47" s="179"/>
      <c r="D47" s="180"/>
      <c r="E47" s="179"/>
      <c r="F47" s="180"/>
      <c r="G47" s="179"/>
      <c r="H47" s="180"/>
      <c r="I47" s="179"/>
      <c r="J47" s="180"/>
      <c r="K47" s="179"/>
      <c r="L47" s="180"/>
      <c r="M47" s="179"/>
      <c r="N47" s="180"/>
      <c r="O47" s="179"/>
      <c r="P47" s="180"/>
      <c r="Q47" s="179"/>
      <c r="R47" s="180"/>
      <c r="S47" s="179"/>
      <c r="T47" s="180"/>
      <c r="U47" s="179"/>
      <c r="V47" s="180"/>
      <c r="W47" s="179"/>
      <c r="X47" s="180"/>
      <c r="Y47" s="179"/>
      <c r="Z47" s="180"/>
      <c r="AA47" s="179"/>
      <c r="AB47" s="180"/>
      <c r="AC47" s="179"/>
      <c r="AD47" s="179"/>
    </row>
    <row r="48" spans="1:30" x14ac:dyDescent="0.25">
      <c r="A48" s="178"/>
      <c r="B48" s="179"/>
      <c r="C48" s="179"/>
      <c r="D48" s="180"/>
      <c r="E48" s="179"/>
      <c r="F48" s="180"/>
      <c r="G48" s="179"/>
      <c r="H48" s="180"/>
      <c r="I48" s="179"/>
      <c r="J48" s="180"/>
      <c r="K48" s="179"/>
      <c r="L48" s="180"/>
      <c r="M48" s="179"/>
      <c r="N48" s="180"/>
      <c r="O48" s="179"/>
      <c r="P48" s="180"/>
      <c r="Q48" s="179"/>
      <c r="R48" s="180"/>
      <c r="S48" s="179"/>
      <c r="T48" s="180"/>
      <c r="U48" s="179"/>
      <c r="V48" s="180"/>
      <c r="W48" s="179"/>
      <c r="X48" s="180"/>
      <c r="Y48" s="179"/>
      <c r="Z48" s="180"/>
      <c r="AA48" s="179"/>
      <c r="AB48" s="180"/>
      <c r="AC48" s="179"/>
      <c r="AD48" s="179"/>
    </row>
    <row r="49" spans="1:30" x14ac:dyDescent="0.25">
      <c r="A49" s="178"/>
      <c r="B49" s="179"/>
      <c r="C49" s="179"/>
      <c r="D49" s="180"/>
      <c r="E49" s="179"/>
      <c r="F49" s="180"/>
      <c r="G49" s="179"/>
      <c r="H49" s="180"/>
      <c r="I49" s="179"/>
      <c r="J49" s="180"/>
      <c r="K49" s="179"/>
      <c r="L49" s="180"/>
      <c r="M49" s="179"/>
      <c r="N49" s="180"/>
      <c r="O49" s="179"/>
      <c r="P49" s="180"/>
      <c r="Q49" s="179"/>
      <c r="R49" s="180"/>
      <c r="S49" s="179"/>
      <c r="T49" s="180"/>
      <c r="U49" s="179"/>
      <c r="V49" s="180"/>
      <c r="W49" s="179"/>
      <c r="X49" s="180"/>
      <c r="Y49" s="179"/>
      <c r="Z49" s="180"/>
      <c r="AA49" s="179"/>
      <c r="AB49" s="180"/>
      <c r="AC49" s="179"/>
      <c r="AD49" s="179"/>
    </row>
    <row r="50" spans="1:30" x14ac:dyDescent="0.25">
      <c r="A50" s="178"/>
      <c r="B50" s="179"/>
      <c r="C50" s="179"/>
      <c r="D50" s="180"/>
      <c r="E50" s="179"/>
      <c r="F50" s="180"/>
      <c r="G50" s="179"/>
      <c r="H50" s="180"/>
      <c r="I50" s="179"/>
      <c r="J50" s="180"/>
      <c r="K50" s="179"/>
      <c r="L50" s="180"/>
      <c r="M50" s="179"/>
      <c r="N50" s="180"/>
      <c r="O50" s="179"/>
      <c r="P50" s="180"/>
      <c r="Q50" s="179"/>
      <c r="R50" s="180"/>
      <c r="S50" s="179"/>
      <c r="T50" s="180"/>
      <c r="U50" s="179"/>
      <c r="V50" s="180"/>
      <c r="W50" s="179"/>
      <c r="X50" s="180"/>
      <c r="Y50" s="179"/>
      <c r="Z50" s="180"/>
      <c r="AA50" s="179"/>
      <c r="AB50" s="180"/>
      <c r="AC50" s="179"/>
      <c r="AD50" s="179"/>
    </row>
    <row r="51" spans="1:30" x14ac:dyDescent="0.25">
      <c r="A51" s="178"/>
      <c r="B51" s="179"/>
      <c r="C51" s="179"/>
      <c r="D51" s="180"/>
      <c r="E51" s="179" t="s">
        <v>33</v>
      </c>
      <c r="F51" s="180" t="s">
        <v>34</v>
      </c>
      <c r="G51" s="179" t="s">
        <v>35</v>
      </c>
      <c r="H51" s="180"/>
      <c r="I51" s="179" t="s">
        <v>38</v>
      </c>
      <c r="J51" s="180"/>
      <c r="K51" s="179"/>
      <c r="L51" s="180"/>
      <c r="M51" s="179" t="s">
        <v>39</v>
      </c>
      <c r="N51" s="180"/>
      <c r="O51" s="179"/>
      <c r="P51" s="180"/>
      <c r="Q51" s="180" t="s">
        <v>45</v>
      </c>
      <c r="R51" s="180"/>
      <c r="S51" s="179"/>
      <c r="T51" s="180"/>
      <c r="U51" s="179"/>
      <c r="V51" s="180"/>
      <c r="W51" s="179"/>
      <c r="X51" s="180"/>
      <c r="Y51" s="179"/>
      <c r="Z51" s="180"/>
      <c r="AA51" s="179"/>
      <c r="AB51" s="180"/>
      <c r="AC51" s="179"/>
      <c r="AD51" s="179"/>
    </row>
    <row r="52" spans="1:30" x14ac:dyDescent="0.25">
      <c r="A52" s="178"/>
      <c r="B52" s="179"/>
      <c r="C52" s="179" t="s">
        <v>32</v>
      </c>
      <c r="D52" s="180"/>
      <c r="E52" s="179">
        <v>100000</v>
      </c>
      <c r="F52" s="180">
        <v>0</v>
      </c>
      <c r="G52" s="179">
        <v>8</v>
      </c>
      <c r="H52" s="180"/>
      <c r="I52" s="181">
        <v>12500</v>
      </c>
      <c r="J52" s="180"/>
      <c r="K52" s="179"/>
      <c r="L52" s="180"/>
      <c r="M52" s="182">
        <v>1041.67</v>
      </c>
      <c r="N52" s="180"/>
      <c r="O52" s="179"/>
      <c r="P52" s="180"/>
      <c r="Q52" s="179"/>
      <c r="R52" s="180"/>
      <c r="S52" s="179"/>
      <c r="T52" s="180"/>
      <c r="U52" s="179"/>
      <c r="V52" s="180"/>
      <c r="W52" s="179"/>
      <c r="X52" s="180"/>
      <c r="Y52" s="179"/>
      <c r="Z52" s="180"/>
      <c r="AA52" s="179"/>
      <c r="AB52" s="180"/>
      <c r="AC52" s="179"/>
      <c r="AD52" s="179"/>
    </row>
    <row r="53" spans="1:30" x14ac:dyDescent="0.25">
      <c r="A53" s="178"/>
      <c r="B53" s="179"/>
      <c r="C53" s="179" t="s">
        <v>31</v>
      </c>
      <c r="D53" s="179"/>
      <c r="E53" s="179">
        <v>50000</v>
      </c>
      <c r="F53" s="179">
        <v>0</v>
      </c>
      <c r="G53" s="179">
        <v>8</v>
      </c>
      <c r="H53" s="179"/>
      <c r="I53" s="181">
        <v>6250</v>
      </c>
      <c r="J53" s="180"/>
      <c r="K53" s="179"/>
      <c r="L53" s="179"/>
      <c r="M53" s="182">
        <v>520.83000000000004</v>
      </c>
      <c r="N53" s="180"/>
      <c r="O53" s="179"/>
      <c r="P53" s="180"/>
      <c r="Q53" s="179"/>
      <c r="R53" s="180"/>
      <c r="S53" s="179"/>
      <c r="T53" s="180"/>
      <c r="U53" s="179"/>
      <c r="V53" s="180"/>
      <c r="W53" s="179"/>
      <c r="X53" s="180"/>
      <c r="Y53" s="179"/>
      <c r="Z53" s="180"/>
      <c r="AA53" s="179"/>
      <c r="AB53" s="180"/>
      <c r="AC53" s="179"/>
      <c r="AD53" s="179"/>
    </row>
    <row r="54" spans="1:30" x14ac:dyDescent="0.25">
      <c r="A54" s="178"/>
      <c r="B54" s="179"/>
      <c r="C54" s="179" t="s">
        <v>36</v>
      </c>
      <c r="D54" s="179"/>
      <c r="E54" s="179">
        <v>160000</v>
      </c>
      <c r="F54" s="179">
        <v>0</v>
      </c>
      <c r="G54" s="179">
        <v>3</v>
      </c>
      <c r="H54" s="180"/>
      <c r="I54" s="179">
        <v>10667</v>
      </c>
      <c r="J54" s="180"/>
      <c r="K54" s="179"/>
      <c r="L54" s="180"/>
      <c r="M54" s="182">
        <v>4444.8500000000004</v>
      </c>
      <c r="N54" s="180"/>
      <c r="O54" s="179"/>
      <c r="P54" s="180"/>
      <c r="Q54" s="179"/>
      <c r="R54" s="180"/>
      <c r="S54" s="179"/>
      <c r="T54" s="180"/>
      <c r="U54" s="179"/>
      <c r="V54" s="180"/>
      <c r="W54" s="179"/>
      <c r="X54" s="180"/>
      <c r="Y54" s="179"/>
      <c r="Z54" s="180"/>
      <c r="AA54" s="179"/>
      <c r="AB54" s="180"/>
      <c r="AC54" s="179"/>
      <c r="AD54" s="179"/>
    </row>
    <row r="55" spans="1:30" x14ac:dyDescent="0.25">
      <c r="A55" s="178"/>
      <c r="B55" s="179"/>
      <c r="C55" s="179"/>
      <c r="D55" s="179"/>
      <c r="E55" s="179"/>
      <c r="F55" s="179"/>
      <c r="G55" s="179"/>
      <c r="H55" s="180"/>
      <c r="I55" s="179"/>
      <c r="J55" s="180"/>
      <c r="K55" s="179"/>
      <c r="L55" s="180"/>
      <c r="M55" s="183">
        <f>SUM(M52:M54)</f>
        <v>6007.35</v>
      </c>
      <c r="N55" s="180"/>
      <c r="O55" s="179"/>
      <c r="P55" s="180"/>
      <c r="Q55" s="179"/>
      <c r="R55" s="180"/>
      <c r="S55" s="179"/>
      <c r="T55" s="180"/>
      <c r="U55" s="179"/>
      <c r="V55" s="180"/>
      <c r="W55" s="179"/>
      <c r="X55" s="180"/>
      <c r="Y55" s="179"/>
      <c r="Z55" s="180"/>
      <c r="AA55" s="179"/>
      <c r="AB55" s="180"/>
      <c r="AC55" s="179"/>
      <c r="AD55" s="179"/>
    </row>
    <row r="56" spans="1:30" x14ac:dyDescent="0.25">
      <c r="A56" s="178"/>
      <c r="B56" s="179"/>
      <c r="C56" s="179"/>
      <c r="D56" s="179"/>
      <c r="E56" s="179"/>
      <c r="F56" s="179"/>
      <c r="G56" s="179"/>
      <c r="H56" s="180"/>
      <c r="I56" s="179"/>
      <c r="J56" s="180"/>
      <c r="K56" s="179"/>
      <c r="L56" s="180"/>
      <c r="M56" s="179"/>
      <c r="N56" s="180"/>
      <c r="O56" s="179"/>
      <c r="P56" s="180"/>
      <c r="Q56" s="179"/>
      <c r="R56" s="180"/>
      <c r="S56" s="179"/>
      <c r="T56" s="180"/>
      <c r="U56" s="179"/>
      <c r="V56" s="180"/>
      <c r="W56" s="179"/>
      <c r="X56" s="180"/>
      <c r="Y56" s="179"/>
      <c r="Z56" s="180"/>
      <c r="AA56" s="179"/>
      <c r="AB56" s="180"/>
      <c r="AC56" s="179"/>
      <c r="AD56" s="179"/>
    </row>
    <row r="57" spans="1:30" x14ac:dyDescent="0.25">
      <c r="A57" s="178"/>
      <c r="B57" s="179"/>
      <c r="C57" s="179" t="s">
        <v>37</v>
      </c>
      <c r="D57" s="179"/>
      <c r="E57" s="179"/>
      <c r="F57" s="179"/>
      <c r="G57" s="179"/>
      <c r="H57" s="180"/>
      <c r="I57" s="179"/>
      <c r="J57" s="180"/>
      <c r="K57" s="179"/>
      <c r="L57" s="180"/>
      <c r="M57" s="179"/>
      <c r="N57" s="180" t="s">
        <v>44</v>
      </c>
      <c r="O57" s="179"/>
      <c r="P57" s="180"/>
      <c r="Q57" s="179"/>
      <c r="R57" s="180"/>
      <c r="S57" s="179"/>
      <c r="T57" s="180"/>
      <c r="U57" s="179"/>
      <c r="V57" s="180"/>
      <c r="W57" s="179"/>
      <c r="X57" s="180"/>
      <c r="Y57" s="179"/>
      <c r="Z57" s="180"/>
      <c r="AA57" s="179"/>
      <c r="AB57" s="180"/>
      <c r="AC57" s="179"/>
      <c r="AD57" s="179"/>
    </row>
    <row r="58" spans="1:30" x14ac:dyDescent="0.25">
      <c r="A58" s="178"/>
      <c r="B58" s="179"/>
      <c r="C58" s="179" t="s">
        <v>40</v>
      </c>
      <c r="D58" s="179"/>
      <c r="E58" s="179"/>
      <c r="F58" s="179"/>
      <c r="G58" s="179"/>
      <c r="H58" s="180"/>
      <c r="I58" s="179"/>
      <c r="J58" s="180"/>
      <c r="K58" s="179"/>
      <c r="L58" s="180"/>
      <c r="M58" s="179"/>
      <c r="N58" s="180" t="s">
        <v>43</v>
      </c>
      <c r="O58" s="179"/>
      <c r="P58" s="180"/>
      <c r="Q58" s="179"/>
      <c r="R58" s="180"/>
      <c r="S58" s="179"/>
      <c r="T58" s="180"/>
      <c r="U58" s="179"/>
      <c r="V58" s="180"/>
      <c r="W58" s="179"/>
      <c r="X58" s="180"/>
      <c r="Y58" s="179"/>
      <c r="Z58" s="180"/>
      <c r="AA58" s="179"/>
      <c r="AB58" s="180"/>
      <c r="AC58" s="179"/>
      <c r="AD58" s="179"/>
    </row>
    <row r="59" spans="1:30" x14ac:dyDescent="0.25">
      <c r="A59" s="178"/>
      <c r="B59" s="179"/>
      <c r="C59" s="179" t="s">
        <v>41</v>
      </c>
      <c r="D59" s="179"/>
      <c r="E59" s="179"/>
      <c r="F59" s="179"/>
      <c r="G59" s="179"/>
      <c r="H59" s="180"/>
      <c r="I59" s="179"/>
      <c r="J59" s="180"/>
      <c r="K59" s="179"/>
      <c r="L59" s="180"/>
      <c r="M59" s="179"/>
      <c r="N59" s="180" t="s">
        <v>42</v>
      </c>
      <c r="O59" s="179"/>
      <c r="P59" s="180"/>
      <c r="Q59" s="179"/>
      <c r="R59" s="180"/>
      <c r="S59" s="179"/>
      <c r="T59" s="180"/>
      <c r="U59" s="179"/>
      <c r="V59" s="180"/>
      <c r="W59" s="179"/>
      <c r="X59" s="180"/>
      <c r="Y59" s="179"/>
      <c r="Z59" s="180"/>
      <c r="AA59" s="179"/>
      <c r="AB59" s="180"/>
      <c r="AC59" s="179"/>
      <c r="AD59" s="179"/>
    </row>
    <row r="60" spans="1:30" x14ac:dyDescent="0.25">
      <c r="A60" s="178"/>
      <c r="B60" s="179"/>
      <c r="C60" s="179"/>
      <c r="D60" s="179"/>
      <c r="E60" s="179"/>
      <c r="F60" s="179"/>
      <c r="G60" s="179"/>
      <c r="H60" s="180"/>
      <c r="I60" s="179"/>
      <c r="J60" s="180"/>
      <c r="K60" s="179"/>
      <c r="L60" s="180"/>
      <c r="M60" s="179"/>
      <c r="N60" s="180"/>
      <c r="O60" s="179"/>
      <c r="P60" s="180"/>
      <c r="Q60" s="179"/>
      <c r="R60" s="180"/>
      <c r="S60" s="179"/>
      <c r="T60" s="180"/>
      <c r="U60" s="179"/>
      <c r="V60" s="180"/>
      <c r="W60" s="179"/>
      <c r="X60" s="180"/>
      <c r="Y60" s="179"/>
      <c r="Z60" s="180"/>
      <c r="AA60" s="179"/>
      <c r="AB60" s="180"/>
      <c r="AC60" s="179"/>
      <c r="AD60" s="179"/>
    </row>
    <row r="61" spans="1:30" x14ac:dyDescent="0.25">
      <c r="A61" s="178"/>
      <c r="B61" s="179"/>
      <c r="C61" s="179"/>
      <c r="D61" s="179"/>
      <c r="E61" s="179"/>
      <c r="F61" s="179"/>
      <c r="G61" s="179"/>
      <c r="H61" s="180"/>
      <c r="I61" s="179"/>
      <c r="J61" s="180"/>
      <c r="K61" s="179"/>
      <c r="L61" s="180"/>
      <c r="M61" s="179"/>
      <c r="N61" s="180"/>
      <c r="O61" s="179"/>
      <c r="P61" s="180"/>
      <c r="Q61" s="179"/>
      <c r="R61" s="180"/>
      <c r="S61" s="179"/>
      <c r="T61" s="180"/>
      <c r="U61" s="179"/>
      <c r="V61" s="180"/>
      <c r="W61" s="179"/>
      <c r="X61" s="180"/>
      <c r="Y61" s="179"/>
      <c r="Z61" s="180"/>
      <c r="AA61" s="179"/>
      <c r="AB61" s="180"/>
      <c r="AC61" s="179"/>
      <c r="AD61" s="179"/>
    </row>
    <row r="62" spans="1:30" x14ac:dyDescent="0.25">
      <c r="A62" s="178"/>
      <c r="B62" s="179"/>
      <c r="C62" s="179"/>
      <c r="D62" s="179"/>
      <c r="E62" s="179"/>
      <c r="F62" s="179"/>
      <c r="G62" s="179"/>
      <c r="H62" s="180"/>
      <c r="I62" s="179"/>
      <c r="J62" s="180"/>
      <c r="K62" s="179"/>
      <c r="L62" s="180"/>
      <c r="M62" s="179"/>
      <c r="N62" s="180"/>
      <c r="O62" s="179"/>
      <c r="P62" s="180"/>
      <c r="Q62" s="179"/>
      <c r="R62" s="180"/>
      <c r="S62" s="179"/>
      <c r="T62" s="180"/>
      <c r="U62" s="179"/>
      <c r="V62" s="180"/>
      <c r="W62" s="179"/>
      <c r="X62" s="180"/>
      <c r="Y62" s="179"/>
      <c r="Z62" s="180"/>
      <c r="AA62" s="179"/>
      <c r="AB62" s="180"/>
      <c r="AC62" s="179"/>
      <c r="AD62" s="179"/>
    </row>
    <row r="63" spans="1:30" x14ac:dyDescent="0.25">
      <c r="A63" s="178"/>
      <c r="B63" s="179"/>
      <c r="C63" s="179"/>
      <c r="D63" s="179"/>
      <c r="E63" s="179"/>
      <c r="F63" s="179"/>
      <c r="G63" s="179"/>
      <c r="H63" s="180"/>
      <c r="I63" s="179"/>
      <c r="J63" s="180"/>
      <c r="K63" s="179"/>
      <c r="L63" s="180"/>
      <c r="M63" s="179"/>
      <c r="N63" s="180"/>
      <c r="O63" s="179"/>
      <c r="P63" s="180"/>
      <c r="Q63" s="179"/>
      <c r="R63" s="180"/>
      <c r="S63" s="179"/>
      <c r="T63" s="180"/>
      <c r="U63" s="179"/>
      <c r="V63" s="180"/>
      <c r="W63" s="179"/>
      <c r="X63" s="180"/>
      <c r="Y63" s="179"/>
      <c r="Z63" s="180"/>
      <c r="AA63" s="179"/>
      <c r="AB63" s="180"/>
      <c r="AC63" s="179"/>
      <c r="AD63" s="179"/>
    </row>
    <row r="64" spans="1:30" x14ac:dyDescent="0.25">
      <c r="A64" s="178"/>
      <c r="B64" s="179"/>
      <c r="C64" s="179"/>
      <c r="D64" s="180"/>
      <c r="E64" s="179"/>
      <c r="F64" s="180"/>
      <c r="G64" s="179"/>
      <c r="H64" s="180"/>
      <c r="I64" s="179"/>
      <c r="J64" s="180"/>
      <c r="K64" s="179"/>
      <c r="L64" s="180"/>
      <c r="M64" s="179"/>
      <c r="N64" s="180"/>
      <c r="O64" s="179"/>
      <c r="P64" s="180"/>
      <c r="Q64" s="179"/>
      <c r="R64" s="180"/>
      <c r="S64" s="179"/>
      <c r="T64" s="180"/>
      <c r="U64" s="179"/>
      <c r="V64" s="180"/>
      <c r="W64" s="179"/>
      <c r="X64" s="180"/>
      <c r="Y64" s="179"/>
      <c r="Z64" s="180"/>
      <c r="AA64" s="179"/>
      <c r="AB64" s="180"/>
      <c r="AC64" s="179"/>
      <c r="AD64" s="179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4"/>
  <sheetViews>
    <sheetView tabSelected="1" topLeftCell="A7" zoomScale="85" zoomScaleNormal="85" workbookViewId="0">
      <selection activeCell="A25" sqref="A25:AB25"/>
    </sheetView>
  </sheetViews>
  <sheetFormatPr defaultRowHeight="12.75" x14ac:dyDescent="0.2"/>
  <cols>
    <col min="1" max="1" width="25.140625" style="69" customWidth="1"/>
    <col min="2" max="2" width="9" style="69" customWidth="1"/>
    <col min="3" max="26" width="9.140625" style="69"/>
    <col min="27" max="27" width="11.42578125" style="69" customWidth="1"/>
    <col min="28" max="16384" width="9.140625" style="69"/>
  </cols>
  <sheetData>
    <row r="1" spans="1:30" ht="20.25" x14ac:dyDescent="0.3">
      <c r="A1" s="1" t="s">
        <v>0</v>
      </c>
      <c r="B1" s="2"/>
      <c r="C1" s="2"/>
      <c r="D1" s="3"/>
      <c r="E1" s="2"/>
      <c r="F1" s="3"/>
      <c r="G1" s="2"/>
      <c r="H1" s="3"/>
      <c r="I1" s="2"/>
      <c r="J1" s="3"/>
      <c r="K1" s="2"/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  <c r="AB1" s="3"/>
      <c r="AC1" s="2"/>
      <c r="AD1" s="2"/>
    </row>
    <row r="2" spans="1:30" ht="15.75" x14ac:dyDescent="0.25">
      <c r="A2" s="4" t="s">
        <v>46</v>
      </c>
      <c r="B2" s="2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  <c r="Q2" s="2"/>
      <c r="R2" s="3"/>
      <c r="S2" s="2"/>
      <c r="T2" s="3"/>
      <c r="U2" s="2"/>
      <c r="V2" s="3"/>
      <c r="W2" s="2"/>
      <c r="X2" s="3"/>
      <c r="Y2" s="2"/>
      <c r="Z2" s="3"/>
      <c r="AA2" s="2"/>
      <c r="AB2" s="3"/>
      <c r="AC2" s="2"/>
      <c r="AD2" s="2"/>
    </row>
    <row r="3" spans="1:30" x14ac:dyDescent="0.2">
      <c r="A3" s="2"/>
      <c r="B3" s="2"/>
      <c r="C3" s="2"/>
      <c r="D3" s="3"/>
      <c r="E3" s="2"/>
      <c r="F3" s="3"/>
      <c r="G3" s="2"/>
      <c r="H3" s="3"/>
      <c r="I3" s="2"/>
      <c r="J3" s="3"/>
      <c r="K3" s="2"/>
      <c r="L3" s="3"/>
      <c r="M3" s="2"/>
      <c r="N3" s="3"/>
      <c r="O3" s="2"/>
      <c r="P3" s="3"/>
      <c r="Q3" s="2"/>
      <c r="R3" s="3"/>
      <c r="S3" s="2"/>
      <c r="T3" s="3"/>
      <c r="U3" s="2"/>
      <c r="V3" s="3"/>
      <c r="W3" s="2"/>
      <c r="X3" s="3"/>
      <c r="Y3" s="2"/>
      <c r="Z3" s="3"/>
      <c r="AA3" s="2"/>
      <c r="AB3" s="3"/>
      <c r="AC3" s="2"/>
      <c r="AD3" s="2"/>
    </row>
    <row r="4" spans="1:30" x14ac:dyDescent="0.2">
      <c r="A4" s="5" t="s">
        <v>6</v>
      </c>
      <c r="B4" s="2"/>
      <c r="C4" s="2"/>
      <c r="D4" s="3"/>
      <c r="E4" s="6">
        <v>43252</v>
      </c>
      <c r="F4" s="3"/>
      <c r="G4" s="2"/>
      <c r="H4" s="3"/>
      <c r="I4" s="2"/>
      <c r="J4" s="3"/>
      <c r="K4" s="2"/>
      <c r="L4" s="3"/>
      <c r="M4" s="2"/>
      <c r="N4" s="3"/>
      <c r="O4" s="2"/>
      <c r="P4" s="3"/>
      <c r="Q4" s="2"/>
      <c r="R4" s="3"/>
      <c r="S4" s="2"/>
      <c r="T4" s="3"/>
      <c r="U4" s="2"/>
      <c r="V4" s="3"/>
      <c r="W4" s="2"/>
      <c r="X4" s="3"/>
      <c r="Y4" s="2"/>
      <c r="Z4" s="3"/>
      <c r="AA4" s="2"/>
      <c r="AB4" s="3"/>
      <c r="AC4" s="2"/>
      <c r="AD4" s="2"/>
    </row>
    <row r="5" spans="1:30" x14ac:dyDescent="0.2">
      <c r="A5" s="2"/>
      <c r="B5" s="2"/>
      <c r="C5" s="2"/>
      <c r="D5" s="3"/>
      <c r="E5" s="2"/>
      <c r="F5" s="3"/>
      <c r="G5" s="2"/>
      <c r="H5" s="3"/>
      <c r="I5" s="2"/>
      <c r="J5" s="3"/>
      <c r="K5" s="2"/>
      <c r="L5" s="3"/>
      <c r="M5" s="2"/>
      <c r="N5" s="3"/>
      <c r="O5" s="2"/>
      <c r="P5" s="3"/>
      <c r="Q5" s="2"/>
      <c r="R5" s="3"/>
      <c r="S5" s="2"/>
      <c r="T5" s="3"/>
      <c r="U5" s="2"/>
      <c r="V5" s="3"/>
      <c r="W5" s="2"/>
      <c r="X5" s="3"/>
      <c r="Y5" s="2"/>
      <c r="Z5" s="3"/>
      <c r="AA5" s="2"/>
      <c r="AB5" s="3"/>
      <c r="AC5" s="2"/>
      <c r="AD5" s="2"/>
    </row>
    <row r="6" spans="1:30" ht="39" customHeight="1" x14ac:dyDescent="0.2">
      <c r="A6" s="7"/>
      <c r="B6" s="8" t="s">
        <v>4</v>
      </c>
      <c r="C6" s="9">
        <f>E4</f>
        <v>43252</v>
      </c>
      <c r="D6" s="10" t="s">
        <v>14</v>
      </c>
      <c r="E6" s="11">
        <f>DATE(YEAR(E4),MONTH(E4)+1,1)</f>
        <v>43282</v>
      </c>
      <c r="F6" s="8" t="s">
        <v>1</v>
      </c>
      <c r="G6" s="11">
        <f>DATE(YEAR(E6),MONTH(E6)+1,1)</f>
        <v>43313</v>
      </c>
      <c r="H6" s="8" t="s">
        <v>1</v>
      </c>
      <c r="I6" s="11">
        <f>DATE(YEAR(G6),MONTH(G6)+1,1)</f>
        <v>43344</v>
      </c>
      <c r="J6" s="8" t="s">
        <v>1</v>
      </c>
      <c r="K6" s="11">
        <f>DATE(YEAR(I6),MONTH(I6)+1,1)</f>
        <v>43374</v>
      </c>
      <c r="L6" s="8" t="s">
        <v>1</v>
      </c>
      <c r="M6" s="11">
        <f>DATE(YEAR(K6),MONTH(K6)+1,1)</f>
        <v>43405</v>
      </c>
      <c r="N6" s="8" t="s">
        <v>1</v>
      </c>
      <c r="O6" s="11">
        <f>DATE(YEAR(M6),MONTH(M6)+1,1)</f>
        <v>43435</v>
      </c>
      <c r="P6" s="8" t="s">
        <v>1</v>
      </c>
      <c r="Q6" s="11">
        <f>DATE(YEAR(O6),MONTH(O6)+1,1)</f>
        <v>43466</v>
      </c>
      <c r="R6" s="8" t="s">
        <v>1</v>
      </c>
      <c r="S6" s="11">
        <f>DATE(YEAR(Q6),MONTH(Q6)+1,1)</f>
        <v>43497</v>
      </c>
      <c r="T6" s="8" t="s">
        <v>1</v>
      </c>
      <c r="U6" s="11">
        <f>DATE(YEAR(S6),MONTH(S6)+1,1)</f>
        <v>43525</v>
      </c>
      <c r="V6" s="8" t="s">
        <v>1</v>
      </c>
      <c r="W6" s="11">
        <f>DATE(YEAR(U6),MONTH(U6)+1,1)</f>
        <v>43556</v>
      </c>
      <c r="X6" s="8" t="s">
        <v>1</v>
      </c>
      <c r="Y6" s="11">
        <f>DATE(YEAR(W6),MONTH(W6)+1,1)</f>
        <v>43586</v>
      </c>
      <c r="Z6" s="12" t="s">
        <v>1</v>
      </c>
      <c r="AA6" s="8" t="s">
        <v>2</v>
      </c>
      <c r="AB6" s="10" t="s">
        <v>3</v>
      </c>
      <c r="AC6" s="13"/>
      <c r="AD6" s="13"/>
    </row>
    <row r="7" spans="1:30" x14ac:dyDescent="0.2">
      <c r="A7" s="14" t="s">
        <v>9</v>
      </c>
      <c r="B7" s="15"/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  <c r="W7" s="15"/>
      <c r="X7" s="16"/>
      <c r="Y7" s="15"/>
      <c r="Z7" s="16"/>
      <c r="AA7" s="15"/>
      <c r="AB7" s="17"/>
      <c r="AC7" s="18"/>
      <c r="AD7" s="18"/>
    </row>
    <row r="8" spans="1:30" x14ac:dyDescent="0.2">
      <c r="A8" s="19" t="s">
        <v>18</v>
      </c>
      <c r="B8" s="20"/>
      <c r="C8" s="70">
        <v>79500</v>
      </c>
      <c r="D8" s="21">
        <f>IF($C$13=0,"-",(C8*100)/$C$13)</f>
        <v>5.0115991729285394</v>
      </c>
      <c r="E8" s="71">
        <v>121900</v>
      </c>
      <c r="F8" s="21">
        <f>IF(E$13=0,"-",(E8*100)/E$13)</f>
        <v>5.0152638464893151</v>
      </c>
      <c r="G8" s="72">
        <v>143100</v>
      </c>
      <c r="H8" s="22">
        <f t="shared" ref="H8:H11" si="0">IF(G$13=0,"-",(G8*100)/G$13)</f>
        <v>5.0157377095148297</v>
      </c>
      <c r="I8" s="73">
        <v>185500</v>
      </c>
      <c r="J8" s="22">
        <f t="shared" ref="J8:J11" si="1">IF(I$13=0,"-",(I8*100)/I$13)</f>
        <v>5.0197271216803498</v>
      </c>
      <c r="K8" s="74">
        <v>99375</v>
      </c>
      <c r="L8" s="22">
        <f t="shared" ref="L8:L11" si="2">IF(K$13=0,"-",(K8*100)/K$13)</f>
        <v>5.0049482884965517</v>
      </c>
      <c r="M8" s="75">
        <v>165625</v>
      </c>
      <c r="N8" s="22">
        <f t="shared" ref="N8:N11" si="3">IF(M$13=0,"-",(M8*100)/M$13)</f>
        <v>4.9975182135965683</v>
      </c>
      <c r="O8" s="76">
        <v>165625</v>
      </c>
      <c r="P8" s="22">
        <f>IF(O$13=0,"-",(O8*100)/O$13)</f>
        <v>3.5087106057861681</v>
      </c>
      <c r="Q8" s="77">
        <v>231875</v>
      </c>
      <c r="R8" s="22">
        <f t="shared" ref="R8:R11" si="4">IF(Q$13=0,"-",(Q8*100)/Q$13)</f>
        <v>3.5137127612743773</v>
      </c>
      <c r="S8" s="78">
        <v>107325</v>
      </c>
      <c r="T8" s="22">
        <f t="shared" ref="T8:T11" si="5">IF(S$13=0,"-",(S8*100)/S$13)</f>
        <v>3.4992395083947514</v>
      </c>
      <c r="U8" s="79">
        <v>178875</v>
      </c>
      <c r="V8" s="22">
        <f t="shared" ref="V8:V11" si="6">IF(U$13=0,"-",(U8*100)/U$13)</f>
        <v>3.510006092840765</v>
      </c>
      <c r="W8" s="80">
        <v>178875</v>
      </c>
      <c r="X8" s="22">
        <f t="shared" ref="X8:X11" si="7">IF(W$13=0,"-",(W8*100)/W$13)</f>
        <v>3.510006092840765</v>
      </c>
      <c r="Y8" s="81">
        <v>250424.99999999997</v>
      </c>
      <c r="Z8" s="22">
        <f t="shared" ref="Z8:Z11" si="8">IF(Y$13=0,"-",(Y8*100)/Y$13)</f>
        <v>3.5157459228648777</v>
      </c>
      <c r="AA8" s="21">
        <f>SUM($C$8,E$8,G$8,I$8,K$8,M$8,O$8,Q$8,S$8,U$8,W$8,Y$8)</f>
        <v>1908000</v>
      </c>
      <c r="AB8" s="22">
        <f t="shared" ref="AB8:AB11" si="9">IF(AA$13=0,"-",(AA8*100)/AA$13)</f>
        <v>4.0111926570787668</v>
      </c>
      <c r="AC8" s="18"/>
      <c r="AD8" s="18"/>
    </row>
    <row r="9" spans="1:30" ht="24" x14ac:dyDescent="0.2">
      <c r="A9" s="19" t="s">
        <v>19</v>
      </c>
      <c r="B9" s="20"/>
      <c r="C9" s="93">
        <v>1050000</v>
      </c>
      <c r="D9" s="21">
        <f>IF($C$13=0,"-",(C9*100)/$C$13)</f>
        <v>66.19093247264108</v>
      </c>
      <c r="E9" s="92">
        <v>1610000</v>
      </c>
      <c r="F9" s="21">
        <f t="shared" ref="F9:F12" si="10">IF(E$13=0,"-",(E9*100)/E$13)</f>
        <v>66.239333821556997</v>
      </c>
      <c r="G9" s="91">
        <v>1890000</v>
      </c>
      <c r="H9" s="22">
        <f t="shared" si="0"/>
        <v>66.245592389818512</v>
      </c>
      <c r="I9" s="90">
        <v>2450000</v>
      </c>
      <c r="J9" s="22">
        <f t="shared" si="1"/>
        <v>66.298282739174439</v>
      </c>
      <c r="K9" s="89">
        <v>1312500</v>
      </c>
      <c r="L9" s="22">
        <f t="shared" si="2"/>
        <v>66.103090602784647</v>
      </c>
      <c r="M9" s="88">
        <v>2187500</v>
      </c>
      <c r="N9" s="22">
        <f t="shared" si="3"/>
        <v>66.004957538067885</v>
      </c>
      <c r="O9" s="87">
        <v>3281250</v>
      </c>
      <c r="P9" s="22">
        <f t="shared" ref="P9:P11" si="11">IF(O$13=0,"-",(O9*100)/O$13)</f>
        <v>69.512191246707104</v>
      </c>
      <c r="Q9" s="86">
        <v>4593750</v>
      </c>
      <c r="R9" s="22">
        <f t="shared" si="4"/>
        <v>69.611290553548983</v>
      </c>
      <c r="S9" s="85">
        <v>2126250</v>
      </c>
      <c r="T9" s="22">
        <f t="shared" si="5"/>
        <v>69.324556298386582</v>
      </c>
      <c r="U9" s="84">
        <v>3543750</v>
      </c>
      <c r="V9" s="22">
        <f t="shared" si="6"/>
        <v>69.537856556279309</v>
      </c>
      <c r="W9" s="83">
        <v>3543750</v>
      </c>
      <c r="X9" s="22">
        <f t="shared" si="7"/>
        <v>69.537856556279309</v>
      </c>
      <c r="Y9" s="82">
        <v>4961250</v>
      </c>
      <c r="Z9" s="22">
        <f t="shared" si="8"/>
        <v>69.651570169964572</v>
      </c>
      <c r="AA9" s="21">
        <f>SUM($C$9,E$9,G$9,I$9,K$9,M$9,O$9,Q$9,S$9,U$9,W$9,Y$9)</f>
        <v>32550000</v>
      </c>
      <c r="AB9" s="22">
        <f t="shared" si="9"/>
        <v>68.429937624692798</v>
      </c>
      <c r="AC9" s="18"/>
      <c r="AD9" s="18"/>
    </row>
    <row r="10" spans="1:30" ht="24" x14ac:dyDescent="0.2">
      <c r="A10" s="19" t="s">
        <v>20</v>
      </c>
      <c r="B10" s="23"/>
      <c r="C10" s="94">
        <v>5500</v>
      </c>
      <c r="D10" s="21">
        <f>IF($C$13=0,"-",(C10*100)/$C$13)</f>
        <v>0.34671440819002469</v>
      </c>
      <c r="E10" s="95">
        <v>7000</v>
      </c>
      <c r="F10" s="21">
        <f t="shared" si="10"/>
        <v>0.28799710357198693</v>
      </c>
      <c r="G10" s="96">
        <v>8000</v>
      </c>
      <c r="H10" s="22">
        <f t="shared" si="0"/>
        <v>0.28040462387224763</v>
      </c>
      <c r="I10" s="97">
        <v>8000</v>
      </c>
      <c r="J10" s="22">
        <f t="shared" si="1"/>
        <v>0.21648418853607979</v>
      </c>
      <c r="K10" s="98">
        <v>9000</v>
      </c>
      <c r="L10" s="22">
        <f t="shared" si="2"/>
        <v>0.4532783355619518</v>
      </c>
      <c r="M10" s="99">
        <v>21000</v>
      </c>
      <c r="N10" s="22">
        <f t="shared" si="3"/>
        <v>0.63364759236545176</v>
      </c>
      <c r="O10" s="100">
        <v>21000</v>
      </c>
      <c r="P10" s="22">
        <f t="shared" si="11"/>
        <v>0.44487802397892551</v>
      </c>
      <c r="Q10" s="101">
        <v>21000</v>
      </c>
      <c r="R10" s="22">
        <f t="shared" si="4"/>
        <v>0.31822304253050965</v>
      </c>
      <c r="S10" s="102">
        <v>21000</v>
      </c>
      <c r="T10" s="22">
        <f t="shared" si="5"/>
        <v>0.68468697578653415</v>
      </c>
      <c r="U10" s="103">
        <v>21000</v>
      </c>
      <c r="V10" s="22">
        <f t="shared" si="6"/>
        <v>0.41207618700017368</v>
      </c>
      <c r="W10" s="104">
        <v>21000</v>
      </c>
      <c r="X10" s="22">
        <f t="shared" si="7"/>
        <v>0.41207618700017368</v>
      </c>
      <c r="Y10" s="105">
        <v>19000</v>
      </c>
      <c r="Z10" s="22">
        <f t="shared" si="8"/>
        <v>0.26674322665242162</v>
      </c>
      <c r="AA10" s="21">
        <f>SUM(C10,E10,G10,I10,K10,M10,O10,Q10,S10,U10,W10,Y10)</f>
        <v>182500</v>
      </c>
      <c r="AB10" s="22">
        <f t="shared" si="9"/>
        <v>0.38367015718913783</v>
      </c>
      <c r="AC10" s="18"/>
      <c r="AD10" s="18"/>
    </row>
    <row r="11" spans="1:30" ht="24" x14ac:dyDescent="0.2">
      <c r="A11" s="19" t="s">
        <v>21</v>
      </c>
      <c r="B11" s="20"/>
      <c r="C11" s="117">
        <v>1320</v>
      </c>
      <c r="D11" s="21">
        <f>IF($C$13=0,"-",(C11*100)/$C$13)</f>
        <v>8.3211457965605931E-2</v>
      </c>
      <c r="E11" s="116">
        <v>1680.0000000000002</v>
      </c>
      <c r="F11" s="21">
        <f t="shared" si="10"/>
        <v>6.9119304857276881E-2</v>
      </c>
      <c r="G11" s="115">
        <v>1920</v>
      </c>
      <c r="H11" s="22">
        <f t="shared" si="0"/>
        <v>6.729710972933943E-2</v>
      </c>
      <c r="I11" s="114">
        <v>1920</v>
      </c>
      <c r="J11" s="22">
        <f t="shared" si="1"/>
        <v>5.1956205248659154E-2</v>
      </c>
      <c r="K11" s="113">
        <v>2160</v>
      </c>
      <c r="L11" s="22">
        <f t="shared" si="2"/>
        <v>0.10878680053486843</v>
      </c>
      <c r="M11" s="112">
        <v>2520</v>
      </c>
      <c r="N11" s="22">
        <f t="shared" si="3"/>
        <v>7.6037711083854209E-2</v>
      </c>
      <c r="O11" s="111">
        <v>2520</v>
      </c>
      <c r="P11" s="22">
        <f t="shared" si="11"/>
        <v>5.338536287747106E-2</v>
      </c>
      <c r="Q11" s="110">
        <v>2520</v>
      </c>
      <c r="R11" s="22">
        <f t="shared" si="4"/>
        <v>3.8186765103661154E-2</v>
      </c>
      <c r="S11" s="109">
        <v>2520</v>
      </c>
      <c r="T11" s="22">
        <f t="shared" si="5"/>
        <v>8.2162437094384103E-2</v>
      </c>
      <c r="U11" s="108">
        <v>2520</v>
      </c>
      <c r="V11" s="22">
        <f t="shared" si="6"/>
        <v>4.9449142440020841E-2</v>
      </c>
      <c r="W11" s="107">
        <v>2520</v>
      </c>
      <c r="X11" s="22">
        <f t="shared" si="7"/>
        <v>4.9449142440020841E-2</v>
      </c>
      <c r="Y11" s="106">
        <v>2280</v>
      </c>
      <c r="Z11" s="22">
        <f t="shared" si="8"/>
        <v>3.2009187198290594E-2</v>
      </c>
      <c r="AA11" s="21">
        <f t="shared" ref="AA11:AA12" si="12">SUM(C11,E11,G11,I11,K11,M11,O11,Q11,S11,U11,W11,Y11)</f>
        <v>26400</v>
      </c>
      <c r="AB11" s="22">
        <f t="shared" si="9"/>
        <v>5.5500778902976652E-2</v>
      </c>
      <c r="AC11" s="18"/>
      <c r="AD11" s="18"/>
    </row>
    <row r="12" spans="1:30" ht="24" x14ac:dyDescent="0.2">
      <c r="A12" s="19" t="s">
        <v>22</v>
      </c>
      <c r="B12" s="20"/>
      <c r="C12" s="118">
        <v>450000</v>
      </c>
      <c r="D12" s="21">
        <f>IF($C$13=0,"-",(C12*100)/$C$13)</f>
        <v>28.367542488274751</v>
      </c>
      <c r="E12" s="119">
        <v>690000</v>
      </c>
      <c r="F12" s="21">
        <f t="shared" si="10"/>
        <v>28.388285923524425</v>
      </c>
      <c r="G12" s="120">
        <v>810000</v>
      </c>
      <c r="H12" s="22">
        <f>IF(G$13=0,"-",(G12*100)/G$13)</f>
        <v>28.390968167065076</v>
      </c>
      <c r="I12" s="121">
        <v>1050000</v>
      </c>
      <c r="J12" s="22">
        <f>IF(I$13=0,"-",(I12*100)/I$13)</f>
        <v>28.413549745360474</v>
      </c>
      <c r="K12" s="122">
        <v>562500</v>
      </c>
      <c r="L12" s="22">
        <f>IF(K$13=0,"-",(K12*100)/K$13)</f>
        <v>28.329895972621987</v>
      </c>
      <c r="M12" s="123">
        <v>937500</v>
      </c>
      <c r="N12" s="22">
        <f>IF(M$13=0,"-",(M12*100)/M$13)</f>
        <v>28.287838944886239</v>
      </c>
      <c r="O12" s="124">
        <v>1250000</v>
      </c>
      <c r="P12" s="22">
        <f>IF(O$13=0,"-",(O12*100)/O$13)</f>
        <v>26.480834760650328</v>
      </c>
      <c r="Q12" s="125">
        <v>1750000</v>
      </c>
      <c r="R12" s="22">
        <f>IF(Q$13=0,"-",(Q12*100)/Q$13)</f>
        <v>26.518586877542468</v>
      </c>
      <c r="S12" s="126">
        <v>810000</v>
      </c>
      <c r="T12" s="22">
        <f>IF(S$13=0,"-",(S12*100)/S$13)</f>
        <v>26.409354780337747</v>
      </c>
      <c r="U12" s="127">
        <v>1350000</v>
      </c>
      <c r="V12" s="22">
        <f>IF(U$13=0,"-",(U12*100)/U$13)</f>
        <v>26.490612021439734</v>
      </c>
      <c r="W12" s="128">
        <v>1350000</v>
      </c>
      <c r="X12" s="22">
        <f>IF(W$13=0,"-",(W12*100)/W$13)</f>
        <v>26.490612021439734</v>
      </c>
      <c r="Y12" s="129">
        <v>1890000</v>
      </c>
      <c r="Z12" s="22">
        <f>IF(Y$13=0,"-",(Y12*100)/Y$13)</f>
        <v>26.533931493319837</v>
      </c>
      <c r="AA12" s="21">
        <f t="shared" si="12"/>
        <v>12900000</v>
      </c>
      <c r="AB12" s="22">
        <f>IF(AA$13=0,"-",(AA12*100)/AA$13)</f>
        <v>27.119698782136318</v>
      </c>
      <c r="AC12" s="18"/>
      <c r="AD12" s="18"/>
    </row>
    <row r="13" spans="1:30" x14ac:dyDescent="0.2">
      <c r="A13" s="25" t="s">
        <v>10</v>
      </c>
      <c r="B13" s="26"/>
      <c r="C13" s="27">
        <f t="shared" ref="C13:AB13" si="13">SUM(C8:C12)</f>
        <v>1586320</v>
      </c>
      <c r="D13" s="28">
        <f t="shared" si="13"/>
        <v>100</v>
      </c>
      <c r="E13" s="27">
        <f t="shared" si="13"/>
        <v>2430580</v>
      </c>
      <c r="F13" s="28">
        <f t="shared" si="13"/>
        <v>100</v>
      </c>
      <c r="G13" s="27">
        <f t="shared" si="13"/>
        <v>2853020</v>
      </c>
      <c r="H13" s="28">
        <f t="shared" si="13"/>
        <v>100</v>
      </c>
      <c r="I13" s="27">
        <f t="shared" si="13"/>
        <v>3695420</v>
      </c>
      <c r="J13" s="28">
        <f t="shared" si="13"/>
        <v>100</v>
      </c>
      <c r="K13" s="27">
        <f t="shared" si="13"/>
        <v>1985535</v>
      </c>
      <c r="L13" s="28">
        <f t="shared" si="13"/>
        <v>100</v>
      </c>
      <c r="M13" s="27">
        <f t="shared" si="13"/>
        <v>3314145</v>
      </c>
      <c r="N13" s="28">
        <f t="shared" si="13"/>
        <v>100</v>
      </c>
      <c r="O13" s="27">
        <f t="shared" si="13"/>
        <v>4720395</v>
      </c>
      <c r="P13" s="28">
        <f t="shared" si="13"/>
        <v>100</v>
      </c>
      <c r="Q13" s="27">
        <f t="shared" si="13"/>
        <v>6599145</v>
      </c>
      <c r="R13" s="28">
        <f t="shared" si="13"/>
        <v>100</v>
      </c>
      <c r="S13" s="27">
        <f t="shared" si="13"/>
        <v>3067095</v>
      </c>
      <c r="T13" s="28">
        <f t="shared" si="13"/>
        <v>100</v>
      </c>
      <c r="U13" s="27">
        <f t="shared" si="13"/>
        <v>5096145</v>
      </c>
      <c r="V13" s="28">
        <f t="shared" si="13"/>
        <v>100</v>
      </c>
      <c r="W13" s="27">
        <f t="shared" si="13"/>
        <v>5096145</v>
      </c>
      <c r="X13" s="28">
        <f t="shared" si="13"/>
        <v>100</v>
      </c>
      <c r="Y13" s="27">
        <f t="shared" si="13"/>
        <v>7122955</v>
      </c>
      <c r="Z13" s="28">
        <f t="shared" si="13"/>
        <v>100</v>
      </c>
      <c r="AA13" s="27">
        <f>SUM(AA8:AA12)</f>
        <v>47566900</v>
      </c>
      <c r="AB13" s="28">
        <f t="shared" si="13"/>
        <v>100</v>
      </c>
      <c r="AC13" s="18"/>
      <c r="AD13" s="18"/>
    </row>
    <row r="14" spans="1:30" x14ac:dyDescent="0.2">
      <c r="A14" s="29"/>
      <c r="B14" s="30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0"/>
      <c r="T14" s="31"/>
      <c r="U14" s="30"/>
      <c r="V14" s="31"/>
      <c r="W14" s="30"/>
      <c r="X14" s="31"/>
      <c r="Y14" s="30"/>
      <c r="Z14" s="31"/>
      <c r="AA14" s="30"/>
      <c r="AB14" s="32"/>
      <c r="AC14" s="18"/>
      <c r="AD14" s="18"/>
    </row>
    <row r="15" spans="1:30" x14ac:dyDescent="0.2">
      <c r="A15" s="56" t="s">
        <v>29</v>
      </c>
      <c r="B15" s="33"/>
      <c r="C15" s="15"/>
      <c r="D15" s="34"/>
      <c r="E15" s="15"/>
      <c r="F15" s="34"/>
      <c r="G15" s="15"/>
      <c r="H15" s="34"/>
      <c r="I15" s="15"/>
      <c r="J15" s="34"/>
      <c r="K15" s="15"/>
      <c r="L15" s="34"/>
      <c r="M15" s="15"/>
      <c r="N15" s="34"/>
      <c r="O15" s="15"/>
      <c r="P15" s="34"/>
      <c r="Q15" s="15"/>
      <c r="R15" s="34"/>
      <c r="S15" s="15"/>
      <c r="T15" s="34"/>
      <c r="U15" s="15"/>
      <c r="V15" s="34"/>
      <c r="W15" s="15"/>
      <c r="X15" s="34"/>
      <c r="Y15" s="15"/>
      <c r="Z15" s="34"/>
      <c r="AA15" s="15"/>
      <c r="AB15" s="35"/>
      <c r="AC15" s="18"/>
      <c r="AD15" s="18"/>
    </row>
    <row r="16" spans="1:30" x14ac:dyDescent="0.2">
      <c r="A16" s="36" t="s">
        <v>16</v>
      </c>
      <c r="B16" s="36"/>
      <c r="C16" s="24">
        <v>0</v>
      </c>
      <c r="D16" s="36"/>
      <c r="E16" s="36">
        <v>0</v>
      </c>
      <c r="F16" s="36"/>
      <c r="G16" s="36">
        <v>0</v>
      </c>
      <c r="H16" s="36"/>
      <c r="I16" s="36">
        <v>0</v>
      </c>
      <c r="J16" s="36"/>
      <c r="K16" s="36">
        <v>0</v>
      </c>
      <c r="L16" s="36"/>
      <c r="M16" s="36">
        <v>0</v>
      </c>
      <c r="N16" s="36"/>
      <c r="O16" s="36">
        <v>0</v>
      </c>
      <c r="P16" s="36"/>
      <c r="Q16" s="36">
        <v>0</v>
      </c>
      <c r="R16" s="36"/>
      <c r="S16" s="36">
        <v>0</v>
      </c>
      <c r="T16" s="36"/>
      <c r="U16" s="36">
        <v>0</v>
      </c>
      <c r="V16" s="36"/>
      <c r="W16" s="36">
        <v>0</v>
      </c>
      <c r="X16" s="36"/>
      <c r="Y16" s="36">
        <v>0</v>
      </c>
      <c r="Z16" s="36"/>
      <c r="AA16" s="24">
        <f>SUM(C16,E16,G16,I16,K16,M16,O16,Q16,S16,U16,W16,Y16)</f>
        <v>0</v>
      </c>
      <c r="AB16" s="36"/>
      <c r="AC16" s="18"/>
      <c r="AD16" s="18"/>
    </row>
    <row r="17" spans="1:30" x14ac:dyDescent="0.2">
      <c r="A17" s="25" t="s">
        <v>11</v>
      </c>
      <c r="B17" s="26"/>
      <c r="C17" s="27">
        <f>SUM(C16:C16)</f>
        <v>0</v>
      </c>
      <c r="D17" s="22">
        <f>IF(C13=0,"-",(C17*100)/C13)</f>
        <v>0</v>
      </c>
      <c r="E17" s="27">
        <f>SUM(E16:E16)</f>
        <v>0</v>
      </c>
      <c r="F17" s="22">
        <f>IF(E13=0,"-",(E17*100)/E13)</f>
        <v>0</v>
      </c>
      <c r="G17" s="27">
        <f>SUM(G16:G16)</f>
        <v>0</v>
      </c>
      <c r="H17" s="22">
        <f>IF(G13=0,"-",(G17*100)/G13)</f>
        <v>0</v>
      </c>
      <c r="I17" s="27">
        <f>SUM(I16:I16)</f>
        <v>0</v>
      </c>
      <c r="J17" s="22">
        <f>IF(I13=0,"-",(I17*100)/I13)</f>
        <v>0</v>
      </c>
      <c r="K17" s="27">
        <f>SUM(K16:K16)</f>
        <v>0</v>
      </c>
      <c r="L17" s="22">
        <f>IF(K13=0,"-",(K17*100)/K13)</f>
        <v>0</v>
      </c>
      <c r="M17" s="27">
        <f>SUM(M16:M16)</f>
        <v>0</v>
      </c>
      <c r="N17" s="22">
        <f>IF(M13=0,"-",(M17*100)/M13)</f>
        <v>0</v>
      </c>
      <c r="O17" s="27">
        <f>SUM(O16:O16)</f>
        <v>0</v>
      </c>
      <c r="P17" s="22">
        <f>IF(O13=0,"-",(O17*100)/O13)</f>
        <v>0</v>
      </c>
      <c r="Q17" s="27">
        <f>SUM(Q16:Q16)</f>
        <v>0</v>
      </c>
      <c r="R17" s="22">
        <f>IF(Q13=0,"-",(Q17*100)/Q13)</f>
        <v>0</v>
      </c>
      <c r="S17" s="27">
        <f>SUM(S16:S16)</f>
        <v>0</v>
      </c>
      <c r="T17" s="22">
        <f>IF(S13=0,"-",(S17*100)/S13)</f>
        <v>0</v>
      </c>
      <c r="U17" s="27">
        <f>SUM(U16:U16)</f>
        <v>0</v>
      </c>
      <c r="V17" s="22">
        <f>IF(U13=0,"-",(U17*100)/U13)</f>
        <v>0</v>
      </c>
      <c r="W17" s="27">
        <f>SUM(W16:W16)</f>
        <v>0</v>
      </c>
      <c r="X17" s="22">
        <f>IF(W13=0,"-",(W17*100)/W13)</f>
        <v>0</v>
      </c>
      <c r="Y17" s="27">
        <f>SUM(Y16:Y16)</f>
        <v>0</v>
      </c>
      <c r="Z17" s="22">
        <f>IF(Y13=0,"-",(Y17*100)/Y13)</f>
        <v>0</v>
      </c>
      <c r="AA17" s="27">
        <f>SUM(AA16:AA16)</f>
        <v>0</v>
      </c>
      <c r="AB17" s="37">
        <f>IF(AA13=0,"-",(AA17*100)/AA13)</f>
        <v>0</v>
      </c>
      <c r="AC17" s="38"/>
      <c r="AD17" s="18"/>
    </row>
    <row r="18" spans="1:30" x14ac:dyDescent="0.2">
      <c r="A18" s="29"/>
      <c r="B18" s="15"/>
      <c r="C18" s="15"/>
      <c r="D18" s="34"/>
      <c r="E18" s="15"/>
      <c r="F18" s="34"/>
      <c r="G18" s="15"/>
      <c r="H18" s="34"/>
      <c r="I18" s="15"/>
      <c r="J18" s="34"/>
      <c r="K18" s="15"/>
      <c r="L18" s="34"/>
      <c r="M18" s="15"/>
      <c r="N18" s="34"/>
      <c r="O18" s="15"/>
      <c r="P18" s="34"/>
      <c r="Q18" s="15"/>
      <c r="R18" s="34"/>
      <c r="S18" s="15"/>
      <c r="T18" s="34"/>
      <c r="U18" s="15"/>
      <c r="V18" s="34"/>
      <c r="W18" s="15"/>
      <c r="X18" s="34"/>
      <c r="Y18" s="15"/>
      <c r="Z18" s="34"/>
      <c r="AA18" s="15"/>
      <c r="AB18" s="35"/>
      <c r="AC18" s="18"/>
      <c r="AD18" s="18"/>
    </row>
    <row r="19" spans="1:30" x14ac:dyDescent="0.2">
      <c r="A19" s="39" t="s">
        <v>12</v>
      </c>
      <c r="B19" s="40"/>
      <c r="C19" s="41">
        <f>C13-C17</f>
        <v>1586320</v>
      </c>
      <c r="D19" s="42">
        <f>IF(C13=0,"-",(C19*100)/C13)</f>
        <v>100</v>
      </c>
      <c r="E19" s="41">
        <f>E13-E17</f>
        <v>2430580</v>
      </c>
      <c r="F19" s="42">
        <f>IF(E13=0,"-",(E19*100)/E13)</f>
        <v>100</v>
      </c>
      <c r="G19" s="41">
        <f>G13-G17</f>
        <v>2853020</v>
      </c>
      <c r="H19" s="42">
        <f>IF(G13=0,"-",(G19*100)/G13)</f>
        <v>100</v>
      </c>
      <c r="I19" s="41">
        <f>I13-I17</f>
        <v>3695420</v>
      </c>
      <c r="J19" s="42">
        <f>IF(I13=0,"-",(I19*100)/I13)</f>
        <v>100</v>
      </c>
      <c r="K19" s="41">
        <f>K13-K17</f>
        <v>1985535</v>
      </c>
      <c r="L19" s="42">
        <f>IF(K13=0,"-",(K19*100)/K13)</f>
        <v>100</v>
      </c>
      <c r="M19" s="41">
        <f>M13-M17</f>
        <v>3314145</v>
      </c>
      <c r="N19" s="42">
        <f>IF(M13=0,"-",(M19*100)/M13)</f>
        <v>100</v>
      </c>
      <c r="O19" s="41">
        <f>O13-O17</f>
        <v>4720395</v>
      </c>
      <c r="P19" s="42">
        <f>IF(O13=0,"-",(O19*100)/O13)</f>
        <v>100</v>
      </c>
      <c r="Q19" s="41">
        <f>Q13-Q17</f>
        <v>6599145</v>
      </c>
      <c r="R19" s="42">
        <f>IF(Q13=0,"-",(Q19*100)/Q13)</f>
        <v>100</v>
      </c>
      <c r="S19" s="41">
        <f>S13-S17</f>
        <v>3067095</v>
      </c>
      <c r="T19" s="42">
        <f>IF(S13=0,"-",(S19*100)/S13)</f>
        <v>100</v>
      </c>
      <c r="U19" s="41">
        <f>U13-U17</f>
        <v>5096145</v>
      </c>
      <c r="V19" s="42">
        <f>IF(U13=0,"-",(U19*100)/U13)</f>
        <v>100</v>
      </c>
      <c r="W19" s="41">
        <f>W13-W17</f>
        <v>5096145</v>
      </c>
      <c r="X19" s="42">
        <f>IF(W13=0,"-",(W19*100)/W13)</f>
        <v>100</v>
      </c>
      <c r="Y19" s="41">
        <f>Y13-Y17</f>
        <v>7122955</v>
      </c>
      <c r="Z19" s="42">
        <f>IF(Y13=0,"-",(Y19*100)/Y13)</f>
        <v>100</v>
      </c>
      <c r="AA19" s="41">
        <f>AA13-AA17</f>
        <v>47566900</v>
      </c>
      <c r="AB19" s="42">
        <f>IF(AA13=0,"-",(AA19*100)/AA13)</f>
        <v>100</v>
      </c>
      <c r="AC19" s="18"/>
      <c r="AD19" s="18"/>
    </row>
    <row r="20" spans="1:30" x14ac:dyDescent="0.2">
      <c r="A20" s="29"/>
      <c r="B20" s="30"/>
      <c r="C20" s="30"/>
      <c r="D20" s="31"/>
      <c r="E20" s="30"/>
      <c r="F20" s="31"/>
      <c r="G20" s="30"/>
      <c r="H20" s="31"/>
      <c r="I20" s="30"/>
      <c r="J20" s="31"/>
      <c r="K20" s="30"/>
      <c r="L20" s="31"/>
      <c r="M20" s="30"/>
      <c r="N20" s="31"/>
      <c r="O20" s="30"/>
      <c r="P20" s="31"/>
      <c r="Q20" s="30"/>
      <c r="R20" s="31"/>
      <c r="S20" s="30"/>
      <c r="T20" s="31"/>
      <c r="U20" s="30"/>
      <c r="V20" s="31"/>
      <c r="W20" s="30"/>
      <c r="X20" s="31"/>
      <c r="Y20" s="30"/>
      <c r="Z20" s="31"/>
      <c r="AA20" s="30"/>
      <c r="AB20" s="32"/>
      <c r="AC20" s="18"/>
      <c r="AD20" s="18"/>
    </row>
    <row r="21" spans="1:30" x14ac:dyDescent="0.2">
      <c r="A21" s="56" t="s">
        <v>13</v>
      </c>
      <c r="B21" s="15"/>
      <c r="C21" s="15"/>
      <c r="D21" s="34"/>
      <c r="E21" s="15"/>
      <c r="F21" s="34"/>
      <c r="G21" s="15"/>
      <c r="H21" s="34"/>
      <c r="I21" s="15"/>
      <c r="J21" s="34"/>
      <c r="K21" s="15"/>
      <c r="L21" s="34"/>
      <c r="M21" s="15"/>
      <c r="N21" s="34"/>
      <c r="O21" s="15"/>
      <c r="P21" s="34"/>
      <c r="Q21" s="15"/>
      <c r="R21" s="34"/>
      <c r="S21" s="15"/>
      <c r="T21" s="34"/>
      <c r="U21" s="15"/>
      <c r="V21" s="34"/>
      <c r="W21" s="15"/>
      <c r="X21" s="34"/>
      <c r="Y21" s="15"/>
      <c r="Z21" s="34"/>
      <c r="AA21" s="15"/>
      <c r="AB21" s="35"/>
      <c r="AC21" s="18"/>
      <c r="AD21" s="18"/>
    </row>
    <row r="22" spans="1:30" x14ac:dyDescent="0.2">
      <c r="A22" s="29" t="s">
        <v>30</v>
      </c>
      <c r="B22" s="23"/>
      <c r="C22" s="15">
        <v>120000</v>
      </c>
      <c r="D22" s="22">
        <f t="shared" ref="D22:D33" si="14">IF($C$13=0,"-",(C22*100)/$C$13)</f>
        <v>7.5646779968732663</v>
      </c>
      <c r="E22" s="24">
        <v>120000</v>
      </c>
      <c r="F22" s="22">
        <f t="shared" ref="F22:F33" si="15">IF(E$13=0,"-",(E22*100)/E$13)</f>
        <v>4.9370932040912043</v>
      </c>
      <c r="G22" s="15">
        <v>120000</v>
      </c>
      <c r="H22" s="22">
        <f t="shared" ref="H22:H33" si="16">IF(G$13=0,"-",(G22*100)/G$13)</f>
        <v>4.206069358083715</v>
      </c>
      <c r="I22" s="15">
        <v>120000</v>
      </c>
      <c r="J22" s="22">
        <f t="shared" ref="J22:J33" si="17">IF(I$13=0,"-",(I22*100)/I$13)</f>
        <v>3.247262828041197</v>
      </c>
      <c r="K22" s="15">
        <v>120000</v>
      </c>
      <c r="L22" s="22">
        <f t="shared" ref="L22:L33" si="18">IF(K$13=0,"-",(K22*100)/K$13)</f>
        <v>6.0437111408260238</v>
      </c>
      <c r="M22" s="15">
        <v>120000</v>
      </c>
      <c r="N22" s="22">
        <f t="shared" ref="N22:N33" si="19">IF(M$13=0,"-",(M22*100)/M$13)</f>
        <v>3.6208433849454384</v>
      </c>
      <c r="O22" s="15">
        <v>120000</v>
      </c>
      <c r="P22" s="22">
        <f t="shared" ref="P22:P33" si="20">IF(O$13=0,"-",(O22*100)/O$13)</f>
        <v>2.5421601370224316</v>
      </c>
      <c r="Q22" s="15">
        <v>120000</v>
      </c>
      <c r="R22" s="22">
        <f t="shared" ref="R22:R33" si="21">IF(Q$13=0,"-",(Q22*100)/Q$13)</f>
        <v>1.8184173858886266</v>
      </c>
      <c r="S22" s="15">
        <v>120000</v>
      </c>
      <c r="T22" s="22">
        <f t="shared" ref="T22:T33" si="22">IF(S$13=0,"-",(S22*100)/S$13)</f>
        <v>3.9124970044944809</v>
      </c>
      <c r="U22" s="15">
        <v>120000</v>
      </c>
      <c r="V22" s="22">
        <f t="shared" ref="V22:V33" si="23">IF(U$13=0,"-",(U22*100)/U$13)</f>
        <v>2.3547210685724211</v>
      </c>
      <c r="W22" s="15">
        <v>120000</v>
      </c>
      <c r="X22" s="22">
        <f>IF(W$13=0,"-",(W22*100)/W$13)</f>
        <v>2.3547210685724211</v>
      </c>
      <c r="Y22" s="15">
        <v>120000</v>
      </c>
      <c r="Z22" s="22">
        <f t="shared" ref="Z22:Z33" si="24">IF(Y$13=0,"-",(Y22*100)/Y$13)</f>
        <v>1.6846940630679261</v>
      </c>
      <c r="AA22" s="15">
        <f>SUM(C22,E22,G22,I22,K22,M22,O22,Q22,S22,U22,W22,Y22)</f>
        <v>1440000</v>
      </c>
      <c r="AB22" s="22">
        <f t="shared" ref="AB22:AB33" si="25">IF(AA$13=0,"-",(AA22*100)/AA$13)</f>
        <v>3.0273152128896355</v>
      </c>
      <c r="AC22" s="18"/>
      <c r="AD22" s="18"/>
    </row>
    <row r="23" spans="1:30" x14ac:dyDescent="0.2">
      <c r="A23" s="43" t="s">
        <v>48</v>
      </c>
      <c r="B23" s="23"/>
      <c r="C23" s="15">
        <v>2083.3333333333298</v>
      </c>
      <c r="D23" s="22">
        <f t="shared" si="14"/>
        <v>0.131331215223494</v>
      </c>
      <c r="E23" s="15">
        <v>2083.3333333333298</v>
      </c>
      <c r="F23" s="22">
        <f t="shared" si="15"/>
        <v>8.5713423682138828E-2</v>
      </c>
      <c r="G23" s="15">
        <v>2083.3333333333298</v>
      </c>
      <c r="H23" s="22">
        <f t="shared" si="16"/>
        <v>7.3022037466731041E-2</v>
      </c>
      <c r="I23" s="15">
        <v>2083.3333333333298</v>
      </c>
      <c r="J23" s="22">
        <f t="shared" si="17"/>
        <v>5.6376090764604023E-2</v>
      </c>
      <c r="K23" s="15">
        <v>2083.3333333333298</v>
      </c>
      <c r="L23" s="22">
        <f t="shared" si="18"/>
        <v>0.10492554063934052</v>
      </c>
      <c r="M23" s="15">
        <v>2083.3333333333298</v>
      </c>
      <c r="N23" s="22">
        <f t="shared" si="19"/>
        <v>6.2861864321969316E-2</v>
      </c>
      <c r="O23" s="15">
        <v>2083.3333333333298</v>
      </c>
      <c r="P23" s="22">
        <f t="shared" si="20"/>
        <v>4.4134724601083808E-2</v>
      </c>
      <c r="Q23" s="15">
        <v>2083.3333333333298</v>
      </c>
      <c r="R23" s="22">
        <f t="shared" si="21"/>
        <v>3.1569746282788601E-2</v>
      </c>
      <c r="S23" s="15">
        <v>2083.3333333333298</v>
      </c>
      <c r="T23" s="22">
        <f t="shared" si="22"/>
        <v>6.7925295216917966E-2</v>
      </c>
      <c r="U23" s="15">
        <v>2083.3333333333298</v>
      </c>
      <c r="V23" s="22">
        <f t="shared" si="23"/>
        <v>4.088057410716002E-2</v>
      </c>
      <c r="W23" s="15">
        <v>2083.3333333333298</v>
      </c>
      <c r="X23" s="22">
        <f t="shared" ref="X23" si="26">IF(W$13=0,"-",(W23*100)/W$13)</f>
        <v>4.088057410716002E-2</v>
      </c>
      <c r="Y23" s="15">
        <v>2083.3333333333298</v>
      </c>
      <c r="Z23" s="22">
        <f t="shared" si="24"/>
        <v>2.9248160817151449E-2</v>
      </c>
      <c r="AA23" s="15">
        <f>SUM(Y23,W23,U23,S23,Q23,O23,M23,K23,I23,G23,E23,C23)</f>
        <v>24999.999999999953</v>
      </c>
      <c r="AB23" s="22">
        <f t="shared" si="25"/>
        <v>5.2557555779333853E-2</v>
      </c>
      <c r="AC23" s="18"/>
      <c r="AD23" s="18"/>
    </row>
    <row r="24" spans="1:30" x14ac:dyDescent="0.2">
      <c r="A24" s="36" t="s">
        <v>17</v>
      </c>
      <c r="B24" s="23"/>
      <c r="C24" s="24">
        <v>0</v>
      </c>
      <c r="D24" s="22">
        <f t="shared" si="14"/>
        <v>0</v>
      </c>
      <c r="E24" s="24">
        <v>0</v>
      </c>
      <c r="F24" s="22">
        <f t="shared" si="15"/>
        <v>0</v>
      </c>
      <c r="G24" s="24">
        <v>0</v>
      </c>
      <c r="H24" s="22">
        <f t="shared" si="16"/>
        <v>0</v>
      </c>
      <c r="I24" s="24">
        <v>0</v>
      </c>
      <c r="J24" s="22">
        <f t="shared" si="17"/>
        <v>0</v>
      </c>
      <c r="K24" s="24">
        <v>0</v>
      </c>
      <c r="L24" s="22">
        <f t="shared" si="18"/>
        <v>0</v>
      </c>
      <c r="M24" s="24">
        <v>27500</v>
      </c>
      <c r="N24" s="22">
        <f t="shared" si="19"/>
        <v>0.82977660904999628</v>
      </c>
      <c r="O24" s="24">
        <v>0</v>
      </c>
      <c r="P24" s="22">
        <f t="shared" si="20"/>
        <v>0</v>
      </c>
      <c r="Q24" s="24">
        <v>0</v>
      </c>
      <c r="R24" s="22">
        <f t="shared" si="21"/>
        <v>0</v>
      </c>
      <c r="S24" s="24">
        <v>0</v>
      </c>
      <c r="T24" s="22">
        <f t="shared" si="22"/>
        <v>0</v>
      </c>
      <c r="U24" s="24">
        <v>0</v>
      </c>
      <c r="V24" s="22">
        <f t="shared" si="23"/>
        <v>0</v>
      </c>
      <c r="W24" s="24">
        <v>0</v>
      </c>
      <c r="X24" s="22">
        <f>IF(W$13=0,"-",(W24*100)/W$13)</f>
        <v>0</v>
      </c>
      <c r="Y24" s="24">
        <v>0</v>
      </c>
      <c r="Z24" s="22">
        <f t="shared" si="24"/>
        <v>0</v>
      </c>
      <c r="AA24" s="24">
        <f>SUM(Y24,W24,U24,S24,Q24,O24,M24,K24,I24,G24,E24,C24)</f>
        <v>27500</v>
      </c>
      <c r="AB24" s="22">
        <f t="shared" si="25"/>
        <v>5.7813311357267347E-2</v>
      </c>
      <c r="AC24" s="18"/>
      <c r="AD24" s="18"/>
    </row>
    <row r="25" spans="1:30" x14ac:dyDescent="0.2">
      <c r="A25" s="36" t="s">
        <v>5</v>
      </c>
      <c r="B25" s="23"/>
      <c r="C25" s="24">
        <v>7999</v>
      </c>
      <c r="D25" s="22">
        <f t="shared" si="14"/>
        <v>0.50424882747491051</v>
      </c>
      <c r="E25" s="24">
        <v>7999</v>
      </c>
      <c r="F25" s="22">
        <f t="shared" si="15"/>
        <v>0.32909840449604622</v>
      </c>
      <c r="G25" s="24">
        <v>7999</v>
      </c>
      <c r="H25" s="22">
        <f t="shared" si="16"/>
        <v>0.2803695732942636</v>
      </c>
      <c r="I25" s="24">
        <v>7999</v>
      </c>
      <c r="J25" s="22">
        <f t="shared" si="17"/>
        <v>0.2164571280125128</v>
      </c>
      <c r="K25" s="24">
        <v>7999</v>
      </c>
      <c r="L25" s="22">
        <f t="shared" si="18"/>
        <v>0.40286371179556141</v>
      </c>
      <c r="M25" s="24">
        <v>7999</v>
      </c>
      <c r="N25" s="22">
        <f t="shared" si="19"/>
        <v>0.24135938530148801</v>
      </c>
      <c r="O25" s="24">
        <v>7999</v>
      </c>
      <c r="P25" s="22">
        <f t="shared" si="20"/>
        <v>0.16945615780035359</v>
      </c>
      <c r="Q25" s="24">
        <v>7999</v>
      </c>
      <c r="R25" s="22">
        <f t="shared" si="21"/>
        <v>0.12121267224769269</v>
      </c>
      <c r="S25" s="24">
        <v>7999</v>
      </c>
      <c r="T25" s="22">
        <f t="shared" si="22"/>
        <v>0.26080052949126126</v>
      </c>
      <c r="U25" s="24">
        <v>7999</v>
      </c>
      <c r="V25" s="22">
        <f t="shared" si="23"/>
        <v>0.1569617818959233</v>
      </c>
      <c r="W25" s="24">
        <v>7999</v>
      </c>
      <c r="X25" s="22">
        <f t="shared" ref="X25" si="27">IF(W$13=0,"-",(W25*100)/W$13)</f>
        <v>0.1569617818959233</v>
      </c>
      <c r="Y25" s="24">
        <v>7999</v>
      </c>
      <c r="Z25" s="22">
        <f t="shared" si="24"/>
        <v>0.11229889842066951</v>
      </c>
      <c r="AA25" s="24">
        <f>SUM(C25,E25,G25,I25,K25,M25,O25,Q25,S25,U25,W25,Y25)</f>
        <v>95988</v>
      </c>
      <c r="AB25" s="22">
        <f t="shared" si="25"/>
        <v>0.20179578656586827</v>
      </c>
      <c r="AC25" s="18"/>
      <c r="AD25" s="18"/>
    </row>
    <row r="26" spans="1:30" x14ac:dyDescent="0.2">
      <c r="A26" s="36" t="s">
        <v>24</v>
      </c>
      <c r="B26" s="23"/>
      <c r="C26" s="24"/>
      <c r="D26" s="22">
        <f t="shared" si="14"/>
        <v>0</v>
      </c>
      <c r="E26" s="24"/>
      <c r="F26" s="22">
        <f t="shared" si="15"/>
        <v>0</v>
      </c>
      <c r="G26" s="24"/>
      <c r="H26" s="22">
        <f>IF(G$13=0,"-",(G26*100)/G$13)</f>
        <v>0</v>
      </c>
      <c r="I26" s="24"/>
      <c r="J26" s="22">
        <f t="shared" si="17"/>
        <v>0</v>
      </c>
      <c r="K26" s="24"/>
      <c r="L26" s="22">
        <f t="shared" si="18"/>
        <v>0</v>
      </c>
      <c r="M26" s="24"/>
      <c r="N26" s="22">
        <f t="shared" si="19"/>
        <v>0</v>
      </c>
      <c r="O26" s="24"/>
      <c r="P26" s="22">
        <f t="shared" si="20"/>
        <v>0</v>
      </c>
      <c r="Q26" s="24"/>
      <c r="R26" s="22">
        <f t="shared" si="21"/>
        <v>0</v>
      </c>
      <c r="S26" s="24"/>
      <c r="T26" s="22">
        <f t="shared" si="22"/>
        <v>0</v>
      </c>
      <c r="U26" s="24"/>
      <c r="V26" s="22">
        <f t="shared" si="23"/>
        <v>0</v>
      </c>
      <c r="W26" s="24"/>
      <c r="X26" s="22">
        <f t="shared" ref="X26:X33" si="28">IF(W$13=0,"-",(W26*100)/W$13)</f>
        <v>0</v>
      </c>
      <c r="Y26" s="24"/>
      <c r="Z26" s="22">
        <f t="shared" si="24"/>
        <v>0</v>
      </c>
      <c r="AA26" s="24">
        <f>SUM(C26,E26,G26,I26,K26,M26,O26,Q26,S26,U26,W26,Y26)</f>
        <v>0</v>
      </c>
      <c r="AB26" s="22">
        <f t="shared" si="25"/>
        <v>0</v>
      </c>
      <c r="AC26" s="18"/>
      <c r="AD26" s="18"/>
    </row>
    <row r="27" spans="1:30" x14ac:dyDescent="0.2">
      <c r="A27" s="57" t="s">
        <v>26</v>
      </c>
      <c r="B27" s="23"/>
      <c r="C27" s="57">
        <v>6007.35</v>
      </c>
      <c r="D27" s="22">
        <f t="shared" si="14"/>
        <v>0.3786972363709718</v>
      </c>
      <c r="E27" s="57">
        <v>6007.35</v>
      </c>
      <c r="F27" s="22">
        <f t="shared" si="15"/>
        <v>0.24715705716331082</v>
      </c>
      <c r="G27" s="57">
        <v>6007.35</v>
      </c>
      <c r="H27" s="22">
        <f t="shared" ref="H27:H31" si="29">IF(G$13=0,"-",(G27*100)/G$13)</f>
        <v>0.21056108965236836</v>
      </c>
      <c r="I27" s="57">
        <v>6007.35</v>
      </c>
      <c r="J27" s="22">
        <f t="shared" si="17"/>
        <v>0.16256203625027738</v>
      </c>
      <c r="K27" s="57">
        <v>6007.35</v>
      </c>
      <c r="L27" s="22">
        <f t="shared" si="18"/>
        <v>0.30255573434867683</v>
      </c>
      <c r="M27" s="57">
        <v>6007.35</v>
      </c>
      <c r="N27" s="22">
        <f t="shared" si="19"/>
        <v>0.18126394590459982</v>
      </c>
      <c r="O27" s="57">
        <v>6007.35</v>
      </c>
      <c r="P27" s="22">
        <f t="shared" si="20"/>
        <v>0.12726371415951418</v>
      </c>
      <c r="Q27" s="57">
        <v>6007.35</v>
      </c>
      <c r="R27" s="22">
        <f t="shared" si="21"/>
        <v>9.1032247359317003E-2</v>
      </c>
      <c r="S27" s="57">
        <v>6007.35</v>
      </c>
      <c r="T27" s="22">
        <f t="shared" si="22"/>
        <v>0.19586449066624934</v>
      </c>
      <c r="U27" s="57">
        <v>6007.35</v>
      </c>
      <c r="V27" s="22">
        <f t="shared" si="23"/>
        <v>0.1178802800940711</v>
      </c>
      <c r="W27" s="57">
        <v>6007.35</v>
      </c>
      <c r="X27" s="22">
        <f t="shared" si="28"/>
        <v>0.1178802800940711</v>
      </c>
      <c r="Y27" s="57">
        <v>6007.35</v>
      </c>
      <c r="Z27" s="22">
        <f t="shared" si="24"/>
        <v>8.4337890664759219E-2</v>
      </c>
      <c r="AA27" s="24">
        <f>SUM(C27,E27,G27,I27,K27,M27,O27,Q27,S27,U27,W27,Y27)</f>
        <v>72088.2</v>
      </c>
      <c r="AB27" s="22">
        <f t="shared" si="25"/>
        <v>0.15155118370127127</v>
      </c>
      <c r="AC27" s="18"/>
      <c r="AD27" s="18"/>
    </row>
    <row r="28" spans="1:30" x14ac:dyDescent="0.2">
      <c r="A28" s="36" t="s">
        <v>28</v>
      </c>
      <c r="B28" s="23"/>
      <c r="C28" s="24">
        <v>1000</v>
      </c>
      <c r="D28" s="22">
        <f t="shared" si="14"/>
        <v>6.3038983307277224E-2</v>
      </c>
      <c r="E28" s="24">
        <v>1000</v>
      </c>
      <c r="F28" s="22">
        <f t="shared" si="15"/>
        <v>4.1142443367426708E-2</v>
      </c>
      <c r="G28" s="24">
        <v>1000</v>
      </c>
      <c r="H28" s="22">
        <f t="shared" si="29"/>
        <v>3.5050577984030953E-2</v>
      </c>
      <c r="I28" s="24">
        <v>1000</v>
      </c>
      <c r="J28" s="22">
        <f t="shared" si="17"/>
        <v>2.7060523567009973E-2</v>
      </c>
      <c r="K28" s="24">
        <v>1000</v>
      </c>
      <c r="L28" s="22">
        <f t="shared" si="18"/>
        <v>5.0364259506883537E-2</v>
      </c>
      <c r="M28" s="24">
        <v>1000</v>
      </c>
      <c r="N28" s="22">
        <f t="shared" si="19"/>
        <v>3.0173694874545319E-2</v>
      </c>
      <c r="O28" s="24">
        <v>1000</v>
      </c>
      <c r="P28" s="22">
        <f t="shared" si="20"/>
        <v>2.1184667808520262E-2</v>
      </c>
      <c r="Q28" s="24">
        <v>1000</v>
      </c>
      <c r="R28" s="22">
        <f t="shared" si="21"/>
        <v>1.5153478215738553E-2</v>
      </c>
      <c r="S28" s="24">
        <v>1000</v>
      </c>
      <c r="T28" s="22">
        <f t="shared" si="22"/>
        <v>3.2604141704120675E-2</v>
      </c>
      <c r="U28" s="24">
        <v>1000</v>
      </c>
      <c r="V28" s="22">
        <f t="shared" si="23"/>
        <v>1.9622675571436841E-2</v>
      </c>
      <c r="W28" s="24">
        <v>1000</v>
      </c>
      <c r="X28" s="22">
        <f t="shared" si="28"/>
        <v>1.9622675571436841E-2</v>
      </c>
      <c r="Y28" s="24">
        <v>1000</v>
      </c>
      <c r="Z28" s="22">
        <f>IF(Y$13=0,"-",(Y28*100)/Y$13)</f>
        <v>1.4039117192232718E-2</v>
      </c>
      <c r="AA28" s="24">
        <f>SUM(C28,E28,G28,I28,K28,M28,O28,Q28,S28,U28,W28,Y28)</f>
        <v>12000</v>
      </c>
      <c r="AB28" s="22">
        <f t="shared" si="25"/>
        <v>2.5227626774080296E-2</v>
      </c>
      <c r="AC28" s="18"/>
      <c r="AD28" s="18"/>
    </row>
    <row r="29" spans="1:30" x14ac:dyDescent="0.2">
      <c r="A29" s="36" t="s">
        <v>23</v>
      </c>
      <c r="B29" s="23"/>
      <c r="C29" s="24">
        <v>1299</v>
      </c>
      <c r="D29" s="22">
        <f t="shared" si="14"/>
        <v>8.1887639316153116E-2</v>
      </c>
      <c r="E29" s="24">
        <v>1299</v>
      </c>
      <c r="F29" s="22">
        <f t="shared" si="15"/>
        <v>5.3444033934287288E-2</v>
      </c>
      <c r="G29" s="24">
        <v>1299</v>
      </c>
      <c r="H29" s="22">
        <f t="shared" si="29"/>
        <v>4.5530700801256214E-2</v>
      </c>
      <c r="I29" s="24">
        <v>1299</v>
      </c>
      <c r="J29" s="22">
        <f t="shared" si="17"/>
        <v>3.5151620113545959E-2</v>
      </c>
      <c r="K29" s="24">
        <v>1299</v>
      </c>
      <c r="L29" s="22">
        <f t="shared" si="18"/>
        <v>6.5423173099441706E-2</v>
      </c>
      <c r="M29" s="24">
        <v>1299</v>
      </c>
      <c r="N29" s="22">
        <f t="shared" si="19"/>
        <v>3.9195629642034373E-2</v>
      </c>
      <c r="O29" s="24">
        <v>1299</v>
      </c>
      <c r="P29" s="22">
        <f t="shared" si="20"/>
        <v>2.7518883483267819E-2</v>
      </c>
      <c r="Q29" s="24">
        <v>1299</v>
      </c>
      <c r="R29" s="22">
        <f t="shared" si="21"/>
        <v>1.9684368202244382E-2</v>
      </c>
      <c r="S29" s="24">
        <v>1299</v>
      </c>
      <c r="T29" s="22">
        <f t="shared" si="22"/>
        <v>4.2352780073652757E-2</v>
      </c>
      <c r="U29" s="24">
        <v>1299</v>
      </c>
      <c r="V29" s="22">
        <f t="shared" si="23"/>
        <v>2.5489855567296455E-2</v>
      </c>
      <c r="W29" s="24">
        <v>1299</v>
      </c>
      <c r="X29" s="22">
        <f t="shared" si="28"/>
        <v>2.5489855567296455E-2</v>
      </c>
      <c r="Y29" s="24">
        <v>1299</v>
      </c>
      <c r="Z29" s="22">
        <f t="shared" si="24"/>
        <v>1.82368132327103E-2</v>
      </c>
      <c r="AA29" s="24">
        <f>SUM(C29,E29,G29,I29,K29,M29,O29,Q29,S29,U29,W29,Y29)</f>
        <v>15588</v>
      </c>
      <c r="AB29" s="22">
        <f t="shared" si="25"/>
        <v>3.2770687179530307E-2</v>
      </c>
      <c r="AC29" s="18"/>
      <c r="AD29" s="18"/>
    </row>
    <row r="30" spans="1:30" x14ac:dyDescent="0.2">
      <c r="A30" s="36" t="s">
        <v>27</v>
      </c>
      <c r="B30" s="23"/>
      <c r="C30" s="24">
        <v>3500</v>
      </c>
      <c r="D30" s="22">
        <f t="shared" si="14"/>
        <v>0.22063644157547027</v>
      </c>
      <c r="E30" s="24">
        <v>3500</v>
      </c>
      <c r="F30" s="22">
        <f t="shared" si="15"/>
        <v>0.14399855178599347</v>
      </c>
      <c r="G30" s="24">
        <v>3500</v>
      </c>
      <c r="H30" s="22">
        <f t="shared" si="29"/>
        <v>0.12267702294410834</v>
      </c>
      <c r="I30" s="24">
        <v>3500</v>
      </c>
      <c r="J30" s="22">
        <f t="shared" si="17"/>
        <v>9.4711832484534908E-2</v>
      </c>
      <c r="K30" s="24">
        <v>3500</v>
      </c>
      <c r="L30" s="22">
        <f t="shared" si="18"/>
        <v>0.17627490827409237</v>
      </c>
      <c r="M30" s="24">
        <v>3500</v>
      </c>
      <c r="N30" s="22">
        <f t="shared" si="19"/>
        <v>0.10560793206090863</v>
      </c>
      <c r="O30" s="24">
        <v>3500</v>
      </c>
      <c r="P30" s="22">
        <f t="shared" si="20"/>
        <v>7.4146337329820913E-2</v>
      </c>
      <c r="Q30" s="24">
        <v>3500</v>
      </c>
      <c r="R30" s="22">
        <f t="shared" si="21"/>
        <v>5.3037173755084939E-2</v>
      </c>
      <c r="S30" s="24">
        <v>3500</v>
      </c>
      <c r="T30" s="22">
        <f t="shared" si="22"/>
        <v>0.11411449596442236</v>
      </c>
      <c r="U30" s="24">
        <v>3500</v>
      </c>
      <c r="V30" s="22">
        <f t="shared" si="23"/>
        <v>6.8679364500028942E-2</v>
      </c>
      <c r="W30" s="24">
        <v>3500</v>
      </c>
      <c r="X30" s="22">
        <f t="shared" si="28"/>
        <v>6.8679364500028942E-2</v>
      </c>
      <c r="Y30" s="24">
        <v>3500</v>
      </c>
      <c r="Z30" s="22">
        <f>IF(Y$13=0,"-",(Y30*100)/Y$13)</f>
        <v>4.9136910172814512E-2</v>
      </c>
      <c r="AA30" s="24">
        <f t="shared" ref="AA30:AA32" si="30">SUM(C30,E30,G30,I30,K30,M30,O30,Q30,S30,U30,W30,Y30)</f>
        <v>42000</v>
      </c>
      <c r="AB30" s="22">
        <f t="shared" si="25"/>
        <v>8.8296693709281032E-2</v>
      </c>
      <c r="AC30" s="18"/>
      <c r="AD30" s="18"/>
    </row>
    <row r="31" spans="1:30" x14ac:dyDescent="0.2">
      <c r="A31" s="36" t="s">
        <v>25</v>
      </c>
      <c r="B31" s="23"/>
      <c r="C31" s="24">
        <v>2000</v>
      </c>
      <c r="D31" s="22">
        <f t="shared" si="14"/>
        <v>0.12607796661455445</v>
      </c>
      <c r="E31" s="24">
        <v>2000</v>
      </c>
      <c r="F31" s="22">
        <f t="shared" si="15"/>
        <v>8.2284886734853416E-2</v>
      </c>
      <c r="G31" s="24">
        <v>2000</v>
      </c>
      <c r="H31" s="22">
        <f t="shared" si="29"/>
        <v>7.0101155968061907E-2</v>
      </c>
      <c r="I31" s="24">
        <v>2000</v>
      </c>
      <c r="J31" s="22">
        <f t="shared" si="17"/>
        <v>5.4121047134019946E-2</v>
      </c>
      <c r="K31" s="24">
        <v>2000</v>
      </c>
      <c r="L31" s="22">
        <f t="shared" si="18"/>
        <v>0.10072851901376707</v>
      </c>
      <c r="M31" s="24">
        <v>2000</v>
      </c>
      <c r="N31" s="22">
        <f t="shared" si="19"/>
        <v>6.0347389749090638E-2</v>
      </c>
      <c r="O31" s="24">
        <v>2000</v>
      </c>
      <c r="P31" s="22">
        <f t="shared" si="20"/>
        <v>4.2369335617040524E-2</v>
      </c>
      <c r="Q31" s="24">
        <v>2000</v>
      </c>
      <c r="R31" s="22">
        <f t="shared" si="21"/>
        <v>3.0306956431477107E-2</v>
      </c>
      <c r="S31" s="24">
        <v>2000</v>
      </c>
      <c r="T31" s="22">
        <f t="shared" si="22"/>
        <v>6.5208283408241349E-2</v>
      </c>
      <c r="U31" s="24">
        <v>2000</v>
      </c>
      <c r="V31" s="22"/>
      <c r="W31" s="24">
        <v>2000</v>
      </c>
      <c r="X31" s="22"/>
      <c r="Y31" s="24">
        <v>2000</v>
      </c>
      <c r="Z31" s="22">
        <f>IF(Y$13=0,"-",(Y31*100)/Y$13)</f>
        <v>2.8078234384465436E-2</v>
      </c>
      <c r="AA31" s="24">
        <f t="shared" si="30"/>
        <v>24000</v>
      </c>
      <c r="AB31" s="22">
        <f t="shared" si="25"/>
        <v>5.0455253548160592E-2</v>
      </c>
      <c r="AC31" s="18"/>
      <c r="AD31" s="18"/>
    </row>
    <row r="32" spans="1:30" x14ac:dyDescent="0.2">
      <c r="A32" s="36" t="s">
        <v>15</v>
      </c>
      <c r="B32" s="23"/>
      <c r="C32" s="24">
        <v>0</v>
      </c>
      <c r="D32" s="22">
        <f t="shared" si="14"/>
        <v>0</v>
      </c>
      <c r="E32" s="24">
        <v>0</v>
      </c>
      <c r="F32" s="22">
        <f t="shared" si="15"/>
        <v>0</v>
      </c>
      <c r="G32" s="24">
        <v>5000</v>
      </c>
      <c r="H32" s="22">
        <f t="shared" si="16"/>
        <v>0.17525288992015478</v>
      </c>
      <c r="I32" s="24">
        <v>0</v>
      </c>
      <c r="J32" s="22">
        <f t="shared" si="17"/>
        <v>0</v>
      </c>
      <c r="K32" s="24">
        <v>0</v>
      </c>
      <c r="L32" s="22">
        <f t="shared" si="18"/>
        <v>0</v>
      </c>
      <c r="M32" s="24">
        <v>5000</v>
      </c>
      <c r="N32" s="22">
        <f t="shared" si="19"/>
        <v>0.1508684743727266</v>
      </c>
      <c r="O32" s="24">
        <v>0</v>
      </c>
      <c r="P32" s="22">
        <f t="shared" si="20"/>
        <v>0</v>
      </c>
      <c r="Q32" s="24">
        <v>0</v>
      </c>
      <c r="R32" s="22">
        <f t="shared" si="21"/>
        <v>0</v>
      </c>
      <c r="S32" s="24">
        <v>5000</v>
      </c>
      <c r="T32" s="22">
        <f t="shared" si="22"/>
        <v>0.16302070852060338</v>
      </c>
      <c r="U32" s="24">
        <v>0</v>
      </c>
      <c r="V32" s="22">
        <f t="shared" si="23"/>
        <v>0</v>
      </c>
      <c r="W32" s="24">
        <v>0</v>
      </c>
      <c r="X32" s="22">
        <f t="shared" si="28"/>
        <v>0</v>
      </c>
      <c r="Y32" s="24">
        <v>5000</v>
      </c>
      <c r="Z32" s="22">
        <f t="shared" si="24"/>
        <v>7.0195585961163584E-2</v>
      </c>
      <c r="AA32" s="24">
        <f t="shared" si="30"/>
        <v>20000</v>
      </c>
      <c r="AB32" s="22">
        <f t="shared" si="25"/>
        <v>4.2046044623467158E-2</v>
      </c>
      <c r="AC32" s="18"/>
      <c r="AD32" s="18"/>
    </row>
    <row r="33" spans="1:30" x14ac:dyDescent="0.2">
      <c r="A33" s="25" t="s">
        <v>7</v>
      </c>
      <c r="B33" s="26"/>
      <c r="C33" s="27">
        <f>SUM(C22:C32)</f>
        <v>143888.68333333332</v>
      </c>
      <c r="D33" s="22">
        <f t="shared" si="14"/>
        <v>9.070596306756098</v>
      </c>
      <c r="E33" s="27">
        <f>SUM(E22:E32)</f>
        <v>143888.68333333332</v>
      </c>
      <c r="F33" s="22">
        <f t="shared" si="15"/>
        <v>5.9199320052552613</v>
      </c>
      <c r="G33" s="27">
        <f>SUM(G22:G32)</f>
        <v>148888.68333333332</v>
      </c>
      <c r="H33" s="22">
        <f t="shared" si="16"/>
        <v>5.2186344061146901</v>
      </c>
      <c r="I33" s="27">
        <f>SUM(I22:I32)</f>
        <v>143888.68333333332</v>
      </c>
      <c r="J33" s="22">
        <f t="shared" si="17"/>
        <v>3.8937031063677017</v>
      </c>
      <c r="K33" s="27">
        <f>SUM(K22:K32)</f>
        <v>143888.68333333332</v>
      </c>
      <c r="L33" s="22">
        <f t="shared" si="18"/>
        <v>7.2468469875037869</v>
      </c>
      <c r="M33" s="27">
        <f>SUM(M22:M32)</f>
        <v>176388.68333333332</v>
      </c>
      <c r="N33" s="22">
        <f t="shared" si="19"/>
        <v>5.3222983102227968</v>
      </c>
      <c r="O33" s="27">
        <f>SUM(O22:O32)</f>
        <v>143888.68333333332</v>
      </c>
      <c r="P33" s="22">
        <f t="shared" si="20"/>
        <v>3.0482339578220321</v>
      </c>
      <c r="Q33" s="27">
        <f>SUM(Q22:Q32)</f>
        <v>143888.68333333332</v>
      </c>
      <c r="R33" s="22">
        <f t="shared" si="21"/>
        <v>2.1804140283829696</v>
      </c>
      <c r="S33" s="27">
        <f>SUM(S22:S32)</f>
        <v>148888.68333333332</v>
      </c>
      <c r="T33" s="22">
        <f t="shared" si="22"/>
        <v>4.8543877295399493</v>
      </c>
      <c r="U33" s="27">
        <f>SUM(U22:U32)</f>
        <v>143888.68333333332</v>
      </c>
      <c r="V33" s="22">
        <f t="shared" si="23"/>
        <v>2.8234809514512111</v>
      </c>
      <c r="W33" s="27">
        <f>SUM(W22:W32)</f>
        <v>143888.68333333332</v>
      </c>
      <c r="X33" s="22">
        <f t="shared" si="28"/>
        <v>2.8234809514512111</v>
      </c>
      <c r="Y33" s="27">
        <f>SUM(Y22:Y32)</f>
        <v>148888.68333333332</v>
      </c>
      <c r="Z33" s="22">
        <f t="shared" si="24"/>
        <v>2.0902656739138927</v>
      </c>
      <c r="AA33" s="27">
        <f>SUM(AA22:AA32)</f>
        <v>1774164.2</v>
      </c>
      <c r="AB33" s="22">
        <f t="shared" si="25"/>
        <v>3.7298293561278957</v>
      </c>
      <c r="AC33" s="18"/>
      <c r="AD33" s="18"/>
    </row>
    <row r="34" spans="1:30" x14ac:dyDescent="0.2">
      <c r="A34" s="29"/>
      <c r="B34" s="15"/>
      <c r="C34" s="15"/>
      <c r="D34" s="34"/>
      <c r="E34" s="15"/>
      <c r="F34" s="34"/>
      <c r="G34" s="15"/>
      <c r="H34" s="34"/>
      <c r="I34" s="15"/>
      <c r="J34" s="34"/>
      <c r="K34" s="15"/>
      <c r="L34" s="34"/>
      <c r="M34" s="15"/>
      <c r="N34" s="34"/>
      <c r="O34" s="15"/>
      <c r="P34" s="34"/>
      <c r="Q34" s="15"/>
      <c r="R34" s="34"/>
      <c r="S34" s="15"/>
      <c r="T34" s="34"/>
      <c r="U34" s="15"/>
      <c r="V34" s="34"/>
      <c r="W34" s="15"/>
      <c r="X34" s="34"/>
      <c r="Y34" s="15"/>
      <c r="Z34" s="34"/>
      <c r="AA34" s="15"/>
      <c r="AB34" s="35"/>
      <c r="AC34" s="18"/>
      <c r="AD34" s="18"/>
    </row>
    <row r="35" spans="1:30" x14ac:dyDescent="0.2">
      <c r="A35" s="46" t="s">
        <v>8</v>
      </c>
      <c r="B35" s="20"/>
      <c r="C35" s="21">
        <f>C19-C33</f>
        <v>1442431.3166666667</v>
      </c>
      <c r="D35" s="22">
        <f>IF(C13=0,"-",(C35*100)/C13)</f>
        <v>90.929403693243898</v>
      </c>
      <c r="E35" s="21">
        <f>E19-E33</f>
        <v>2286691.3166666669</v>
      </c>
      <c r="F35" s="22">
        <f>IF(E13=0,"-",(E35*100)/E13)</f>
        <v>94.080067994744752</v>
      </c>
      <c r="G35" s="21">
        <f>G19-G33</f>
        <v>2704131.3166666669</v>
      </c>
      <c r="H35" s="22">
        <f>IF(G13=0,"-",(G35*100)/G13)</f>
        <v>94.781365593885312</v>
      </c>
      <c r="I35" s="21">
        <f>I19-I33</f>
        <v>3551531.3166666669</v>
      </c>
      <c r="J35" s="22">
        <f>IF(I13=0,"-",(I35*100)/I13)</f>
        <v>96.106296893632305</v>
      </c>
      <c r="K35" s="21">
        <f>K19-K33</f>
        <v>1841646.3166666667</v>
      </c>
      <c r="L35" s="22">
        <f>IF(K13=0,"-",(K35*100)/K13)</f>
        <v>92.753153012496213</v>
      </c>
      <c r="M35" s="21">
        <f>M19-M33</f>
        <v>3137756.3166666669</v>
      </c>
      <c r="N35" s="22">
        <f>IF(M13=0,"-",(M35*100)/M13)</f>
        <v>94.677701689777209</v>
      </c>
      <c r="O35" s="21">
        <f>O19-O33</f>
        <v>4576506.3166666664</v>
      </c>
      <c r="P35" s="22">
        <f>IF(O13=0,"-",(O35*100)/O13)</f>
        <v>96.951766042177965</v>
      </c>
      <c r="Q35" s="21">
        <f>Q19-Q33</f>
        <v>6455256.3166666664</v>
      </c>
      <c r="R35" s="22">
        <f>IF(Q13=0,"-",(Q35*100)/Q13)</f>
        <v>97.81958597161703</v>
      </c>
      <c r="S35" s="21">
        <f>S19-S33</f>
        <v>2918206.3166666669</v>
      </c>
      <c r="T35" s="22">
        <f>IF(S13=0,"-",(S35*100)/S13)</f>
        <v>95.145612270460063</v>
      </c>
      <c r="U35" s="21">
        <f>U19-U33</f>
        <v>4952256.3166666664</v>
      </c>
      <c r="V35" s="22">
        <f>IF(U13=0,"-",(U35*100)/U13)</f>
        <v>97.176519048548784</v>
      </c>
      <c r="W35" s="21">
        <f>W19-W33</f>
        <v>4952256.3166666664</v>
      </c>
      <c r="X35" s="22">
        <f>IF(W13=0,"-",(W35*100)/W13)</f>
        <v>97.176519048548784</v>
      </c>
      <c r="Y35" s="21">
        <f>Y19-Y33</f>
        <v>6974066.3166666664</v>
      </c>
      <c r="Z35" s="22">
        <f>IF(Y13=0,"-",(Y35*100)/Y13)</f>
        <v>97.909734326086095</v>
      </c>
      <c r="AA35" s="21">
        <f>AA19-AA33</f>
        <v>45792735.799999997</v>
      </c>
      <c r="AB35" s="22">
        <f>IF(AA13=0,"-",(AA35*100)/AA13)</f>
        <v>96.270170643872106</v>
      </c>
      <c r="AC35" s="18"/>
      <c r="AD35" s="18"/>
    </row>
    <row r="36" spans="1:30" x14ac:dyDescent="0.2">
      <c r="A36" s="47"/>
      <c r="B36" s="48"/>
      <c r="C36" s="48"/>
      <c r="D36" s="49"/>
      <c r="E36" s="48"/>
      <c r="F36" s="49"/>
      <c r="G36" s="48"/>
      <c r="H36" s="49"/>
      <c r="I36" s="48"/>
      <c r="J36" s="49"/>
      <c r="K36" s="48"/>
      <c r="L36" s="49"/>
      <c r="M36" s="48"/>
      <c r="N36" s="49"/>
      <c r="O36" s="48"/>
      <c r="P36" s="49"/>
      <c r="Q36" s="48"/>
      <c r="R36" s="49"/>
      <c r="S36" s="48"/>
      <c r="T36" s="49"/>
      <c r="U36" s="48"/>
      <c r="V36" s="49"/>
      <c r="W36" s="48"/>
      <c r="X36" s="49"/>
      <c r="Y36" s="48"/>
      <c r="Z36" s="49"/>
      <c r="AA36" s="48"/>
      <c r="AB36" s="49"/>
      <c r="AC36" s="48"/>
      <c r="AD36" s="48"/>
    </row>
    <row r="37" spans="1:30" x14ac:dyDescent="0.2">
      <c r="A37" s="51"/>
      <c r="B37" s="44"/>
      <c r="C37" s="44"/>
      <c r="D37" s="50"/>
      <c r="E37" s="44"/>
      <c r="F37" s="50"/>
      <c r="G37" s="44"/>
      <c r="H37" s="50"/>
      <c r="I37" s="44"/>
      <c r="J37" s="50"/>
      <c r="K37" s="44"/>
      <c r="L37" s="50"/>
      <c r="M37" s="44"/>
      <c r="N37" s="50"/>
      <c r="O37" s="44"/>
      <c r="P37" s="50"/>
      <c r="Q37" s="44"/>
      <c r="R37" s="50"/>
      <c r="S37" s="44"/>
      <c r="T37" s="50"/>
      <c r="U37" s="44"/>
      <c r="V37" s="50"/>
      <c r="W37" s="44"/>
      <c r="X37" s="50"/>
      <c r="Y37" s="44"/>
      <c r="Z37" s="50"/>
      <c r="AA37" s="44"/>
      <c r="AB37" s="50"/>
      <c r="AC37" s="44"/>
      <c r="AD37" s="44"/>
    </row>
    <row r="38" spans="1:30" x14ac:dyDescent="0.2">
      <c r="A38" s="44"/>
      <c r="B38" s="44"/>
      <c r="C38" s="44"/>
      <c r="D38" s="50"/>
      <c r="E38" s="44"/>
      <c r="F38" s="50"/>
      <c r="G38" s="44"/>
      <c r="H38" s="50"/>
      <c r="I38" s="44"/>
      <c r="J38" s="50"/>
      <c r="K38" s="44"/>
      <c r="L38" s="50"/>
      <c r="M38" s="44"/>
      <c r="N38" s="50"/>
      <c r="O38" s="44"/>
      <c r="P38" s="50"/>
      <c r="Q38" s="44"/>
      <c r="R38" s="50"/>
      <c r="S38" s="44"/>
      <c r="T38" s="50"/>
      <c r="U38" s="44"/>
      <c r="V38" s="50"/>
      <c r="W38" s="44"/>
      <c r="X38" s="50"/>
      <c r="Y38" s="44"/>
      <c r="Z38" s="50"/>
      <c r="AA38" s="44"/>
      <c r="AB38" s="50"/>
      <c r="AC38" s="44"/>
      <c r="AD38" s="44"/>
    </row>
    <row r="39" spans="1:30" x14ac:dyDescent="0.2">
      <c r="A39" s="51"/>
      <c r="B39" s="44"/>
      <c r="C39" s="44"/>
      <c r="D39" s="50"/>
      <c r="E39" s="44"/>
      <c r="F39" s="50"/>
      <c r="G39" s="44"/>
      <c r="H39" s="50"/>
      <c r="I39" s="44"/>
      <c r="J39" s="50"/>
      <c r="K39" s="44"/>
      <c r="L39" s="50"/>
      <c r="M39" s="44"/>
      <c r="N39" s="50"/>
      <c r="O39" s="44"/>
      <c r="P39" s="50"/>
      <c r="Q39" s="44"/>
      <c r="R39" s="50"/>
      <c r="S39" s="44"/>
      <c r="T39" s="50"/>
      <c r="U39" s="44"/>
      <c r="V39" s="50"/>
      <c r="W39" s="44"/>
      <c r="X39" s="50"/>
      <c r="Y39" s="44"/>
      <c r="Z39" s="50"/>
      <c r="AA39" s="44"/>
      <c r="AB39" s="50"/>
      <c r="AC39" s="44"/>
      <c r="AD39" s="44"/>
    </row>
    <row r="40" spans="1:30" x14ac:dyDescent="0.2">
      <c r="A40" s="51"/>
      <c r="B40" s="44"/>
      <c r="C40" s="44"/>
      <c r="D40" s="50"/>
      <c r="E40" s="44"/>
      <c r="F40" s="50"/>
      <c r="G40" s="44"/>
      <c r="H40" s="50"/>
      <c r="I40" s="44"/>
      <c r="J40" s="50"/>
      <c r="K40" s="44"/>
      <c r="L40" s="50"/>
      <c r="M40" s="44"/>
      <c r="N40" s="50"/>
      <c r="O40" s="44"/>
      <c r="P40" s="50"/>
      <c r="Q40" s="44"/>
      <c r="R40" s="50"/>
      <c r="S40" s="44"/>
      <c r="T40" s="50"/>
      <c r="U40" s="44"/>
      <c r="V40" s="50"/>
      <c r="W40" s="44"/>
      <c r="X40" s="50"/>
      <c r="Y40" s="44"/>
      <c r="Z40" s="50"/>
      <c r="AA40" s="44"/>
      <c r="AB40" s="50"/>
      <c r="AC40" s="44"/>
      <c r="AD40" s="44"/>
    </row>
    <row r="41" spans="1:30" x14ac:dyDescent="0.2">
      <c r="A41" s="51"/>
      <c r="B41" s="44"/>
      <c r="C41" s="44"/>
      <c r="D41" s="50"/>
      <c r="E41" s="44"/>
      <c r="F41" s="50"/>
      <c r="G41" s="44"/>
      <c r="H41" s="50"/>
      <c r="I41" s="44"/>
      <c r="J41" s="50"/>
      <c r="K41" s="44"/>
      <c r="L41" s="50"/>
      <c r="M41" s="44"/>
      <c r="N41" s="50"/>
      <c r="O41" s="44"/>
      <c r="P41" s="50"/>
      <c r="Q41" s="44"/>
      <c r="R41" s="50"/>
      <c r="S41" s="44"/>
      <c r="T41" s="50"/>
      <c r="U41" s="44"/>
      <c r="V41" s="50"/>
      <c r="W41" s="44"/>
      <c r="X41" s="50"/>
      <c r="Y41" s="44"/>
      <c r="Z41" s="50"/>
      <c r="AA41" s="44"/>
      <c r="AB41" s="50"/>
      <c r="AC41" s="44"/>
      <c r="AD41" s="44"/>
    </row>
    <row r="42" spans="1:30" x14ac:dyDescent="0.2">
      <c r="A42" s="51"/>
      <c r="B42" s="44"/>
      <c r="C42" s="44"/>
      <c r="D42" s="50"/>
      <c r="E42" s="44"/>
      <c r="F42" s="50"/>
      <c r="G42" s="44"/>
      <c r="H42" s="50"/>
      <c r="I42" s="44"/>
      <c r="J42" s="50"/>
      <c r="K42" s="44"/>
      <c r="L42" s="50"/>
      <c r="M42" s="44"/>
      <c r="N42" s="50"/>
      <c r="O42" s="44"/>
      <c r="P42" s="50"/>
      <c r="Q42" s="44"/>
      <c r="R42" s="50"/>
      <c r="S42" s="44"/>
      <c r="T42" s="50"/>
      <c r="U42" s="44"/>
      <c r="V42" s="50"/>
      <c r="W42" s="44"/>
      <c r="X42" s="50"/>
      <c r="Y42" s="44"/>
      <c r="Z42" s="50"/>
      <c r="AA42" s="44"/>
      <c r="AB42" s="50"/>
      <c r="AC42" s="44"/>
      <c r="AD42" s="44"/>
    </row>
    <row r="43" spans="1:30" x14ac:dyDescent="0.2">
      <c r="A43" s="51"/>
      <c r="B43" s="44"/>
      <c r="C43" s="44"/>
      <c r="D43" s="50"/>
      <c r="E43" s="44"/>
      <c r="F43" s="50"/>
      <c r="G43" s="44"/>
      <c r="H43" s="50"/>
      <c r="I43" s="44"/>
      <c r="J43" s="50"/>
      <c r="K43" s="44"/>
      <c r="L43" s="50"/>
      <c r="M43" s="44"/>
      <c r="N43" s="50"/>
      <c r="O43" s="44"/>
      <c r="P43" s="50"/>
      <c r="Q43" s="44"/>
      <c r="R43" s="50"/>
      <c r="S43" s="44"/>
      <c r="T43" s="50"/>
      <c r="U43" s="44"/>
      <c r="V43" s="50"/>
      <c r="W43" s="44"/>
      <c r="X43" s="50"/>
      <c r="Y43" s="44"/>
      <c r="Z43" s="50"/>
      <c r="AA43" s="44"/>
      <c r="AB43" s="50"/>
      <c r="AC43" s="44"/>
      <c r="AD43" s="44"/>
    </row>
    <row r="44" spans="1:30" x14ac:dyDescent="0.2">
      <c r="A44" s="51"/>
      <c r="B44" s="44"/>
      <c r="C44" s="44"/>
      <c r="D44" s="50"/>
      <c r="E44" s="44"/>
      <c r="F44" s="50"/>
      <c r="G44" s="44"/>
      <c r="H44" s="50"/>
      <c r="I44" s="44"/>
      <c r="J44" s="50"/>
      <c r="K44" s="44"/>
      <c r="L44" s="50"/>
      <c r="M44" s="44"/>
      <c r="N44" s="50"/>
      <c r="O44" s="44"/>
      <c r="P44" s="50"/>
      <c r="Q44" s="44"/>
      <c r="R44" s="50"/>
      <c r="S44" s="44"/>
      <c r="T44" s="50"/>
      <c r="U44" s="44"/>
      <c r="V44" s="50"/>
      <c r="W44" s="44"/>
      <c r="X44" s="50"/>
      <c r="Y44" s="44"/>
      <c r="Z44" s="50"/>
      <c r="AA44" s="44"/>
      <c r="AB44" s="50"/>
      <c r="AC44" s="44"/>
      <c r="AD44" s="44"/>
    </row>
    <row r="45" spans="1:30" x14ac:dyDescent="0.2">
      <c r="A45" s="51"/>
      <c r="B45" s="44"/>
      <c r="C45" s="44"/>
      <c r="D45" s="50"/>
      <c r="E45" s="44"/>
      <c r="F45" s="50"/>
      <c r="G45" s="44"/>
      <c r="H45" s="50"/>
      <c r="I45" s="44"/>
      <c r="J45" s="50"/>
      <c r="K45" s="44"/>
      <c r="L45" s="50"/>
      <c r="M45" s="44"/>
      <c r="N45" s="50"/>
      <c r="O45" s="44"/>
      <c r="P45" s="50"/>
      <c r="Q45" s="44"/>
      <c r="R45" s="50"/>
      <c r="S45" s="44"/>
      <c r="T45" s="50"/>
      <c r="U45" s="44"/>
      <c r="V45" s="50"/>
      <c r="W45" s="44"/>
      <c r="X45" s="50"/>
      <c r="Y45" s="44"/>
      <c r="Z45" s="50"/>
      <c r="AA45" s="44"/>
      <c r="AB45" s="50"/>
      <c r="AC45" s="44"/>
      <c r="AD45" s="44"/>
    </row>
    <row r="46" spans="1:30" x14ac:dyDescent="0.2">
      <c r="A46" s="51"/>
      <c r="B46" s="44"/>
      <c r="C46" s="44"/>
      <c r="D46" s="50"/>
      <c r="E46" s="44"/>
      <c r="F46" s="50"/>
      <c r="G46" s="44"/>
      <c r="H46" s="50"/>
      <c r="I46" s="44"/>
      <c r="J46" s="50"/>
      <c r="K46" s="44"/>
      <c r="L46" s="50"/>
      <c r="M46" s="44"/>
      <c r="N46" s="50"/>
      <c r="O46" s="44"/>
      <c r="P46" s="50"/>
      <c r="Q46" s="44"/>
      <c r="R46" s="50"/>
      <c r="S46" s="44"/>
      <c r="T46" s="50"/>
      <c r="U46" s="44"/>
      <c r="V46" s="50"/>
      <c r="W46" s="44"/>
      <c r="X46" s="50"/>
      <c r="Y46" s="44"/>
      <c r="Z46" s="50"/>
      <c r="AA46" s="44"/>
      <c r="AB46" s="50"/>
      <c r="AC46" s="44"/>
      <c r="AD46" s="44"/>
    </row>
    <row r="47" spans="1:30" x14ac:dyDescent="0.2">
      <c r="A47" s="51"/>
      <c r="B47" s="44"/>
      <c r="C47" s="44"/>
      <c r="D47" s="50"/>
      <c r="E47" s="44"/>
      <c r="F47" s="50"/>
      <c r="G47" s="44"/>
      <c r="H47" s="50"/>
      <c r="I47" s="44"/>
      <c r="J47" s="50"/>
      <c r="K47" s="44"/>
      <c r="L47" s="50"/>
      <c r="M47" s="44"/>
      <c r="N47" s="50"/>
      <c r="O47" s="44"/>
      <c r="P47" s="50"/>
      <c r="Q47" s="44"/>
      <c r="R47" s="50"/>
      <c r="S47" s="44"/>
      <c r="T47" s="50"/>
      <c r="U47" s="44"/>
      <c r="V47" s="50"/>
      <c r="W47" s="44"/>
      <c r="X47" s="50"/>
      <c r="Y47" s="44"/>
      <c r="Z47" s="50"/>
      <c r="AA47" s="44"/>
      <c r="AB47" s="50"/>
      <c r="AC47" s="44"/>
      <c r="AD47" s="44"/>
    </row>
    <row r="48" spans="1:30" x14ac:dyDescent="0.2">
      <c r="A48" s="51"/>
      <c r="B48" s="44"/>
      <c r="C48" s="44"/>
      <c r="D48" s="50"/>
      <c r="E48" s="44"/>
      <c r="F48" s="50"/>
      <c r="G48" s="44"/>
      <c r="H48" s="50"/>
      <c r="I48" s="44"/>
      <c r="J48" s="50"/>
      <c r="K48" s="44"/>
      <c r="L48" s="50"/>
      <c r="M48" s="44"/>
      <c r="N48" s="50"/>
      <c r="O48" s="44"/>
      <c r="P48" s="50"/>
      <c r="Q48" s="44"/>
      <c r="R48" s="50"/>
      <c r="S48" s="44"/>
      <c r="T48" s="50"/>
      <c r="U48" s="44"/>
      <c r="V48" s="50"/>
      <c r="W48" s="44"/>
      <c r="X48" s="50"/>
      <c r="Y48" s="44"/>
      <c r="Z48" s="50"/>
      <c r="AA48" s="44"/>
      <c r="AB48" s="50"/>
      <c r="AC48" s="44"/>
      <c r="AD48" s="44"/>
    </row>
    <row r="49" spans="1:30" x14ac:dyDescent="0.2">
      <c r="A49" s="51"/>
      <c r="B49" s="44"/>
      <c r="C49" s="44"/>
      <c r="D49" s="50"/>
      <c r="E49" s="44"/>
      <c r="F49" s="50"/>
      <c r="G49" s="44"/>
      <c r="H49" s="50"/>
      <c r="I49" s="44"/>
      <c r="J49" s="50"/>
      <c r="K49" s="44"/>
      <c r="L49" s="50"/>
      <c r="M49" s="44"/>
      <c r="N49" s="50"/>
      <c r="O49" s="44"/>
      <c r="P49" s="50"/>
      <c r="Q49" s="44"/>
      <c r="R49" s="50"/>
      <c r="S49" s="44"/>
      <c r="T49" s="50"/>
      <c r="U49" s="44"/>
      <c r="V49" s="50"/>
      <c r="W49" s="44"/>
      <c r="X49" s="50"/>
      <c r="Y49" s="44"/>
      <c r="Z49" s="50"/>
      <c r="AA49" s="44"/>
      <c r="AB49" s="50"/>
      <c r="AC49" s="44"/>
      <c r="AD49" s="44"/>
    </row>
    <row r="50" spans="1:30" x14ac:dyDescent="0.2">
      <c r="A50" s="51"/>
      <c r="B50" s="44"/>
      <c r="C50" s="44"/>
      <c r="D50" s="50"/>
      <c r="E50" s="44"/>
      <c r="F50" s="50"/>
      <c r="G50" s="44"/>
      <c r="H50" s="50"/>
      <c r="I50" s="44"/>
      <c r="J50" s="50"/>
      <c r="K50" s="44"/>
      <c r="L50" s="50"/>
      <c r="M50" s="44"/>
      <c r="N50" s="50"/>
      <c r="O50" s="44"/>
      <c r="P50" s="50"/>
      <c r="Q50" s="44"/>
      <c r="R50" s="50"/>
      <c r="S50" s="44"/>
      <c r="T50" s="50"/>
      <c r="U50" s="44"/>
      <c r="V50" s="50"/>
      <c r="W50" s="44"/>
      <c r="X50" s="50"/>
      <c r="Y50" s="44"/>
      <c r="Z50" s="50"/>
      <c r="AA50" s="44"/>
      <c r="AB50" s="50"/>
      <c r="AC50" s="44"/>
      <c r="AD50" s="44"/>
    </row>
    <row r="51" spans="1:30" x14ac:dyDescent="0.2">
      <c r="A51" s="51"/>
      <c r="B51" s="44"/>
      <c r="C51" s="44"/>
      <c r="D51" s="50"/>
      <c r="E51" s="44" t="s">
        <v>33</v>
      </c>
      <c r="F51" s="50" t="s">
        <v>34</v>
      </c>
      <c r="G51" s="44" t="s">
        <v>35</v>
      </c>
      <c r="H51" s="50"/>
      <c r="I51" s="44" t="s">
        <v>38</v>
      </c>
      <c r="J51" s="50"/>
      <c r="K51" s="44"/>
      <c r="L51" s="50"/>
      <c r="M51" s="44" t="s">
        <v>39</v>
      </c>
      <c r="N51" s="50"/>
      <c r="O51" s="44"/>
      <c r="P51" s="50"/>
      <c r="Q51" s="50" t="s">
        <v>45</v>
      </c>
      <c r="R51" s="50"/>
      <c r="S51" s="44"/>
      <c r="T51" s="50"/>
      <c r="U51" s="44"/>
      <c r="V51" s="50"/>
      <c r="W51" s="44"/>
      <c r="X51" s="50"/>
      <c r="Y51" s="44"/>
      <c r="Z51" s="50"/>
      <c r="AA51" s="44"/>
      <c r="AB51" s="50"/>
      <c r="AC51" s="44"/>
      <c r="AD51" s="44"/>
    </row>
    <row r="52" spans="1:30" x14ac:dyDescent="0.2">
      <c r="A52" s="51"/>
      <c r="B52" s="44"/>
      <c r="C52" s="44" t="s">
        <v>32</v>
      </c>
      <c r="D52" s="50"/>
      <c r="E52" s="44">
        <v>100000</v>
      </c>
      <c r="F52" s="50">
        <v>0</v>
      </c>
      <c r="G52" s="44">
        <v>8</v>
      </c>
      <c r="H52" s="50"/>
      <c r="I52" s="52">
        <v>12500</v>
      </c>
      <c r="J52" s="50"/>
      <c r="K52" s="44"/>
      <c r="L52" s="50"/>
      <c r="M52" s="53">
        <v>1041.67</v>
      </c>
      <c r="N52" s="50"/>
      <c r="O52" s="44"/>
      <c r="P52" s="50"/>
      <c r="Q52" s="44"/>
      <c r="R52" s="50"/>
      <c r="S52" s="44"/>
      <c r="T52" s="50"/>
      <c r="U52" s="44"/>
      <c r="V52" s="50"/>
      <c r="W52" s="44"/>
      <c r="X52" s="50"/>
      <c r="Y52" s="44"/>
      <c r="Z52" s="50"/>
      <c r="AA52" s="44"/>
      <c r="AB52" s="50"/>
      <c r="AC52" s="44"/>
      <c r="AD52" s="44"/>
    </row>
    <row r="53" spans="1:30" x14ac:dyDescent="0.2">
      <c r="A53" s="51"/>
      <c r="B53" s="44"/>
      <c r="C53" s="44" t="s">
        <v>31</v>
      </c>
      <c r="D53" s="44"/>
      <c r="E53" s="44">
        <v>50000</v>
      </c>
      <c r="F53" s="44">
        <v>0</v>
      </c>
      <c r="G53" s="44">
        <v>8</v>
      </c>
      <c r="H53" s="44"/>
      <c r="I53" s="52">
        <v>6250</v>
      </c>
      <c r="J53" s="50"/>
      <c r="K53" s="44"/>
      <c r="L53" s="44"/>
      <c r="M53" s="53">
        <v>520.83000000000004</v>
      </c>
      <c r="N53" s="50"/>
      <c r="O53" s="44"/>
      <c r="P53" s="50"/>
      <c r="Q53" s="44"/>
      <c r="R53" s="50"/>
      <c r="S53" s="44"/>
      <c r="T53" s="50"/>
      <c r="U53" s="44"/>
      <c r="V53" s="50"/>
      <c r="W53" s="44"/>
      <c r="X53" s="50"/>
      <c r="Y53" s="44"/>
      <c r="Z53" s="50"/>
      <c r="AA53" s="44"/>
      <c r="AB53" s="50"/>
      <c r="AC53" s="44"/>
      <c r="AD53" s="44"/>
    </row>
    <row r="54" spans="1:30" x14ac:dyDescent="0.2">
      <c r="A54" s="51"/>
      <c r="B54" s="44"/>
      <c r="C54" s="44" t="s">
        <v>36</v>
      </c>
      <c r="D54" s="44"/>
      <c r="E54" s="44">
        <v>160000</v>
      </c>
      <c r="F54" s="44">
        <v>0</v>
      </c>
      <c r="G54" s="44">
        <v>3</v>
      </c>
      <c r="H54" s="50"/>
      <c r="I54" s="44">
        <v>10667</v>
      </c>
      <c r="J54" s="50"/>
      <c r="K54" s="44"/>
      <c r="L54" s="50"/>
      <c r="M54" s="53">
        <v>4444.8500000000004</v>
      </c>
      <c r="N54" s="50"/>
      <c r="O54" s="44"/>
      <c r="P54" s="50"/>
      <c r="Q54" s="44"/>
      <c r="R54" s="50"/>
      <c r="S54" s="44"/>
      <c r="T54" s="50"/>
      <c r="U54" s="44"/>
      <c r="V54" s="50"/>
      <c r="W54" s="44"/>
      <c r="X54" s="50"/>
      <c r="Y54" s="44"/>
      <c r="Z54" s="50"/>
      <c r="AA54" s="44"/>
      <c r="AB54" s="50"/>
      <c r="AC54" s="44"/>
      <c r="AD54" s="44"/>
    </row>
    <row r="55" spans="1:30" x14ac:dyDescent="0.2">
      <c r="A55" s="51"/>
      <c r="B55" s="44"/>
      <c r="C55" s="44"/>
      <c r="D55" s="44"/>
      <c r="E55" s="44"/>
      <c r="F55" s="44"/>
      <c r="G55" s="44"/>
      <c r="H55" s="50"/>
      <c r="I55" s="44"/>
      <c r="J55" s="50"/>
      <c r="K55" s="44"/>
      <c r="L55" s="50"/>
      <c r="M55" s="45">
        <f>SUM(M52:M54)</f>
        <v>6007.35</v>
      </c>
      <c r="N55" s="50"/>
      <c r="O55" s="44"/>
      <c r="P55" s="50"/>
      <c r="Q55" s="44"/>
      <c r="R55" s="50"/>
      <c r="S55" s="44"/>
      <c r="T55" s="50"/>
      <c r="U55" s="44"/>
      <c r="V55" s="50"/>
      <c r="W55" s="44"/>
      <c r="X55" s="50"/>
      <c r="Y55" s="44"/>
      <c r="Z55" s="50"/>
      <c r="AA55" s="44"/>
      <c r="AB55" s="50"/>
      <c r="AC55" s="44"/>
      <c r="AD55" s="44"/>
    </row>
    <row r="56" spans="1:30" x14ac:dyDescent="0.2">
      <c r="A56" s="51"/>
      <c r="B56" s="44"/>
      <c r="C56" s="44"/>
      <c r="D56" s="44"/>
      <c r="E56" s="44"/>
      <c r="F56" s="44"/>
      <c r="G56" s="44"/>
      <c r="H56" s="50"/>
      <c r="I56" s="44"/>
      <c r="J56" s="50"/>
      <c r="K56" s="44"/>
      <c r="L56" s="50"/>
      <c r="M56" s="44"/>
      <c r="N56" s="50"/>
      <c r="O56" s="44"/>
      <c r="P56" s="50"/>
      <c r="Q56" s="44"/>
      <c r="R56" s="50"/>
      <c r="S56" s="44"/>
      <c r="T56" s="50"/>
      <c r="U56" s="44"/>
      <c r="V56" s="50"/>
      <c r="W56" s="44"/>
      <c r="X56" s="50"/>
      <c r="Y56" s="44"/>
      <c r="Z56" s="50"/>
      <c r="AA56" s="44"/>
      <c r="AB56" s="50"/>
      <c r="AC56" s="44"/>
      <c r="AD56" s="44"/>
    </row>
    <row r="57" spans="1:30" x14ac:dyDescent="0.2">
      <c r="A57" s="51"/>
      <c r="B57" s="44"/>
      <c r="C57" s="44" t="s">
        <v>37</v>
      </c>
      <c r="D57" s="44"/>
      <c r="E57" s="44"/>
      <c r="F57" s="44"/>
      <c r="G57" s="44"/>
      <c r="H57" s="50"/>
      <c r="I57" s="44"/>
      <c r="J57" s="50"/>
      <c r="K57" s="44"/>
      <c r="L57" s="50"/>
      <c r="M57" s="44"/>
      <c r="N57" s="50" t="s">
        <v>44</v>
      </c>
      <c r="O57" s="44"/>
      <c r="P57" s="50"/>
      <c r="Q57" s="44"/>
      <c r="R57" s="50"/>
      <c r="S57" s="44"/>
      <c r="T57" s="50"/>
      <c r="U57" s="44"/>
      <c r="V57" s="50"/>
      <c r="W57" s="44"/>
      <c r="X57" s="50"/>
      <c r="Y57" s="44"/>
      <c r="Z57" s="50"/>
      <c r="AA57" s="44"/>
      <c r="AB57" s="50"/>
      <c r="AC57" s="44"/>
      <c r="AD57" s="44"/>
    </row>
    <row r="58" spans="1:30" x14ac:dyDescent="0.2">
      <c r="A58" s="51"/>
      <c r="B58" s="44"/>
      <c r="C58" s="44" t="s">
        <v>40</v>
      </c>
      <c r="D58" s="44"/>
      <c r="E58" s="44"/>
      <c r="F58" s="44"/>
      <c r="G58" s="44"/>
      <c r="H58" s="50"/>
      <c r="I58" s="44"/>
      <c r="J58" s="50"/>
      <c r="K58" s="44"/>
      <c r="L58" s="50"/>
      <c r="M58" s="44"/>
      <c r="N58" s="50" t="s">
        <v>43</v>
      </c>
      <c r="O58" s="44"/>
      <c r="P58" s="50"/>
      <c r="Q58" s="44"/>
      <c r="R58" s="50"/>
      <c r="S58" s="44"/>
      <c r="T58" s="50"/>
      <c r="U58" s="44"/>
      <c r="V58" s="50"/>
      <c r="W58" s="44"/>
      <c r="X58" s="50"/>
      <c r="Y58" s="44"/>
      <c r="Z58" s="50"/>
      <c r="AA58" s="44"/>
      <c r="AB58" s="50"/>
      <c r="AC58" s="44"/>
      <c r="AD58" s="44"/>
    </row>
    <row r="59" spans="1:30" x14ac:dyDescent="0.2">
      <c r="A59" s="51"/>
      <c r="B59" s="44"/>
      <c r="C59" s="44" t="s">
        <v>41</v>
      </c>
      <c r="D59" s="44"/>
      <c r="E59" s="44"/>
      <c r="F59" s="44"/>
      <c r="G59" s="44"/>
      <c r="H59" s="50"/>
      <c r="I59" s="44"/>
      <c r="J59" s="50"/>
      <c r="K59" s="44"/>
      <c r="L59" s="50"/>
      <c r="M59" s="44"/>
      <c r="N59" s="50" t="s">
        <v>42</v>
      </c>
      <c r="O59" s="44"/>
      <c r="P59" s="50"/>
      <c r="Q59" s="44"/>
      <c r="R59" s="50"/>
      <c r="S59" s="44"/>
      <c r="T59" s="50"/>
      <c r="U59" s="44"/>
      <c r="V59" s="50"/>
      <c r="W59" s="44"/>
      <c r="X59" s="50"/>
      <c r="Y59" s="44"/>
      <c r="Z59" s="50"/>
      <c r="AA59" s="44"/>
      <c r="AB59" s="50"/>
      <c r="AC59" s="44"/>
      <c r="AD59" s="44"/>
    </row>
    <row r="60" spans="1:30" x14ac:dyDescent="0.2">
      <c r="A60" s="51"/>
      <c r="B60" s="44"/>
      <c r="C60" s="44"/>
      <c r="D60" s="44"/>
      <c r="E60" s="44"/>
      <c r="F60" s="44"/>
      <c r="G60" s="44"/>
      <c r="H60" s="50"/>
      <c r="I60" s="44"/>
      <c r="J60" s="50"/>
      <c r="K60" s="44"/>
      <c r="L60" s="50"/>
      <c r="M60" s="44"/>
      <c r="N60" s="50"/>
      <c r="O60" s="44"/>
      <c r="P60" s="50"/>
      <c r="Q60" s="44"/>
      <c r="R60" s="50"/>
      <c r="S60" s="44"/>
      <c r="T60" s="50"/>
      <c r="U60" s="44"/>
      <c r="V60" s="50"/>
      <c r="W60" s="44"/>
      <c r="X60" s="50"/>
      <c r="Y60" s="44"/>
      <c r="Z60" s="50"/>
      <c r="AA60" s="44"/>
      <c r="AB60" s="50"/>
      <c r="AC60" s="44"/>
      <c r="AD60" s="44"/>
    </row>
    <row r="61" spans="1:30" x14ac:dyDescent="0.2">
      <c r="A61" s="51"/>
      <c r="B61" s="44"/>
      <c r="C61" s="44"/>
      <c r="D61" s="44"/>
      <c r="E61" s="44"/>
      <c r="F61" s="44"/>
      <c r="G61" s="44"/>
      <c r="H61" s="50"/>
      <c r="I61" s="44"/>
      <c r="J61" s="50"/>
      <c r="K61" s="44"/>
      <c r="L61" s="50"/>
      <c r="M61" s="44"/>
      <c r="N61" s="50"/>
      <c r="O61" s="44"/>
      <c r="P61" s="50"/>
      <c r="Q61" s="44"/>
      <c r="R61" s="50"/>
      <c r="S61" s="44"/>
      <c r="T61" s="50"/>
      <c r="U61" s="44"/>
      <c r="V61" s="50"/>
      <c r="W61" s="44"/>
      <c r="X61" s="50"/>
      <c r="Y61" s="44"/>
      <c r="Z61" s="50"/>
      <c r="AA61" s="44"/>
      <c r="AB61" s="50"/>
      <c r="AC61" s="44"/>
      <c r="AD61" s="44"/>
    </row>
    <row r="62" spans="1:30" x14ac:dyDescent="0.2">
      <c r="A62" s="51"/>
      <c r="B62" s="44"/>
      <c r="C62" s="44"/>
      <c r="D62" s="44"/>
      <c r="E62" s="44"/>
      <c r="F62" s="44"/>
      <c r="G62" s="44"/>
      <c r="H62" s="50"/>
      <c r="I62" s="44"/>
      <c r="J62" s="50"/>
      <c r="K62" s="44"/>
      <c r="L62" s="50"/>
      <c r="M62" s="44"/>
      <c r="N62" s="50"/>
      <c r="O62" s="44"/>
      <c r="P62" s="50"/>
      <c r="Q62" s="44"/>
      <c r="R62" s="50"/>
      <c r="S62" s="44"/>
      <c r="T62" s="50"/>
      <c r="U62" s="44"/>
      <c r="V62" s="50"/>
      <c r="W62" s="44"/>
      <c r="X62" s="50"/>
      <c r="Y62" s="44"/>
      <c r="Z62" s="50"/>
      <c r="AA62" s="44"/>
      <c r="AB62" s="50"/>
      <c r="AC62" s="44"/>
      <c r="AD62" s="44"/>
    </row>
    <row r="63" spans="1:30" x14ac:dyDescent="0.2">
      <c r="A63" s="51"/>
      <c r="B63" s="44"/>
      <c r="C63" s="44"/>
      <c r="D63" s="44"/>
      <c r="E63" s="44"/>
      <c r="F63" s="44"/>
      <c r="G63" s="44"/>
      <c r="H63" s="50"/>
      <c r="I63" s="44"/>
      <c r="J63" s="50"/>
      <c r="K63" s="44"/>
      <c r="L63" s="50"/>
      <c r="M63" s="44"/>
      <c r="N63" s="50"/>
      <c r="O63" s="44"/>
      <c r="P63" s="50"/>
      <c r="Q63" s="44"/>
      <c r="R63" s="50"/>
      <c r="S63" s="44"/>
      <c r="T63" s="50"/>
      <c r="U63" s="44"/>
      <c r="V63" s="50"/>
      <c r="W63" s="44"/>
      <c r="X63" s="50"/>
      <c r="Y63" s="44"/>
      <c r="Z63" s="50"/>
      <c r="AA63" s="44"/>
      <c r="AB63" s="50"/>
      <c r="AC63" s="44"/>
      <c r="AD63" s="44"/>
    </row>
    <row r="64" spans="1:30" x14ac:dyDescent="0.2">
      <c r="A64" s="51"/>
      <c r="B64" s="44"/>
      <c r="C64" s="44"/>
      <c r="D64" s="50"/>
      <c r="E64" s="44"/>
      <c r="F64" s="50"/>
      <c r="G64" s="44"/>
      <c r="H64" s="50"/>
      <c r="I64" s="44"/>
      <c r="J64" s="50"/>
      <c r="K64" s="44"/>
      <c r="L64" s="50"/>
      <c r="M64" s="44"/>
      <c r="N64" s="50"/>
      <c r="O64" s="44"/>
      <c r="P64" s="50"/>
      <c r="Q64" s="44"/>
      <c r="R64" s="50"/>
      <c r="S64" s="44"/>
      <c r="T64" s="50"/>
      <c r="U64" s="44"/>
      <c r="V64" s="50"/>
      <c r="W64" s="44"/>
      <c r="X64" s="50"/>
      <c r="Y64" s="44"/>
      <c r="Z64" s="50"/>
      <c r="AA64" s="44"/>
      <c r="AB64" s="50"/>
      <c r="AC64" s="44"/>
      <c r="AD64" s="4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PnL projection (Year 1)</vt:lpstr>
      <vt:lpstr>PnL projection (Year 2)</vt:lpstr>
      <vt:lpstr>PnL projection (Year 3)</vt:lpstr>
      <vt:lpstr>PnL projection (Year 4)</vt:lpstr>
      <vt:lpstr>'PnL projection (Year 1)'!Print_Titles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and Loss Projection</dc:title>
  <dc:creator>SCORE</dc:creator>
  <cp:lastModifiedBy>Renny</cp:lastModifiedBy>
  <cp:lastPrinted>2001-03-21T06:51:08Z</cp:lastPrinted>
  <dcterms:created xsi:type="dcterms:W3CDTF">2001-02-14T23:59:14Z</dcterms:created>
  <dcterms:modified xsi:type="dcterms:W3CDTF">2015-04-07T11:57:26Z</dcterms:modified>
</cp:coreProperties>
</file>