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Hub2\tentrep-yps\Business Plan Documents\"/>
    </mc:Choice>
  </mc:AlternateContent>
  <bookViews>
    <workbookView xWindow="-15" yWindow="-15" windowWidth="12120" windowHeight="9120"/>
  </bookViews>
  <sheets>
    <sheet name="Four-Yr Profit Projection" sheetId="1" r:id="rId1"/>
  </sheets>
  <calcPr calcId="152511"/>
</workbook>
</file>

<file path=xl/calcChain.xml><?xml version="1.0" encoding="utf-8"?>
<calcChain xmlns="http://schemas.openxmlformats.org/spreadsheetml/2006/main">
  <c r="D13" i="1" l="1"/>
  <c r="D14" i="1"/>
  <c r="D15" i="1"/>
  <c r="D16" i="1"/>
  <c r="D17" i="1"/>
  <c r="D18" i="1"/>
  <c r="D19" i="1"/>
  <c r="D20" i="1"/>
  <c r="D21" i="1"/>
  <c r="D22" i="1"/>
  <c r="D8" i="1"/>
  <c r="H8" i="1"/>
  <c r="L8" i="1"/>
  <c r="P8" i="1"/>
  <c r="B9" i="1"/>
  <c r="D9" i="1" s="1"/>
  <c r="F9" i="1"/>
  <c r="H9" i="1" s="1"/>
  <c r="J9" i="1"/>
  <c r="L9" i="1" s="1"/>
  <c r="N9" i="1"/>
  <c r="P9" i="1" s="1"/>
  <c r="D12" i="1"/>
  <c r="H12" i="1"/>
  <c r="L12" i="1"/>
  <c r="P12" i="1"/>
  <c r="H13" i="1"/>
  <c r="L13" i="1"/>
  <c r="P13" i="1"/>
  <c r="H14" i="1"/>
  <c r="L14" i="1"/>
  <c r="P14" i="1"/>
  <c r="H15" i="1"/>
  <c r="L15" i="1"/>
  <c r="P15" i="1"/>
  <c r="H16" i="1"/>
  <c r="L16" i="1"/>
  <c r="P16" i="1"/>
  <c r="H17" i="1"/>
  <c r="L17" i="1"/>
  <c r="P17" i="1"/>
  <c r="H18" i="1"/>
  <c r="L18" i="1"/>
  <c r="P18" i="1"/>
  <c r="H19" i="1"/>
  <c r="L19" i="1"/>
  <c r="P19" i="1"/>
  <c r="H20" i="1"/>
  <c r="L20" i="1"/>
  <c r="P20" i="1"/>
  <c r="H21" i="1"/>
  <c r="L21" i="1"/>
  <c r="P21" i="1"/>
  <c r="H22" i="1"/>
  <c r="L22" i="1"/>
  <c r="P22" i="1"/>
  <c r="B23" i="1"/>
  <c r="D23" i="1" s="1"/>
  <c r="F23" i="1"/>
  <c r="H23" i="1" s="1"/>
  <c r="J23" i="1"/>
  <c r="L23" i="1" s="1"/>
  <c r="N23" i="1"/>
  <c r="P23" i="1" s="1"/>
  <c r="B25" i="1"/>
  <c r="B27" i="1"/>
  <c r="B29" i="1"/>
  <c r="F5" i="1"/>
  <c r="J5" i="1"/>
  <c r="N5" i="1"/>
  <c r="J25" i="1" l="1"/>
  <c r="J27" i="1" s="1"/>
  <c r="J29" i="1" s="1"/>
  <c r="N25" i="1"/>
  <c r="N27" i="1" s="1"/>
  <c r="N29" i="1" s="1"/>
  <c r="F25" i="1"/>
  <c r="F27" i="1" s="1"/>
  <c r="F29" i="1" s="1"/>
</calcChain>
</file>

<file path=xl/comments1.xml><?xml version="1.0" encoding="utf-8"?>
<comments xmlns="http://schemas.openxmlformats.org/spreadsheetml/2006/main">
  <authors>
    <author>Mitali Pattnaik</author>
    <author>student</author>
  </authors>
  <commentList>
    <comment ref="B9" authorId="0" shapeId="0">
      <text>
        <r>
          <rPr>
            <b/>
            <sz val="8"/>
            <color indexed="81"/>
            <rFont val="Tahoma"/>
            <family val="2"/>
          </rPr>
          <t>Totals and percentages are calculated automatically.</t>
        </r>
      </text>
    </comment>
    <comment ref="A17" authorId="1"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List>
</comments>
</file>

<file path=xl/sharedStrings.xml><?xml version="1.0" encoding="utf-8"?>
<sst xmlns="http://schemas.openxmlformats.org/spreadsheetml/2006/main" count="26" uniqueCount="23">
  <si>
    <t>Sales</t>
  </si>
  <si>
    <t>Gross Profit</t>
  </si>
  <si>
    <t>Total Expenses</t>
  </si>
  <si>
    <t>Net Profit Before Tax</t>
  </si>
  <si>
    <t>Income Taxes</t>
  </si>
  <si>
    <t>Net Profit After Tax</t>
  </si>
  <si>
    <t>Owner Draw/ Dividends</t>
  </si>
  <si>
    <t>Adj. to Retained Earnings</t>
  </si>
  <si>
    <t>%</t>
  </si>
  <si>
    <t>Four Year Profit Projection</t>
  </si>
  <si>
    <t>Cost/ Goods Sold (COGS)</t>
  </si>
  <si>
    <t>Maintenance and Support</t>
  </si>
  <si>
    <t>Office Supplies</t>
  </si>
  <si>
    <t>Utilities Expense</t>
  </si>
  <si>
    <t>Internet w/ Telephone</t>
  </si>
  <si>
    <t>Car, delivery and travel</t>
  </si>
  <si>
    <t>Depreciation Expense</t>
  </si>
  <si>
    <t>Interest Expense</t>
  </si>
  <si>
    <t>Rent</t>
  </si>
  <si>
    <t>Advertising and Promotional Expense</t>
  </si>
  <si>
    <t>Legal and Accounting</t>
  </si>
  <si>
    <t>Salaries Expense</t>
  </si>
  <si>
    <t>Bridge Mobile Phils,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</si>
</sst>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_(&quot;$&quot;* \(#,##0\);_(&quot;$&quot;* &quot;-&quot;_);_(@_)"/>
    <numFmt numFmtId="41" formatCode="_(* #,##0_);_(* \(#,##0\);_(* &quot;-&quot;_);_(@_)"/>
    <numFmt numFmtId="43" formatCode="_(* #,##0.00_);_(* \(#,##0.00\);_(* &quot;-&quot;??_);_(@_)"/>
  </numFmts>
  <fonts count="7" x14ac:knownFonts="1">
    <font>
      <sz val="10"/>
      <name val="Arial"/>
    </font>
    <font>
      <b/>
      <sz val="8"/>
      <color indexed="81"/>
      <name val="Tahoma"/>
      <family val="2"/>
    </font>
    <font>
      <sz val="8"/>
      <color indexed="81"/>
      <name val="Tahoma"/>
      <family val="2"/>
    </font>
    <font>
      <sz val="11"/>
      <color indexed="81"/>
      <name val="Times New Roman"/>
      <family val="1"/>
    </font>
    <font>
      <b/>
      <sz val="11"/>
      <color indexed="81"/>
      <name val="Times New Roman"/>
      <family val="1"/>
    </font>
    <font>
      <b/>
      <sz val="11"/>
      <name val="Calibri"/>
      <family val="2"/>
      <scheme val="minor"/>
    </font>
    <font>
      <sz val="11"/>
      <name val="Calibri"/>
      <family val="2"/>
      <scheme val="minor"/>
    </font>
  </fonts>
  <fills count="2">
    <fill>
      <patternFill patternType="none"/>
    </fill>
    <fill>
      <patternFill patternType="gray125"/>
    </fill>
  </fills>
  <borders count="4">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0" fontId="5" fillId="0" borderId="0" xfId="0" applyFont="1" applyAlignment="1">
      <alignment wrapText="1"/>
    </xf>
    <xf numFmtId="1" fontId="6" fillId="0" borderId="0" xfId="0" applyNumberFormat="1" applyFont="1" applyAlignment="1">
      <alignment wrapText="1"/>
    </xf>
    <xf numFmtId="10" fontId="6" fillId="0" borderId="0" xfId="0" applyNumberFormat="1" applyFont="1" applyAlignment="1">
      <alignment wrapText="1"/>
    </xf>
    <xf numFmtId="10" fontId="6" fillId="0" borderId="0" xfId="0" applyNumberFormat="1" applyFont="1" applyFill="1" applyBorder="1" applyAlignment="1">
      <alignment wrapText="1"/>
    </xf>
    <xf numFmtId="0" fontId="6" fillId="0" borderId="0" xfId="0" applyFont="1" applyAlignment="1">
      <alignment wrapText="1"/>
    </xf>
    <xf numFmtId="1" fontId="5" fillId="0" borderId="0" xfId="0" applyNumberFormat="1" applyFont="1" applyAlignment="1">
      <alignment horizontal="right" wrapText="1"/>
    </xf>
    <xf numFmtId="10" fontId="5" fillId="0" borderId="0" xfId="0" applyNumberFormat="1" applyFont="1" applyAlignment="1">
      <alignment horizontal="right" wrapText="1"/>
    </xf>
    <xf numFmtId="10" fontId="5" fillId="0" borderId="0" xfId="0" applyNumberFormat="1" applyFont="1" applyFill="1" applyBorder="1" applyAlignment="1">
      <alignment horizontal="right" wrapText="1"/>
    </xf>
    <xf numFmtId="0" fontId="5" fillId="0" borderId="0" xfId="0" applyFont="1" applyAlignment="1">
      <alignment horizontal="right" wrapText="1"/>
    </xf>
    <xf numFmtId="10" fontId="6" fillId="0" borderId="0" xfId="0" applyNumberFormat="1" applyFont="1" applyAlignment="1">
      <alignment horizontal="right" wrapText="1"/>
    </xf>
    <xf numFmtId="3" fontId="6" fillId="0" borderId="2" xfId="0" applyNumberFormat="1" applyFont="1" applyBorder="1" applyAlignment="1">
      <alignment wrapText="1"/>
    </xf>
    <xf numFmtId="10" fontId="6" fillId="0" borderId="2" xfId="0" applyNumberFormat="1" applyFont="1" applyBorder="1" applyAlignment="1">
      <alignment horizontal="right" wrapText="1"/>
    </xf>
    <xf numFmtId="41" fontId="6" fillId="0" borderId="2" xfId="0" applyNumberFormat="1" applyFont="1" applyBorder="1" applyAlignment="1">
      <alignment wrapText="1"/>
    </xf>
    <xf numFmtId="41" fontId="6" fillId="0" borderId="3" xfId="0" applyNumberFormat="1" applyFont="1" applyBorder="1" applyAlignment="1">
      <alignment wrapText="1"/>
    </xf>
    <xf numFmtId="1" fontId="6" fillId="0" borderId="0" xfId="0" applyNumberFormat="1" applyFont="1" applyBorder="1" applyAlignment="1">
      <alignment wrapText="1"/>
    </xf>
    <xf numFmtId="10" fontId="6" fillId="0" borderId="3" xfId="0" applyNumberFormat="1" applyFont="1" applyBorder="1" applyAlignment="1">
      <alignment horizontal="right" wrapText="1"/>
    </xf>
    <xf numFmtId="0" fontId="6" fillId="0" borderId="0" xfId="0" applyFont="1" applyBorder="1" applyAlignment="1">
      <alignment wrapText="1"/>
    </xf>
    <xf numFmtId="0" fontId="6" fillId="0" borderId="0" xfId="0" applyFont="1" applyFill="1" applyAlignment="1">
      <alignment wrapText="1"/>
    </xf>
    <xf numFmtId="0" fontId="6" fillId="0" borderId="2" xfId="0" applyFont="1" applyBorder="1" applyAlignment="1">
      <alignment wrapText="1"/>
    </xf>
    <xf numFmtId="43" fontId="6" fillId="0" borderId="2" xfId="0" applyNumberFormat="1" applyFont="1" applyBorder="1" applyAlignment="1">
      <alignment wrapText="1"/>
    </xf>
    <xf numFmtId="0" fontId="5" fillId="0" borderId="0" xfId="0" applyFont="1" applyFill="1" applyBorder="1" applyAlignment="1">
      <alignment wrapText="1"/>
    </xf>
    <xf numFmtId="41" fontId="6" fillId="0" borderId="1" xfId="0" applyNumberFormat="1" applyFont="1" applyFill="1" applyBorder="1" applyAlignment="1">
      <alignment wrapText="1"/>
    </xf>
    <xf numFmtId="1" fontId="6" fillId="0" borderId="0" xfId="0" applyNumberFormat="1" applyFont="1" applyFill="1" applyBorder="1" applyAlignment="1">
      <alignment wrapText="1"/>
    </xf>
    <xf numFmtId="10" fontId="6" fillId="0" borderId="1" xfId="0" applyNumberFormat="1" applyFont="1" applyBorder="1" applyAlignment="1">
      <alignment horizontal="right" wrapText="1"/>
    </xf>
    <xf numFmtId="0" fontId="6" fillId="0" borderId="0" xfId="0" applyFont="1" applyFill="1" applyBorder="1" applyAlignment="1">
      <alignment wrapText="1"/>
    </xf>
    <xf numFmtId="41" fontId="6" fillId="0" borderId="0" xfId="0" applyNumberFormat="1" applyFont="1" applyAlignment="1">
      <alignment wrapText="1"/>
    </xf>
    <xf numFmtId="10" fontId="6" fillId="0" borderId="0" xfId="0" applyNumberFormat="1" applyFont="1" applyBorder="1" applyAlignment="1">
      <alignment wrapText="1"/>
    </xf>
    <xf numFmtId="42" fontId="6" fillId="0" borderId="1" xfId="0" applyNumberFormat="1" applyFont="1" applyBorder="1" applyAlignment="1">
      <alignment wrapText="1"/>
    </xf>
    <xf numFmtId="0" fontId="5" fillId="0" borderId="0" xfId="0" applyFont="1" applyFill="1" applyAlignment="1">
      <alignment wrapText="1"/>
    </xf>
    <xf numFmtId="1" fontId="6" fillId="0" borderId="0" xfId="0" applyNumberFormat="1" applyFont="1" applyFill="1" applyAlignment="1">
      <alignment wrapText="1"/>
    </xf>
    <xf numFmtId="10" fontId="6" fillId="0" borderId="0" xfId="0" applyNumberFormat="1" applyFont="1" applyFill="1" applyAlignment="1">
      <alignment wrapText="1"/>
    </xf>
    <xf numFmtId="49" fontId="6" fillId="0" borderId="0" xfId="0" applyNumberFormat="1" applyFont="1" applyAlignment="1">
      <alignment wrapText="1"/>
    </xf>
    <xf numFmtId="49" fontId="6" fillId="0" borderId="0"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20</xdr:col>
      <xdr:colOff>514351</xdr:colOff>
      <xdr:row>1</xdr:row>
      <xdr:rowOff>28574</xdr:rowOff>
    </xdr:from>
    <xdr:to>
      <xdr:col>23</xdr:col>
      <xdr:colOff>361951</xdr:colOff>
      <xdr:row>8</xdr:row>
      <xdr:rowOff>133349</xdr:rowOff>
    </xdr:to>
    <xdr:sp macro="" textlink="">
      <xdr:nvSpPr>
        <xdr:cNvPr id="1026" name="Text Box 2"/>
        <xdr:cNvSpPr txBox="1">
          <a:spLocks noChangeArrowheads="1"/>
        </xdr:cNvSpPr>
      </xdr:nvSpPr>
      <xdr:spPr bwMode="auto">
        <a:xfrm>
          <a:off x="10734676" y="285749"/>
          <a:ext cx="1676400" cy="126682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1" i="0" u="sng" strike="noStrike" baseline="0">
              <a:solidFill>
                <a:srgbClr val="000000"/>
              </a:solidFill>
              <a:latin typeface="Arial"/>
              <a:cs typeface="Arial"/>
            </a:rPr>
            <a:t>Notes on Preparation</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Note: </a:t>
          </a:r>
          <a:r>
            <a:rPr lang="en-US" sz="800" b="0" i="0" u="none" strike="noStrike" baseline="0">
              <a:solidFill>
                <a:srgbClr val="000000"/>
              </a:solidFill>
              <a:latin typeface="Arial"/>
              <a:cs typeface="Arial"/>
            </a:rPr>
            <a:t>You may want to print this information to use as reference later. To delete these instructions, click the border of this text box and then press the DELETE key.</a:t>
          </a:r>
          <a:endParaRPr lang="en-US" sz="800" b="1"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A long term forecast is not a necessary part of a basic business plan. However, it is an excellent tool to help you open up your thinking about the company's future. Furthermore, venture capitalists will almost always want a long term forecast to get a feel for growth prospects.</a:t>
          </a:r>
        </a:p>
        <a:p>
          <a:pPr algn="l" rtl="0">
            <a:defRPr sz="1000"/>
          </a:pPr>
          <a:r>
            <a:rPr lang="en-US" sz="800" b="0" i="0" u="none" strike="noStrike" baseline="0">
              <a:solidFill>
                <a:srgbClr val="000000"/>
              </a:solidFill>
              <a:latin typeface="Arial"/>
              <a:cs typeface="Arial"/>
            </a:rPr>
            <a:t>The further out you forecast, the less accuracy you can maintain, so use round numbers, except where you know exact amounts; e.g.: rent expense if you have a long term lease.</a:t>
          </a:r>
        </a:p>
        <a:p>
          <a:pPr algn="l" rtl="0">
            <a:defRPr sz="1000"/>
          </a:pPr>
          <a:r>
            <a:rPr lang="en-US" sz="800" b="0" i="0" u="none" strike="noStrike" baseline="0">
              <a:solidFill>
                <a:srgbClr val="000000"/>
              </a:solidFill>
              <a:latin typeface="Arial"/>
              <a:cs typeface="Arial"/>
            </a:rPr>
            <a:t>The most important part of the long term forecast is not the numbers themselves, but the assumptions underlying the numbers. So make sure your assumptions are stated clearly and in detail in a narrative attachment. This will communicate your vision of the company's future and how you anticipate realizing that vision.</a:t>
          </a:r>
        </a:p>
        <a:p>
          <a:pPr algn="l" rtl="0">
            <a:defRPr sz="1000"/>
          </a:pPr>
          <a:r>
            <a:rPr lang="en-US" sz="800" b="0" i="0" u="none" strike="noStrike" baseline="0">
              <a:solidFill>
                <a:srgbClr val="000000"/>
              </a:solidFill>
              <a:latin typeface="Arial"/>
              <a:cs typeface="Arial"/>
            </a:rPr>
            <a:t>You will note that there are some lines on the bottom of this spreadsheet which were not on the twelve-month P &amp; L. This is to help you do some planning about funding growth:</a:t>
          </a:r>
        </a:p>
        <a:p>
          <a:pPr algn="l" rtl="0">
            <a:defRPr sz="1000"/>
          </a:pPr>
          <a:r>
            <a:rPr lang="en-US" sz="800" b="0" i="0" u="none" strike="noStrike" baseline="0">
              <a:solidFill>
                <a:srgbClr val="000000"/>
              </a:solidFill>
              <a:latin typeface="Arial"/>
              <a:cs typeface="Arial"/>
            </a:rPr>
            <a:t>- NET PROFIT BEFORE TAX is the same as Net Profit on the </a:t>
          </a:r>
          <a:r>
            <a:rPr lang="en-US" sz="800" b="0" i="1" u="none" strike="noStrike" baseline="0">
              <a:solidFill>
                <a:srgbClr val="000000"/>
              </a:solidFill>
              <a:latin typeface="Arial"/>
              <a:cs typeface="Arial"/>
            </a:rPr>
            <a:t>12-month Profit and Loss</a:t>
          </a:r>
          <a:r>
            <a:rPr lang="en-US" sz="800" b="0" i="0" u="none" strike="noStrike" baseline="0">
              <a:solidFill>
                <a:srgbClr val="000000"/>
              </a:solidFill>
              <a:latin typeface="Arial"/>
              <a:cs typeface="Arial"/>
            </a:rPr>
            <a:t> spreadsheet.</a:t>
          </a:r>
        </a:p>
        <a:p>
          <a:pPr algn="l" rtl="0">
            <a:defRPr sz="1000"/>
          </a:pPr>
          <a:r>
            <a:rPr lang="en-US" sz="800" b="0" i="0" u="none" strike="noStrike" baseline="0">
              <a:solidFill>
                <a:srgbClr val="000000"/>
              </a:solidFill>
              <a:latin typeface="Arial"/>
              <a:cs typeface="Arial"/>
            </a:rPr>
            <a:t>- INCOME TAX allows you to estimate how much of your profit will have to go to the IRS.</a:t>
          </a:r>
        </a:p>
        <a:p>
          <a:pPr algn="l" rtl="0">
            <a:defRPr sz="1000"/>
          </a:pPr>
          <a:r>
            <a:rPr lang="en-US" sz="800" b="0" i="0" u="none" strike="noStrike" baseline="0">
              <a:solidFill>
                <a:srgbClr val="000000"/>
              </a:solidFill>
              <a:latin typeface="Arial"/>
              <a:cs typeface="Arial"/>
            </a:rPr>
            <a:t>- NET PROFIT AFTER TAX is what is left for you to use.</a:t>
          </a:r>
        </a:p>
        <a:p>
          <a:pPr algn="l" rtl="0">
            <a:defRPr sz="1000"/>
          </a:pPr>
          <a:r>
            <a:rPr lang="en-US" sz="800" b="0" i="0" u="none" strike="noStrike" baseline="0">
              <a:solidFill>
                <a:srgbClr val="000000"/>
              </a:solidFill>
              <a:latin typeface="Arial"/>
              <a:cs typeface="Arial"/>
            </a:rPr>
            <a:t>- OWNER DRAW/ DIVIDENDS is how much the owners plan to take out for themselves.</a:t>
          </a:r>
        </a:p>
        <a:p>
          <a:pPr algn="l" rtl="0">
            <a:defRPr sz="1000"/>
          </a:pPr>
          <a:r>
            <a:rPr lang="en-US" sz="800" b="0" i="0" u="none" strike="noStrike" baseline="0">
              <a:solidFill>
                <a:srgbClr val="000000"/>
              </a:solidFill>
              <a:latin typeface="Arial"/>
              <a:cs typeface="Arial"/>
            </a:rPr>
            <a:t>- ADJUSTMENT TO RETAINED EARNINGS is the amount of profit actually left in the business to increase Owners' Equity and fund growth.</a:t>
          </a:r>
        </a:p>
        <a:p>
          <a:pPr algn="l" rtl="0">
            <a:defRPr sz="1000"/>
          </a:pPr>
          <a:endParaRPr lang="en-US" sz="8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37"/>
  <sheetViews>
    <sheetView showGridLines="0" tabSelected="1" workbookViewId="0">
      <pane ySplit="5" topLeftCell="A12" activePane="bottomLeft" state="frozen"/>
      <selection pane="bottomLeft" activeCell="J23" sqref="J23"/>
    </sheetView>
  </sheetViews>
  <sheetFormatPr defaultRowHeight="15" x14ac:dyDescent="0.25"/>
  <cols>
    <col min="1" max="1" width="36.85546875" style="32" customWidth="1"/>
    <col min="2" max="2" width="13.28515625" style="32" customWidth="1"/>
    <col min="3" max="3" width="3.28515625" style="32" customWidth="1"/>
    <col min="4" max="4" width="8.140625" style="32" customWidth="1"/>
    <col min="5" max="5" width="3.28515625" style="33" customWidth="1"/>
    <col min="6" max="6" width="12.5703125" style="32" customWidth="1"/>
    <col min="7" max="7" width="3.28515625" style="32" customWidth="1"/>
    <col min="8" max="8" width="8.140625" style="32" customWidth="1"/>
    <col min="9" max="9" width="3.28515625" style="33" customWidth="1"/>
    <col min="10" max="10" width="14.28515625" style="32" customWidth="1"/>
    <col min="11" max="11" width="3.28515625" style="32" customWidth="1"/>
    <col min="12" max="12" width="8.140625" style="32" customWidth="1"/>
    <col min="13" max="13" width="3.28515625" style="33" customWidth="1"/>
    <col min="14" max="14" width="17.140625" style="32" customWidth="1"/>
    <col min="15" max="15" width="3.28515625" style="32" customWidth="1"/>
    <col min="16" max="16" width="8.140625" style="32" customWidth="1"/>
    <col min="17" max="16384" width="9.140625" style="32"/>
  </cols>
  <sheetData>
    <row r="1" spans="1:17" s="5" customFormat="1" x14ac:dyDescent="0.25">
      <c r="A1" s="1" t="s">
        <v>9</v>
      </c>
      <c r="B1" s="2"/>
      <c r="C1" s="2"/>
      <c r="D1" s="3"/>
      <c r="E1" s="4"/>
      <c r="H1" s="3"/>
      <c r="I1" s="4"/>
      <c r="L1" s="3"/>
      <c r="M1" s="4"/>
      <c r="P1" s="3"/>
    </row>
    <row r="2" spans="1:17" s="5" customFormat="1" x14ac:dyDescent="0.25">
      <c r="A2" s="5" t="s">
        <v>22</v>
      </c>
      <c r="B2" s="2"/>
      <c r="C2" s="2"/>
      <c r="D2" s="3"/>
      <c r="E2" s="4"/>
      <c r="H2" s="3"/>
      <c r="I2" s="4"/>
      <c r="L2" s="3"/>
      <c r="M2" s="4"/>
      <c r="P2" s="3"/>
    </row>
    <row r="3" spans="1:17" s="5" customFormat="1" x14ac:dyDescent="0.25">
      <c r="B3" s="2"/>
      <c r="C3" s="2"/>
      <c r="D3" s="3"/>
      <c r="E3" s="4"/>
      <c r="H3" s="3"/>
      <c r="I3" s="4"/>
      <c r="L3" s="3"/>
      <c r="M3" s="4"/>
      <c r="P3" s="3"/>
    </row>
    <row r="4" spans="1:17" s="5" customFormat="1" x14ac:dyDescent="0.25">
      <c r="B4" s="2"/>
      <c r="C4" s="2"/>
      <c r="D4" s="3"/>
      <c r="E4" s="4"/>
      <c r="H4" s="3"/>
      <c r="I4" s="4"/>
      <c r="L4" s="3"/>
      <c r="M4" s="4"/>
      <c r="P4" s="3"/>
    </row>
    <row r="5" spans="1:17" s="5" customFormat="1" x14ac:dyDescent="0.25">
      <c r="A5" s="1"/>
      <c r="B5" s="6">
        <v>2015</v>
      </c>
      <c r="C5" s="6"/>
      <c r="D5" s="7" t="s">
        <v>8</v>
      </c>
      <c r="E5" s="8"/>
      <c r="F5" s="6">
        <f>B5+1</f>
        <v>2016</v>
      </c>
      <c r="G5" s="9"/>
      <c r="H5" s="7" t="s">
        <v>8</v>
      </c>
      <c r="I5" s="8"/>
      <c r="J5" s="6">
        <f>B5+2</f>
        <v>2017</v>
      </c>
      <c r="K5" s="9"/>
      <c r="L5" s="7" t="s">
        <v>8</v>
      </c>
      <c r="M5" s="8"/>
      <c r="N5" s="6">
        <f>B5+3</f>
        <v>2018</v>
      </c>
      <c r="O5" s="9"/>
      <c r="P5" s="7" t="s">
        <v>8</v>
      </c>
    </row>
    <row r="6" spans="1:17" s="5" customFormat="1" x14ac:dyDescent="0.25">
      <c r="B6" s="2"/>
      <c r="C6" s="2"/>
      <c r="D6" s="10"/>
      <c r="E6" s="4"/>
      <c r="H6" s="3"/>
      <c r="I6" s="4"/>
      <c r="L6" s="3"/>
      <c r="M6" s="4"/>
      <c r="P6" s="3"/>
    </row>
    <row r="7" spans="1:17" s="5" customFormat="1" x14ac:dyDescent="0.25">
      <c r="A7" s="1" t="s">
        <v>0</v>
      </c>
      <c r="B7" s="11">
        <v>10515760</v>
      </c>
      <c r="C7" s="2"/>
      <c r="D7" s="12">
        <v>1</v>
      </c>
      <c r="E7" s="4"/>
      <c r="F7" s="13">
        <v>20010140</v>
      </c>
      <c r="H7" s="12">
        <v>1</v>
      </c>
      <c r="I7" s="4"/>
      <c r="J7" s="13">
        <v>33522620</v>
      </c>
      <c r="L7" s="12">
        <v>1</v>
      </c>
      <c r="N7" s="13">
        <v>47566900</v>
      </c>
      <c r="P7" s="12">
        <v>1</v>
      </c>
    </row>
    <row r="8" spans="1:17" s="5" customFormat="1" x14ac:dyDescent="0.25">
      <c r="A8" s="5" t="s">
        <v>10</v>
      </c>
      <c r="B8" s="13">
        <v>1250</v>
      </c>
      <c r="C8" s="2"/>
      <c r="D8" s="12">
        <f>IF(B7=0,"-",B8/B7)</f>
        <v>1.188692020358015E-4</v>
      </c>
      <c r="E8" s="4"/>
      <c r="F8" s="13">
        <v>0</v>
      </c>
      <c r="H8" s="12">
        <f>IF(F7=0,"-",F8/F7)</f>
        <v>0</v>
      </c>
      <c r="I8" s="4"/>
      <c r="J8" s="13">
        <v>0</v>
      </c>
      <c r="L8" s="12">
        <f>IF(J7=0,"-",J8/J7)</f>
        <v>0</v>
      </c>
      <c r="N8" s="13">
        <v>0</v>
      </c>
      <c r="P8" s="12">
        <f>IF(N7=0,"-",N8/N7)</f>
        <v>0</v>
      </c>
    </row>
    <row r="9" spans="1:17" s="5" customFormat="1" x14ac:dyDescent="0.25">
      <c r="A9" s="1" t="s">
        <v>1</v>
      </c>
      <c r="B9" s="14">
        <f>B7-B8</f>
        <v>10514510</v>
      </c>
      <c r="C9" s="15"/>
      <c r="D9" s="16">
        <f>IF(B7=0,"-",B9/B7)</f>
        <v>0.99988113079796415</v>
      </c>
      <c r="E9" s="4"/>
      <c r="F9" s="14">
        <f>F7-F8</f>
        <v>20010140</v>
      </c>
      <c r="G9" s="17"/>
      <c r="H9" s="16">
        <f>IF(F7=0,"-",F9/F7)</f>
        <v>1</v>
      </c>
      <c r="I9" s="4"/>
      <c r="J9" s="14">
        <f>J7-J8</f>
        <v>33522620</v>
      </c>
      <c r="K9" s="17"/>
      <c r="L9" s="16">
        <f>IF(J7=0,"-",J9/J7)</f>
        <v>1</v>
      </c>
      <c r="N9" s="14">
        <f>N7-N8</f>
        <v>47566900</v>
      </c>
      <c r="O9" s="17"/>
      <c r="P9" s="16">
        <f>IF(N7=0,"-",N9/N7)</f>
        <v>1</v>
      </c>
    </row>
    <row r="10" spans="1:17" s="5" customFormat="1" x14ac:dyDescent="0.25"/>
    <row r="11" spans="1:17" s="5" customFormat="1" x14ac:dyDescent="0.25">
      <c r="Q11" s="18"/>
    </row>
    <row r="12" spans="1:17" s="5" customFormat="1" x14ac:dyDescent="0.25">
      <c r="A12" s="19" t="s">
        <v>21</v>
      </c>
      <c r="B12" s="20">
        <v>1870000</v>
      </c>
      <c r="C12" s="2"/>
      <c r="D12" s="12">
        <f>IF($B$7=0,"-",B12/$B$7)</f>
        <v>0.17782832624555905</v>
      </c>
      <c r="E12" s="4"/>
      <c r="F12" s="13">
        <v>1440000</v>
      </c>
      <c r="H12" s="12">
        <f>IF($F$7=0,"-",F12/$F$7)</f>
        <v>7.1963514498149445E-2</v>
      </c>
      <c r="I12" s="4"/>
      <c r="J12" s="13">
        <v>1440000</v>
      </c>
      <c r="L12" s="12">
        <f>IF($J$7=0,"-",J12/$J$7)</f>
        <v>4.2956069662812749E-2</v>
      </c>
      <c r="N12" s="13">
        <v>1440000</v>
      </c>
      <c r="P12" s="12">
        <f>IF($N$7=0,"-",N12/$N$7)</f>
        <v>3.0273152128896353E-2</v>
      </c>
    </row>
    <row r="13" spans="1:17" s="5" customFormat="1" x14ac:dyDescent="0.25">
      <c r="A13" s="19" t="s">
        <v>20</v>
      </c>
      <c r="B13" s="13">
        <v>25000</v>
      </c>
      <c r="C13" s="2"/>
      <c r="D13" s="12">
        <f t="shared" ref="D13:D22" si="0">IF($B$7=0,"-",B13/$B$7)</f>
        <v>2.3773840407160301E-3</v>
      </c>
      <c r="E13" s="4"/>
      <c r="F13" s="13">
        <v>25000</v>
      </c>
      <c r="H13" s="12">
        <f>IF($F$7=0,"-",F13/$F$7)</f>
        <v>1.2493665711484278E-3</v>
      </c>
      <c r="I13" s="4"/>
      <c r="J13" s="13">
        <v>25000</v>
      </c>
      <c r="L13" s="12">
        <f>IF($J$7=0,"-",J13/$J$7)</f>
        <v>7.4576509831272137E-4</v>
      </c>
      <c r="N13" s="13">
        <v>25000</v>
      </c>
      <c r="P13" s="12">
        <f>IF($N$7=0,"-",N13/$N$7)</f>
        <v>5.2557555779333953E-4</v>
      </c>
    </row>
    <row r="14" spans="1:17" s="5" customFormat="1" x14ac:dyDescent="0.25">
      <c r="A14" s="19" t="s">
        <v>19</v>
      </c>
      <c r="B14" s="13">
        <v>27500</v>
      </c>
      <c r="C14" s="2"/>
      <c r="D14" s="12">
        <f t="shared" si="0"/>
        <v>2.615122444787633E-3</v>
      </c>
      <c r="E14" s="4"/>
      <c r="F14" s="13">
        <v>27500</v>
      </c>
      <c r="H14" s="12">
        <f>IF($F$7=0,"-",F14/$F$7)</f>
        <v>1.3743032282632706E-3</v>
      </c>
      <c r="I14" s="4"/>
      <c r="J14" s="13">
        <v>27500</v>
      </c>
      <c r="L14" s="12">
        <f>IF($J$7=0,"-",J14/$J$7)</f>
        <v>8.2034160814399354E-4</v>
      </c>
      <c r="N14" s="13">
        <v>27500</v>
      </c>
      <c r="P14" s="12">
        <f>IF($N$7=0,"-",N14/$N$7)</f>
        <v>5.7813311357267339E-4</v>
      </c>
    </row>
    <row r="15" spans="1:17" s="5" customFormat="1" x14ac:dyDescent="0.25">
      <c r="A15" s="19" t="s">
        <v>18</v>
      </c>
      <c r="B15" s="13">
        <v>95988</v>
      </c>
      <c r="C15" s="2"/>
      <c r="D15" s="12">
        <f t="shared" si="0"/>
        <v>9.1280135720100113E-3</v>
      </c>
      <c r="E15" s="4"/>
      <c r="F15" s="13">
        <v>95988</v>
      </c>
      <c r="H15" s="12">
        <f>IF($F$7=0,"-",F15/$F$7)</f>
        <v>4.7969679372558112E-3</v>
      </c>
      <c r="I15" s="4"/>
      <c r="J15" s="13">
        <v>95988</v>
      </c>
      <c r="L15" s="12">
        <f>IF($J$7=0,"-",J15/$J$7)</f>
        <v>2.86338001027366E-3</v>
      </c>
      <c r="N15" s="13">
        <v>95988</v>
      </c>
      <c r="P15" s="12">
        <f>IF($N$7=0,"-",N15/$N$7)</f>
        <v>2.0179578656586827E-3</v>
      </c>
    </row>
    <row r="16" spans="1:17" s="5" customFormat="1" x14ac:dyDescent="0.25">
      <c r="A16" s="19" t="s">
        <v>17</v>
      </c>
      <c r="B16" s="13">
        <v>57600</v>
      </c>
      <c r="C16" s="2"/>
      <c r="D16" s="12">
        <f t="shared" si="0"/>
        <v>5.4774928298097336E-3</v>
      </c>
      <c r="E16" s="4"/>
      <c r="F16" s="13">
        <v>57600</v>
      </c>
      <c r="H16" s="12">
        <f>IF($F$7=0,"-",F16/$F$7)</f>
        <v>2.8785405799259776E-3</v>
      </c>
      <c r="I16" s="4"/>
      <c r="J16" s="13"/>
      <c r="L16" s="12">
        <f>IF($J$7=0,"-",J16/$J$7)</f>
        <v>0</v>
      </c>
      <c r="N16" s="13"/>
      <c r="P16" s="12">
        <f>IF($N$7=0,"-",N16/$N$7)</f>
        <v>0</v>
      </c>
    </row>
    <row r="17" spans="1:16" s="5" customFormat="1" x14ac:dyDescent="0.25">
      <c r="A17" s="11" t="s">
        <v>16</v>
      </c>
      <c r="B17" s="13">
        <v>72088</v>
      </c>
      <c r="C17" s="2"/>
      <c r="D17" s="12">
        <f t="shared" si="0"/>
        <v>6.8552344290854867E-3</v>
      </c>
      <c r="E17" s="4"/>
      <c r="F17" s="13">
        <v>72088</v>
      </c>
      <c r="H17" s="12">
        <f>IF($F$7=0,"-",F17/$F$7)</f>
        <v>3.6025734952379145E-3</v>
      </c>
      <c r="I17" s="4"/>
      <c r="J17" s="13">
        <v>72088</v>
      </c>
      <c r="L17" s="12">
        <f>IF($J$7=0,"-",J17/$J$7)</f>
        <v>2.1504285762866983E-3</v>
      </c>
      <c r="N17" s="13">
        <v>72088</v>
      </c>
      <c r="P17" s="12">
        <f>IF($N$7=0,"-",N17/$N$7)</f>
        <v>1.5155076324082503E-3</v>
      </c>
    </row>
    <row r="18" spans="1:16" s="5" customFormat="1" x14ac:dyDescent="0.25">
      <c r="A18" s="19" t="s">
        <v>15</v>
      </c>
      <c r="B18" s="13">
        <v>12000</v>
      </c>
      <c r="C18" s="2"/>
      <c r="D18" s="12">
        <f t="shared" si="0"/>
        <v>1.1411443395436943E-3</v>
      </c>
      <c r="E18" s="4"/>
      <c r="F18" s="13">
        <v>12000</v>
      </c>
      <c r="H18" s="12">
        <f>IF($F$7=0,"-",F18/$F$7)</f>
        <v>5.9969595415124534E-4</v>
      </c>
      <c r="I18" s="4"/>
      <c r="J18" s="13">
        <v>12000</v>
      </c>
      <c r="L18" s="12">
        <f>IF($J$7=0,"-",J18/$J$7)</f>
        <v>3.5796724719010627E-4</v>
      </c>
      <c r="N18" s="13">
        <v>12000</v>
      </c>
      <c r="P18" s="12">
        <f>IF($N$7=0,"-",N18/$N$7)</f>
        <v>2.5227626774080295E-4</v>
      </c>
    </row>
    <row r="19" spans="1:16" s="5" customFormat="1" x14ac:dyDescent="0.25">
      <c r="A19" s="19" t="s">
        <v>14</v>
      </c>
      <c r="B19" s="13">
        <v>15588</v>
      </c>
      <c r="C19" s="2"/>
      <c r="D19" s="12">
        <f t="shared" si="0"/>
        <v>1.4823464970672592E-3</v>
      </c>
      <c r="E19" s="4"/>
      <c r="F19" s="13">
        <v>15588</v>
      </c>
      <c r="H19" s="12">
        <f>IF($F$7=0,"-",F19/$F$7)</f>
        <v>7.7900504444246765E-4</v>
      </c>
      <c r="I19" s="4"/>
      <c r="J19" s="13">
        <v>15588</v>
      </c>
      <c r="L19" s="12">
        <f>IF($J$7=0,"-",J19/$J$7)</f>
        <v>4.6499945409994803E-4</v>
      </c>
      <c r="N19" s="13">
        <v>15588</v>
      </c>
      <c r="P19" s="12">
        <f>IF($N$7=0,"-",N19/$N$7)</f>
        <v>3.2770687179530303E-4</v>
      </c>
    </row>
    <row r="20" spans="1:16" s="5" customFormat="1" x14ac:dyDescent="0.25">
      <c r="A20" s="19" t="s">
        <v>13</v>
      </c>
      <c r="B20" s="13">
        <v>42000</v>
      </c>
      <c r="C20" s="2"/>
      <c r="D20" s="12">
        <f t="shared" si="0"/>
        <v>3.9940051884029305E-3</v>
      </c>
      <c r="E20" s="4"/>
      <c r="F20" s="13">
        <v>42000</v>
      </c>
      <c r="H20" s="12">
        <f>IF($F$7=0,"-",F20/$F$7)</f>
        <v>2.0989358395293585E-3</v>
      </c>
      <c r="I20" s="4"/>
      <c r="J20" s="13">
        <v>42000</v>
      </c>
      <c r="L20" s="12">
        <f>IF($J$7=0,"-",J20/$J$7)</f>
        <v>1.2528853651653719E-3</v>
      </c>
      <c r="N20" s="13">
        <v>42000</v>
      </c>
      <c r="P20" s="12">
        <f>IF($N$7=0,"-",N20/$N$7)</f>
        <v>8.8296693709281036E-4</v>
      </c>
    </row>
    <row r="21" spans="1:16" s="5" customFormat="1" x14ac:dyDescent="0.25">
      <c r="A21" s="19" t="s">
        <v>12</v>
      </c>
      <c r="B21" s="13">
        <v>24000</v>
      </c>
      <c r="C21" s="2"/>
      <c r="D21" s="12">
        <f t="shared" si="0"/>
        <v>2.2822886790873887E-3</v>
      </c>
      <c r="E21" s="4"/>
      <c r="F21" s="13">
        <v>24000</v>
      </c>
      <c r="H21" s="12">
        <f>IF($F$7=0,"-",F21/$F$7)</f>
        <v>1.1993919083024907E-3</v>
      </c>
      <c r="I21" s="4"/>
      <c r="J21" s="13">
        <v>24000</v>
      </c>
      <c r="L21" s="12">
        <f>IF($J$7=0,"-",J21/$J$7)</f>
        <v>7.1593449438021254E-4</v>
      </c>
      <c r="N21" s="13">
        <v>24000</v>
      </c>
      <c r="P21" s="12">
        <f>IF($N$7=0,"-",N21/$N$7)</f>
        <v>5.0455253548160591E-4</v>
      </c>
    </row>
    <row r="22" spans="1:16" s="5" customFormat="1" ht="16.5" customHeight="1" x14ac:dyDescent="0.25">
      <c r="A22" s="19" t="s">
        <v>11</v>
      </c>
      <c r="B22" s="13">
        <v>20000</v>
      </c>
      <c r="C22" s="2"/>
      <c r="D22" s="12">
        <f t="shared" si="0"/>
        <v>1.9019072325728241E-3</v>
      </c>
      <c r="E22" s="4"/>
      <c r="F22" s="13">
        <v>20000</v>
      </c>
      <c r="H22" s="12">
        <f>IF($F$7=0,"-",F22/$F$7)</f>
        <v>9.9949325691874209E-4</v>
      </c>
      <c r="I22" s="4"/>
      <c r="J22" s="13">
        <v>20000</v>
      </c>
      <c r="L22" s="12">
        <f>IF($J$7=0,"-",J22/$J$7)</f>
        <v>5.9661207865017714E-4</v>
      </c>
      <c r="N22" s="13">
        <v>20000</v>
      </c>
      <c r="P22" s="12">
        <f>IF($N$7=0,"-",N22/$N$7)</f>
        <v>4.2046044623467161E-4</v>
      </c>
    </row>
    <row r="23" spans="1:16" s="5" customFormat="1" ht="15.75" thickBot="1" x14ac:dyDescent="0.3">
      <c r="A23" s="21" t="s">
        <v>2</v>
      </c>
      <c r="B23" s="22">
        <f>SUM(B12:B22)</f>
        <v>2261764</v>
      </c>
      <c r="C23" s="23"/>
      <c r="D23" s="24">
        <f>IF($B$7=0,"-",B23/$B$7)</f>
        <v>0.21508326549864204</v>
      </c>
      <c r="E23" s="4"/>
      <c r="F23" s="22">
        <f>SUM(F12:F22)</f>
        <v>1831764</v>
      </c>
      <c r="G23" s="25"/>
      <c r="H23" s="24">
        <f>IF($F$7=0,"-",F23/$F$7)</f>
        <v>9.1541788313325143E-2</v>
      </c>
      <c r="I23" s="4"/>
      <c r="J23" s="22">
        <f>SUM(J12:J22)</f>
        <v>1774164</v>
      </c>
      <c r="K23" s="25"/>
      <c r="L23" s="24">
        <f>IF($J$7=0,"-",J23/$J$7)</f>
        <v>5.2924383595315642E-2</v>
      </c>
      <c r="N23" s="22">
        <f>SUM(N12:N22)</f>
        <v>1774164</v>
      </c>
      <c r="O23" s="25"/>
      <c r="P23" s="24">
        <f>IF($N$7=0,"-",N23/$N$7)</f>
        <v>3.7298289356674494E-2</v>
      </c>
    </row>
    <row r="24" spans="1:16" s="5" customFormat="1" ht="15.75" thickTop="1" x14ac:dyDescent="0.25"/>
    <row r="25" spans="1:16" s="5" customFormat="1" x14ac:dyDescent="0.25">
      <c r="A25" s="1" t="s">
        <v>3</v>
      </c>
      <c r="B25" s="26">
        <f>B9-B23</f>
        <v>8252746</v>
      </c>
      <c r="C25" s="2"/>
      <c r="D25" s="27"/>
      <c r="E25" s="4"/>
      <c r="F25" s="26">
        <f>F9-F23</f>
        <v>18178376</v>
      </c>
      <c r="G25" s="2"/>
      <c r="H25" s="3"/>
      <c r="I25" s="4"/>
      <c r="J25" s="26">
        <f>J9-J23</f>
        <v>31748456</v>
      </c>
      <c r="K25" s="2"/>
      <c r="L25" s="3"/>
      <c r="N25" s="26">
        <f>N9-N23</f>
        <v>45792736</v>
      </c>
    </row>
    <row r="26" spans="1:16" s="5" customFormat="1" x14ac:dyDescent="0.25">
      <c r="A26" s="1" t="s">
        <v>4</v>
      </c>
      <c r="B26" s="26"/>
      <c r="C26" s="2"/>
      <c r="D26" s="27"/>
      <c r="E26" s="4"/>
      <c r="F26" s="26"/>
      <c r="H26" s="27"/>
      <c r="I26" s="4"/>
      <c r="J26" s="26"/>
      <c r="L26" s="3"/>
      <c r="N26" s="26"/>
    </row>
    <row r="27" spans="1:16" s="5" customFormat="1" x14ac:dyDescent="0.25">
      <c r="A27" s="1" t="s">
        <v>5</v>
      </c>
      <c r="B27" s="26">
        <f>B25-B26</f>
        <v>8252746</v>
      </c>
      <c r="C27" s="2"/>
      <c r="D27" s="27"/>
      <c r="E27" s="4"/>
      <c r="F27" s="26">
        <f>F25-F26</f>
        <v>18178376</v>
      </c>
      <c r="G27" s="2"/>
      <c r="H27" s="27"/>
      <c r="I27" s="4"/>
      <c r="J27" s="26">
        <f>J25-J26</f>
        <v>31748456</v>
      </c>
      <c r="K27" s="2"/>
      <c r="L27" s="3"/>
      <c r="N27" s="26">
        <f>N25-N26</f>
        <v>45792736</v>
      </c>
    </row>
    <row r="28" spans="1:16" s="5" customFormat="1" x14ac:dyDescent="0.25">
      <c r="A28" s="1" t="s">
        <v>6</v>
      </c>
      <c r="B28" s="26">
        <v>0</v>
      </c>
      <c r="C28" s="2"/>
      <c r="D28" s="27"/>
      <c r="E28" s="4"/>
      <c r="F28" s="26">
        <v>0</v>
      </c>
      <c r="H28" s="27"/>
      <c r="I28" s="4"/>
      <c r="J28" s="26">
        <v>0</v>
      </c>
      <c r="L28" s="3"/>
      <c r="N28" s="26">
        <v>0</v>
      </c>
    </row>
    <row r="29" spans="1:16" s="18" customFormat="1" ht="15.75" thickBot="1" x14ac:dyDescent="0.3">
      <c r="A29" s="1" t="s">
        <v>7</v>
      </c>
      <c r="B29" s="28">
        <f>B27-B28</f>
        <v>8252746</v>
      </c>
      <c r="C29" s="15"/>
      <c r="D29" s="27"/>
      <c r="E29" s="4"/>
      <c r="F29" s="28">
        <f>F27-F28</f>
        <v>18178376</v>
      </c>
      <c r="G29" s="15"/>
      <c r="H29" s="27"/>
      <c r="I29" s="4"/>
      <c r="J29" s="28">
        <f>J27-J28</f>
        <v>31748456</v>
      </c>
      <c r="K29" s="15"/>
      <c r="L29" s="27"/>
      <c r="M29" s="5"/>
      <c r="N29" s="28">
        <f>N27-N28</f>
        <v>45792736</v>
      </c>
      <c r="O29" s="5"/>
      <c r="P29" s="5"/>
    </row>
    <row r="30" spans="1:16" s="18" customFormat="1" ht="15.75" thickTop="1" x14ac:dyDescent="0.25">
      <c r="A30" s="29"/>
      <c r="B30" s="30"/>
      <c r="C30" s="30"/>
      <c r="D30" s="31"/>
      <c r="E30" s="4"/>
      <c r="H30" s="31"/>
      <c r="I30" s="4"/>
      <c r="L30" s="31"/>
      <c r="M30" s="4"/>
      <c r="P30" s="31"/>
    </row>
    <row r="31" spans="1:16" s="5" customFormat="1" x14ac:dyDescent="0.25">
      <c r="B31" s="2"/>
      <c r="C31" s="2"/>
      <c r="D31" s="3"/>
      <c r="E31" s="4"/>
      <c r="H31" s="27"/>
      <c r="I31" s="4"/>
      <c r="L31" s="3"/>
      <c r="M31" s="4"/>
      <c r="P31" s="3"/>
    </row>
    <row r="32" spans="1:16" s="5" customFormat="1" x14ac:dyDescent="0.25">
      <c r="B32" s="2"/>
      <c r="C32" s="2"/>
      <c r="D32" s="3"/>
      <c r="E32" s="4"/>
      <c r="H32" s="27"/>
      <c r="I32" s="4"/>
      <c r="L32" s="3"/>
      <c r="M32" s="4"/>
      <c r="P32" s="3"/>
    </row>
    <row r="33" spans="5:13" s="32" customFormat="1" x14ac:dyDescent="0.25">
      <c r="E33" s="33"/>
      <c r="I33" s="33"/>
      <c r="M33" s="33"/>
    </row>
    <row r="34" spans="5:13" s="32" customFormat="1" x14ac:dyDescent="0.25">
      <c r="E34" s="33"/>
      <c r="I34" s="33"/>
      <c r="M34" s="33"/>
    </row>
    <row r="35" spans="5:13" s="32" customFormat="1" x14ac:dyDescent="0.25">
      <c r="E35" s="33"/>
      <c r="I35" s="33"/>
      <c r="M35" s="33"/>
    </row>
    <row r="36" spans="5:13" s="32" customFormat="1" x14ac:dyDescent="0.25">
      <c r="E36" s="33"/>
      <c r="I36" s="33"/>
      <c r="M36" s="33"/>
    </row>
    <row r="37" spans="5:13" s="32" customFormat="1" x14ac:dyDescent="0.25">
      <c r="E37" s="33"/>
      <c r="I37" s="33"/>
      <c r="M37" s="33"/>
    </row>
  </sheetData>
  <phoneticPr fontId="0" type="noConversion"/>
  <printOptions horizontalCentered="1"/>
  <pageMargins left="0.25" right="0.25" top="0.5" bottom="0.5" header="0.25" footer="0.5"/>
  <pageSetup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Four-Yr Profit Projection</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Profit Projection</dc:title>
  <dc:creator>SCORE</dc:creator>
  <cp:lastModifiedBy>Renny</cp:lastModifiedBy>
  <cp:lastPrinted>2001-03-21T06:09:53Z</cp:lastPrinted>
  <dcterms:created xsi:type="dcterms:W3CDTF">2001-02-17T01:04:29Z</dcterms:created>
  <dcterms:modified xsi:type="dcterms:W3CDTF">2015-04-05T10:41:12Z</dcterms:modified>
</cp:coreProperties>
</file>