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313\Documents\GitHub\stage_ofce\data_ofce\"/>
    </mc:Choice>
  </mc:AlternateContent>
  <xr:revisionPtr revIDLastSave="0" documentId="13_ncr:1_{B0CE3778-2A6D-4043-A31C-6FDEFEDF78D5}" xr6:coauthVersionLast="47" xr6:coauthVersionMax="47" xr10:uidLastSave="{00000000-0000-0000-0000-000000000000}"/>
  <bookViews>
    <workbookView xWindow="-120" yWindow="-120" windowWidth="29040" windowHeight="15840" activeTab="2" xr2:uid="{A45F4DBA-98E0-40F4-B695-1AF96442046A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" i="3" l="1"/>
  <c r="B200" i="3"/>
  <c r="A147" i="3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2" i="2"/>
  <c r="G193" i="2"/>
  <c r="G194" i="2"/>
  <c r="G195" i="2"/>
  <c r="G196" i="2"/>
  <c r="G197" i="2"/>
  <c r="G198" i="2"/>
  <c r="G199" i="2"/>
  <c r="G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2" i="2"/>
  <c r="F193" i="2"/>
  <c r="F194" i="2"/>
  <c r="F195" i="2"/>
  <c r="F196" i="2"/>
  <c r="F197" i="2"/>
  <c r="F198" i="2"/>
  <c r="F199" i="2"/>
  <c r="F147" i="2"/>
  <c r="T3" i="2"/>
  <c r="T5" i="2"/>
  <c r="T7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2" i="2"/>
  <c r="T54" i="2"/>
  <c r="T56" i="2"/>
  <c r="T58" i="2"/>
  <c r="T60" i="2"/>
  <c r="T62" i="2"/>
  <c r="T64" i="2"/>
  <c r="T66" i="2"/>
  <c r="T68" i="2"/>
  <c r="T70" i="2"/>
  <c r="T72" i="2"/>
  <c r="T74" i="2"/>
  <c r="T76" i="2"/>
  <c r="T78" i="2"/>
  <c r="T80" i="2"/>
  <c r="T82" i="2"/>
  <c r="T51" i="2"/>
  <c r="H83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Q19" i="2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I82" i="2" s="1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M179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146" i="2"/>
  <c r="R53" i="2"/>
  <c r="R54" i="2"/>
  <c r="R55" i="2"/>
  <c r="R56" i="2"/>
  <c r="R57" i="2"/>
  <c r="R58" i="2"/>
  <c r="R59" i="2"/>
  <c r="R60" i="2"/>
  <c r="R61" i="2"/>
  <c r="R62" i="2"/>
  <c r="R63" i="2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52" i="2"/>
  <c r="M84" i="2"/>
  <c r="D213" i="1"/>
  <c r="N81" i="2"/>
  <c r="N82" i="2"/>
  <c r="N84" i="2"/>
  <c r="N85" i="2"/>
  <c r="M82" i="2"/>
  <c r="M85" i="2"/>
  <c r="M81" i="2"/>
  <c r="J195" i="1"/>
  <c r="J194" i="1"/>
  <c r="D179" i="1"/>
  <c r="D181" i="1"/>
  <c r="D161" i="1"/>
  <c r="D162" i="1"/>
  <c r="D163" i="1"/>
  <c r="D165" i="1"/>
  <c r="D166" i="1"/>
  <c r="D167" i="1"/>
  <c r="D169" i="1"/>
  <c r="D170" i="1"/>
  <c r="D160" i="1"/>
  <c r="D159" i="1"/>
  <c r="D171" i="1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26" i="1"/>
  <c r="D127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11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300" i="1"/>
  <c r="H301" i="1"/>
  <c r="H302" i="1"/>
  <c r="H303" i="1"/>
  <c r="H304" i="1"/>
  <c r="H305" i="1"/>
  <c r="H306" i="1"/>
  <c r="H307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D191" i="1"/>
  <c r="D192" i="1"/>
  <c r="J192" i="1" s="1"/>
  <c r="D193" i="1"/>
  <c r="J193" i="1" s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G173" i="1"/>
  <c r="G178" i="1"/>
  <c r="G183" i="1"/>
  <c r="G162" i="1"/>
  <c r="G163" i="1"/>
  <c r="G164" i="1"/>
  <c r="G165" i="1"/>
  <c r="G166" i="1"/>
  <c r="G167" i="1"/>
  <c r="G168" i="1"/>
  <c r="G169" i="1"/>
  <c r="G170" i="1"/>
  <c r="G171" i="1"/>
  <c r="G161" i="1"/>
  <c r="G15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43" i="1"/>
  <c r="G175" i="1" l="1"/>
  <c r="G179" i="1"/>
  <c r="G177" i="1"/>
  <c r="J181" i="1"/>
  <c r="G184" i="1"/>
  <c r="G181" i="1"/>
  <c r="G176" i="1"/>
  <c r="D176" i="1"/>
  <c r="D180" i="1"/>
  <c r="J180" i="1" s="1"/>
  <c r="D184" i="1"/>
  <c r="D174" i="1"/>
  <c r="D178" i="1"/>
  <c r="D182" i="1"/>
  <c r="J182" i="1" s="1"/>
  <c r="D175" i="1"/>
  <c r="D183" i="1"/>
  <c r="D177" i="1"/>
  <c r="D172" i="1"/>
  <c r="D173" i="1"/>
  <c r="G182" i="1"/>
  <c r="G172" i="1"/>
  <c r="G180" i="1"/>
  <c r="G174" i="1"/>
  <c r="D168" i="1"/>
  <c r="D164" i="1"/>
  <c r="T79" i="2"/>
  <c r="T75" i="2"/>
  <c r="T71" i="2"/>
  <c r="T67" i="2"/>
  <c r="T63" i="2"/>
  <c r="T59" i="2"/>
  <c r="T55" i="2"/>
  <c r="T50" i="2"/>
  <c r="T46" i="2"/>
  <c r="T42" i="2"/>
  <c r="T38" i="2"/>
  <c r="T34" i="2"/>
  <c r="T30" i="2"/>
  <c r="T26" i="2"/>
  <c r="T22" i="2"/>
  <c r="T18" i="2"/>
  <c r="T14" i="2"/>
  <c r="T10" i="2"/>
  <c r="T6" i="2"/>
  <c r="T2" i="2"/>
  <c r="T81" i="2"/>
  <c r="T77" i="2"/>
  <c r="T73" i="2"/>
  <c r="T69" i="2"/>
  <c r="T65" i="2"/>
  <c r="T61" i="2"/>
  <c r="T57" i="2"/>
  <c r="T53" i="2"/>
  <c r="T48" i="2"/>
  <c r="T44" i="2"/>
  <c r="T40" i="2"/>
  <c r="T36" i="2"/>
  <c r="T32" i="2"/>
  <c r="T28" i="2"/>
  <c r="T24" i="2"/>
  <c r="T20" i="2"/>
  <c r="T16" i="2"/>
  <c r="T12" i="2"/>
  <c r="T8" i="2"/>
  <c r="T4" i="2"/>
  <c r="I73" i="2"/>
  <c r="I80" i="2"/>
  <c r="I72" i="2"/>
  <c r="I64" i="2"/>
  <c r="I56" i="2"/>
  <c r="I57" i="2"/>
  <c r="I79" i="2"/>
  <c r="I71" i="2"/>
  <c r="I63" i="2"/>
  <c r="I55" i="2"/>
  <c r="I65" i="2"/>
  <c r="I78" i="2"/>
  <c r="I70" i="2"/>
  <c r="I62" i="2"/>
  <c r="I54" i="2"/>
  <c r="I81" i="2"/>
  <c r="I77" i="2"/>
  <c r="I69" i="2"/>
  <c r="I61" i="2"/>
  <c r="I53" i="2"/>
  <c r="I76" i="2"/>
  <c r="I68" i="2"/>
  <c r="I60" i="2"/>
  <c r="I52" i="2"/>
  <c r="I75" i="2"/>
  <c r="I67" i="2"/>
  <c r="I59" i="2"/>
  <c r="H82" i="2"/>
  <c r="I74" i="2"/>
  <c r="I66" i="2"/>
  <c r="I58" i="2"/>
  <c r="N83" i="2"/>
  <c r="M83" i="2"/>
  <c r="J184" i="1" l="1"/>
  <c r="D187" i="1"/>
  <c r="J187" i="1" s="1"/>
  <c r="D185" i="1"/>
  <c r="J185" i="1" s="1"/>
  <c r="D189" i="1"/>
  <c r="J189" i="1" s="1"/>
  <c r="D186" i="1"/>
  <c r="D188" i="1"/>
  <c r="J188" i="1" s="1"/>
  <c r="D190" i="1"/>
  <c r="G187" i="1"/>
  <c r="G185" i="1"/>
  <c r="G189" i="1"/>
  <c r="G186" i="1"/>
  <c r="G190" i="1"/>
  <c r="G188" i="1"/>
  <c r="P83" i="2"/>
  <c r="P84" i="2" s="1"/>
  <c r="R83" i="2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J183" i="1"/>
  <c r="O83" i="2"/>
  <c r="Q83" i="2"/>
  <c r="J51" i="2"/>
  <c r="J59" i="2"/>
  <c r="J67" i="2"/>
  <c r="J75" i="2"/>
  <c r="J52" i="2"/>
  <c r="J60" i="2"/>
  <c r="J68" i="2"/>
  <c r="J76" i="2"/>
  <c r="J53" i="2"/>
  <c r="J61" i="2"/>
  <c r="J69" i="2"/>
  <c r="J77" i="2"/>
  <c r="J74" i="2"/>
  <c r="J54" i="2"/>
  <c r="J62" i="2"/>
  <c r="J70" i="2"/>
  <c r="J78" i="2"/>
  <c r="J66" i="2"/>
  <c r="J55" i="2"/>
  <c r="J63" i="2"/>
  <c r="J71" i="2"/>
  <c r="J79" i="2"/>
  <c r="J82" i="2"/>
  <c r="J56" i="2"/>
  <c r="J64" i="2"/>
  <c r="J72" i="2"/>
  <c r="J80" i="2"/>
  <c r="J57" i="2"/>
  <c r="J65" i="2"/>
  <c r="J73" i="2"/>
  <c r="J81" i="2"/>
  <c r="J58" i="2"/>
  <c r="P86" i="2"/>
  <c r="K191" i="1" l="1"/>
  <c r="R192" i="2"/>
  <c r="R193" i="2" s="1"/>
  <c r="R194" i="2" s="1"/>
  <c r="R195" i="2" s="1"/>
  <c r="R196" i="2" s="1"/>
  <c r="R197" i="2" s="1"/>
  <c r="R198" i="2" s="1"/>
  <c r="R199" i="2" s="1"/>
  <c r="G201" i="1"/>
  <c r="G205" i="1"/>
  <c r="G209" i="1"/>
  <c r="G213" i="1"/>
  <c r="G193" i="1"/>
  <c r="G197" i="1"/>
  <c r="G206" i="1"/>
  <c r="G211" i="1"/>
  <c r="G192" i="1"/>
  <c r="G198" i="1"/>
  <c r="G208" i="1"/>
  <c r="G202" i="1"/>
  <c r="G207" i="1"/>
  <c r="G212" i="1"/>
  <c r="G194" i="1"/>
  <c r="G191" i="1"/>
  <c r="G203" i="1"/>
  <c r="G195" i="1"/>
  <c r="G199" i="1"/>
  <c r="G204" i="1"/>
  <c r="G210" i="1"/>
  <c r="G196" i="1"/>
  <c r="G200" i="1"/>
  <c r="J190" i="1"/>
  <c r="I191" i="1"/>
  <c r="I193" i="1" s="1"/>
  <c r="I190" i="1"/>
  <c r="T83" i="2"/>
  <c r="Q84" i="2"/>
  <c r="T84" i="2" s="1"/>
  <c r="J186" i="1"/>
  <c r="H31" i="2"/>
  <c r="H69" i="2"/>
  <c r="H46" i="2"/>
  <c r="H57" i="2"/>
  <c r="H59" i="2"/>
  <c r="H19" i="2"/>
  <c r="H30" i="2"/>
  <c r="H8" i="2"/>
  <c r="H18" i="2"/>
  <c r="H35" i="2"/>
  <c r="H42" i="2"/>
  <c r="H49" i="2"/>
  <c r="H10" i="2"/>
  <c r="H13" i="2"/>
  <c r="H15" i="2"/>
  <c r="H14" i="2"/>
  <c r="H74" i="2"/>
  <c r="H21" i="2"/>
  <c r="H7" i="2"/>
  <c r="H79" i="2"/>
  <c r="H54" i="2"/>
  <c r="H5" i="2"/>
  <c r="H33" i="2"/>
  <c r="H29" i="2"/>
  <c r="H45" i="2"/>
  <c r="H76" i="2"/>
  <c r="H72" i="2"/>
  <c r="H11" i="2"/>
  <c r="H23" i="2"/>
  <c r="H25" i="2"/>
  <c r="H47" i="2"/>
  <c r="H60" i="2"/>
  <c r="H67" i="2"/>
  <c r="H38" i="2"/>
  <c r="H62" i="2"/>
  <c r="H9" i="2"/>
  <c r="H39" i="2"/>
  <c r="H75" i="2"/>
  <c r="H17" i="2"/>
  <c r="H12" i="2"/>
  <c r="H63" i="2"/>
  <c r="H70" i="2"/>
  <c r="H4" i="2"/>
  <c r="H52" i="2"/>
  <c r="H24" i="2"/>
  <c r="H26" i="2"/>
  <c r="H20" i="2"/>
  <c r="H53" i="2"/>
  <c r="H3" i="2"/>
  <c r="H37" i="2"/>
  <c r="H80" i="2"/>
  <c r="H16" i="2"/>
  <c r="H77" i="2"/>
  <c r="H41" i="2"/>
  <c r="H32" i="2"/>
  <c r="H66" i="2"/>
  <c r="H61" i="2"/>
  <c r="H40" i="2"/>
  <c r="H58" i="2"/>
  <c r="H34" i="2"/>
  <c r="H55" i="2"/>
  <c r="H28" i="2"/>
  <c r="H48" i="2"/>
  <c r="H2" i="2"/>
  <c r="H68" i="2"/>
  <c r="H51" i="2"/>
  <c r="H50" i="2"/>
  <c r="H71" i="2"/>
  <c r="H22" i="2"/>
  <c r="H43" i="2"/>
  <c r="H56" i="2"/>
  <c r="H64" i="2"/>
  <c r="H78" i="2"/>
  <c r="H36" i="2"/>
  <c r="H81" i="2"/>
  <c r="H27" i="2"/>
  <c r="H44" i="2"/>
  <c r="H65" i="2"/>
  <c r="H6" i="2"/>
  <c r="H73" i="2"/>
  <c r="I83" i="2"/>
  <c r="Q85" i="2" l="1"/>
  <c r="G216" i="1"/>
  <c r="G220" i="1"/>
  <c r="G224" i="1"/>
  <c r="G228" i="1"/>
  <c r="G232" i="1"/>
  <c r="G236" i="1"/>
  <c r="G240" i="1"/>
  <c r="G244" i="1"/>
  <c r="G248" i="1"/>
  <c r="G252" i="1"/>
  <c r="G218" i="1"/>
  <c r="G223" i="1"/>
  <c r="G229" i="1"/>
  <c r="G234" i="1"/>
  <c r="G239" i="1"/>
  <c r="G245" i="1"/>
  <c r="G250" i="1"/>
  <c r="G214" i="1"/>
  <c r="G221" i="1"/>
  <c r="G237" i="1"/>
  <c r="G253" i="1"/>
  <c r="G219" i="1"/>
  <c r="G225" i="1"/>
  <c r="G230" i="1"/>
  <c r="G235" i="1"/>
  <c r="G241" i="1"/>
  <c r="G246" i="1"/>
  <c r="G251" i="1"/>
  <c r="G242" i="1"/>
  <c r="G215" i="1"/>
  <c r="G226" i="1"/>
  <c r="G231" i="1"/>
  <c r="G247" i="1"/>
  <c r="G217" i="1"/>
  <c r="G238" i="1"/>
  <c r="G243" i="1"/>
  <c r="G227" i="1"/>
  <c r="G249" i="1"/>
  <c r="G233" i="1"/>
  <c r="G254" i="1"/>
  <c r="G222" i="1"/>
  <c r="I177" i="2"/>
  <c r="I96" i="2"/>
  <c r="I176" i="2"/>
  <c r="I106" i="2"/>
  <c r="I145" i="2"/>
  <c r="I199" i="2"/>
  <c r="I108" i="2"/>
  <c r="I102" i="2"/>
  <c r="I138" i="2"/>
  <c r="I134" i="2"/>
  <c r="I142" i="2"/>
  <c r="I116" i="2"/>
  <c r="I188" i="2"/>
  <c r="I189" i="2"/>
  <c r="I128" i="2"/>
  <c r="I196" i="2"/>
  <c r="I166" i="2"/>
  <c r="I147" i="2"/>
  <c r="I92" i="2"/>
  <c r="I153" i="2"/>
  <c r="I183" i="2"/>
  <c r="I172" i="2"/>
  <c r="I198" i="2"/>
  <c r="I109" i="2"/>
  <c r="I161" i="2"/>
  <c r="I127" i="2"/>
  <c r="I194" i="2"/>
  <c r="I168" i="2"/>
  <c r="I110" i="2"/>
  <c r="I125" i="2"/>
  <c r="I193" i="2"/>
  <c r="I158" i="2"/>
  <c r="I175" i="2"/>
  <c r="I101" i="2"/>
  <c r="I105" i="2"/>
  <c r="I160" i="2"/>
  <c r="I100" i="2"/>
  <c r="I132" i="2"/>
  <c r="I122" i="2"/>
  <c r="I185" i="2"/>
  <c r="I154" i="2"/>
  <c r="I162" i="2"/>
  <c r="I179" i="2"/>
  <c r="I159" i="2"/>
  <c r="I167" i="2"/>
  <c r="I144" i="2"/>
  <c r="I88" i="2"/>
  <c r="I107" i="2"/>
  <c r="I178" i="2"/>
  <c r="I165" i="2"/>
  <c r="I157" i="2"/>
  <c r="I195" i="2"/>
  <c r="I119" i="2"/>
  <c r="I190" i="2"/>
  <c r="I130" i="2"/>
  <c r="I115" i="2"/>
  <c r="I174" i="2"/>
  <c r="I169" i="2"/>
  <c r="I151" i="2"/>
  <c r="I124" i="2"/>
  <c r="I181" i="2"/>
  <c r="I97" i="2"/>
  <c r="I112" i="2"/>
  <c r="I171" i="2"/>
  <c r="I182" i="2"/>
  <c r="I152" i="2"/>
  <c r="I131" i="2"/>
  <c r="I86" i="2"/>
  <c r="I186" i="2"/>
  <c r="I129" i="2"/>
  <c r="I149" i="2"/>
  <c r="I140" i="2"/>
  <c r="I118" i="2"/>
  <c r="I133" i="2"/>
  <c r="I117" i="2"/>
  <c r="I89" i="2"/>
  <c r="I197" i="2"/>
  <c r="I104" i="2"/>
  <c r="I155" i="2"/>
  <c r="I95" i="2"/>
  <c r="I111" i="2"/>
  <c r="I94" i="2"/>
  <c r="I135" i="2"/>
  <c r="I156" i="2"/>
  <c r="I173" i="2"/>
  <c r="I150" i="2"/>
  <c r="I98" i="2"/>
  <c r="I87" i="2"/>
  <c r="I191" i="2"/>
  <c r="I187" i="2"/>
  <c r="I137" i="2"/>
  <c r="I184" i="2"/>
  <c r="I136" i="2"/>
  <c r="I113" i="2"/>
  <c r="I180" i="2"/>
  <c r="I192" i="2"/>
  <c r="I143" i="2"/>
  <c r="I103" i="2"/>
  <c r="I99" i="2"/>
  <c r="I170" i="2"/>
  <c r="I114" i="2"/>
  <c r="I84" i="2"/>
  <c r="I121" i="2"/>
  <c r="I85" i="2"/>
  <c r="I93" i="2"/>
  <c r="I123" i="2"/>
  <c r="I139" i="2"/>
  <c r="I148" i="2"/>
  <c r="I163" i="2"/>
  <c r="I90" i="2"/>
  <c r="I126" i="2"/>
  <c r="I146" i="2"/>
  <c r="I141" i="2"/>
  <c r="I164" i="2"/>
  <c r="I120" i="2"/>
  <c r="I91" i="2"/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5" i="1"/>
  <c r="H10" i="1"/>
  <c r="H16" i="1"/>
  <c r="H21" i="1"/>
  <c r="H26" i="1"/>
  <c r="H32" i="1"/>
  <c r="H37" i="1"/>
  <c r="H42" i="1"/>
  <c r="H48" i="1"/>
  <c r="H53" i="1"/>
  <c r="H58" i="1"/>
  <c r="H64" i="1"/>
  <c r="H69" i="1"/>
  <c r="H74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6" i="1"/>
  <c r="H12" i="1"/>
  <c r="H17" i="1"/>
  <c r="H22" i="1"/>
  <c r="H28" i="1"/>
  <c r="H33" i="1"/>
  <c r="H38" i="1"/>
  <c r="H44" i="1"/>
  <c r="H49" i="1"/>
  <c r="H54" i="1"/>
  <c r="H60" i="1"/>
  <c r="H65" i="1"/>
  <c r="H70" i="1"/>
  <c r="H76" i="1"/>
  <c r="H81" i="1"/>
  <c r="H85" i="1"/>
  <c r="H89" i="1"/>
  <c r="H93" i="1"/>
  <c r="H97" i="1"/>
  <c r="H101" i="1"/>
  <c r="H105" i="1"/>
  <c r="H109" i="1"/>
  <c r="H113" i="1"/>
  <c r="H117" i="1"/>
  <c r="H121" i="1"/>
  <c r="H2" i="1"/>
  <c r="H13" i="1"/>
  <c r="H24" i="1"/>
  <c r="H34" i="1"/>
  <c r="H45" i="1"/>
  <c r="H56" i="1"/>
  <c r="H66" i="1"/>
  <c r="H77" i="1"/>
  <c r="H86" i="1"/>
  <c r="H94" i="1"/>
  <c r="H102" i="1"/>
  <c r="H110" i="1"/>
  <c r="H118" i="1"/>
  <c r="H125" i="1"/>
  <c r="H130" i="1"/>
  <c r="H135" i="1"/>
  <c r="H141" i="1"/>
  <c r="H146" i="1"/>
  <c r="H151" i="1"/>
  <c r="H157" i="1"/>
  <c r="H98" i="1"/>
  <c r="H159" i="1"/>
  <c r="H4" i="1"/>
  <c r="H14" i="1"/>
  <c r="H25" i="1"/>
  <c r="H36" i="1"/>
  <c r="H46" i="1"/>
  <c r="H57" i="1"/>
  <c r="H68" i="1"/>
  <c r="H78" i="1"/>
  <c r="H87" i="1"/>
  <c r="H95" i="1"/>
  <c r="H103" i="1"/>
  <c r="H111" i="1"/>
  <c r="H119" i="1"/>
  <c r="H126" i="1"/>
  <c r="H131" i="1"/>
  <c r="H137" i="1"/>
  <c r="H142" i="1"/>
  <c r="H147" i="1"/>
  <c r="H153" i="1"/>
  <c r="H158" i="1"/>
  <c r="H50" i="1"/>
  <c r="H9" i="1"/>
  <c r="H20" i="1"/>
  <c r="H30" i="1"/>
  <c r="H41" i="1"/>
  <c r="H52" i="1"/>
  <c r="H62" i="1"/>
  <c r="H73" i="1"/>
  <c r="H83" i="1"/>
  <c r="H91" i="1"/>
  <c r="H99" i="1"/>
  <c r="H107" i="1"/>
  <c r="H115" i="1"/>
  <c r="H123" i="1"/>
  <c r="H129" i="1"/>
  <c r="H134" i="1"/>
  <c r="H139" i="1"/>
  <c r="H145" i="1"/>
  <c r="H150" i="1"/>
  <c r="H155" i="1"/>
  <c r="H166" i="1"/>
  <c r="H171" i="1"/>
  <c r="H8" i="1"/>
  <c r="H18" i="1"/>
  <c r="H29" i="1"/>
  <c r="H40" i="1"/>
  <c r="H61" i="1"/>
  <c r="H72" i="1"/>
  <c r="H82" i="1"/>
  <c r="H90" i="1"/>
  <c r="H106" i="1"/>
  <c r="H114" i="1"/>
  <c r="H122" i="1"/>
  <c r="H127" i="1"/>
  <c r="H133" i="1"/>
  <c r="H138" i="1"/>
  <c r="H143" i="1"/>
  <c r="H149" i="1"/>
  <c r="H154" i="1"/>
  <c r="H165" i="1"/>
  <c r="H170" i="1"/>
  <c r="H164" i="1"/>
  <c r="H161" i="1"/>
  <c r="H173" i="1"/>
  <c r="H163" i="1"/>
  <c r="H168" i="1"/>
  <c r="H162" i="1"/>
  <c r="H167" i="1"/>
  <c r="H169" i="1"/>
  <c r="H178" i="1"/>
  <c r="H183" i="1"/>
  <c r="H180" i="1"/>
  <c r="H175" i="1"/>
  <c r="H176" i="1"/>
  <c r="H174" i="1"/>
  <c r="H184" i="1"/>
  <c r="H177" i="1"/>
  <c r="H172" i="1"/>
  <c r="H182" i="1"/>
  <c r="H179" i="1"/>
  <c r="H181" i="1"/>
  <c r="H185" i="1"/>
  <c r="H186" i="1"/>
  <c r="H189" i="1"/>
  <c r="H190" i="1"/>
  <c r="H188" i="1"/>
  <c r="H187" i="1"/>
  <c r="Q86" i="2"/>
  <c r="T85" i="2"/>
  <c r="Q87" i="2" l="1"/>
  <c r="T86" i="2"/>
  <c r="Q88" i="2" l="1"/>
  <c r="T87" i="2"/>
  <c r="Q89" i="2" l="1"/>
  <c r="T88" i="2"/>
  <c r="Q90" i="2" l="1"/>
  <c r="T89" i="2"/>
  <c r="Q91" i="2" l="1"/>
  <c r="T90" i="2"/>
  <c r="Q92" i="2" l="1"/>
  <c r="T91" i="2"/>
  <c r="Q93" i="2" l="1"/>
  <c r="T92" i="2"/>
  <c r="Q94" i="2" l="1"/>
  <c r="T93" i="2"/>
  <c r="Q95" i="2" l="1"/>
  <c r="T94" i="2"/>
  <c r="Q96" i="2" l="1"/>
  <c r="T95" i="2"/>
  <c r="Q97" i="2" l="1"/>
  <c r="T96" i="2"/>
  <c r="Q98" i="2" l="1"/>
  <c r="T97" i="2"/>
  <c r="Q99" i="2" l="1"/>
  <c r="T98" i="2"/>
  <c r="Q100" i="2" l="1"/>
  <c r="T99" i="2"/>
  <c r="Q101" i="2" l="1"/>
  <c r="T100" i="2"/>
  <c r="Q102" i="2" l="1"/>
  <c r="T101" i="2"/>
  <c r="Q103" i="2" l="1"/>
  <c r="T102" i="2"/>
  <c r="Q104" i="2" l="1"/>
  <c r="T103" i="2"/>
  <c r="Q105" i="2" l="1"/>
  <c r="T104" i="2"/>
  <c r="Q106" i="2" l="1"/>
  <c r="T105" i="2"/>
  <c r="Q107" i="2" l="1"/>
  <c r="T106" i="2"/>
  <c r="Q108" i="2" l="1"/>
  <c r="T107" i="2"/>
  <c r="Q109" i="2" l="1"/>
  <c r="T108" i="2"/>
  <c r="Q110" i="2" l="1"/>
  <c r="T109" i="2"/>
  <c r="Q111" i="2" l="1"/>
  <c r="T110" i="2"/>
  <c r="Q112" i="2" l="1"/>
  <c r="T111" i="2"/>
  <c r="Q113" i="2" l="1"/>
  <c r="T112" i="2"/>
  <c r="Q114" i="2" l="1"/>
  <c r="T113" i="2"/>
  <c r="Q115" i="2" l="1"/>
  <c r="T114" i="2"/>
  <c r="Q116" i="2" l="1"/>
  <c r="T115" i="2"/>
  <c r="Q117" i="2" l="1"/>
  <c r="T116" i="2"/>
  <c r="Q118" i="2" l="1"/>
  <c r="T117" i="2"/>
  <c r="Q119" i="2" l="1"/>
  <c r="T118" i="2"/>
  <c r="Q120" i="2" l="1"/>
  <c r="T119" i="2"/>
  <c r="Q121" i="2" l="1"/>
  <c r="T120" i="2"/>
  <c r="Q122" i="2" l="1"/>
  <c r="T121" i="2"/>
  <c r="Q123" i="2" l="1"/>
  <c r="T122" i="2"/>
  <c r="Q124" i="2" l="1"/>
  <c r="T123" i="2"/>
  <c r="Q125" i="2" l="1"/>
  <c r="T124" i="2"/>
  <c r="Q126" i="2" l="1"/>
  <c r="T125" i="2"/>
  <c r="Q127" i="2" l="1"/>
  <c r="T126" i="2"/>
  <c r="Q128" i="2" l="1"/>
  <c r="T127" i="2"/>
  <c r="Q129" i="2" l="1"/>
  <c r="T128" i="2"/>
  <c r="Q130" i="2" l="1"/>
  <c r="T129" i="2"/>
  <c r="Q131" i="2" l="1"/>
  <c r="T130" i="2"/>
  <c r="Q132" i="2" l="1"/>
  <c r="T131" i="2"/>
  <c r="Q133" i="2" l="1"/>
  <c r="T132" i="2"/>
  <c r="Q134" i="2" l="1"/>
  <c r="T133" i="2"/>
  <c r="Q135" i="2" l="1"/>
  <c r="T134" i="2"/>
  <c r="Q136" i="2" l="1"/>
  <c r="T135" i="2"/>
  <c r="Q137" i="2" l="1"/>
  <c r="T136" i="2"/>
  <c r="Q138" i="2" l="1"/>
  <c r="T137" i="2"/>
  <c r="Q139" i="2" l="1"/>
  <c r="T138" i="2"/>
  <c r="Q140" i="2" l="1"/>
  <c r="T139" i="2"/>
  <c r="Q141" i="2" l="1"/>
  <c r="T140" i="2"/>
  <c r="Q142" i="2" l="1"/>
  <c r="T141" i="2"/>
  <c r="Q143" i="2" l="1"/>
  <c r="T142" i="2"/>
  <c r="Q144" i="2" l="1"/>
  <c r="T143" i="2"/>
  <c r="Q145" i="2" l="1"/>
  <c r="T144" i="2"/>
  <c r="Q146" i="2" l="1"/>
  <c r="T145" i="2"/>
  <c r="Q147" i="2" l="1"/>
  <c r="T146" i="2"/>
  <c r="Q148" i="2" l="1"/>
  <c r="T147" i="2"/>
  <c r="Q149" i="2" l="1"/>
  <c r="T148" i="2"/>
  <c r="Q150" i="2" l="1"/>
  <c r="T149" i="2"/>
  <c r="Q151" i="2" l="1"/>
  <c r="T150" i="2"/>
  <c r="Q152" i="2" l="1"/>
  <c r="T151" i="2"/>
  <c r="Q153" i="2" l="1"/>
  <c r="T152" i="2"/>
  <c r="Q154" i="2" l="1"/>
  <c r="T153" i="2"/>
  <c r="Q155" i="2" l="1"/>
  <c r="T154" i="2"/>
  <c r="Q156" i="2" l="1"/>
  <c r="T155" i="2"/>
  <c r="Q157" i="2" l="1"/>
  <c r="T156" i="2"/>
  <c r="Q158" i="2" l="1"/>
  <c r="T157" i="2"/>
  <c r="Q159" i="2" l="1"/>
  <c r="T158" i="2"/>
  <c r="Q160" i="2" l="1"/>
  <c r="T159" i="2"/>
  <c r="Q161" i="2" l="1"/>
  <c r="T160" i="2"/>
  <c r="Q162" i="2" l="1"/>
  <c r="T161" i="2"/>
  <c r="Q163" i="2" l="1"/>
  <c r="T162" i="2"/>
  <c r="Q164" i="2" l="1"/>
  <c r="T163" i="2"/>
  <c r="Q165" i="2" l="1"/>
  <c r="T164" i="2"/>
  <c r="Q166" i="2" l="1"/>
  <c r="T165" i="2"/>
  <c r="Q167" i="2" l="1"/>
  <c r="T166" i="2"/>
  <c r="Q168" i="2" l="1"/>
  <c r="T167" i="2"/>
  <c r="Q169" i="2" l="1"/>
  <c r="T168" i="2"/>
  <c r="Q170" i="2" l="1"/>
  <c r="T169" i="2"/>
  <c r="Q171" i="2" l="1"/>
  <c r="T170" i="2"/>
  <c r="Q172" i="2" l="1"/>
  <c r="T171" i="2"/>
  <c r="Q173" i="2" l="1"/>
  <c r="T172" i="2"/>
  <c r="Q174" i="2" l="1"/>
  <c r="T173" i="2"/>
  <c r="Q175" i="2" l="1"/>
  <c r="T174" i="2"/>
  <c r="Q176" i="2" l="1"/>
  <c r="T175" i="2"/>
  <c r="Q177" i="2" l="1"/>
  <c r="T176" i="2"/>
  <c r="Q178" i="2" l="1"/>
  <c r="T177" i="2"/>
  <c r="Q179" i="2" l="1"/>
  <c r="T178" i="2"/>
  <c r="Q180" i="2" l="1"/>
  <c r="T179" i="2"/>
  <c r="Q181" i="2" l="1"/>
  <c r="T180" i="2"/>
  <c r="Q182" i="2" l="1"/>
  <c r="T181" i="2"/>
  <c r="Q183" i="2" l="1"/>
  <c r="T182" i="2"/>
  <c r="Q184" i="2" l="1"/>
  <c r="T183" i="2"/>
  <c r="Q185" i="2" l="1"/>
  <c r="T184" i="2"/>
  <c r="Q186" i="2" l="1"/>
  <c r="T185" i="2"/>
  <c r="Q187" i="2" l="1"/>
  <c r="T186" i="2"/>
  <c r="Q188" i="2" l="1"/>
  <c r="T187" i="2"/>
  <c r="Q189" i="2" l="1"/>
  <c r="T188" i="2"/>
  <c r="Q190" i="2" l="1"/>
  <c r="T189" i="2"/>
  <c r="Q192" i="2" l="1"/>
  <c r="T190" i="2"/>
  <c r="Q191" i="2"/>
  <c r="T191" i="2" s="1"/>
  <c r="Q193" i="2" l="1"/>
  <c r="T192" i="2"/>
  <c r="Q194" i="2" l="1"/>
  <c r="T193" i="2"/>
  <c r="Q195" i="2" l="1"/>
  <c r="T194" i="2"/>
  <c r="Q196" i="2" l="1"/>
  <c r="T195" i="2"/>
  <c r="Q197" i="2" l="1"/>
  <c r="T196" i="2"/>
  <c r="Q198" i="2" l="1"/>
  <c r="T197" i="2"/>
  <c r="Q199" i="2" l="1"/>
  <c r="T199" i="2" s="1"/>
  <c r="T198" i="2"/>
  <c r="D306" i="1"/>
  <c r="D290" i="1"/>
  <c r="D300" i="1"/>
  <c r="D292" i="1"/>
  <c r="D293" i="1"/>
  <c r="D298" i="1"/>
  <c r="D307" i="1"/>
  <c r="D291" i="1"/>
  <c r="D289" i="1"/>
  <c r="D296" i="1"/>
  <c r="D295" i="1"/>
  <c r="D304" i="1"/>
  <c r="D305" i="1"/>
  <c r="D294" i="1"/>
  <c r="D297" i="1"/>
  <c r="D301" i="1"/>
  <c r="D303" i="1"/>
  <c r="D288" i="1"/>
  <c r="D302" i="1"/>
</calcChain>
</file>

<file path=xl/sharedStrings.xml><?xml version="1.0" encoding="utf-8"?>
<sst xmlns="http://schemas.openxmlformats.org/spreadsheetml/2006/main" count="34" uniqueCount="26">
  <si>
    <t>Date</t>
  </si>
  <si>
    <t xml:space="preserve">SHB ouvriers (SHBO) SHOUV </t>
  </si>
  <si>
    <t>SMB salariés (SMBS) SMSAL</t>
  </si>
  <si>
    <t>indice -base 100 en déc. 1955-.</t>
  </si>
  <si>
    <t>indice -base 100 en déc. 1972-.</t>
  </si>
  <si>
    <t>indice -base 100 en déc. 1976-.</t>
  </si>
  <si>
    <t>indices -base 100 en mars 1985-.</t>
  </si>
  <si>
    <t>indices -base 100 en mars 1988-.</t>
  </si>
  <si>
    <t>indices base 100 en décembre 1998.</t>
  </si>
  <si>
    <t>SHBOE</t>
  </si>
  <si>
    <t>SMPT (euros, CVS)</t>
  </si>
  <si>
    <t>Déflateur du PIB (base janvier 2009)</t>
  </si>
  <si>
    <t>647/x=73</t>
  </si>
  <si>
    <t>SMPT</t>
  </si>
  <si>
    <t>taux croissance 72/73 SHBO</t>
  </si>
  <si>
    <t>taux croissance 72/73 shboe</t>
  </si>
  <si>
    <t>conversion SHBO</t>
  </si>
  <si>
    <t>conversion SHBOE</t>
  </si>
  <si>
    <t>PIB en euro courant</t>
  </si>
  <si>
    <t>SMBS base harmonisée</t>
  </si>
  <si>
    <t>Conversion SHBO</t>
  </si>
  <si>
    <t>Taux de chômage BIT</t>
  </si>
  <si>
    <t>Conversion SMBS</t>
  </si>
  <si>
    <t>SHBO base harmonisée</t>
  </si>
  <si>
    <t>smpt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</si>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</sst>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%"/>
  </numFmts>
  <fonts count="2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8"/>
      <color theme="1"/>
      <name val="Arial"/>
    </font>
    <font>
      <sz val="10"/>
      <name val="Arial"/>
    </font>
    <font>
      <sz val="8"/>
      <color theme="1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Arial"/>
      <family val="2"/>
    </font>
    <font>
      <b/>
      <sz val="8"/>
      <name val="Arial"/>
      <family val="2"/>
      <charset val="1"/>
    </font>
    <font>
      <b/>
      <sz val="8"/>
      <name val="Arial"/>
      <family val="2"/>
    </font>
    <font>
      <u/>
      <sz val="10"/>
      <color indexed="30"/>
      <name val="Arial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7">
    <xf numFmtId="0" fontId="0" fillId="0" borderId="0"/>
    <xf numFmtId="0" fontId="1" fillId="0" borderId="0"/>
    <xf numFmtId="0" fontId="3" fillId="0" borderId="0"/>
    <xf numFmtId="0" fontId="9" fillId="0" borderId="0"/>
    <xf numFmtId="165" fontId="12" fillId="0" borderId="0" applyBorder="0" applyProtection="0"/>
    <xf numFmtId="0" fontId="11" fillId="0" borderId="0" applyBorder="0" applyProtection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4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</cellStyleXfs>
  <cellXfs count="81">
    <xf numFmtId="0" fontId="0" fillId="0" borderId="0" xfId="0"/>
    <xf numFmtId="0" fontId="5" fillId="0" borderId="7" xfId="2" applyFont="1" applyFill="1" applyBorder="1" applyAlignment="1">
      <alignment horizontal="center" wrapText="1"/>
    </xf>
    <xf numFmtId="17" fontId="6" fillId="0" borderId="10" xfId="2" applyNumberFormat="1" applyFont="1" applyFill="1" applyBorder="1" applyAlignment="1">
      <alignment horizontal="center"/>
    </xf>
    <xf numFmtId="1" fontId="5" fillId="0" borderId="5" xfId="2" applyNumberFormat="1" applyFont="1" applyFill="1" applyBorder="1" applyAlignment="1">
      <alignment horizontal="center" wrapText="1"/>
    </xf>
    <xf numFmtId="17" fontId="6" fillId="0" borderId="1" xfId="2" applyNumberFormat="1" applyFont="1" applyFill="1" applyBorder="1" applyAlignment="1">
      <alignment horizontal="center"/>
    </xf>
    <xf numFmtId="1" fontId="6" fillId="0" borderId="0" xfId="2" applyNumberFormat="1" applyFont="1" applyFill="1" applyBorder="1" applyAlignment="1">
      <alignment horizontal="center" wrapText="1"/>
    </xf>
    <xf numFmtId="1" fontId="6" fillId="0" borderId="3" xfId="2" applyNumberFormat="1" applyFont="1" applyFill="1" applyBorder="1" applyAlignment="1">
      <alignment horizontal="center" wrapText="1"/>
    </xf>
    <xf numFmtId="17" fontId="6" fillId="0" borderId="4" xfId="2" applyNumberFormat="1" applyFont="1" applyFill="1" applyBorder="1" applyAlignment="1">
      <alignment horizontal="center"/>
    </xf>
    <xf numFmtId="1" fontId="6" fillId="0" borderId="12" xfId="2" applyNumberFormat="1" applyFont="1" applyFill="1" applyBorder="1" applyAlignment="1">
      <alignment horizontal="center" wrapText="1"/>
    </xf>
    <xf numFmtId="17" fontId="6" fillId="0" borderId="6" xfId="2" applyNumberFormat="1" applyFont="1" applyFill="1" applyBorder="1" applyAlignment="1">
      <alignment horizontal="center"/>
    </xf>
    <xf numFmtId="164" fontId="5" fillId="0" borderId="12" xfId="2" quotePrefix="1" applyNumberFormat="1" applyFont="1" applyFill="1" applyBorder="1" applyAlignment="1">
      <alignment horizontal="center" vertical="center" wrapText="1"/>
    </xf>
    <xf numFmtId="164" fontId="5" fillId="0" borderId="13" xfId="2" quotePrefix="1" applyNumberFormat="1" applyFont="1" applyFill="1" applyBorder="1" applyAlignment="1">
      <alignment horizontal="center" vertical="center" wrapText="1"/>
    </xf>
    <xf numFmtId="0" fontId="7" fillId="0" borderId="0" xfId="2" applyFont="1" applyFill="1"/>
    <xf numFmtId="0" fontId="6" fillId="0" borderId="0" xfId="2" applyFont="1" applyFill="1" applyBorder="1" applyAlignment="1">
      <alignment horizontal="center" wrapText="1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/>
    <xf numFmtId="0" fontId="6" fillId="0" borderId="0" xfId="2" applyFont="1" applyFill="1" applyBorder="1"/>
    <xf numFmtId="0" fontId="8" fillId="0" borderId="0" xfId="2" applyFont="1" applyFill="1"/>
    <xf numFmtId="2" fontId="0" fillId="0" borderId="0" xfId="0" applyNumberFormat="1"/>
    <xf numFmtId="164" fontId="0" fillId="0" borderId="0" xfId="0" applyNumberFormat="1"/>
    <xf numFmtId="164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0" fontId="0" fillId="0" borderId="0" xfId="13" applyNumberFormat="1" applyFont="1"/>
    <xf numFmtId="2" fontId="7" fillId="0" borderId="0" xfId="2" applyNumberFormat="1" applyFont="1" applyFill="1"/>
    <xf numFmtId="17" fontId="15" fillId="0" borderId="1" xfId="2" applyNumberFormat="1" applyFont="1" applyFill="1" applyBorder="1" applyAlignment="1">
      <alignment horizontal="center"/>
    </xf>
    <xf numFmtId="1" fontId="15" fillId="0" borderId="0" xfId="2" applyNumberFormat="1" applyFont="1" applyFill="1" applyBorder="1" applyAlignment="1">
      <alignment horizontal="center" wrapText="1"/>
    </xf>
    <xf numFmtId="0" fontId="16" fillId="0" borderId="0" xfId="0" applyFont="1"/>
    <xf numFmtId="17" fontId="15" fillId="0" borderId="10" xfId="2" applyNumberFormat="1" applyFont="1" applyFill="1" applyBorder="1" applyAlignment="1">
      <alignment horizontal="center"/>
    </xf>
    <xf numFmtId="1" fontId="15" fillId="0" borderId="3" xfId="2" applyNumberFormat="1" applyFont="1" applyFill="1" applyBorder="1" applyAlignment="1">
      <alignment horizontal="center" wrapText="1"/>
    </xf>
    <xf numFmtId="17" fontId="15" fillId="0" borderId="4" xfId="2" applyNumberFormat="1" applyFont="1" applyFill="1" applyBorder="1" applyAlignment="1">
      <alignment horizontal="center"/>
    </xf>
    <xf numFmtId="1" fontId="15" fillId="0" borderId="12" xfId="2" applyNumberFormat="1" applyFont="1" applyFill="1" applyBorder="1" applyAlignment="1">
      <alignment horizontal="center" wrapText="1"/>
    </xf>
    <xf numFmtId="164" fontId="17" fillId="0" borderId="0" xfId="2" applyNumberFormat="1" applyFont="1" applyFill="1" applyBorder="1" applyAlignment="1">
      <alignment horizontal="center" wrapText="1"/>
    </xf>
    <xf numFmtId="164" fontId="15" fillId="0" borderId="0" xfId="2" applyNumberFormat="1" applyFont="1" applyFill="1" applyBorder="1" applyAlignment="1">
      <alignment horizontal="center" wrapText="1"/>
    </xf>
    <xf numFmtId="164" fontId="15" fillId="0" borderId="3" xfId="2" applyNumberFormat="1" applyFont="1" applyFill="1" applyBorder="1" applyAlignment="1">
      <alignment horizontal="center" wrapText="1"/>
    </xf>
    <xf numFmtId="164" fontId="15" fillId="0" borderId="12" xfId="2" applyNumberFormat="1" applyFont="1" applyFill="1" applyBorder="1" applyAlignment="1">
      <alignment horizontal="center" wrapText="1"/>
    </xf>
    <xf numFmtId="164" fontId="17" fillId="0" borderId="12" xfId="2" applyNumberFormat="1" applyFont="1" applyFill="1" applyBorder="1" applyAlignment="1">
      <alignment horizontal="center" wrapText="1"/>
    </xf>
    <xf numFmtId="164" fontId="15" fillId="0" borderId="3" xfId="2" applyNumberFormat="1" applyFont="1" applyFill="1" applyBorder="1" applyAlignment="1">
      <alignment horizontal="center"/>
    </xf>
    <xf numFmtId="17" fontId="15" fillId="0" borderId="8" xfId="2" applyNumberFormat="1" applyFont="1" applyFill="1" applyBorder="1" applyAlignment="1">
      <alignment horizontal="center"/>
    </xf>
    <xf numFmtId="164" fontId="15" fillId="0" borderId="0" xfId="2" applyNumberFormat="1" applyFont="1" applyFill="1" applyBorder="1" applyAlignment="1">
      <alignment horizontal="center" vertical="center"/>
    </xf>
    <xf numFmtId="17" fontId="15" fillId="0" borderId="9" xfId="2" applyNumberFormat="1" applyFont="1" applyFill="1" applyBorder="1" applyAlignment="1">
      <alignment horizontal="center"/>
    </xf>
    <xf numFmtId="164" fontId="15" fillId="0" borderId="3" xfId="2" applyNumberFormat="1" applyFont="1" applyFill="1" applyBorder="1" applyAlignment="1">
      <alignment horizontal="center" vertical="center"/>
    </xf>
    <xf numFmtId="164" fontId="17" fillId="0" borderId="2" xfId="2" applyNumberFormat="1" applyFont="1" applyFill="1" applyBorder="1" applyAlignment="1">
      <alignment horizontal="center" vertical="center"/>
    </xf>
    <xf numFmtId="164" fontId="17" fillId="0" borderId="0" xfId="2" applyNumberFormat="1" applyFont="1" applyFill="1" applyBorder="1" applyAlignment="1">
      <alignment horizontal="center" vertical="center"/>
    </xf>
    <xf numFmtId="164" fontId="15" fillId="0" borderId="2" xfId="2" applyNumberFormat="1" applyFont="1" applyFill="1" applyBorder="1" applyAlignment="1">
      <alignment horizontal="center" vertical="center"/>
    </xf>
    <xf numFmtId="164" fontId="15" fillId="0" borderId="11" xfId="2" applyNumberFormat="1" applyFont="1" applyFill="1" applyBorder="1" applyAlignment="1">
      <alignment horizontal="center" vertical="center"/>
    </xf>
    <xf numFmtId="164" fontId="17" fillId="0" borderId="3" xfId="2" applyNumberFormat="1" applyFont="1" applyFill="1" applyBorder="1" applyAlignment="1">
      <alignment horizontal="center" vertical="center"/>
    </xf>
    <xf numFmtId="164" fontId="17" fillId="0" borderId="11" xfId="2" applyNumberFormat="1" applyFont="1" applyFill="1" applyBorder="1" applyAlignment="1">
      <alignment horizontal="center" vertical="center"/>
    </xf>
    <xf numFmtId="17" fontId="16" fillId="0" borderId="0" xfId="0" applyNumberFormat="1" applyFont="1"/>
    <xf numFmtId="164" fontId="18" fillId="0" borderId="0" xfId="1" applyNumberFormat="1" applyFont="1" applyAlignment="1">
      <alignment horizontal="right" vertical="center"/>
    </xf>
    <xf numFmtId="0" fontId="18" fillId="0" borderId="0" xfId="1" applyFont="1" applyAlignment="1">
      <alignment horizontal="right" vertical="center"/>
    </xf>
    <xf numFmtId="164" fontId="16" fillId="0" borderId="0" xfId="0" applyNumberFormat="1" applyFont="1"/>
    <xf numFmtId="164" fontId="4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164" fontId="3" fillId="0" borderId="14" xfId="2" applyNumberFormat="1" applyBorder="1" applyAlignment="1">
      <alignment horizontal="center"/>
    </xf>
    <xf numFmtId="164" fontId="3" fillId="0" borderId="16" xfId="2" applyNumberFormat="1" applyBorder="1" applyAlignment="1">
      <alignment horizontal="center"/>
    </xf>
    <xf numFmtId="164" fontId="19" fillId="0" borderId="0" xfId="3" applyNumberFormat="1" applyFont="1" applyBorder="1" applyAlignment="1">
      <alignment horizontal="right" vertical="center"/>
    </xf>
    <xf numFmtId="164" fontId="19" fillId="0" borderId="0" xfId="6" applyNumberFormat="1" applyFont="1" applyAlignment="1">
      <alignment horizontal="right" vertical="center"/>
    </xf>
    <xf numFmtId="164" fontId="20" fillId="0" borderId="0" xfId="8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14" fontId="15" fillId="0" borderId="10" xfId="2" applyNumberFormat="1" applyFont="1" applyFill="1" applyBorder="1" applyAlignment="1">
      <alignment horizontal="center"/>
    </xf>
    <xf numFmtId="14" fontId="15" fillId="0" borderId="4" xfId="2" applyNumberFormat="1" applyFont="1" applyFill="1" applyBorder="1" applyAlignment="1">
      <alignment horizontal="center"/>
    </xf>
    <xf numFmtId="14" fontId="15" fillId="0" borderId="1" xfId="2" applyNumberFormat="1" applyFont="1" applyFill="1" applyBorder="1" applyAlignment="1">
      <alignment horizontal="center"/>
    </xf>
    <xf numFmtId="14" fontId="15" fillId="0" borderId="8" xfId="2" applyNumberFormat="1" applyFont="1" applyFill="1" applyBorder="1" applyAlignment="1">
      <alignment horizontal="center"/>
    </xf>
    <xf numFmtId="14" fontId="15" fillId="0" borderId="9" xfId="2" applyNumberFormat="1" applyFont="1" applyFill="1" applyBorder="1" applyAlignment="1">
      <alignment horizontal="center"/>
    </xf>
    <xf numFmtId="14" fontId="16" fillId="0" borderId="0" xfId="0" applyNumberFormat="1" applyFont="1"/>
    <xf numFmtId="14" fontId="0" fillId="0" borderId="0" xfId="0" applyNumberFormat="1"/>
    <xf numFmtId="164" fontId="3" fillId="0" borderId="0" xfId="2" applyNumberFormat="1" applyBorder="1" applyAlignment="1">
      <alignment horizontal="center"/>
    </xf>
    <xf numFmtId="164" fontId="22" fillId="0" borderId="0" xfId="16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2" fontId="0" fillId="0" borderId="0" xfId="0" applyNumberFormat="1" applyBorder="1" applyAlignment="1">
      <alignment horizontal="center"/>
    </xf>
    <xf numFmtId="164" fontId="3" fillId="0" borderId="14" xfId="2" applyNumberFormat="1" applyBorder="1" applyAlignment="1">
      <alignment horizontal="center"/>
    </xf>
    <xf numFmtId="164" fontId="3" fillId="0" borderId="16" xfId="2" applyNumberFormat="1" applyBorder="1" applyAlignment="1">
      <alignment horizontal="center"/>
    </xf>
    <xf numFmtId="0" fontId="5" fillId="0" borderId="7" xfId="2" applyNumberFormat="1" applyFont="1" applyFill="1" applyBorder="1" applyAlignment="1">
      <alignment horizontal="center" wrapText="1"/>
    </xf>
    <xf numFmtId="0" fontId="5" fillId="0" borderId="12" xfId="2" quotePrefix="1" applyNumberFormat="1" applyFont="1" applyFill="1" applyBorder="1" applyAlignment="1">
      <alignment horizontal="center" vertical="center" wrapText="1"/>
    </xf>
    <xf numFmtId="0" fontId="5" fillId="0" borderId="13" xfId="2" quotePrefix="1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17">
    <cellStyle name="Lien hypertexte 2" xfId="5" xr:uid="{1E30D548-C094-44AD-9720-D449338FF967}"/>
    <cellStyle name="Lien hypertexte 3" xfId="11" xr:uid="{094DD15A-3BB6-4C6D-B8C3-75689DC01F83}"/>
    <cellStyle name="Lien hypertexte 4" xfId="14" xr:uid="{FBD3AE9E-243C-4C10-A0E6-2BB8E13DDFB1}"/>
    <cellStyle name="Motif" xfId="12" xr:uid="{C9EC73CE-C075-49AD-B985-6E7B7F1DAF81}"/>
    <cellStyle name="Motif 2" xfId="15" xr:uid="{F46A01DA-4F55-44DE-9A73-37A1F601658F}"/>
    <cellStyle name="Normal" xfId="0" builtinId="0"/>
    <cellStyle name="Normal 2" xfId="1" xr:uid="{B4A9E1E7-A01E-4418-86E7-47A0497AEFA9}"/>
    <cellStyle name="Normal 2 2" xfId="7" xr:uid="{6F132CE4-94C9-44D1-AD16-858DB69F18BB}"/>
    <cellStyle name="Normal 3" xfId="2" xr:uid="{BC8A531C-03AA-4792-8FD9-A5D49E4D2977}"/>
    <cellStyle name="Normal 3 2" xfId="8" xr:uid="{23B4661B-951B-42D4-9CB6-488B0F96C500}"/>
    <cellStyle name="Normal 4" xfId="9" xr:uid="{71972C8C-718A-45FD-A1FF-91999B544BF0}"/>
    <cellStyle name="Normal 5" xfId="10" xr:uid="{A0BF47E0-141D-4C5F-9F2C-77A6E342EC98}"/>
    <cellStyle name="Normal 6" xfId="3" xr:uid="{F02BD741-0224-43B3-8C54-C7981D9C5225}"/>
    <cellStyle name="Normal_maj_sérieslongues" xfId="16" xr:uid="{C4E93928-7189-4016-B844-3E49311A5D8E}"/>
    <cellStyle name="Pourcentage" xfId="13" builtinId="5"/>
    <cellStyle name="Pourcentage 2" xfId="4" xr:uid="{7C0909C0-5E68-4073-B0A8-D864EBA6B519}"/>
    <cellStyle name="Texte explicatif 2" xfId="6" xr:uid="{55052D24-3BEF-43F6-BF7F-D284C1A634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23248812735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Déflateur du PIB (base janvier 2009)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Feuil1!$A$2:$A$307</c:f>
              <c:numCache>
                <c:formatCode>mmm\-yy</c:formatCode>
                <c:ptCount val="306"/>
                <c:pt idx="0">
                  <c:v>16772</c:v>
                </c:pt>
                <c:pt idx="1">
                  <c:v>16862</c:v>
                </c:pt>
                <c:pt idx="2">
                  <c:v>16954</c:v>
                </c:pt>
                <c:pt idx="3">
                  <c:v>17046</c:v>
                </c:pt>
                <c:pt idx="4">
                  <c:v>17137</c:v>
                </c:pt>
                <c:pt idx="5">
                  <c:v>17227</c:v>
                </c:pt>
                <c:pt idx="6">
                  <c:v>17319</c:v>
                </c:pt>
                <c:pt idx="7">
                  <c:v>17411</c:v>
                </c:pt>
                <c:pt idx="8">
                  <c:v>17502</c:v>
                </c:pt>
                <c:pt idx="9">
                  <c:v>17593</c:v>
                </c:pt>
                <c:pt idx="10">
                  <c:v>17685</c:v>
                </c:pt>
                <c:pt idx="11">
                  <c:v>17777</c:v>
                </c:pt>
                <c:pt idx="12">
                  <c:v>17868</c:v>
                </c:pt>
                <c:pt idx="13">
                  <c:v>17958</c:v>
                </c:pt>
                <c:pt idx="14">
                  <c:v>18050</c:v>
                </c:pt>
                <c:pt idx="15">
                  <c:v>18142</c:v>
                </c:pt>
                <c:pt idx="16">
                  <c:v>18233</c:v>
                </c:pt>
                <c:pt idx="17">
                  <c:v>18323</c:v>
                </c:pt>
                <c:pt idx="18">
                  <c:v>18415</c:v>
                </c:pt>
                <c:pt idx="19">
                  <c:v>18507</c:v>
                </c:pt>
                <c:pt idx="20">
                  <c:v>18598</c:v>
                </c:pt>
                <c:pt idx="21">
                  <c:v>18688</c:v>
                </c:pt>
                <c:pt idx="22">
                  <c:v>18780</c:v>
                </c:pt>
                <c:pt idx="23">
                  <c:v>18872</c:v>
                </c:pt>
                <c:pt idx="24">
                  <c:v>18963</c:v>
                </c:pt>
                <c:pt idx="25">
                  <c:v>19054</c:v>
                </c:pt>
                <c:pt idx="26">
                  <c:v>19146</c:v>
                </c:pt>
                <c:pt idx="27">
                  <c:v>19238</c:v>
                </c:pt>
                <c:pt idx="28">
                  <c:v>19329</c:v>
                </c:pt>
                <c:pt idx="29">
                  <c:v>19419</c:v>
                </c:pt>
                <c:pt idx="30">
                  <c:v>19511</c:v>
                </c:pt>
                <c:pt idx="31">
                  <c:v>19603</c:v>
                </c:pt>
                <c:pt idx="32">
                  <c:v>19694</c:v>
                </c:pt>
                <c:pt idx="33">
                  <c:v>19784</c:v>
                </c:pt>
                <c:pt idx="34">
                  <c:v>19876</c:v>
                </c:pt>
                <c:pt idx="35">
                  <c:v>19968</c:v>
                </c:pt>
                <c:pt idx="36">
                  <c:v>20059</c:v>
                </c:pt>
                <c:pt idx="37">
                  <c:v>20149</c:v>
                </c:pt>
                <c:pt idx="38">
                  <c:v>20241</c:v>
                </c:pt>
                <c:pt idx="39">
                  <c:v>20333</c:v>
                </c:pt>
                <c:pt idx="40">
                  <c:v>20424</c:v>
                </c:pt>
                <c:pt idx="41">
                  <c:v>20515</c:v>
                </c:pt>
                <c:pt idx="42">
                  <c:v>20607</c:v>
                </c:pt>
                <c:pt idx="43">
                  <c:v>20699</c:v>
                </c:pt>
                <c:pt idx="44">
                  <c:v>20790</c:v>
                </c:pt>
                <c:pt idx="45">
                  <c:v>20880</c:v>
                </c:pt>
                <c:pt idx="46">
                  <c:v>20972</c:v>
                </c:pt>
                <c:pt idx="47">
                  <c:v>21064</c:v>
                </c:pt>
                <c:pt idx="48">
                  <c:v>21155</c:v>
                </c:pt>
                <c:pt idx="49">
                  <c:v>21245</c:v>
                </c:pt>
                <c:pt idx="50">
                  <c:v>21337</c:v>
                </c:pt>
                <c:pt idx="51">
                  <c:v>21429</c:v>
                </c:pt>
                <c:pt idx="52">
                  <c:v>21520</c:v>
                </c:pt>
                <c:pt idx="53">
                  <c:v>21610</c:v>
                </c:pt>
                <c:pt idx="54">
                  <c:v>21702</c:v>
                </c:pt>
                <c:pt idx="55">
                  <c:v>21794</c:v>
                </c:pt>
                <c:pt idx="56">
                  <c:v>21885</c:v>
                </c:pt>
                <c:pt idx="57">
                  <c:v>21976</c:v>
                </c:pt>
                <c:pt idx="58">
                  <c:v>22068</c:v>
                </c:pt>
                <c:pt idx="59">
                  <c:v>22160</c:v>
                </c:pt>
                <c:pt idx="60">
                  <c:v>22251</c:v>
                </c:pt>
                <c:pt idx="61">
                  <c:v>22341</c:v>
                </c:pt>
                <c:pt idx="62">
                  <c:v>22433</c:v>
                </c:pt>
                <c:pt idx="63">
                  <c:v>22525</c:v>
                </c:pt>
                <c:pt idx="64">
                  <c:v>22616</c:v>
                </c:pt>
                <c:pt idx="65">
                  <c:v>22706</c:v>
                </c:pt>
                <c:pt idx="66">
                  <c:v>22798</c:v>
                </c:pt>
                <c:pt idx="67">
                  <c:v>22890</c:v>
                </c:pt>
                <c:pt idx="68">
                  <c:v>22981</c:v>
                </c:pt>
                <c:pt idx="69">
                  <c:v>23071</c:v>
                </c:pt>
                <c:pt idx="70">
                  <c:v>23163</c:v>
                </c:pt>
                <c:pt idx="71">
                  <c:v>23255</c:v>
                </c:pt>
                <c:pt idx="72">
                  <c:v>23346</c:v>
                </c:pt>
                <c:pt idx="73">
                  <c:v>23437</c:v>
                </c:pt>
                <c:pt idx="74">
                  <c:v>23529</c:v>
                </c:pt>
                <c:pt idx="75">
                  <c:v>23621</c:v>
                </c:pt>
                <c:pt idx="76">
                  <c:v>23712</c:v>
                </c:pt>
                <c:pt idx="77">
                  <c:v>23802</c:v>
                </c:pt>
                <c:pt idx="78">
                  <c:v>23894</c:v>
                </c:pt>
                <c:pt idx="79">
                  <c:v>23986</c:v>
                </c:pt>
                <c:pt idx="80">
                  <c:v>24077</c:v>
                </c:pt>
                <c:pt idx="81">
                  <c:v>24167</c:v>
                </c:pt>
                <c:pt idx="82">
                  <c:v>24259</c:v>
                </c:pt>
                <c:pt idx="83">
                  <c:v>24351</c:v>
                </c:pt>
                <c:pt idx="84">
                  <c:v>24442</c:v>
                </c:pt>
                <c:pt idx="85">
                  <c:v>24532</c:v>
                </c:pt>
                <c:pt idx="86">
                  <c:v>24624</c:v>
                </c:pt>
                <c:pt idx="87">
                  <c:v>24716</c:v>
                </c:pt>
                <c:pt idx="88">
                  <c:v>24807</c:v>
                </c:pt>
                <c:pt idx="89">
                  <c:v>24898</c:v>
                </c:pt>
                <c:pt idx="90">
                  <c:v>24990</c:v>
                </c:pt>
                <c:pt idx="91">
                  <c:v>25082</c:v>
                </c:pt>
                <c:pt idx="92">
                  <c:v>25173</c:v>
                </c:pt>
                <c:pt idx="93">
                  <c:v>25263</c:v>
                </c:pt>
                <c:pt idx="94">
                  <c:v>25355</c:v>
                </c:pt>
                <c:pt idx="95">
                  <c:v>25447</c:v>
                </c:pt>
                <c:pt idx="96">
                  <c:v>25538</c:v>
                </c:pt>
                <c:pt idx="97">
                  <c:v>25628</c:v>
                </c:pt>
                <c:pt idx="98">
                  <c:v>25720</c:v>
                </c:pt>
                <c:pt idx="99">
                  <c:v>25812</c:v>
                </c:pt>
                <c:pt idx="100">
                  <c:v>25903</c:v>
                </c:pt>
                <c:pt idx="101">
                  <c:v>25993</c:v>
                </c:pt>
                <c:pt idx="102">
                  <c:v>26085</c:v>
                </c:pt>
                <c:pt idx="103">
                  <c:v>26177</c:v>
                </c:pt>
                <c:pt idx="104">
                  <c:v>26268</c:v>
                </c:pt>
                <c:pt idx="105">
                  <c:v>26359</c:v>
                </c:pt>
                <c:pt idx="106">
                  <c:v>26451</c:v>
                </c:pt>
                <c:pt idx="107">
                  <c:v>26543</c:v>
                </c:pt>
                <c:pt idx="108">
                  <c:v>26634</c:v>
                </c:pt>
                <c:pt idx="109">
                  <c:v>26724</c:v>
                </c:pt>
                <c:pt idx="110">
                  <c:v>26816</c:v>
                </c:pt>
                <c:pt idx="111">
                  <c:v>26908</c:v>
                </c:pt>
                <c:pt idx="112">
                  <c:v>26999</c:v>
                </c:pt>
                <c:pt idx="113">
                  <c:v>27089</c:v>
                </c:pt>
                <c:pt idx="114">
                  <c:v>27181</c:v>
                </c:pt>
                <c:pt idx="115">
                  <c:v>27273</c:v>
                </c:pt>
                <c:pt idx="116">
                  <c:v>27364</c:v>
                </c:pt>
                <c:pt idx="117">
                  <c:v>27454</c:v>
                </c:pt>
                <c:pt idx="118">
                  <c:v>27546</c:v>
                </c:pt>
                <c:pt idx="119">
                  <c:v>27638</c:v>
                </c:pt>
                <c:pt idx="120">
                  <c:v>27729</c:v>
                </c:pt>
                <c:pt idx="121">
                  <c:v>27820</c:v>
                </c:pt>
                <c:pt idx="122">
                  <c:v>27912</c:v>
                </c:pt>
                <c:pt idx="123">
                  <c:v>28004</c:v>
                </c:pt>
                <c:pt idx="124">
                  <c:v>28095</c:v>
                </c:pt>
                <c:pt idx="125">
                  <c:v>28185</c:v>
                </c:pt>
                <c:pt idx="126">
                  <c:v>28277</c:v>
                </c:pt>
                <c:pt idx="127">
                  <c:v>28369</c:v>
                </c:pt>
                <c:pt idx="128">
                  <c:v>28460</c:v>
                </c:pt>
                <c:pt idx="129">
                  <c:v>28550</c:v>
                </c:pt>
                <c:pt idx="130">
                  <c:v>28642</c:v>
                </c:pt>
                <c:pt idx="131">
                  <c:v>28734</c:v>
                </c:pt>
                <c:pt idx="132">
                  <c:v>28825</c:v>
                </c:pt>
                <c:pt idx="133">
                  <c:v>28915</c:v>
                </c:pt>
                <c:pt idx="134">
                  <c:v>29007</c:v>
                </c:pt>
                <c:pt idx="135">
                  <c:v>29099</c:v>
                </c:pt>
                <c:pt idx="136">
                  <c:v>29190</c:v>
                </c:pt>
                <c:pt idx="137">
                  <c:v>29281</c:v>
                </c:pt>
                <c:pt idx="138">
                  <c:v>29373</c:v>
                </c:pt>
                <c:pt idx="139">
                  <c:v>29465</c:v>
                </c:pt>
                <c:pt idx="140">
                  <c:v>29556</c:v>
                </c:pt>
                <c:pt idx="141">
                  <c:v>29646</c:v>
                </c:pt>
                <c:pt idx="142">
                  <c:v>29738</c:v>
                </c:pt>
                <c:pt idx="143">
                  <c:v>29830</c:v>
                </c:pt>
                <c:pt idx="144">
                  <c:v>29921</c:v>
                </c:pt>
                <c:pt idx="145">
                  <c:v>30011</c:v>
                </c:pt>
                <c:pt idx="146">
                  <c:v>30103</c:v>
                </c:pt>
                <c:pt idx="147">
                  <c:v>30195</c:v>
                </c:pt>
                <c:pt idx="148">
                  <c:v>30286</c:v>
                </c:pt>
                <c:pt idx="149">
                  <c:v>30376</c:v>
                </c:pt>
                <c:pt idx="150">
                  <c:v>30468</c:v>
                </c:pt>
                <c:pt idx="151">
                  <c:v>30560</c:v>
                </c:pt>
                <c:pt idx="152">
                  <c:v>30651</c:v>
                </c:pt>
                <c:pt idx="153">
                  <c:v>30742</c:v>
                </c:pt>
                <c:pt idx="154">
                  <c:v>30834</c:v>
                </c:pt>
                <c:pt idx="155">
                  <c:v>30926</c:v>
                </c:pt>
                <c:pt idx="156">
                  <c:v>31017</c:v>
                </c:pt>
                <c:pt idx="157">
                  <c:v>31107</c:v>
                </c:pt>
                <c:pt idx="158">
                  <c:v>31199</c:v>
                </c:pt>
                <c:pt idx="159">
                  <c:v>31291</c:v>
                </c:pt>
                <c:pt idx="160">
                  <c:v>31382</c:v>
                </c:pt>
                <c:pt idx="161">
                  <c:v>31472</c:v>
                </c:pt>
                <c:pt idx="162">
                  <c:v>31564</c:v>
                </c:pt>
                <c:pt idx="163">
                  <c:v>31656</c:v>
                </c:pt>
                <c:pt idx="164">
                  <c:v>31747</c:v>
                </c:pt>
                <c:pt idx="165">
                  <c:v>31837</c:v>
                </c:pt>
                <c:pt idx="166">
                  <c:v>31929</c:v>
                </c:pt>
                <c:pt idx="167">
                  <c:v>32021</c:v>
                </c:pt>
                <c:pt idx="168">
                  <c:v>32112</c:v>
                </c:pt>
                <c:pt idx="169">
                  <c:v>32203</c:v>
                </c:pt>
                <c:pt idx="170">
                  <c:v>32295</c:v>
                </c:pt>
                <c:pt idx="171">
                  <c:v>32387</c:v>
                </c:pt>
                <c:pt idx="172">
                  <c:v>32478</c:v>
                </c:pt>
                <c:pt idx="173">
                  <c:v>32568</c:v>
                </c:pt>
                <c:pt idx="174">
                  <c:v>32660</c:v>
                </c:pt>
                <c:pt idx="175">
                  <c:v>32752</c:v>
                </c:pt>
                <c:pt idx="176">
                  <c:v>32843</c:v>
                </c:pt>
                <c:pt idx="177">
                  <c:v>32933</c:v>
                </c:pt>
                <c:pt idx="178">
                  <c:v>33025</c:v>
                </c:pt>
                <c:pt idx="179">
                  <c:v>33117</c:v>
                </c:pt>
                <c:pt idx="180">
                  <c:v>33208</c:v>
                </c:pt>
                <c:pt idx="181">
                  <c:v>33298</c:v>
                </c:pt>
                <c:pt idx="182">
                  <c:v>33390</c:v>
                </c:pt>
                <c:pt idx="183">
                  <c:v>33482</c:v>
                </c:pt>
                <c:pt idx="184">
                  <c:v>33573</c:v>
                </c:pt>
                <c:pt idx="185">
                  <c:v>33664</c:v>
                </c:pt>
                <c:pt idx="186">
                  <c:v>33756</c:v>
                </c:pt>
                <c:pt idx="187">
                  <c:v>33848</c:v>
                </c:pt>
                <c:pt idx="188">
                  <c:v>33939</c:v>
                </c:pt>
                <c:pt idx="189">
                  <c:v>34029</c:v>
                </c:pt>
                <c:pt idx="190">
                  <c:v>34121</c:v>
                </c:pt>
                <c:pt idx="191">
                  <c:v>34213</c:v>
                </c:pt>
                <c:pt idx="192">
                  <c:v>34304</c:v>
                </c:pt>
                <c:pt idx="193">
                  <c:v>34394</c:v>
                </c:pt>
                <c:pt idx="194">
                  <c:v>34486</c:v>
                </c:pt>
                <c:pt idx="195">
                  <c:v>34578</c:v>
                </c:pt>
                <c:pt idx="196">
                  <c:v>34669</c:v>
                </c:pt>
                <c:pt idx="197">
                  <c:v>34759</c:v>
                </c:pt>
                <c:pt idx="198">
                  <c:v>34851</c:v>
                </c:pt>
                <c:pt idx="199">
                  <c:v>34943</c:v>
                </c:pt>
                <c:pt idx="200">
                  <c:v>35034</c:v>
                </c:pt>
                <c:pt idx="201">
                  <c:v>35125</c:v>
                </c:pt>
                <c:pt idx="202">
                  <c:v>35217</c:v>
                </c:pt>
                <c:pt idx="203">
                  <c:v>35309</c:v>
                </c:pt>
                <c:pt idx="204">
                  <c:v>35400</c:v>
                </c:pt>
                <c:pt idx="205">
                  <c:v>35490</c:v>
                </c:pt>
                <c:pt idx="206">
                  <c:v>35582</c:v>
                </c:pt>
                <c:pt idx="207">
                  <c:v>35674</c:v>
                </c:pt>
                <c:pt idx="208">
                  <c:v>35765</c:v>
                </c:pt>
                <c:pt idx="209">
                  <c:v>35855</c:v>
                </c:pt>
                <c:pt idx="210">
                  <c:v>35947</c:v>
                </c:pt>
                <c:pt idx="211">
                  <c:v>36039</c:v>
                </c:pt>
                <c:pt idx="212">
                  <c:v>36130</c:v>
                </c:pt>
                <c:pt idx="213">
                  <c:v>36220</c:v>
                </c:pt>
                <c:pt idx="214">
                  <c:v>36312</c:v>
                </c:pt>
                <c:pt idx="215">
                  <c:v>36404</c:v>
                </c:pt>
                <c:pt idx="216">
                  <c:v>36495</c:v>
                </c:pt>
                <c:pt idx="217">
                  <c:v>36586</c:v>
                </c:pt>
                <c:pt idx="218">
                  <c:v>36678</c:v>
                </c:pt>
                <c:pt idx="219">
                  <c:v>36770</c:v>
                </c:pt>
                <c:pt idx="220">
                  <c:v>36861</c:v>
                </c:pt>
                <c:pt idx="221">
                  <c:v>36951</c:v>
                </c:pt>
                <c:pt idx="222">
                  <c:v>37043</c:v>
                </c:pt>
                <c:pt idx="223">
                  <c:v>37135</c:v>
                </c:pt>
                <c:pt idx="224">
                  <c:v>37226</c:v>
                </c:pt>
                <c:pt idx="225">
                  <c:v>37316</c:v>
                </c:pt>
                <c:pt idx="226">
                  <c:v>37408</c:v>
                </c:pt>
                <c:pt idx="227">
                  <c:v>37500</c:v>
                </c:pt>
                <c:pt idx="228">
                  <c:v>37591</c:v>
                </c:pt>
                <c:pt idx="229">
                  <c:v>37681</c:v>
                </c:pt>
                <c:pt idx="230">
                  <c:v>37773</c:v>
                </c:pt>
                <c:pt idx="231">
                  <c:v>37865</c:v>
                </c:pt>
                <c:pt idx="232">
                  <c:v>37956</c:v>
                </c:pt>
                <c:pt idx="233">
                  <c:v>38047</c:v>
                </c:pt>
                <c:pt idx="234">
                  <c:v>38139</c:v>
                </c:pt>
                <c:pt idx="235">
                  <c:v>38231</c:v>
                </c:pt>
                <c:pt idx="236">
                  <c:v>38322</c:v>
                </c:pt>
                <c:pt idx="237">
                  <c:v>38412</c:v>
                </c:pt>
                <c:pt idx="238">
                  <c:v>38504</c:v>
                </c:pt>
                <c:pt idx="239">
                  <c:v>38596</c:v>
                </c:pt>
                <c:pt idx="240">
                  <c:v>38687</c:v>
                </c:pt>
                <c:pt idx="241">
                  <c:v>38777</c:v>
                </c:pt>
                <c:pt idx="242">
                  <c:v>38869</c:v>
                </c:pt>
                <c:pt idx="243">
                  <c:v>38961</c:v>
                </c:pt>
                <c:pt idx="244">
                  <c:v>39052</c:v>
                </c:pt>
                <c:pt idx="245">
                  <c:v>39142</c:v>
                </c:pt>
                <c:pt idx="246">
                  <c:v>39234</c:v>
                </c:pt>
                <c:pt idx="247">
                  <c:v>39326</c:v>
                </c:pt>
                <c:pt idx="248">
                  <c:v>39417</c:v>
                </c:pt>
                <c:pt idx="249">
                  <c:v>39508</c:v>
                </c:pt>
                <c:pt idx="250">
                  <c:v>39600</c:v>
                </c:pt>
                <c:pt idx="251">
                  <c:v>39692</c:v>
                </c:pt>
                <c:pt idx="252">
                  <c:v>39783</c:v>
                </c:pt>
                <c:pt idx="253">
                  <c:v>39873</c:v>
                </c:pt>
                <c:pt idx="254">
                  <c:v>39965</c:v>
                </c:pt>
                <c:pt idx="255">
                  <c:v>40057</c:v>
                </c:pt>
                <c:pt idx="256">
                  <c:v>40148</c:v>
                </c:pt>
                <c:pt idx="257">
                  <c:v>40238</c:v>
                </c:pt>
                <c:pt idx="258">
                  <c:v>40330</c:v>
                </c:pt>
                <c:pt idx="259">
                  <c:v>40422</c:v>
                </c:pt>
                <c:pt idx="260">
                  <c:v>40513</c:v>
                </c:pt>
                <c:pt idx="261">
                  <c:v>40603</c:v>
                </c:pt>
                <c:pt idx="262">
                  <c:v>40695</c:v>
                </c:pt>
                <c:pt idx="263">
                  <c:v>40787</c:v>
                </c:pt>
                <c:pt idx="264">
                  <c:v>40878</c:v>
                </c:pt>
                <c:pt idx="265">
                  <c:v>40969</c:v>
                </c:pt>
                <c:pt idx="266">
                  <c:v>41061</c:v>
                </c:pt>
                <c:pt idx="267">
                  <c:v>41153</c:v>
                </c:pt>
                <c:pt idx="268">
                  <c:v>41244</c:v>
                </c:pt>
                <c:pt idx="269">
                  <c:v>41334</c:v>
                </c:pt>
                <c:pt idx="270">
                  <c:v>41426</c:v>
                </c:pt>
                <c:pt idx="271">
                  <c:v>41518</c:v>
                </c:pt>
                <c:pt idx="272">
                  <c:v>41609</c:v>
                </c:pt>
                <c:pt idx="273">
                  <c:v>41699</c:v>
                </c:pt>
                <c:pt idx="274">
                  <c:v>41791</c:v>
                </c:pt>
                <c:pt idx="275">
                  <c:v>41883</c:v>
                </c:pt>
                <c:pt idx="276">
                  <c:v>41974</c:v>
                </c:pt>
                <c:pt idx="277">
                  <c:v>42064</c:v>
                </c:pt>
                <c:pt idx="278">
                  <c:v>42156</c:v>
                </c:pt>
                <c:pt idx="279">
                  <c:v>42248</c:v>
                </c:pt>
                <c:pt idx="280">
                  <c:v>42339</c:v>
                </c:pt>
                <c:pt idx="281">
                  <c:v>42430</c:v>
                </c:pt>
                <c:pt idx="282">
                  <c:v>42522</c:v>
                </c:pt>
                <c:pt idx="283">
                  <c:v>42614</c:v>
                </c:pt>
                <c:pt idx="284">
                  <c:v>42705</c:v>
                </c:pt>
                <c:pt idx="285">
                  <c:v>42795</c:v>
                </c:pt>
                <c:pt idx="286">
                  <c:v>42887</c:v>
                </c:pt>
                <c:pt idx="287">
                  <c:v>42979</c:v>
                </c:pt>
                <c:pt idx="288">
                  <c:v>43070</c:v>
                </c:pt>
                <c:pt idx="289">
                  <c:v>43160</c:v>
                </c:pt>
                <c:pt idx="290">
                  <c:v>43252</c:v>
                </c:pt>
                <c:pt idx="291">
                  <c:v>43344</c:v>
                </c:pt>
                <c:pt idx="292">
                  <c:v>43435</c:v>
                </c:pt>
                <c:pt idx="293">
                  <c:v>43525</c:v>
                </c:pt>
                <c:pt idx="294">
                  <c:v>43617</c:v>
                </c:pt>
                <c:pt idx="295">
                  <c:v>43709</c:v>
                </c:pt>
                <c:pt idx="296">
                  <c:v>43800</c:v>
                </c:pt>
                <c:pt idx="297">
                  <c:v>43891</c:v>
                </c:pt>
                <c:pt idx="298">
                  <c:v>43983</c:v>
                </c:pt>
                <c:pt idx="299">
                  <c:v>44075</c:v>
                </c:pt>
                <c:pt idx="300">
                  <c:v>44166</c:v>
                </c:pt>
                <c:pt idx="301">
                  <c:v>44256</c:v>
                </c:pt>
                <c:pt idx="302">
                  <c:v>44348</c:v>
                </c:pt>
                <c:pt idx="303">
                  <c:v>44440</c:v>
                </c:pt>
                <c:pt idx="304">
                  <c:v>44531</c:v>
                </c:pt>
                <c:pt idx="305">
                  <c:v>44621</c:v>
                </c:pt>
              </c:numCache>
            </c:numRef>
          </c:cat>
          <c:val>
            <c:numRef>
              <c:f>Feuil1!$F$2:$F$307</c:f>
              <c:numCache>
                <c:formatCode>0.00</c:formatCode>
                <c:ptCount val="306"/>
                <c:pt idx="13">
                  <c:v>0.64875973595620617</c:v>
                </c:pt>
                <c:pt idx="14">
                  <c:v>0.65686669922963581</c:v>
                </c:pt>
                <c:pt idx="15">
                  <c:v>0.6781474778223886</c:v>
                </c:pt>
                <c:pt idx="16">
                  <c:v>0.696590819269441</c:v>
                </c:pt>
                <c:pt idx="17">
                  <c:v>0.7257758870537877</c:v>
                </c:pt>
                <c:pt idx="18">
                  <c:v>0.76448663668441408</c:v>
                </c:pt>
                <c:pt idx="19">
                  <c:v>0.80866958652460563</c:v>
                </c:pt>
                <c:pt idx="20">
                  <c:v>0.84494824717320316</c:v>
                </c:pt>
                <c:pt idx="21">
                  <c:v>0.89318467865010953</c:v>
                </c:pt>
                <c:pt idx="22">
                  <c:v>0.96614734811097613</c:v>
                </c:pt>
                <c:pt idx="23">
                  <c:v>1.0109383201966751</c:v>
                </c:pt>
                <c:pt idx="24">
                  <c:v>1.0899812121126138</c:v>
                </c:pt>
                <c:pt idx="25">
                  <c:v>1.1467299550266212</c:v>
                </c:pt>
                <c:pt idx="26">
                  <c:v>1.1408524066533845</c:v>
                </c:pt>
                <c:pt idx="27">
                  <c:v>1.1647679483100022</c:v>
                </c:pt>
                <c:pt idx="28">
                  <c:v>1.1631465556553162</c:v>
                </c:pt>
                <c:pt idx="29">
                  <c:v>1.1716588670924173</c:v>
                </c:pt>
                <c:pt idx="30">
                  <c:v>1.1927369716033343</c:v>
                </c:pt>
                <c:pt idx="31">
                  <c:v>1.2010466089585998</c:v>
                </c:pt>
                <c:pt idx="32">
                  <c:v>1.2209086689785023</c:v>
                </c:pt>
                <c:pt idx="33">
                  <c:v>1.2316503953157965</c:v>
                </c:pt>
                <c:pt idx="34">
                  <c:v>1.2632675520821721</c:v>
                </c:pt>
                <c:pt idx="35">
                  <c:v>1.2900205308844899</c:v>
                </c:pt>
                <c:pt idx="36">
                  <c:v>1.2991408645670983</c:v>
                </c:pt>
                <c:pt idx="37">
                  <c:v>1.3198136209143438</c:v>
                </c:pt>
                <c:pt idx="38">
                  <c:v>1.3518361258443907</c:v>
                </c:pt>
                <c:pt idx="39">
                  <c:v>1.3793998009740516</c:v>
                </c:pt>
                <c:pt idx="40">
                  <c:v>1.4122330022314418</c:v>
                </c:pt>
                <c:pt idx="41">
                  <c:v>1.4381752847064164</c:v>
                </c:pt>
                <c:pt idx="42">
                  <c:v>1.4880331088380085</c:v>
                </c:pt>
                <c:pt idx="43">
                  <c:v>1.5212716582590702</c:v>
                </c:pt>
                <c:pt idx="44">
                  <c:v>1.5737642454545269</c:v>
                </c:pt>
                <c:pt idx="45">
                  <c:v>1.6201766101949115</c:v>
                </c:pt>
                <c:pt idx="46">
                  <c:v>1.6524017892067946</c:v>
                </c:pt>
                <c:pt idx="47">
                  <c:v>1.7282018958133614</c:v>
                </c:pt>
                <c:pt idx="48">
                  <c:v>1.7979217799648566</c:v>
                </c:pt>
                <c:pt idx="49">
                  <c:v>1.8947999910823403</c:v>
                </c:pt>
                <c:pt idx="50">
                  <c:v>1.9529674525691976</c:v>
                </c:pt>
                <c:pt idx="51">
                  <c:v>1.9855979797447525</c:v>
                </c:pt>
                <c:pt idx="52">
                  <c:v>2.017012462429292</c:v>
                </c:pt>
                <c:pt idx="53">
                  <c:v>2.0524804267505465</c:v>
                </c:pt>
                <c:pt idx="54">
                  <c:v>2.117944155183491</c:v>
                </c:pt>
                <c:pt idx="55">
                  <c:v>2.1596950160416535</c:v>
                </c:pt>
                <c:pt idx="56">
                  <c:v>2.2359004708118921</c:v>
                </c:pt>
                <c:pt idx="57">
                  <c:v>2.2881903839255129</c:v>
                </c:pt>
                <c:pt idx="58">
                  <c:v>2.3544648086858007</c:v>
                </c:pt>
                <c:pt idx="59">
                  <c:v>2.4010798475080208</c:v>
                </c:pt>
                <c:pt idx="60">
                  <c:v>2.4474922122484055</c:v>
                </c:pt>
                <c:pt idx="61">
                  <c:v>2.5050516514897558</c:v>
                </c:pt>
                <c:pt idx="62">
                  <c:v>2.5293725413100447</c:v>
                </c:pt>
                <c:pt idx="63">
                  <c:v>2.5930122030064675</c:v>
                </c:pt>
                <c:pt idx="64">
                  <c:v>2.6627320871579618</c:v>
                </c:pt>
                <c:pt idx="65">
                  <c:v>2.7742028321676195</c:v>
                </c:pt>
                <c:pt idx="66">
                  <c:v>2.8477735238739936</c:v>
                </c:pt>
                <c:pt idx="67">
                  <c:v>2.9183041043528308</c:v>
                </c:pt>
                <c:pt idx="68">
                  <c:v>2.9922801442228764</c:v>
                </c:pt>
                <c:pt idx="69">
                  <c:v>2.99734699626877</c:v>
                </c:pt>
                <c:pt idx="70">
                  <c:v>3.2099521081144617</c:v>
                </c:pt>
                <c:pt idx="71">
                  <c:v>3.3483785060082734</c:v>
                </c:pt>
                <c:pt idx="72">
                  <c:v>3.3737127662377411</c:v>
                </c:pt>
                <c:pt idx="73">
                  <c:v>3.4823460741016969</c:v>
                </c:pt>
                <c:pt idx="74">
                  <c:v>3.5334199427243043</c:v>
                </c:pt>
                <c:pt idx="75">
                  <c:v>3.6211778201591804</c:v>
                </c:pt>
                <c:pt idx="76">
                  <c:v>3.7032608233026552</c:v>
                </c:pt>
                <c:pt idx="77">
                  <c:v>3.7537266696797551</c:v>
                </c:pt>
                <c:pt idx="78">
                  <c:v>3.8368230432324082</c:v>
                </c:pt>
                <c:pt idx="79">
                  <c:v>3.9132311720844823</c:v>
                </c:pt>
                <c:pt idx="80">
                  <c:v>3.9847751229724988</c:v>
                </c:pt>
                <c:pt idx="81">
                  <c:v>4.0581431405970374</c:v>
                </c:pt>
                <c:pt idx="82">
                  <c:v>4.1673844707065015</c:v>
                </c:pt>
                <c:pt idx="83">
                  <c:v>4.2452113181314264</c:v>
                </c:pt>
                <c:pt idx="84">
                  <c:v>4.3159445726921</c:v>
                </c:pt>
                <c:pt idx="85">
                  <c:v>4.4243752064742203</c:v>
                </c:pt>
                <c:pt idx="86">
                  <c:v>4.4932843942983727</c:v>
                </c:pt>
                <c:pt idx="87">
                  <c:v>4.5950267833799145</c:v>
                </c:pt>
                <c:pt idx="88">
                  <c:v>4.6359669479107337</c:v>
                </c:pt>
                <c:pt idx="89">
                  <c:v>4.7904045982695678</c:v>
                </c:pt>
                <c:pt idx="90">
                  <c:v>4.6167129101363384</c:v>
                </c:pt>
                <c:pt idx="91">
                  <c:v>5.1073868622606673</c:v>
                </c:pt>
                <c:pt idx="92">
                  <c:v>5.2833079652940897</c:v>
                </c:pt>
                <c:pt idx="93">
                  <c:v>5.486590069375338</c:v>
                </c:pt>
                <c:pt idx="94">
                  <c:v>5.625827163596492</c:v>
                </c:pt>
                <c:pt idx="95">
                  <c:v>5.759389383526246</c:v>
                </c:pt>
                <c:pt idx="96">
                  <c:v>5.9020719371386061</c:v>
                </c:pt>
                <c:pt idx="97">
                  <c:v>6.1083941524473904</c:v>
                </c:pt>
                <c:pt idx="98">
                  <c:v>6.2924222187542425</c:v>
                </c:pt>
                <c:pt idx="99">
                  <c:v>6.4620604252507583</c:v>
                </c:pt>
                <c:pt idx="100">
                  <c:v>6.6130526162183845</c:v>
                </c:pt>
                <c:pt idx="101">
                  <c:v>6.8465331584931581</c:v>
                </c:pt>
                <c:pt idx="102">
                  <c:v>6.9894183861873556</c:v>
                </c:pt>
                <c:pt idx="103">
                  <c:v>7.2196561431527568</c:v>
                </c:pt>
                <c:pt idx="104">
                  <c:v>7.3578798669647325</c:v>
                </c:pt>
                <c:pt idx="105">
                  <c:v>7.6069663135408581</c:v>
                </c:pt>
                <c:pt idx="106">
                  <c:v>7.7891703131111889</c:v>
                </c:pt>
                <c:pt idx="107">
                  <c:v>8.0567001011343677</c:v>
                </c:pt>
                <c:pt idx="108">
                  <c:v>8.2632249905249857</c:v>
                </c:pt>
                <c:pt idx="109">
                  <c:v>8.5678441355241048</c:v>
                </c:pt>
                <c:pt idx="110">
                  <c:v>8.8639509690861225</c:v>
                </c:pt>
                <c:pt idx="111">
                  <c:v>9.2364659315002129</c:v>
                </c:pt>
                <c:pt idx="112">
                  <c:v>9.710723282995847</c:v>
                </c:pt>
                <c:pt idx="113">
                  <c:v>10.017571842895158</c:v>
                </c:pt>
                <c:pt idx="114">
                  <c:v>10.406098057774274</c:v>
                </c:pt>
                <c:pt idx="115">
                  <c:v>10.837996526166236</c:v>
                </c:pt>
                <c:pt idx="116">
                  <c:v>11.171598064867867</c:v>
                </c:pt>
                <c:pt idx="117">
                  <c:v>11.479662669258191</c:v>
                </c:pt>
                <c:pt idx="118">
                  <c:v>11.737869449516927</c:v>
                </c:pt>
                <c:pt idx="119">
                  <c:v>12.081199344146672</c:v>
                </c:pt>
                <c:pt idx="120">
                  <c:v>12.507422938247235</c:v>
                </c:pt>
                <c:pt idx="121">
                  <c:v>13.00154234976277</c:v>
                </c:pt>
                <c:pt idx="122">
                  <c:v>13.605713787715112</c:v>
                </c:pt>
                <c:pt idx="123">
                  <c:v>14.105305399440216</c:v>
                </c:pt>
                <c:pt idx="124">
                  <c:v>14.538217238241355</c:v>
                </c:pt>
                <c:pt idx="125">
                  <c:v>14.899179777990812</c:v>
                </c:pt>
                <c:pt idx="126">
                  <c:v>15.329051505564417</c:v>
                </c:pt>
                <c:pt idx="127">
                  <c:v>15.769259611311645</c:v>
                </c:pt>
                <c:pt idx="128">
                  <c:v>16.184133456829404</c:v>
                </c:pt>
                <c:pt idx="129">
                  <c:v>16.664471030780113</c:v>
                </c:pt>
                <c:pt idx="130">
                  <c:v>17.358021738822018</c:v>
                </c:pt>
                <c:pt idx="131">
                  <c:v>18.030697016434839</c:v>
                </c:pt>
                <c:pt idx="132">
                  <c:v>18.602237927211632</c:v>
                </c:pt>
                <c:pt idx="133">
                  <c:v>19.265995545223682</c:v>
                </c:pt>
                <c:pt idx="134">
                  <c:v>19.77511283879506</c:v>
                </c:pt>
                <c:pt idx="135">
                  <c:v>20.506766274222084</c:v>
                </c:pt>
                <c:pt idx="136">
                  <c:v>21.158160773242155</c:v>
                </c:pt>
                <c:pt idx="137">
                  <c:v>22.049521385155746</c:v>
                </c:pt>
                <c:pt idx="138">
                  <c:v>22.603226976730991</c:v>
                </c:pt>
                <c:pt idx="139">
                  <c:v>23.208209111010675</c:v>
                </c:pt>
                <c:pt idx="140">
                  <c:v>23.685101225570172</c:v>
                </c:pt>
                <c:pt idx="141">
                  <c:v>24.439251484080966</c:v>
                </c:pt>
                <c:pt idx="142">
                  <c:v>25.274876723489719</c:v>
                </c:pt>
                <c:pt idx="143">
                  <c:v>26.261899502029777</c:v>
                </c:pt>
                <c:pt idx="144">
                  <c:v>27.354920825369927</c:v>
                </c:pt>
                <c:pt idx="145">
                  <c:v>28.486247550177033</c:v>
                </c:pt>
                <c:pt idx="146">
                  <c:v>29.481579966072356</c:v>
                </c:pt>
                <c:pt idx="147">
                  <c:v>30.026975920292337</c:v>
                </c:pt>
                <c:pt idx="148">
                  <c:v>30.692760279122744</c:v>
                </c:pt>
                <c:pt idx="149">
                  <c:v>31.637829522722804</c:v>
                </c:pt>
                <c:pt idx="150">
                  <c:v>32.518651082380934</c:v>
                </c:pt>
                <c:pt idx="151">
                  <c:v>33.452978599643693</c:v>
                </c:pt>
                <c:pt idx="152">
                  <c:v>34.139435714821346</c:v>
                </c:pt>
                <c:pt idx="153">
                  <c:v>34.867441016775338</c:v>
                </c:pt>
                <c:pt idx="154">
                  <c:v>35.556330220935017</c:v>
                </c:pt>
                <c:pt idx="155">
                  <c:v>36.291023767589579</c:v>
                </c:pt>
                <c:pt idx="156">
                  <c:v>36.599088371979896</c:v>
                </c:pt>
                <c:pt idx="157">
                  <c:v>37.243186604053882</c:v>
                </c:pt>
                <c:pt idx="158">
                  <c:v>38.158868105787761</c:v>
                </c:pt>
                <c:pt idx="159">
                  <c:v>38.850797421174981</c:v>
                </c:pt>
                <c:pt idx="160">
                  <c:v>39.41950089480607</c:v>
                </c:pt>
                <c:pt idx="161">
                  <c:v>40.213375273356668</c:v>
                </c:pt>
                <c:pt idx="162">
                  <c:v>41.063187698493927</c:v>
                </c:pt>
                <c:pt idx="163">
                  <c:v>41.780856622274285</c:v>
                </c:pt>
                <c:pt idx="164">
                  <c:v>42.076963455836299</c:v>
                </c:pt>
                <c:pt idx="165">
                  <c:v>42.25126316621504</c:v>
                </c:pt>
                <c:pt idx="166">
                  <c:v>43.033990470264669</c:v>
                </c:pt>
                <c:pt idx="167">
                  <c:v>43.698761458685894</c:v>
                </c:pt>
                <c:pt idx="168">
                  <c:v>44.574516166298132</c:v>
                </c:pt>
                <c:pt idx="169">
                  <c:v>45.49242708293221</c:v>
                </c:pt>
                <c:pt idx="170">
                  <c:v>46.254684304716427</c:v>
                </c:pt>
                <c:pt idx="171">
                  <c:v>47.341625405601505</c:v>
                </c:pt>
                <c:pt idx="172">
                  <c:v>48.268048633672677</c:v>
                </c:pt>
                <c:pt idx="173">
                  <c:v>49.240478878320559</c:v>
                </c:pt>
                <c:pt idx="174">
                  <c:v>49.999493314795416</c:v>
                </c:pt>
                <c:pt idx="175">
                  <c:v>50.981449241289582</c:v>
                </c:pt>
                <c:pt idx="176">
                  <c:v>51.997454413532139</c:v>
                </c:pt>
                <c:pt idx="177">
                  <c:v>52.663036098280713</c:v>
                </c:pt>
                <c:pt idx="178">
                  <c:v>53.401175104326484</c:v>
                </c:pt>
                <c:pt idx="179">
                  <c:v>53.647626787838746</c:v>
                </c:pt>
                <c:pt idx="180">
                  <c:v>53.937248050782017</c:v>
                </c:pt>
                <c:pt idx="181">
                  <c:v>54.44900010741727</c:v>
                </c:pt>
                <c:pt idx="182">
                  <c:v>55.164034268133754</c:v>
                </c:pt>
                <c:pt idx="183">
                  <c:v>55.606471788781178</c:v>
                </c:pt>
                <c:pt idx="184">
                  <c:v>56.224830412462026</c:v>
                </c:pt>
                <c:pt idx="185">
                  <c:v>57.08477654169107</c:v>
                </c:pt>
                <c:pt idx="186">
                  <c:v>57.266777867179563</c:v>
                </c:pt>
                <c:pt idx="187">
                  <c:v>57.443306992458496</c:v>
                </c:pt>
                <c:pt idx="188">
                  <c:v>57.413108554264966</c:v>
                </c:pt>
                <c:pt idx="189">
                  <c:v>57.567748878705636</c:v>
                </c:pt>
                <c:pt idx="190">
                  <c:v>57.699284357817035</c:v>
                </c:pt>
                <c:pt idx="191">
                  <c:v>57.905403899043982</c:v>
                </c:pt>
                <c:pt idx="192">
                  <c:v>58.174757753803682</c:v>
                </c:pt>
                <c:pt idx="193">
                  <c:v>58.675768084101634</c:v>
                </c:pt>
                <c:pt idx="194">
                  <c:v>59.425864860975707</c:v>
                </c:pt>
                <c:pt idx="195">
                  <c:v>60.089622478987756</c:v>
                </c:pt>
                <c:pt idx="196">
                  <c:v>60.806683380522607</c:v>
                </c:pt>
                <c:pt idx="197">
                  <c:v>61.104208932657478</c:v>
                </c:pt>
                <c:pt idx="198">
                  <c:v>61.678587280579976</c:v>
                </c:pt>
                <c:pt idx="199">
                  <c:v>62.038941798083911</c:v>
                </c:pt>
                <c:pt idx="200">
                  <c:v>62.308903675089134</c:v>
                </c:pt>
                <c:pt idx="201">
                  <c:v>63.094873764448131</c:v>
                </c:pt>
                <c:pt idx="202">
                  <c:v>63.272416260136232</c:v>
                </c:pt>
                <c:pt idx="203">
                  <c:v>63.657699689705979</c:v>
                </c:pt>
                <c:pt idx="204">
                  <c:v>63.869291431142486</c:v>
                </c:pt>
                <c:pt idx="205">
                  <c:v>64.232483385792136</c:v>
                </c:pt>
                <c:pt idx="206">
                  <c:v>65.13316700547017</c:v>
                </c:pt>
                <c:pt idx="207">
                  <c:v>65.913259546455933</c:v>
                </c:pt>
                <c:pt idx="208">
                  <c:v>66.836439989217737</c:v>
                </c:pt>
                <c:pt idx="209">
                  <c:v>67.679361495572593</c:v>
                </c:pt>
                <c:pt idx="210">
                  <c:v>68.400881226907828</c:v>
                </c:pt>
                <c:pt idx="211">
                  <c:v>68.854263147974365</c:v>
                </c:pt>
                <c:pt idx="212">
                  <c:v>69.203267916895513</c:v>
                </c:pt>
                <c:pt idx="213">
                  <c:v>70.063822068370072</c:v>
                </c:pt>
                <c:pt idx="214">
                  <c:v>70.353848679477011</c:v>
                </c:pt>
                <c:pt idx="215">
                  <c:v>71.161707569674277</c:v>
                </c:pt>
                <c:pt idx="216">
                  <c:v>72.161498815369995</c:v>
                </c:pt>
                <c:pt idx="217">
                  <c:v>73.462261072591772</c:v>
                </c:pt>
                <c:pt idx="218">
                  <c:v>74.565010751860044</c:v>
                </c:pt>
                <c:pt idx="219">
                  <c:v>75.497919550549952</c:v>
                </c:pt>
                <c:pt idx="220">
                  <c:v>76.479672802962284</c:v>
                </c:pt>
                <c:pt idx="221">
                  <c:v>77.185789304078</c:v>
                </c:pt>
                <c:pt idx="222">
                  <c:v>77.762397066900689</c:v>
                </c:pt>
                <c:pt idx="223">
                  <c:v>78.29603792437419</c:v>
                </c:pt>
                <c:pt idx="224">
                  <c:v>78.7044261992732</c:v>
                </c:pt>
                <c:pt idx="225">
                  <c:v>79.667330762074812</c:v>
                </c:pt>
                <c:pt idx="226">
                  <c:v>80.23400749488755</c:v>
                </c:pt>
                <c:pt idx="227">
                  <c:v>80.796022723818055</c:v>
                </c:pt>
                <c:pt idx="228">
                  <c:v>81.415192043826238</c:v>
                </c:pt>
                <c:pt idx="229">
                  <c:v>81.80007012523231</c:v>
                </c:pt>
                <c:pt idx="230">
                  <c:v>82.062127713045925</c:v>
                </c:pt>
                <c:pt idx="231">
                  <c:v>83.043070269130908</c:v>
                </c:pt>
                <c:pt idx="232">
                  <c:v>83.978816504966531</c:v>
                </c:pt>
                <c:pt idx="233">
                  <c:v>85.132842726939231</c:v>
                </c:pt>
                <c:pt idx="234">
                  <c:v>85.840377946627797</c:v>
                </c:pt>
                <c:pt idx="235">
                  <c:v>86.380707048801881</c:v>
                </c:pt>
                <c:pt idx="236">
                  <c:v>87.492171713589102</c:v>
                </c:pt>
                <c:pt idx="237">
                  <c:v>88.133635182599207</c:v>
                </c:pt>
                <c:pt idx="238">
                  <c:v>88.934603154014056</c:v>
                </c:pt>
                <c:pt idx="239">
                  <c:v>89.655920211267457</c:v>
                </c:pt>
                <c:pt idx="240">
                  <c:v>90.872572724527416</c:v>
                </c:pt>
                <c:pt idx="241">
                  <c:v>92.002075382597994</c:v>
                </c:pt>
                <c:pt idx="242">
                  <c:v>93.364450560697847</c:v>
                </c:pt>
                <c:pt idx="243">
                  <c:v>94.081511462232697</c:v>
                </c:pt>
                <c:pt idx="244">
                  <c:v>95.517051983875248</c:v>
                </c:pt>
                <c:pt idx="245">
                  <c:v>96.651621493991726</c:v>
                </c:pt>
                <c:pt idx="246">
                  <c:v>97.913267653419211</c:v>
                </c:pt>
                <c:pt idx="247">
                  <c:v>99.097086965421767</c:v>
                </c:pt>
                <c:pt idx="248">
                  <c:v>100.05147921678628</c:v>
                </c:pt>
                <c:pt idx="249">
                  <c:v>101.22861028408825</c:v>
                </c:pt>
                <c:pt idx="250">
                  <c:v>101.30582910926766</c:v>
                </c:pt>
                <c:pt idx="251">
                  <c:v>101.14186577706255</c:v>
                </c:pt>
                <c:pt idx="252">
                  <c:v>100</c:v>
                </c:pt>
                <c:pt idx="253">
                  <c:v>98.160124685095141</c:v>
                </c:pt>
                <c:pt idx="254">
                  <c:v>97.820037575774762</c:v>
                </c:pt>
                <c:pt idx="255">
                  <c:v>97.814565375565195</c:v>
                </c:pt>
                <c:pt idx="256">
                  <c:v>98.863201074983323</c:v>
                </c:pt>
                <c:pt idx="257">
                  <c:v>99.608028325729663</c:v>
                </c:pt>
                <c:pt idx="258">
                  <c:v>100.51783227909033</c:v>
                </c:pt>
                <c:pt idx="259">
                  <c:v>101.57964179382776</c:v>
                </c:pt>
                <c:pt idx="260">
                  <c:v>102.42357667059179</c:v>
                </c:pt>
                <c:pt idx="261">
                  <c:v>103.63313559098748</c:v>
                </c:pt>
                <c:pt idx="262">
                  <c:v>103.7539293437616</c:v>
                </c:pt>
                <c:pt idx="263">
                  <c:v>104.48740684592512</c:v>
                </c:pt>
                <c:pt idx="264">
                  <c:v>105.07029750528471</c:v>
                </c:pt>
                <c:pt idx="265">
                  <c:v>105.36822840558327</c:v>
                </c:pt>
                <c:pt idx="266">
                  <c:v>105.6242057709418</c:v>
                </c:pt>
                <c:pt idx="267">
                  <c:v>106.16331882862487</c:v>
                </c:pt>
                <c:pt idx="268">
                  <c:v>106.147104902078</c:v>
                </c:pt>
                <c:pt idx="269">
                  <c:v>106.58001674087916</c:v>
                </c:pt>
                <c:pt idx="270">
                  <c:v>107.45982493012811</c:v>
                </c:pt>
                <c:pt idx="271">
                  <c:v>107.36233869676512</c:v>
                </c:pt>
                <c:pt idx="272">
                  <c:v>108.14101251917802</c:v>
                </c:pt>
                <c:pt idx="273">
                  <c:v>108.52589060058411</c:v>
                </c:pt>
                <c:pt idx="274">
                  <c:v>108.59378641799906</c:v>
                </c:pt>
                <c:pt idx="275">
                  <c:v>109.29929489686927</c:v>
                </c:pt>
                <c:pt idx="276">
                  <c:v>109.72795057995187</c:v>
                </c:pt>
                <c:pt idx="277">
                  <c:v>110.81874248839183</c:v>
                </c:pt>
                <c:pt idx="278">
                  <c:v>111.11788943318139</c:v>
                </c:pt>
                <c:pt idx="279">
                  <c:v>111.68983569212185</c:v>
                </c:pt>
                <c:pt idx="280">
                  <c:v>112.17625348852762</c:v>
                </c:pt>
                <c:pt idx="281">
                  <c:v>113.10247404251696</c:v>
                </c:pt>
                <c:pt idx="282">
                  <c:v>112.62031240182975</c:v>
                </c:pt>
                <c:pt idx="283">
                  <c:v>113.03397020285648</c:v>
                </c:pt>
                <c:pt idx="284">
                  <c:v>113.76157015664678</c:v>
                </c:pt>
                <c:pt idx="285">
                  <c:v>114.90343593370935</c:v>
                </c:pt>
                <c:pt idx="286">
                  <c:v>116.06982527467405</c:v>
                </c:pt>
                <c:pt idx="287">
                  <c:v>117.12900002634763</c:v>
                </c:pt>
                <c:pt idx="288">
                  <c:v>117.92854927918964</c:v>
                </c:pt>
                <c:pt idx="289">
                  <c:v>118.48732172281076</c:v>
                </c:pt>
                <c:pt idx="290">
                  <c:v>119.29193782769867</c:v>
                </c:pt>
                <c:pt idx="291">
                  <c:v>120.25788250172779</c:v>
                </c:pt>
                <c:pt idx="292">
                  <c:v>121.18126561857143</c:v>
                </c:pt>
                <c:pt idx="293">
                  <c:v>122.55438252300857</c:v>
                </c:pt>
                <c:pt idx="294">
                  <c:v>123.82210890489114</c:v>
                </c:pt>
                <c:pt idx="295">
                  <c:v>124.14213128010975</c:v>
                </c:pt>
                <c:pt idx="296">
                  <c:v>124.00877173426186</c:v>
                </c:pt>
                <c:pt idx="297">
                  <c:v>118.44172005439772</c:v>
                </c:pt>
                <c:pt idx="298">
                  <c:v>106.36700628086979</c:v>
                </c:pt>
                <c:pt idx="299">
                  <c:v>121.71733856502695</c:v>
                </c:pt>
                <c:pt idx="300">
                  <c:v>121.59816620490756</c:v>
                </c:pt>
                <c:pt idx="301">
                  <c:v>122.90622472907542</c:v>
                </c:pt>
                <c:pt idx="302">
                  <c:v>124.98120197890972</c:v>
                </c:pt>
                <c:pt idx="303">
                  <c:v>128.84680474176281</c:v>
                </c:pt>
                <c:pt idx="304">
                  <c:v>129.71222307120144</c:v>
                </c:pt>
                <c:pt idx="305">
                  <c:v>130.16155151063126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A1F-A5E8-B2EC3CE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88528"/>
        <c:axId val="1198688944"/>
      </c:lineChart>
      <c:dateAx>
        <c:axId val="1198688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688944"/>
        <c:crosses val="autoZero"/>
        <c:auto val="1"/>
        <c:lblOffset val="100"/>
        <c:baseTimeUnit val="months"/>
      </c:dateAx>
      <c:valAx>
        <c:axId val="11986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6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Feuil1!$A$191:$A$307</c:f>
              <c:numCache>
                <c:formatCode>mmm\-yy</c:formatCode>
                <c:ptCount val="117"/>
                <c:pt idx="0">
                  <c:v>34029</c:v>
                </c:pt>
                <c:pt idx="1">
                  <c:v>34121</c:v>
                </c:pt>
                <c:pt idx="2">
                  <c:v>34213</c:v>
                </c:pt>
                <c:pt idx="3">
                  <c:v>34304</c:v>
                </c:pt>
                <c:pt idx="4">
                  <c:v>34394</c:v>
                </c:pt>
                <c:pt idx="5">
                  <c:v>34486</c:v>
                </c:pt>
                <c:pt idx="6">
                  <c:v>34578</c:v>
                </c:pt>
                <c:pt idx="7">
                  <c:v>34669</c:v>
                </c:pt>
                <c:pt idx="8">
                  <c:v>34759</c:v>
                </c:pt>
                <c:pt idx="9">
                  <c:v>34851</c:v>
                </c:pt>
                <c:pt idx="10">
                  <c:v>34943</c:v>
                </c:pt>
                <c:pt idx="11">
                  <c:v>35034</c:v>
                </c:pt>
                <c:pt idx="12">
                  <c:v>35125</c:v>
                </c:pt>
                <c:pt idx="13">
                  <c:v>35217</c:v>
                </c:pt>
                <c:pt idx="14">
                  <c:v>35309</c:v>
                </c:pt>
                <c:pt idx="15">
                  <c:v>35400</c:v>
                </c:pt>
                <c:pt idx="16">
                  <c:v>35490</c:v>
                </c:pt>
                <c:pt idx="17">
                  <c:v>35582</c:v>
                </c:pt>
                <c:pt idx="18">
                  <c:v>35674</c:v>
                </c:pt>
                <c:pt idx="19">
                  <c:v>35765</c:v>
                </c:pt>
                <c:pt idx="20">
                  <c:v>35855</c:v>
                </c:pt>
                <c:pt idx="21">
                  <c:v>35947</c:v>
                </c:pt>
                <c:pt idx="22">
                  <c:v>36039</c:v>
                </c:pt>
                <c:pt idx="23">
                  <c:v>36130</c:v>
                </c:pt>
                <c:pt idx="24">
                  <c:v>36220</c:v>
                </c:pt>
                <c:pt idx="25">
                  <c:v>36312</c:v>
                </c:pt>
                <c:pt idx="26">
                  <c:v>36404</c:v>
                </c:pt>
                <c:pt idx="27">
                  <c:v>36495</c:v>
                </c:pt>
                <c:pt idx="28">
                  <c:v>36586</c:v>
                </c:pt>
                <c:pt idx="29">
                  <c:v>36678</c:v>
                </c:pt>
                <c:pt idx="30">
                  <c:v>36770</c:v>
                </c:pt>
                <c:pt idx="31">
                  <c:v>36861</c:v>
                </c:pt>
                <c:pt idx="32">
                  <c:v>36951</c:v>
                </c:pt>
                <c:pt idx="33">
                  <c:v>37043</c:v>
                </c:pt>
                <c:pt idx="34">
                  <c:v>37135</c:v>
                </c:pt>
                <c:pt idx="35">
                  <c:v>37226</c:v>
                </c:pt>
                <c:pt idx="36">
                  <c:v>37316</c:v>
                </c:pt>
                <c:pt idx="37">
                  <c:v>37408</c:v>
                </c:pt>
                <c:pt idx="38">
                  <c:v>37500</c:v>
                </c:pt>
                <c:pt idx="39">
                  <c:v>37591</c:v>
                </c:pt>
                <c:pt idx="40">
                  <c:v>37681</c:v>
                </c:pt>
                <c:pt idx="41">
                  <c:v>37773</c:v>
                </c:pt>
                <c:pt idx="42">
                  <c:v>37865</c:v>
                </c:pt>
                <c:pt idx="43">
                  <c:v>37956</c:v>
                </c:pt>
                <c:pt idx="44">
                  <c:v>38047</c:v>
                </c:pt>
                <c:pt idx="45">
                  <c:v>38139</c:v>
                </c:pt>
                <c:pt idx="46">
                  <c:v>38231</c:v>
                </c:pt>
                <c:pt idx="47">
                  <c:v>38322</c:v>
                </c:pt>
                <c:pt idx="48">
                  <c:v>38412</c:v>
                </c:pt>
                <c:pt idx="49">
                  <c:v>38504</c:v>
                </c:pt>
                <c:pt idx="50">
                  <c:v>38596</c:v>
                </c:pt>
                <c:pt idx="51">
                  <c:v>38687</c:v>
                </c:pt>
                <c:pt idx="52">
                  <c:v>38777</c:v>
                </c:pt>
                <c:pt idx="53">
                  <c:v>38869</c:v>
                </c:pt>
                <c:pt idx="54">
                  <c:v>38961</c:v>
                </c:pt>
                <c:pt idx="55">
                  <c:v>39052</c:v>
                </c:pt>
                <c:pt idx="56">
                  <c:v>39142</c:v>
                </c:pt>
                <c:pt idx="57">
                  <c:v>39234</c:v>
                </c:pt>
                <c:pt idx="58">
                  <c:v>39326</c:v>
                </c:pt>
                <c:pt idx="59">
                  <c:v>39417</c:v>
                </c:pt>
                <c:pt idx="60">
                  <c:v>39508</c:v>
                </c:pt>
                <c:pt idx="61">
                  <c:v>39600</c:v>
                </c:pt>
                <c:pt idx="62">
                  <c:v>39692</c:v>
                </c:pt>
                <c:pt idx="63">
                  <c:v>39783</c:v>
                </c:pt>
                <c:pt idx="64">
                  <c:v>39873</c:v>
                </c:pt>
                <c:pt idx="65">
                  <c:v>39965</c:v>
                </c:pt>
                <c:pt idx="66">
                  <c:v>40057</c:v>
                </c:pt>
                <c:pt idx="67">
                  <c:v>40148</c:v>
                </c:pt>
                <c:pt idx="68">
                  <c:v>40238</c:v>
                </c:pt>
                <c:pt idx="69">
                  <c:v>40330</c:v>
                </c:pt>
                <c:pt idx="70">
                  <c:v>40422</c:v>
                </c:pt>
                <c:pt idx="71">
                  <c:v>40513</c:v>
                </c:pt>
                <c:pt idx="72">
                  <c:v>40603</c:v>
                </c:pt>
                <c:pt idx="73">
                  <c:v>40695</c:v>
                </c:pt>
                <c:pt idx="74">
                  <c:v>40787</c:v>
                </c:pt>
                <c:pt idx="75">
                  <c:v>40878</c:v>
                </c:pt>
                <c:pt idx="76">
                  <c:v>40969</c:v>
                </c:pt>
                <c:pt idx="77">
                  <c:v>41061</c:v>
                </c:pt>
                <c:pt idx="78">
                  <c:v>41153</c:v>
                </c:pt>
                <c:pt idx="79">
                  <c:v>41244</c:v>
                </c:pt>
                <c:pt idx="80">
                  <c:v>41334</c:v>
                </c:pt>
                <c:pt idx="81">
                  <c:v>41426</c:v>
                </c:pt>
                <c:pt idx="82">
                  <c:v>41518</c:v>
                </c:pt>
                <c:pt idx="83">
                  <c:v>41609</c:v>
                </c:pt>
                <c:pt idx="84">
                  <c:v>41699</c:v>
                </c:pt>
                <c:pt idx="85">
                  <c:v>41791</c:v>
                </c:pt>
                <c:pt idx="86">
                  <c:v>41883</c:v>
                </c:pt>
                <c:pt idx="87">
                  <c:v>41974</c:v>
                </c:pt>
                <c:pt idx="88">
                  <c:v>42064</c:v>
                </c:pt>
                <c:pt idx="89">
                  <c:v>42156</c:v>
                </c:pt>
                <c:pt idx="90">
                  <c:v>42248</c:v>
                </c:pt>
                <c:pt idx="91">
                  <c:v>42339</c:v>
                </c:pt>
                <c:pt idx="92">
                  <c:v>42430</c:v>
                </c:pt>
                <c:pt idx="93">
                  <c:v>42522</c:v>
                </c:pt>
                <c:pt idx="94">
                  <c:v>42614</c:v>
                </c:pt>
                <c:pt idx="95">
                  <c:v>42705</c:v>
                </c:pt>
                <c:pt idx="96">
                  <c:v>42795</c:v>
                </c:pt>
                <c:pt idx="97">
                  <c:v>42887</c:v>
                </c:pt>
                <c:pt idx="98">
                  <c:v>42979</c:v>
                </c:pt>
                <c:pt idx="99">
                  <c:v>43070</c:v>
                </c:pt>
                <c:pt idx="100">
                  <c:v>43160</c:v>
                </c:pt>
                <c:pt idx="101">
                  <c:v>43252</c:v>
                </c:pt>
                <c:pt idx="102">
                  <c:v>43344</c:v>
                </c:pt>
                <c:pt idx="103">
                  <c:v>43435</c:v>
                </c:pt>
                <c:pt idx="104">
                  <c:v>43525</c:v>
                </c:pt>
                <c:pt idx="105">
                  <c:v>43617</c:v>
                </c:pt>
                <c:pt idx="106">
                  <c:v>43709</c:v>
                </c:pt>
                <c:pt idx="107">
                  <c:v>43800</c:v>
                </c:pt>
                <c:pt idx="108">
                  <c:v>43891</c:v>
                </c:pt>
                <c:pt idx="109">
                  <c:v>43983</c:v>
                </c:pt>
                <c:pt idx="110">
                  <c:v>44075</c:v>
                </c:pt>
                <c:pt idx="111">
                  <c:v>44166</c:v>
                </c:pt>
                <c:pt idx="112">
                  <c:v>44256</c:v>
                </c:pt>
                <c:pt idx="113">
                  <c:v>44348</c:v>
                </c:pt>
                <c:pt idx="114">
                  <c:v>44440</c:v>
                </c:pt>
                <c:pt idx="115">
                  <c:v>44531</c:v>
                </c:pt>
                <c:pt idx="116">
                  <c:v>44621</c:v>
                </c:pt>
              </c:numCache>
            </c:numRef>
          </c:cat>
          <c:val>
            <c:numRef>
              <c:f>Feuil1!$H$191:$H$307</c:f>
              <c:numCache>
                <c:formatCode>0.0</c:formatCode>
                <c:ptCount val="117"/>
                <c:pt idx="0">
                  <c:v>63.253640000000004</c:v>
                </c:pt>
                <c:pt idx="1">
                  <c:v>63.433440000000004</c:v>
                </c:pt>
                <c:pt idx="2">
                  <c:v>63.843383999999993</c:v>
                </c:pt>
                <c:pt idx="3">
                  <c:v>64.037568000000007</c:v>
                </c:pt>
                <c:pt idx="4">
                  <c:v>64.404359999999997</c:v>
                </c:pt>
                <c:pt idx="5">
                  <c:v>64.763959999999997</c:v>
                </c:pt>
                <c:pt idx="6">
                  <c:v>65.073216000000002</c:v>
                </c:pt>
                <c:pt idx="7">
                  <c:v>65.346512000000004</c:v>
                </c:pt>
                <c:pt idx="8">
                  <c:v>65.885912000000005</c:v>
                </c:pt>
                <c:pt idx="9">
                  <c:v>66.446888000000001</c:v>
                </c:pt>
                <c:pt idx="10">
                  <c:v>66.655456000000001</c:v>
                </c:pt>
                <c:pt idx="11">
                  <c:v>66.856831999999997</c:v>
                </c:pt>
                <c:pt idx="12">
                  <c:v>67.403424000000001</c:v>
                </c:pt>
                <c:pt idx="13">
                  <c:v>68.101048000000006</c:v>
                </c:pt>
                <c:pt idx="14">
                  <c:v>68.388728</c:v>
                </c:pt>
                <c:pt idx="15">
                  <c:v>68.798671999999996</c:v>
                </c:pt>
                <c:pt idx="16">
                  <c:v>69.258960000000002</c:v>
                </c:pt>
                <c:pt idx="17">
                  <c:v>69.949392000000003</c:v>
                </c:pt>
                <c:pt idx="18">
                  <c:v>70.323375999999996</c:v>
                </c:pt>
                <c:pt idx="19">
                  <c:v>70.575096000000002</c:v>
                </c:pt>
                <c:pt idx="20">
                  <c:v>70.905928000000003</c:v>
                </c:pt>
                <c:pt idx="21">
                  <c:v>71.402175999999997</c:v>
                </c:pt>
                <c:pt idx="22">
                  <c:v>71.740200000000002</c:v>
                </c:pt>
                <c:pt idx="23">
                  <c:v>71.92</c:v>
                </c:pt>
                <c:pt idx="24">
                  <c:v>72.319999999999993</c:v>
                </c:pt>
                <c:pt idx="25">
                  <c:v>72.760000000000005</c:v>
                </c:pt>
                <c:pt idx="26">
                  <c:v>73.7</c:v>
                </c:pt>
                <c:pt idx="27">
                  <c:v>74.38</c:v>
                </c:pt>
                <c:pt idx="28">
                  <c:v>76.099999999999994</c:v>
                </c:pt>
                <c:pt idx="29">
                  <c:v>76.760000000000005</c:v>
                </c:pt>
                <c:pt idx="30">
                  <c:v>77.64</c:v>
                </c:pt>
                <c:pt idx="31">
                  <c:v>78.14</c:v>
                </c:pt>
                <c:pt idx="32">
                  <c:v>79.41</c:v>
                </c:pt>
                <c:pt idx="33">
                  <c:v>80.010000000000005</c:v>
                </c:pt>
                <c:pt idx="34">
                  <c:v>80.84</c:v>
                </c:pt>
                <c:pt idx="35">
                  <c:v>81.27</c:v>
                </c:pt>
                <c:pt idx="36">
                  <c:v>82.45</c:v>
                </c:pt>
                <c:pt idx="37">
                  <c:v>83.04</c:v>
                </c:pt>
                <c:pt idx="38">
                  <c:v>83.67</c:v>
                </c:pt>
                <c:pt idx="39">
                  <c:v>84.08</c:v>
                </c:pt>
                <c:pt idx="40">
                  <c:v>84.79</c:v>
                </c:pt>
                <c:pt idx="41">
                  <c:v>85.27</c:v>
                </c:pt>
                <c:pt idx="42">
                  <c:v>86.09</c:v>
                </c:pt>
                <c:pt idx="43">
                  <c:v>86.39</c:v>
                </c:pt>
                <c:pt idx="44">
                  <c:v>87.14</c:v>
                </c:pt>
                <c:pt idx="45">
                  <c:v>87.64</c:v>
                </c:pt>
                <c:pt idx="46">
                  <c:v>88.62</c:v>
                </c:pt>
                <c:pt idx="47">
                  <c:v>88.94</c:v>
                </c:pt>
                <c:pt idx="48">
                  <c:v>89.7</c:v>
                </c:pt>
                <c:pt idx="49">
                  <c:v>90.23</c:v>
                </c:pt>
                <c:pt idx="50">
                  <c:v>91.35</c:v>
                </c:pt>
                <c:pt idx="51">
                  <c:v>91.79</c:v>
                </c:pt>
                <c:pt idx="52">
                  <c:v>92.53</c:v>
                </c:pt>
                <c:pt idx="53">
                  <c:v>93.06</c:v>
                </c:pt>
                <c:pt idx="54">
                  <c:v>93.99</c:v>
                </c:pt>
                <c:pt idx="55">
                  <c:v>94.34</c:v>
                </c:pt>
                <c:pt idx="56">
                  <c:v>95.21</c:v>
                </c:pt>
                <c:pt idx="57">
                  <c:v>95.8</c:v>
                </c:pt>
                <c:pt idx="58">
                  <c:v>96.62</c:v>
                </c:pt>
                <c:pt idx="59">
                  <c:v>96.95</c:v>
                </c:pt>
                <c:pt idx="60">
                  <c:v>97.94</c:v>
                </c:pt>
                <c:pt idx="61">
                  <c:v>99.02</c:v>
                </c:pt>
                <c:pt idx="62">
                  <c:v>99.7</c:v>
                </c:pt>
                <c:pt idx="63">
                  <c:v>100</c:v>
                </c:pt>
                <c:pt idx="64">
                  <c:v>100.8</c:v>
                </c:pt>
                <c:pt idx="65">
                  <c:v>101.2</c:v>
                </c:pt>
                <c:pt idx="66">
                  <c:v>101.7</c:v>
                </c:pt>
                <c:pt idx="67">
                  <c:v>101.9</c:v>
                </c:pt>
                <c:pt idx="68">
                  <c:v>102.7</c:v>
                </c:pt>
                <c:pt idx="69">
                  <c:v>103.2</c:v>
                </c:pt>
                <c:pt idx="70">
                  <c:v>103.5</c:v>
                </c:pt>
                <c:pt idx="71">
                  <c:v>103.7</c:v>
                </c:pt>
                <c:pt idx="72">
                  <c:v>104.8</c:v>
                </c:pt>
                <c:pt idx="73">
                  <c:v>105.4</c:v>
                </c:pt>
                <c:pt idx="74">
                  <c:v>105.8</c:v>
                </c:pt>
                <c:pt idx="75">
                  <c:v>106.1</c:v>
                </c:pt>
                <c:pt idx="76">
                  <c:v>107.1</c:v>
                </c:pt>
                <c:pt idx="77">
                  <c:v>107.7</c:v>
                </c:pt>
                <c:pt idx="78">
                  <c:v>108.2</c:v>
                </c:pt>
                <c:pt idx="79">
                  <c:v>108.4</c:v>
                </c:pt>
                <c:pt idx="80">
                  <c:v>109.3</c:v>
                </c:pt>
                <c:pt idx="81">
                  <c:v>109.7</c:v>
                </c:pt>
                <c:pt idx="82">
                  <c:v>110</c:v>
                </c:pt>
                <c:pt idx="83">
                  <c:v>110.2</c:v>
                </c:pt>
                <c:pt idx="84">
                  <c:v>111</c:v>
                </c:pt>
                <c:pt idx="85">
                  <c:v>111.4</c:v>
                </c:pt>
                <c:pt idx="86">
                  <c:v>111.6</c:v>
                </c:pt>
                <c:pt idx="87">
                  <c:v>111.8</c:v>
                </c:pt>
                <c:pt idx="88">
                  <c:v>112.4</c:v>
                </c:pt>
                <c:pt idx="89">
                  <c:v>112.7</c:v>
                </c:pt>
                <c:pt idx="90">
                  <c:v>112.9</c:v>
                </c:pt>
                <c:pt idx="91">
                  <c:v>113.1</c:v>
                </c:pt>
                <c:pt idx="92">
                  <c:v>113.7</c:v>
                </c:pt>
                <c:pt idx="93">
                  <c:v>114</c:v>
                </c:pt>
                <c:pt idx="94">
                  <c:v>114.2</c:v>
                </c:pt>
                <c:pt idx="95">
                  <c:v>114.4</c:v>
                </c:pt>
                <c:pt idx="96">
                  <c:v>115</c:v>
                </c:pt>
                <c:pt idx="97">
                  <c:v>115.4</c:v>
                </c:pt>
                <c:pt idx="98">
                  <c:v>115.7</c:v>
                </c:pt>
                <c:pt idx="99">
                  <c:v>115.8</c:v>
                </c:pt>
                <c:pt idx="100">
                  <c:v>116.7</c:v>
                </c:pt>
                <c:pt idx="101">
                  <c:v>117.13100000000001</c:v>
                </c:pt>
                <c:pt idx="102">
                  <c:v>117.47720000000001</c:v>
                </c:pt>
                <c:pt idx="103">
                  <c:v>117.70800000000001</c:v>
                </c:pt>
                <c:pt idx="104">
                  <c:v>118.63120000000001</c:v>
                </c:pt>
                <c:pt idx="105">
                  <c:v>119.20819999999999</c:v>
                </c:pt>
                <c:pt idx="106">
                  <c:v>119.55440000000002</c:v>
                </c:pt>
                <c:pt idx="107">
                  <c:v>119.7852</c:v>
                </c:pt>
                <c:pt idx="109">
                  <c:v>121.05460000000002</c:v>
                </c:pt>
                <c:pt idx="110">
                  <c:v>121.40080000000002</c:v>
                </c:pt>
                <c:pt idx="111">
                  <c:v>121.747</c:v>
                </c:pt>
                <c:pt idx="112">
                  <c:v>122.55480000000001</c:v>
                </c:pt>
                <c:pt idx="113">
                  <c:v>122.901</c:v>
                </c:pt>
                <c:pt idx="114">
                  <c:v>123.24720000000001</c:v>
                </c:pt>
                <c:pt idx="115">
                  <c:v>123.8242</c:v>
                </c:pt>
                <c:pt idx="116">
                  <c:v>125.55520000000001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4B4E-AADA-40BBAEBD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93776"/>
        <c:axId val="1135196272"/>
      </c:lineChart>
      <c:dateAx>
        <c:axId val="11351937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196272"/>
        <c:crosses val="autoZero"/>
        <c:auto val="1"/>
        <c:lblOffset val="100"/>
        <c:baseTimeUnit val="months"/>
      </c:dateAx>
      <c:valAx>
        <c:axId val="11351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1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1660524</xdr:colOff>
      <xdr:row>2</xdr:row>
      <xdr:rowOff>130175</xdr:rowOff>
    </xdr:from>
    <xdr:to>
      <xdr:col>15</xdr:col>
      <xdr:colOff>190499</xdr:colOff>
      <xdr:row>17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895951-9BAB-1462-4BE1-191DCEC0A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2295525</xdr:colOff>
      <xdr:row>279</xdr:row>
      <xdr:rowOff>9525</xdr:rowOff>
    </xdr:from>
    <xdr:to>
      <xdr:col>14</xdr:col>
      <xdr:colOff>479425</xdr:colOff>
      <xdr:row>293</xdr:row>
      <xdr:rowOff>174625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4A9BCC-5CE9-3404-EC2B-50C0D2E2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CCC6-F072-4362-8A9C-C2E83AF324CF}">
  <dimension ref="A1:CA307"/>
  <sheetViews>
    <sheetView topLeftCell="A260" zoomScale="60" zoomScaleNormal="60" workbookViewId="0">
      <selection activeCell="A255" sqref="A255:A307"/>
    </sheetView>
  </sheetViews>
  <sheetFormatPr baseColWidth="10" defaultRowHeight="15" x14ac:dyDescent="0.25"/>
  <cols>
    <col min="5" max="5" width="18.28515625" style="18" customWidth="1"/>
    <col min="6" max="6" width="10.85546875" style="18"/>
    <col min="8" max="8" width="12.28515625" bestFit="1" customWidth="1"/>
    <col min="9" max="9" width="36.85546875" customWidth="1"/>
  </cols>
  <sheetData>
    <row r="1" spans="1:9" ht="31.5" x14ac:dyDescent="0.25">
      <c r="A1" s="1" t="s">
        <v>0</v>
      </c>
      <c r="B1" s="10" t="s">
        <v>1</v>
      </c>
      <c r="C1" s="11" t="s">
        <v>2</v>
      </c>
      <c r="D1" t="s">
        <v>9</v>
      </c>
      <c r="E1" s="18" t="s">
        <v>10</v>
      </c>
      <c r="F1" s="18" t="s">
        <v>11</v>
      </c>
    </row>
    <row r="2" spans="1:9" x14ac:dyDescent="0.25">
      <c r="A2" s="9">
        <v>16772</v>
      </c>
      <c r="B2" s="3">
        <v>100</v>
      </c>
      <c r="G2" s="18">
        <v>100</v>
      </c>
      <c r="H2" s="19">
        <f t="shared" ref="H2:H65" si="0">G2*(B$254/G$254)</f>
        <v>0.6447716035175447</v>
      </c>
      <c r="I2" s="14"/>
    </row>
    <row r="3" spans="1:9" x14ac:dyDescent="0.25">
      <c r="A3" s="7">
        <v>16862</v>
      </c>
      <c r="B3" s="8">
        <v>104</v>
      </c>
      <c r="G3" s="18">
        <v>104</v>
      </c>
      <c r="H3" s="19">
        <f t="shared" si="0"/>
        <v>0.67056246765824645</v>
      </c>
      <c r="I3" s="13"/>
    </row>
    <row r="4" spans="1:9" x14ac:dyDescent="0.25">
      <c r="A4" s="4">
        <v>16954</v>
      </c>
      <c r="B4" s="5">
        <v>111</v>
      </c>
      <c r="G4" s="18">
        <v>111</v>
      </c>
      <c r="H4" s="19">
        <f t="shared" si="0"/>
        <v>0.7156964799044746</v>
      </c>
      <c r="I4" s="13"/>
    </row>
    <row r="5" spans="1:9" x14ac:dyDescent="0.25">
      <c r="A5" s="4">
        <v>17046</v>
      </c>
      <c r="B5" s="5">
        <v>138</v>
      </c>
      <c r="G5" s="18">
        <v>138</v>
      </c>
      <c r="H5" s="19">
        <f t="shared" si="0"/>
        <v>0.88978481285421163</v>
      </c>
      <c r="I5" s="13"/>
    </row>
    <row r="6" spans="1:9" x14ac:dyDescent="0.25">
      <c r="A6" s="2">
        <v>17137</v>
      </c>
      <c r="B6" s="6">
        <v>143</v>
      </c>
      <c r="G6" s="18">
        <v>143</v>
      </c>
      <c r="H6" s="19">
        <f t="shared" si="0"/>
        <v>0.92202339303008884</v>
      </c>
      <c r="I6" s="13"/>
    </row>
    <row r="7" spans="1:9" x14ac:dyDescent="0.25">
      <c r="A7" s="7">
        <v>17227</v>
      </c>
      <c r="B7" s="8">
        <v>147</v>
      </c>
      <c r="G7" s="18">
        <v>147</v>
      </c>
      <c r="H7" s="19">
        <f t="shared" si="0"/>
        <v>0.94781425717079071</v>
      </c>
      <c r="I7" s="13"/>
    </row>
    <row r="8" spans="1:9" x14ac:dyDescent="0.25">
      <c r="A8" s="4">
        <v>17319</v>
      </c>
      <c r="B8" s="5">
        <v>155</v>
      </c>
      <c r="G8" s="18">
        <v>155</v>
      </c>
      <c r="H8" s="19">
        <f t="shared" si="0"/>
        <v>0.99939598545219421</v>
      </c>
      <c r="I8" s="13"/>
    </row>
    <row r="9" spans="1:9" x14ac:dyDescent="0.25">
      <c r="A9" s="4">
        <v>17411</v>
      </c>
      <c r="B9" s="5">
        <v>179</v>
      </c>
      <c r="G9" s="18">
        <v>179</v>
      </c>
      <c r="H9" s="19">
        <f t="shared" si="0"/>
        <v>1.1541411702964051</v>
      </c>
      <c r="I9" s="13"/>
    </row>
    <row r="10" spans="1:9" x14ac:dyDescent="0.25">
      <c r="A10" s="2">
        <v>17502</v>
      </c>
      <c r="B10" s="6">
        <v>239</v>
      </c>
      <c r="G10" s="18">
        <v>239</v>
      </c>
      <c r="H10" s="19">
        <f t="shared" si="0"/>
        <v>1.5410041324069317</v>
      </c>
      <c r="I10" s="13"/>
    </row>
    <row r="11" spans="1:9" x14ac:dyDescent="0.25">
      <c r="A11" s="7">
        <v>17593</v>
      </c>
      <c r="B11" s="8">
        <v>246</v>
      </c>
      <c r="G11" s="18">
        <v>246</v>
      </c>
      <c r="H11" s="19">
        <f t="shared" si="0"/>
        <v>1.5861381446531599</v>
      </c>
      <c r="I11" s="13"/>
    </row>
    <row r="12" spans="1:9" x14ac:dyDescent="0.25">
      <c r="A12" s="4">
        <v>17685</v>
      </c>
      <c r="B12" s="5">
        <v>249</v>
      </c>
      <c r="G12" s="18">
        <v>249</v>
      </c>
      <c r="H12" s="19">
        <f t="shared" si="0"/>
        <v>1.6054812927586863</v>
      </c>
      <c r="I12" s="13"/>
    </row>
    <row r="13" spans="1:9" x14ac:dyDescent="0.25">
      <c r="A13" s="4">
        <v>17777</v>
      </c>
      <c r="B13" s="5">
        <v>272</v>
      </c>
      <c r="G13" s="18">
        <v>272</v>
      </c>
      <c r="H13" s="19">
        <f t="shared" si="0"/>
        <v>1.7537787615677216</v>
      </c>
      <c r="I13" s="13"/>
    </row>
    <row r="14" spans="1:9" x14ac:dyDescent="0.25">
      <c r="A14" s="2">
        <v>17868</v>
      </c>
      <c r="B14" s="6">
        <v>287</v>
      </c>
      <c r="G14" s="18">
        <v>287</v>
      </c>
      <c r="H14" s="19">
        <f t="shared" si="0"/>
        <v>1.8504945020953532</v>
      </c>
      <c r="I14" s="13"/>
    </row>
    <row r="15" spans="1:9" x14ac:dyDescent="0.25">
      <c r="A15" s="7">
        <v>17958</v>
      </c>
      <c r="B15" s="8">
        <v>291</v>
      </c>
      <c r="E15" s="24">
        <v>99.67</v>
      </c>
      <c r="F15" s="18">
        <v>0.64875973595620617</v>
      </c>
      <c r="G15" s="18">
        <v>291</v>
      </c>
      <c r="H15" s="19">
        <f t="shared" si="0"/>
        <v>1.876285366236055</v>
      </c>
      <c r="I15" s="14"/>
    </row>
    <row r="16" spans="1:9" x14ac:dyDescent="0.25">
      <c r="A16" s="4">
        <v>18050</v>
      </c>
      <c r="B16" s="5">
        <v>293</v>
      </c>
      <c r="E16" s="24">
        <v>102.67</v>
      </c>
      <c r="F16" s="18">
        <v>0.65686669922963581</v>
      </c>
      <c r="G16" s="18">
        <v>293</v>
      </c>
      <c r="H16" s="19">
        <f t="shared" si="0"/>
        <v>1.889180798306406</v>
      </c>
      <c r="I16" s="13"/>
    </row>
    <row r="17" spans="1:9" ht="15.75" x14ac:dyDescent="0.25">
      <c r="A17" s="28">
        <v>18142</v>
      </c>
      <c r="B17" s="29">
        <v>294</v>
      </c>
      <c r="C17" s="30"/>
      <c r="E17" s="24">
        <v>103.13</v>
      </c>
      <c r="F17" s="18">
        <v>0.6781474778223886</v>
      </c>
      <c r="G17" s="18">
        <v>294</v>
      </c>
      <c r="H17" s="19">
        <f t="shared" si="0"/>
        <v>1.8956285143415814</v>
      </c>
      <c r="I17" s="13"/>
    </row>
    <row r="18" spans="1:9" ht="15.75" x14ac:dyDescent="0.25">
      <c r="A18" s="31">
        <v>18233</v>
      </c>
      <c r="B18" s="32">
        <v>297</v>
      </c>
      <c r="C18" s="30"/>
      <c r="E18" s="24">
        <v>102.87</v>
      </c>
      <c r="F18" s="18">
        <v>0.696590819269441</v>
      </c>
      <c r="G18" s="18">
        <v>297</v>
      </c>
      <c r="H18" s="19">
        <f t="shared" si="0"/>
        <v>1.9149716624471076</v>
      </c>
      <c r="I18" s="13"/>
    </row>
    <row r="19" spans="1:9" ht="15.75" x14ac:dyDescent="0.25">
      <c r="A19" s="33">
        <v>18323</v>
      </c>
      <c r="B19" s="34">
        <v>309</v>
      </c>
      <c r="C19" s="30"/>
      <c r="E19" s="24">
        <v>105.45</v>
      </c>
      <c r="F19" s="18">
        <v>0.7257758870537877</v>
      </c>
      <c r="G19" s="18">
        <v>309</v>
      </c>
      <c r="H19" s="19">
        <f t="shared" si="0"/>
        <v>1.992344254869213</v>
      </c>
      <c r="I19" s="13"/>
    </row>
    <row r="20" spans="1:9" ht="15.75" x14ac:dyDescent="0.25">
      <c r="A20" s="28">
        <v>18415</v>
      </c>
      <c r="B20" s="29">
        <v>315</v>
      </c>
      <c r="C20" s="30"/>
      <c r="E20" s="24">
        <v>109.32</v>
      </c>
      <c r="F20" s="18">
        <v>0.76448663668441408</v>
      </c>
      <c r="G20" s="18">
        <v>315</v>
      </c>
      <c r="H20" s="19">
        <f t="shared" si="0"/>
        <v>2.0310305510802658</v>
      </c>
      <c r="I20" s="13"/>
    </row>
    <row r="21" spans="1:9" ht="15.75" x14ac:dyDescent="0.25">
      <c r="A21" s="28">
        <v>18507</v>
      </c>
      <c r="B21" s="29">
        <v>336</v>
      </c>
      <c r="C21" s="30"/>
      <c r="E21" s="24">
        <v>113.03</v>
      </c>
      <c r="F21" s="18">
        <v>0.80866958652460563</v>
      </c>
      <c r="G21" s="18">
        <v>336</v>
      </c>
      <c r="H21" s="19">
        <f t="shared" si="0"/>
        <v>2.1664325878189503</v>
      </c>
      <c r="I21" s="14"/>
    </row>
    <row r="22" spans="1:9" ht="15.75" x14ac:dyDescent="0.25">
      <c r="A22" s="31">
        <v>18598</v>
      </c>
      <c r="B22" s="32">
        <v>354</v>
      </c>
      <c r="C22" s="30"/>
      <c r="E22" s="24">
        <v>117.57</v>
      </c>
      <c r="F22" s="18">
        <v>0.84494824717320316</v>
      </c>
      <c r="G22" s="18">
        <v>354</v>
      </c>
      <c r="H22" s="19">
        <f t="shared" si="0"/>
        <v>2.2824914764521083</v>
      </c>
      <c r="I22" s="13"/>
    </row>
    <row r="23" spans="1:9" ht="15.75" x14ac:dyDescent="0.25">
      <c r="A23" s="28">
        <v>18688</v>
      </c>
      <c r="B23" s="29">
        <v>374</v>
      </c>
      <c r="C23" s="30"/>
      <c r="E23" s="24">
        <v>123.76</v>
      </c>
      <c r="F23" s="18">
        <v>0.89318467865010953</v>
      </c>
      <c r="G23" s="18">
        <v>374</v>
      </c>
      <c r="H23" s="19">
        <f t="shared" si="0"/>
        <v>2.4114457971556171</v>
      </c>
      <c r="I23" s="13"/>
    </row>
    <row r="24" spans="1:9" ht="15.75" x14ac:dyDescent="0.25">
      <c r="A24" s="28">
        <v>18780</v>
      </c>
      <c r="B24" s="29">
        <v>407</v>
      </c>
      <c r="C24" s="30"/>
      <c r="E24" s="24">
        <v>133.94</v>
      </c>
      <c r="F24" s="18">
        <v>0.96614734811097613</v>
      </c>
      <c r="G24" s="18">
        <v>407</v>
      </c>
      <c r="H24" s="19">
        <f t="shared" si="0"/>
        <v>2.6242204263164068</v>
      </c>
      <c r="I24" s="13"/>
    </row>
    <row r="25" spans="1:9" ht="15.75" x14ac:dyDescent="0.25">
      <c r="A25" s="28">
        <v>18872</v>
      </c>
      <c r="B25" s="29">
        <v>458</v>
      </c>
      <c r="C25" s="30"/>
      <c r="E25" s="24">
        <v>146.44999999999999</v>
      </c>
      <c r="F25" s="18">
        <v>1.0109383201966751</v>
      </c>
      <c r="G25" s="18">
        <v>458</v>
      </c>
      <c r="H25" s="19">
        <f t="shared" si="0"/>
        <v>2.9530539441103545</v>
      </c>
      <c r="I25" s="13"/>
    </row>
    <row r="26" spans="1:9" ht="15.75" x14ac:dyDescent="0.25">
      <c r="A26" s="31">
        <v>18963</v>
      </c>
      <c r="B26" s="32">
        <v>470</v>
      </c>
      <c r="C26" s="30"/>
      <c r="E26" s="24">
        <v>158.02000000000001</v>
      </c>
      <c r="F26" s="18">
        <v>1.0899812121126138</v>
      </c>
      <c r="G26" s="18">
        <v>470</v>
      </c>
      <c r="H26" s="19">
        <f t="shared" si="0"/>
        <v>3.0304265365324601</v>
      </c>
      <c r="I26" s="13"/>
    </row>
    <row r="27" spans="1:9" ht="15.75" x14ac:dyDescent="0.25">
      <c r="A27" s="33">
        <v>19054</v>
      </c>
      <c r="B27" s="34">
        <v>475</v>
      </c>
      <c r="C27" s="30"/>
      <c r="E27" s="24">
        <v>164.81</v>
      </c>
      <c r="F27" s="18">
        <v>1.1467299550266212</v>
      </c>
      <c r="G27" s="18">
        <v>475</v>
      </c>
      <c r="H27" s="19">
        <f t="shared" si="0"/>
        <v>3.0626651167083372</v>
      </c>
      <c r="I27" s="13"/>
    </row>
    <row r="28" spans="1:9" ht="15.75" x14ac:dyDescent="0.25">
      <c r="A28" s="28">
        <v>19146</v>
      </c>
      <c r="B28" s="29">
        <v>479</v>
      </c>
      <c r="C28" s="30"/>
      <c r="E28" s="24">
        <v>168.98</v>
      </c>
      <c r="F28" s="18">
        <v>1.1408524066533845</v>
      </c>
      <c r="G28" s="18">
        <v>479</v>
      </c>
      <c r="H28" s="19">
        <f t="shared" si="0"/>
        <v>3.0884559808490391</v>
      </c>
      <c r="I28" s="13"/>
    </row>
    <row r="29" spans="1:9" ht="15.75" x14ac:dyDescent="0.25">
      <c r="A29" s="28">
        <v>19238</v>
      </c>
      <c r="B29" s="29">
        <v>481</v>
      </c>
      <c r="C29" s="30"/>
      <c r="E29" s="24">
        <v>171.1</v>
      </c>
      <c r="F29" s="18">
        <v>1.1647679483100022</v>
      </c>
      <c r="G29" s="18">
        <v>481</v>
      </c>
      <c r="H29" s="19">
        <f t="shared" si="0"/>
        <v>3.10135141291939</v>
      </c>
      <c r="I29" s="13"/>
    </row>
    <row r="30" spans="1:9" ht="15.75" x14ac:dyDescent="0.25">
      <c r="A30" s="31">
        <v>19329</v>
      </c>
      <c r="B30" s="32">
        <v>481</v>
      </c>
      <c r="C30" s="30"/>
      <c r="E30" s="24">
        <v>171.98</v>
      </c>
      <c r="F30" s="18">
        <v>1.1631465556553162</v>
      </c>
      <c r="G30" s="18">
        <v>481</v>
      </c>
      <c r="H30" s="19">
        <f t="shared" si="0"/>
        <v>3.10135141291939</v>
      </c>
      <c r="I30" s="13"/>
    </row>
    <row r="31" spans="1:9" ht="15.75" x14ac:dyDescent="0.25">
      <c r="A31" s="28">
        <v>19419</v>
      </c>
      <c r="B31" s="29">
        <v>486</v>
      </c>
      <c r="C31" s="30"/>
      <c r="E31" s="24">
        <v>172.81</v>
      </c>
      <c r="F31" s="18">
        <v>1.1716588670924173</v>
      </c>
      <c r="G31" s="18">
        <v>486</v>
      </c>
      <c r="H31" s="19">
        <f t="shared" si="0"/>
        <v>3.1335899930952671</v>
      </c>
      <c r="I31" s="13"/>
    </row>
    <row r="32" spans="1:9" ht="15.75" x14ac:dyDescent="0.25">
      <c r="A32" s="28">
        <v>19511</v>
      </c>
      <c r="B32" s="29">
        <v>488</v>
      </c>
      <c r="C32" s="30"/>
      <c r="E32" s="24">
        <v>174.85</v>
      </c>
      <c r="F32" s="18">
        <v>1.1927369716033343</v>
      </c>
      <c r="G32" s="18">
        <v>488</v>
      </c>
      <c r="H32" s="19">
        <f t="shared" si="0"/>
        <v>3.146485425165618</v>
      </c>
      <c r="I32" s="13"/>
    </row>
    <row r="33" spans="1:9" ht="15.75" x14ac:dyDescent="0.25">
      <c r="A33" s="28">
        <v>19603</v>
      </c>
      <c r="B33" s="29">
        <v>493</v>
      </c>
      <c r="C33" s="30"/>
      <c r="E33" s="24">
        <v>176.17</v>
      </c>
      <c r="F33" s="18">
        <v>1.2010466089585998</v>
      </c>
      <c r="G33" s="18">
        <v>493</v>
      </c>
      <c r="H33" s="19">
        <f t="shared" si="0"/>
        <v>3.1787240053414951</v>
      </c>
      <c r="I33" s="13"/>
    </row>
    <row r="34" spans="1:9" ht="15.75" x14ac:dyDescent="0.25">
      <c r="A34" s="31">
        <v>19694</v>
      </c>
      <c r="B34" s="32">
        <v>500</v>
      </c>
      <c r="C34" s="30"/>
      <c r="E34" s="24">
        <v>178.25</v>
      </c>
      <c r="F34" s="18">
        <v>1.2209086689785023</v>
      </c>
      <c r="G34" s="18">
        <v>500</v>
      </c>
      <c r="H34" s="19">
        <f t="shared" si="0"/>
        <v>3.2238580175877236</v>
      </c>
      <c r="I34" s="13"/>
    </row>
    <row r="35" spans="1:9" ht="15.75" x14ac:dyDescent="0.25">
      <c r="A35" s="28">
        <v>19784</v>
      </c>
      <c r="B35" s="29">
        <v>516</v>
      </c>
      <c r="C35" s="30"/>
      <c r="E35" s="24">
        <v>181.9</v>
      </c>
      <c r="F35" s="18">
        <v>1.2316503953157965</v>
      </c>
      <c r="G35" s="18">
        <v>516</v>
      </c>
      <c r="H35" s="19">
        <f t="shared" si="0"/>
        <v>3.3270214741505306</v>
      </c>
      <c r="I35" s="13"/>
    </row>
    <row r="36" spans="1:9" ht="15.75" x14ac:dyDescent="0.25">
      <c r="A36" s="28">
        <v>19876</v>
      </c>
      <c r="B36" s="29">
        <v>521</v>
      </c>
      <c r="C36" s="30"/>
      <c r="E36" s="24">
        <v>185.8</v>
      </c>
      <c r="F36" s="18">
        <v>1.2632675520821721</v>
      </c>
      <c r="G36" s="18">
        <v>521</v>
      </c>
      <c r="H36" s="19">
        <f t="shared" si="0"/>
        <v>3.3592600543264077</v>
      </c>
      <c r="I36" s="13"/>
    </row>
    <row r="37" spans="1:9" ht="15.75" x14ac:dyDescent="0.25">
      <c r="A37" s="28">
        <v>19968</v>
      </c>
      <c r="B37" s="29">
        <v>522</v>
      </c>
      <c r="C37" s="30"/>
      <c r="E37" s="24">
        <v>187.48</v>
      </c>
      <c r="F37" s="18">
        <v>1.2900205308844899</v>
      </c>
      <c r="G37" s="18">
        <v>522</v>
      </c>
      <c r="H37" s="19">
        <f t="shared" si="0"/>
        <v>3.3657077703615834</v>
      </c>
      <c r="I37" s="13"/>
    </row>
    <row r="38" spans="1:9" ht="15.75" x14ac:dyDescent="0.25">
      <c r="A38" s="31">
        <v>20059</v>
      </c>
      <c r="B38" s="32">
        <v>539</v>
      </c>
      <c r="C38" s="30"/>
      <c r="E38" s="24">
        <v>190.42</v>
      </c>
      <c r="F38" s="18">
        <v>1.2991408645670983</v>
      </c>
      <c r="G38" s="18">
        <v>539</v>
      </c>
      <c r="H38" s="19">
        <f t="shared" si="0"/>
        <v>3.4753189429595657</v>
      </c>
      <c r="I38" s="13"/>
    </row>
    <row r="39" spans="1:9" ht="15.75" x14ac:dyDescent="0.25">
      <c r="A39" s="28">
        <v>20149</v>
      </c>
      <c r="B39" s="29">
        <v>543</v>
      </c>
      <c r="C39" s="30"/>
      <c r="E39" s="24">
        <v>193.76</v>
      </c>
      <c r="F39" s="18">
        <v>1.3198136209143438</v>
      </c>
      <c r="G39" s="18">
        <v>543</v>
      </c>
      <c r="H39" s="19">
        <f t="shared" si="0"/>
        <v>3.5011098071002675</v>
      </c>
      <c r="I39" s="13"/>
    </row>
    <row r="40" spans="1:9" ht="15.75" x14ac:dyDescent="0.25">
      <c r="A40" s="28">
        <v>20241</v>
      </c>
      <c r="B40" s="29">
        <v>560</v>
      </c>
      <c r="C40" s="30"/>
      <c r="E40" s="24">
        <v>197.36</v>
      </c>
      <c r="F40" s="18">
        <v>1.3518361258443907</v>
      </c>
      <c r="G40" s="18">
        <v>560</v>
      </c>
      <c r="H40" s="19">
        <f t="shared" si="0"/>
        <v>3.6107209796982502</v>
      </c>
      <c r="I40" s="13"/>
    </row>
    <row r="41" spans="1:9" ht="15.75" x14ac:dyDescent="0.25">
      <c r="A41" s="28">
        <v>20333</v>
      </c>
      <c r="B41" s="29">
        <v>574</v>
      </c>
      <c r="C41" s="30"/>
      <c r="E41" s="24">
        <v>202.12</v>
      </c>
      <c r="F41" s="18">
        <v>1.3793998009740516</v>
      </c>
      <c r="G41" s="18">
        <v>574</v>
      </c>
      <c r="H41" s="19">
        <f t="shared" si="0"/>
        <v>3.7009890041907063</v>
      </c>
      <c r="I41" s="13"/>
    </row>
    <row r="42" spans="1:9" ht="15.75" x14ac:dyDescent="0.25">
      <c r="A42" s="31">
        <v>20424</v>
      </c>
      <c r="B42" s="32">
        <v>589</v>
      </c>
      <c r="C42" s="30"/>
      <c r="E42" s="24">
        <v>207.07</v>
      </c>
      <c r="F42" s="18">
        <v>1.4122330022314418</v>
      </c>
      <c r="G42" s="18">
        <v>589</v>
      </c>
      <c r="H42" s="19">
        <f t="shared" si="0"/>
        <v>3.7977047447183381</v>
      </c>
      <c r="I42" s="13"/>
    </row>
    <row r="43" spans="1:9" ht="15.75" x14ac:dyDescent="0.25">
      <c r="A43" s="28">
        <v>20515</v>
      </c>
      <c r="B43" s="35">
        <v>101.4</v>
      </c>
      <c r="C43" s="30"/>
      <c r="D43">
        <f>B43*B$42/100</f>
        <v>597.24600000000009</v>
      </c>
      <c r="E43" s="24">
        <v>211.28</v>
      </c>
      <c r="F43" s="18">
        <v>1.4381752847064164</v>
      </c>
      <c r="G43" s="18">
        <v>597.24600000000009</v>
      </c>
      <c r="H43" s="19">
        <f t="shared" si="0"/>
        <v>3.8508726111443954</v>
      </c>
      <c r="I43" s="14" t="s">
        <v>3</v>
      </c>
    </row>
    <row r="44" spans="1:9" ht="15.75" x14ac:dyDescent="0.25">
      <c r="A44" s="28">
        <v>20607</v>
      </c>
      <c r="B44" s="36">
        <v>103.5</v>
      </c>
      <c r="C44" s="30"/>
      <c r="D44">
        <f t="shared" ref="D44:D107" si="1">B44*B$42/100</f>
        <v>609.61500000000001</v>
      </c>
      <c r="E44" s="24">
        <v>215.65</v>
      </c>
      <c r="F44" s="18">
        <v>1.4880331088380085</v>
      </c>
      <c r="G44" s="18">
        <v>609.61500000000001</v>
      </c>
      <c r="H44" s="19">
        <f t="shared" si="0"/>
        <v>3.93062441078348</v>
      </c>
      <c r="I44" s="13"/>
    </row>
    <row r="45" spans="1:9" ht="15.75" x14ac:dyDescent="0.25">
      <c r="A45" s="28">
        <v>20699</v>
      </c>
      <c r="B45" s="36">
        <v>105.3</v>
      </c>
      <c r="C45" s="30"/>
      <c r="D45">
        <f t="shared" si="1"/>
        <v>620.21699999999998</v>
      </c>
      <c r="E45" s="24">
        <v>220.06</v>
      </c>
      <c r="F45" s="18">
        <v>1.5212716582590702</v>
      </c>
      <c r="G45" s="18">
        <v>620.21699999999998</v>
      </c>
      <c r="H45" s="19">
        <f t="shared" si="0"/>
        <v>3.9989830961884101</v>
      </c>
      <c r="I45" s="13"/>
    </row>
    <row r="46" spans="1:9" ht="15.75" x14ac:dyDescent="0.25">
      <c r="A46" s="31">
        <v>20790</v>
      </c>
      <c r="B46" s="37">
        <v>106.8</v>
      </c>
      <c r="C46" s="30"/>
      <c r="D46">
        <f t="shared" si="1"/>
        <v>629.05200000000002</v>
      </c>
      <c r="E46" s="24">
        <v>224.42</v>
      </c>
      <c r="F46" s="18">
        <v>1.5737642454545269</v>
      </c>
      <c r="G46" s="18">
        <v>629.05200000000002</v>
      </c>
      <c r="H46" s="19">
        <f t="shared" si="0"/>
        <v>4.0559486673591856</v>
      </c>
      <c r="I46" s="13"/>
    </row>
    <row r="47" spans="1:9" ht="15.75" x14ac:dyDescent="0.25">
      <c r="A47" s="28">
        <v>20880</v>
      </c>
      <c r="B47" s="36">
        <v>108.5</v>
      </c>
      <c r="C47" s="30"/>
      <c r="D47">
        <f t="shared" si="1"/>
        <v>639.06500000000005</v>
      </c>
      <c r="E47" s="24">
        <v>229.08</v>
      </c>
      <c r="F47" s="18">
        <v>1.6201766101949115</v>
      </c>
      <c r="G47" s="18">
        <v>639.06500000000005</v>
      </c>
      <c r="H47" s="19">
        <f t="shared" si="0"/>
        <v>4.1205096480193975</v>
      </c>
      <c r="I47" s="13"/>
    </row>
    <row r="48" spans="1:9" ht="15.75" x14ac:dyDescent="0.25">
      <c r="A48" s="28">
        <v>20972</v>
      </c>
      <c r="B48" s="36">
        <v>111.4</v>
      </c>
      <c r="C48" s="30"/>
      <c r="D48">
        <f t="shared" si="1"/>
        <v>656.14600000000007</v>
      </c>
      <c r="E48" s="24">
        <v>234.69</v>
      </c>
      <c r="F48" s="18">
        <v>1.6524017892067946</v>
      </c>
      <c r="G48" s="18">
        <v>656.14600000000007</v>
      </c>
      <c r="H48" s="19">
        <f t="shared" si="0"/>
        <v>4.2306430856162294</v>
      </c>
      <c r="I48" s="13"/>
    </row>
    <row r="49" spans="1:9" ht="15.75" x14ac:dyDescent="0.25">
      <c r="A49" s="28">
        <v>21064</v>
      </c>
      <c r="B49" s="36">
        <v>114.6</v>
      </c>
      <c r="C49" s="30"/>
      <c r="D49">
        <f t="shared" si="1"/>
        <v>674.99399999999991</v>
      </c>
      <c r="E49" s="24">
        <v>241.68</v>
      </c>
      <c r="F49" s="18">
        <v>1.7282018958133614</v>
      </c>
      <c r="G49" s="18">
        <v>674.99399999999991</v>
      </c>
      <c r="H49" s="19">
        <f t="shared" si="0"/>
        <v>4.352169637447215</v>
      </c>
      <c r="I49" s="13"/>
    </row>
    <row r="50" spans="1:9" ht="15.75" x14ac:dyDescent="0.25">
      <c r="A50" s="31">
        <v>21155</v>
      </c>
      <c r="B50" s="37">
        <v>118.9</v>
      </c>
      <c r="C50" s="30"/>
      <c r="D50">
        <f t="shared" si="1"/>
        <v>700.32100000000003</v>
      </c>
      <c r="E50" s="24">
        <v>250.48</v>
      </c>
      <c r="F50" s="18">
        <v>1.7979217799648566</v>
      </c>
      <c r="G50" s="18">
        <v>700.32100000000003</v>
      </c>
      <c r="H50" s="19">
        <f t="shared" si="0"/>
        <v>4.5154709414701042</v>
      </c>
      <c r="I50" s="13"/>
    </row>
    <row r="51" spans="1:9" ht="15.75" x14ac:dyDescent="0.25">
      <c r="A51" s="28">
        <v>21245</v>
      </c>
      <c r="B51" s="36">
        <v>123.5</v>
      </c>
      <c r="C51" s="30"/>
      <c r="D51">
        <f t="shared" si="1"/>
        <v>727.41499999999996</v>
      </c>
      <c r="E51" s="24">
        <v>260.08</v>
      </c>
      <c r="F51" s="18">
        <v>1.8947999910823403</v>
      </c>
      <c r="G51" s="18">
        <v>727.41499999999996</v>
      </c>
      <c r="H51" s="19">
        <f t="shared" si="0"/>
        <v>4.6901653597271471</v>
      </c>
      <c r="I51" s="13"/>
    </row>
    <row r="52" spans="1:9" ht="15.75" x14ac:dyDescent="0.25">
      <c r="A52" s="28">
        <v>21337</v>
      </c>
      <c r="B52" s="36">
        <v>126.5</v>
      </c>
      <c r="C52" s="30"/>
      <c r="D52">
        <f t="shared" si="1"/>
        <v>745.08500000000004</v>
      </c>
      <c r="E52" s="24">
        <v>268.33</v>
      </c>
      <c r="F52" s="18">
        <v>1.9529674525691976</v>
      </c>
      <c r="G52" s="18">
        <v>745.08500000000004</v>
      </c>
      <c r="H52" s="19">
        <f t="shared" si="0"/>
        <v>4.8040965020686981</v>
      </c>
      <c r="I52" s="13"/>
    </row>
    <row r="53" spans="1:9" ht="15.75" x14ac:dyDescent="0.25">
      <c r="A53" s="28">
        <v>21429</v>
      </c>
      <c r="B53" s="36">
        <v>127.5</v>
      </c>
      <c r="C53" s="30"/>
      <c r="D53">
        <f t="shared" si="1"/>
        <v>750.97500000000002</v>
      </c>
      <c r="E53" s="24">
        <v>274.06</v>
      </c>
      <c r="F53" s="18">
        <v>1.9855979797447525</v>
      </c>
      <c r="G53" s="18">
        <v>750.97500000000002</v>
      </c>
      <c r="H53" s="19">
        <f t="shared" si="0"/>
        <v>4.8420735495158809</v>
      </c>
      <c r="I53" s="13"/>
    </row>
    <row r="54" spans="1:9" ht="15.75" x14ac:dyDescent="0.25">
      <c r="A54" s="31">
        <v>21520</v>
      </c>
      <c r="B54" s="37">
        <v>128.6</v>
      </c>
      <c r="C54" s="30"/>
      <c r="D54">
        <f t="shared" si="1"/>
        <v>757.45399999999995</v>
      </c>
      <c r="E54" s="24">
        <v>278.36</v>
      </c>
      <c r="F54" s="18">
        <v>2.017012462429292</v>
      </c>
      <c r="G54" s="18">
        <v>757.45399999999995</v>
      </c>
      <c r="H54" s="19">
        <f t="shared" si="0"/>
        <v>4.8838483017077827</v>
      </c>
      <c r="I54" s="13"/>
    </row>
    <row r="55" spans="1:9" ht="15.75" x14ac:dyDescent="0.25">
      <c r="A55" s="28">
        <v>21610</v>
      </c>
      <c r="B55" s="36">
        <v>131.1</v>
      </c>
      <c r="C55" s="30"/>
      <c r="D55">
        <f t="shared" si="1"/>
        <v>772.17899999999997</v>
      </c>
      <c r="E55" s="24">
        <v>284.3</v>
      </c>
      <c r="F55" s="18">
        <v>2.0524804267505465</v>
      </c>
      <c r="G55" s="18">
        <v>772.17899999999997</v>
      </c>
      <c r="H55" s="19">
        <f t="shared" si="0"/>
        <v>4.978790920325741</v>
      </c>
      <c r="I55" s="13"/>
    </row>
    <row r="56" spans="1:9" ht="15.75" x14ac:dyDescent="0.25">
      <c r="A56" s="28">
        <v>21702</v>
      </c>
      <c r="B56" s="36">
        <v>133.1</v>
      </c>
      <c r="C56" s="30"/>
      <c r="D56">
        <f t="shared" si="1"/>
        <v>783.95899999999995</v>
      </c>
      <c r="E56" s="24">
        <v>291.98</v>
      </c>
      <c r="F56" s="18">
        <v>2.117944155183491</v>
      </c>
      <c r="G56" s="18">
        <v>783.95899999999995</v>
      </c>
      <c r="H56" s="19">
        <f t="shared" si="0"/>
        <v>5.0547450152201074</v>
      </c>
      <c r="I56" s="13"/>
    </row>
    <row r="57" spans="1:9" ht="15.75" x14ac:dyDescent="0.25">
      <c r="A57" s="28">
        <v>21794</v>
      </c>
      <c r="B57" s="36">
        <v>134.1</v>
      </c>
      <c r="C57" s="30"/>
      <c r="D57">
        <f t="shared" si="1"/>
        <v>789.84899999999993</v>
      </c>
      <c r="E57" s="24">
        <v>297.94</v>
      </c>
      <c r="F57" s="18">
        <v>2.1596950160416535</v>
      </c>
      <c r="G57" s="18">
        <v>789.84899999999993</v>
      </c>
      <c r="H57" s="19">
        <f t="shared" si="0"/>
        <v>5.0927220626672911</v>
      </c>
      <c r="I57" s="13"/>
    </row>
    <row r="58" spans="1:9" ht="15.75" x14ac:dyDescent="0.25">
      <c r="A58" s="28">
        <v>21885</v>
      </c>
      <c r="B58" s="36">
        <v>137.19999999999999</v>
      </c>
      <c r="C58" s="30"/>
      <c r="D58">
        <f t="shared" si="1"/>
        <v>808.10799999999983</v>
      </c>
      <c r="E58" s="24">
        <v>303.62</v>
      </c>
      <c r="F58" s="18">
        <v>2.2359004708118921</v>
      </c>
      <c r="G58" s="18">
        <v>808.10799999999983</v>
      </c>
      <c r="H58" s="19">
        <f t="shared" si="0"/>
        <v>5.2104509097535585</v>
      </c>
      <c r="I58" s="13"/>
    </row>
    <row r="59" spans="1:9" ht="15.75" x14ac:dyDescent="0.25">
      <c r="A59" s="33">
        <v>21976</v>
      </c>
      <c r="B59" s="38">
        <v>139.30000000000001</v>
      </c>
      <c r="C59" s="30"/>
      <c r="D59">
        <f t="shared" si="1"/>
        <v>820.47700000000009</v>
      </c>
      <c r="E59" s="24">
        <v>309.27999999999997</v>
      </c>
      <c r="F59" s="18">
        <v>2.2881903839255129</v>
      </c>
      <c r="G59" s="18">
        <v>820.47700000000009</v>
      </c>
      <c r="H59" s="19">
        <f t="shared" si="0"/>
        <v>5.2902027093926458</v>
      </c>
      <c r="I59" s="13"/>
    </row>
    <row r="60" spans="1:9" ht="15.75" x14ac:dyDescent="0.25">
      <c r="A60" s="28">
        <v>22068</v>
      </c>
      <c r="B60" s="36">
        <v>141.80000000000001</v>
      </c>
      <c r="C60" s="30"/>
      <c r="D60">
        <f t="shared" si="1"/>
        <v>835.20200000000011</v>
      </c>
      <c r="E60" s="24">
        <v>314.73</v>
      </c>
      <c r="F60" s="18">
        <v>2.3544648086858007</v>
      </c>
      <c r="G60" s="18">
        <v>835.20200000000011</v>
      </c>
      <c r="H60" s="19">
        <f t="shared" si="0"/>
        <v>5.3851453280106041</v>
      </c>
      <c r="I60" s="13"/>
    </row>
    <row r="61" spans="1:9" ht="15.75" x14ac:dyDescent="0.25">
      <c r="A61" s="28">
        <v>22160</v>
      </c>
      <c r="B61" s="36">
        <v>144.30000000000001</v>
      </c>
      <c r="C61" s="30"/>
      <c r="D61">
        <f t="shared" si="1"/>
        <v>849.92700000000013</v>
      </c>
      <c r="E61" s="24">
        <v>321.38</v>
      </c>
      <c r="F61" s="18">
        <v>2.4010798475080208</v>
      </c>
      <c r="G61" s="18">
        <v>849.92700000000013</v>
      </c>
      <c r="H61" s="19">
        <f t="shared" si="0"/>
        <v>5.4800879466285632</v>
      </c>
      <c r="I61" s="13"/>
    </row>
    <row r="62" spans="1:9" ht="15.75" x14ac:dyDescent="0.25">
      <c r="A62" s="31">
        <v>22251</v>
      </c>
      <c r="B62" s="37">
        <v>147</v>
      </c>
      <c r="C62" s="30"/>
      <c r="D62">
        <f t="shared" si="1"/>
        <v>865.83</v>
      </c>
      <c r="E62" s="24">
        <v>329.11</v>
      </c>
      <c r="F62" s="18">
        <v>2.4474922122484055</v>
      </c>
      <c r="G62" s="18">
        <v>865.83</v>
      </c>
      <c r="H62" s="19">
        <f t="shared" si="0"/>
        <v>5.582625974735957</v>
      </c>
      <c r="I62" s="13"/>
    </row>
    <row r="63" spans="1:9" ht="15.75" x14ac:dyDescent="0.25">
      <c r="A63" s="28">
        <v>22341</v>
      </c>
      <c r="B63" s="36">
        <v>149.6</v>
      </c>
      <c r="C63" s="30"/>
      <c r="D63">
        <f t="shared" si="1"/>
        <v>881.14399999999989</v>
      </c>
      <c r="E63" s="24">
        <v>335.32</v>
      </c>
      <c r="F63" s="18">
        <v>2.5050516514897558</v>
      </c>
      <c r="G63" s="18">
        <v>881.14399999999989</v>
      </c>
      <c r="H63" s="19">
        <f t="shared" si="0"/>
        <v>5.6813662980986335</v>
      </c>
      <c r="I63" s="13"/>
    </row>
    <row r="64" spans="1:9" ht="15.75" x14ac:dyDescent="0.25">
      <c r="A64" s="28">
        <v>22433</v>
      </c>
      <c r="B64" s="36">
        <v>152.9</v>
      </c>
      <c r="C64" s="30"/>
      <c r="D64">
        <f t="shared" si="1"/>
        <v>900.58100000000002</v>
      </c>
      <c r="E64" s="24">
        <v>343.54</v>
      </c>
      <c r="F64" s="18">
        <v>2.5293725413100447</v>
      </c>
      <c r="G64" s="18">
        <v>900.58100000000002</v>
      </c>
      <c r="H64" s="19">
        <f t="shared" si="0"/>
        <v>5.806690554674339</v>
      </c>
      <c r="I64" s="13"/>
    </row>
    <row r="65" spans="1:9" ht="15.75" x14ac:dyDescent="0.25">
      <c r="A65" s="28">
        <v>22525</v>
      </c>
      <c r="B65" s="36">
        <v>155.30000000000001</v>
      </c>
      <c r="C65" s="30"/>
      <c r="D65">
        <f t="shared" si="1"/>
        <v>914.7170000000001</v>
      </c>
      <c r="E65" s="24">
        <v>351.61</v>
      </c>
      <c r="F65" s="18">
        <v>2.5930122030064675</v>
      </c>
      <c r="G65" s="18">
        <v>914.7170000000001</v>
      </c>
      <c r="H65" s="19">
        <f t="shared" si="0"/>
        <v>5.89783546854758</v>
      </c>
      <c r="I65" s="13"/>
    </row>
    <row r="66" spans="1:9" ht="15.75" x14ac:dyDescent="0.25">
      <c r="A66" s="31">
        <v>22616</v>
      </c>
      <c r="B66" s="37">
        <v>158.69999999999999</v>
      </c>
      <c r="C66" s="30"/>
      <c r="D66">
        <f t="shared" si="1"/>
        <v>934.74299999999994</v>
      </c>
      <c r="E66" s="24">
        <v>360.22</v>
      </c>
      <c r="F66" s="18">
        <v>2.6627320871579618</v>
      </c>
      <c r="G66" s="18">
        <v>934.74299999999994</v>
      </c>
      <c r="H66" s="19">
        <f t="shared" ref="H66:H129" si="2">G66*(B$254/G$254)</f>
        <v>6.026957429868002</v>
      </c>
      <c r="I66" s="13"/>
    </row>
    <row r="67" spans="1:9" ht="15.75" x14ac:dyDescent="0.25">
      <c r="A67" s="28">
        <v>22706</v>
      </c>
      <c r="B67" s="36">
        <v>161.80000000000001</v>
      </c>
      <c r="C67" s="30"/>
      <c r="D67">
        <f t="shared" si="1"/>
        <v>953.00200000000007</v>
      </c>
      <c r="E67" s="24">
        <v>369.46</v>
      </c>
      <c r="F67" s="18">
        <v>2.7742028321676195</v>
      </c>
      <c r="G67" s="18">
        <v>953.00200000000007</v>
      </c>
      <c r="H67" s="19">
        <f t="shared" si="2"/>
        <v>6.1446862769542712</v>
      </c>
      <c r="I67" s="13"/>
    </row>
    <row r="68" spans="1:9" ht="15.75" x14ac:dyDescent="0.25">
      <c r="A68" s="28">
        <v>22798</v>
      </c>
      <c r="B68" s="36">
        <v>165.9</v>
      </c>
      <c r="C68" s="30"/>
      <c r="D68">
        <f t="shared" si="1"/>
        <v>977.15100000000007</v>
      </c>
      <c r="E68" s="24">
        <v>377.03</v>
      </c>
      <c r="F68" s="18">
        <v>2.8477735238739936</v>
      </c>
      <c r="G68" s="18">
        <v>977.15100000000007</v>
      </c>
      <c r="H68" s="19">
        <f t="shared" si="2"/>
        <v>6.3003921714877231</v>
      </c>
      <c r="I68" s="13"/>
    </row>
    <row r="69" spans="1:9" ht="15.75" x14ac:dyDescent="0.25">
      <c r="A69" s="28">
        <v>22890</v>
      </c>
      <c r="B69" s="36">
        <v>169.5</v>
      </c>
      <c r="C69" s="30"/>
      <c r="D69">
        <f t="shared" si="1"/>
        <v>998.35500000000002</v>
      </c>
      <c r="E69" s="24">
        <v>385.24</v>
      </c>
      <c r="F69" s="18">
        <v>2.9183041043528308</v>
      </c>
      <c r="G69" s="18">
        <v>998.35500000000002</v>
      </c>
      <c r="H69" s="19">
        <f t="shared" si="2"/>
        <v>6.4371095422975833</v>
      </c>
      <c r="I69" s="13"/>
    </row>
    <row r="70" spans="1:9" ht="15.75" x14ac:dyDescent="0.25">
      <c r="A70" s="31">
        <v>22981</v>
      </c>
      <c r="B70" s="37">
        <v>173.7</v>
      </c>
      <c r="C70" s="30"/>
      <c r="D70">
        <f t="shared" si="1"/>
        <v>1023.0929999999998</v>
      </c>
      <c r="E70" s="24">
        <v>395.15</v>
      </c>
      <c r="F70" s="18">
        <v>2.9922801442228764</v>
      </c>
      <c r="G70" s="18">
        <v>1023.0929999999998</v>
      </c>
      <c r="H70" s="19">
        <f t="shared" si="2"/>
        <v>6.5966131415757525</v>
      </c>
      <c r="I70" s="13"/>
    </row>
    <row r="71" spans="1:9" ht="15.75" x14ac:dyDescent="0.25">
      <c r="A71" s="33">
        <v>23071</v>
      </c>
      <c r="B71" s="38">
        <v>176.9</v>
      </c>
      <c r="C71" s="30"/>
      <c r="D71">
        <f t="shared" si="1"/>
        <v>1041.941</v>
      </c>
      <c r="E71" s="24">
        <v>404.54</v>
      </c>
      <c r="F71" s="18">
        <v>2.99734699626877</v>
      </c>
      <c r="G71" s="18">
        <v>1041.941</v>
      </c>
      <c r="H71" s="19">
        <f t="shared" si="2"/>
        <v>6.7181396934067408</v>
      </c>
      <c r="I71" s="13"/>
    </row>
    <row r="72" spans="1:9" ht="15.75" x14ac:dyDescent="0.25">
      <c r="A72" s="28">
        <v>23163</v>
      </c>
      <c r="B72" s="36">
        <v>181.3</v>
      </c>
      <c r="C72" s="30"/>
      <c r="D72">
        <f t="shared" si="1"/>
        <v>1067.8570000000002</v>
      </c>
      <c r="E72" s="24">
        <v>415.4</v>
      </c>
      <c r="F72" s="18">
        <v>3.2099521081144617</v>
      </c>
      <c r="G72" s="18">
        <v>1067.8570000000002</v>
      </c>
      <c r="H72" s="19">
        <f t="shared" si="2"/>
        <v>6.8852387021743482</v>
      </c>
      <c r="I72" s="13"/>
    </row>
    <row r="73" spans="1:9" ht="15.75" x14ac:dyDescent="0.25">
      <c r="A73" s="28">
        <v>23255</v>
      </c>
      <c r="B73" s="36">
        <v>184.6</v>
      </c>
      <c r="C73" s="30"/>
      <c r="D73">
        <f t="shared" si="1"/>
        <v>1087.2939999999999</v>
      </c>
      <c r="E73" s="24">
        <v>425.55</v>
      </c>
      <c r="F73" s="18">
        <v>3.3483785060082734</v>
      </c>
      <c r="G73" s="18">
        <v>1087.2939999999999</v>
      </c>
      <c r="H73" s="19">
        <f t="shared" si="2"/>
        <v>7.0105629587500511</v>
      </c>
      <c r="I73" s="13"/>
    </row>
    <row r="74" spans="1:9" ht="15.75" x14ac:dyDescent="0.25">
      <c r="A74" s="31">
        <v>23346</v>
      </c>
      <c r="B74" s="37">
        <v>187.4</v>
      </c>
      <c r="C74" s="30"/>
      <c r="D74">
        <f t="shared" si="1"/>
        <v>1103.7860000000001</v>
      </c>
      <c r="E74" s="24">
        <v>435.14</v>
      </c>
      <c r="F74" s="18">
        <v>3.3737127662377411</v>
      </c>
      <c r="G74" s="18">
        <v>1103.7860000000001</v>
      </c>
      <c r="H74" s="19">
        <f t="shared" si="2"/>
        <v>7.1168986916021657</v>
      </c>
      <c r="I74" s="13"/>
    </row>
    <row r="75" spans="1:9" ht="15.75" x14ac:dyDescent="0.25">
      <c r="A75" s="33">
        <v>23437</v>
      </c>
      <c r="B75" s="38">
        <v>191</v>
      </c>
      <c r="C75" s="30"/>
      <c r="D75">
        <f t="shared" si="1"/>
        <v>1124.99</v>
      </c>
      <c r="E75" s="24">
        <v>443.61</v>
      </c>
      <c r="F75" s="18">
        <v>3.4823460741016969</v>
      </c>
      <c r="G75" s="18">
        <v>1124.99</v>
      </c>
      <c r="H75" s="19">
        <f t="shared" si="2"/>
        <v>7.2536160624120258</v>
      </c>
      <c r="I75" s="13"/>
    </row>
    <row r="76" spans="1:9" ht="15.75" x14ac:dyDescent="0.25">
      <c r="A76" s="28">
        <v>23529</v>
      </c>
      <c r="B76" s="36">
        <v>194.6</v>
      </c>
      <c r="C76" s="30"/>
      <c r="D76">
        <f t="shared" si="1"/>
        <v>1146.194</v>
      </c>
      <c r="E76" s="24">
        <v>452.45</v>
      </c>
      <c r="F76" s="18">
        <v>3.5334199427243043</v>
      </c>
      <c r="G76" s="18">
        <v>1146.194</v>
      </c>
      <c r="H76" s="19">
        <f t="shared" si="2"/>
        <v>7.390333433221886</v>
      </c>
      <c r="I76" s="13"/>
    </row>
    <row r="77" spans="1:9" ht="15.75" x14ac:dyDescent="0.25">
      <c r="A77" s="28">
        <v>23621</v>
      </c>
      <c r="B77" s="36">
        <v>197</v>
      </c>
      <c r="C77" s="30"/>
      <c r="D77">
        <f t="shared" si="1"/>
        <v>1160.33</v>
      </c>
      <c r="E77" s="24">
        <v>459.56</v>
      </c>
      <c r="F77" s="18">
        <v>3.6211778201591804</v>
      </c>
      <c r="G77" s="18">
        <v>1160.33</v>
      </c>
      <c r="H77" s="19">
        <f t="shared" si="2"/>
        <v>7.481478347095126</v>
      </c>
      <c r="I77" s="13"/>
    </row>
    <row r="78" spans="1:9" ht="15.75" x14ac:dyDescent="0.25">
      <c r="A78" s="31">
        <v>23712</v>
      </c>
      <c r="B78" s="37">
        <v>199.9</v>
      </c>
      <c r="C78" s="30"/>
      <c r="D78">
        <f t="shared" si="1"/>
        <v>1177.4110000000001</v>
      </c>
      <c r="E78" s="24">
        <v>467.12</v>
      </c>
      <c r="F78" s="18">
        <v>3.7032608233026552</v>
      </c>
      <c r="G78" s="18">
        <v>1177.4110000000001</v>
      </c>
      <c r="H78" s="19">
        <f t="shared" si="2"/>
        <v>7.591611784691958</v>
      </c>
      <c r="I78" s="13"/>
    </row>
    <row r="79" spans="1:9" ht="15.75" x14ac:dyDescent="0.25">
      <c r="A79" s="33">
        <v>23802</v>
      </c>
      <c r="B79" s="38">
        <v>202.5</v>
      </c>
      <c r="C79" s="30"/>
      <c r="D79">
        <f t="shared" si="1"/>
        <v>1192.7249999999999</v>
      </c>
      <c r="E79" s="24">
        <v>473.17</v>
      </c>
      <c r="F79" s="18">
        <v>3.7537266696797551</v>
      </c>
      <c r="G79" s="18">
        <v>1192.7249999999999</v>
      </c>
      <c r="H79" s="19">
        <f t="shared" si="2"/>
        <v>7.6903521080546344</v>
      </c>
      <c r="I79" s="13"/>
    </row>
    <row r="80" spans="1:9" ht="15.75" x14ac:dyDescent="0.25">
      <c r="A80" s="28">
        <v>23894</v>
      </c>
      <c r="B80" s="36">
        <v>206</v>
      </c>
      <c r="C80" s="30"/>
      <c r="D80">
        <f t="shared" si="1"/>
        <v>1213.3399999999999</v>
      </c>
      <c r="E80" s="24">
        <v>480.38</v>
      </c>
      <c r="F80" s="18">
        <v>3.8368230432324082</v>
      </c>
      <c r="G80" s="18">
        <v>1213.3399999999999</v>
      </c>
      <c r="H80" s="19">
        <f t="shared" si="2"/>
        <v>7.8232717741197764</v>
      </c>
      <c r="I80" s="13"/>
    </row>
    <row r="81" spans="1:9" ht="15.75" x14ac:dyDescent="0.25">
      <c r="A81" s="28">
        <v>23986</v>
      </c>
      <c r="B81" s="36">
        <v>208.7</v>
      </c>
      <c r="C81" s="30"/>
      <c r="D81">
        <f t="shared" si="1"/>
        <v>1229.2429999999999</v>
      </c>
      <c r="E81" s="24">
        <v>486.99</v>
      </c>
      <c r="F81" s="18">
        <v>3.9132311720844823</v>
      </c>
      <c r="G81" s="18">
        <v>1229.2429999999999</v>
      </c>
      <c r="H81" s="19">
        <f t="shared" si="2"/>
        <v>7.925809802227171</v>
      </c>
      <c r="I81" s="13"/>
    </row>
    <row r="82" spans="1:9" ht="15.75" x14ac:dyDescent="0.25">
      <c r="A82" s="31">
        <v>24077</v>
      </c>
      <c r="B82" s="37">
        <v>211.6</v>
      </c>
      <c r="C82" s="30"/>
      <c r="D82">
        <f t="shared" si="1"/>
        <v>1246.3239999999998</v>
      </c>
      <c r="E82" s="24">
        <v>494.81</v>
      </c>
      <c r="F82" s="18">
        <v>3.9847751229724988</v>
      </c>
      <c r="G82" s="18">
        <v>1246.3239999999998</v>
      </c>
      <c r="H82" s="19">
        <f t="shared" si="2"/>
        <v>8.035943239824002</v>
      </c>
      <c r="I82" s="13"/>
    </row>
    <row r="83" spans="1:9" ht="15.75" x14ac:dyDescent="0.25">
      <c r="A83" s="33">
        <v>24167</v>
      </c>
      <c r="B83" s="38">
        <v>215.1</v>
      </c>
      <c r="C83" s="30"/>
      <c r="D83">
        <f t="shared" si="1"/>
        <v>1266.9389999999999</v>
      </c>
      <c r="E83" s="24">
        <v>501.78</v>
      </c>
      <c r="F83" s="18">
        <v>4.0581431405970374</v>
      </c>
      <c r="G83" s="18">
        <v>1266.9389999999999</v>
      </c>
      <c r="H83" s="19">
        <f t="shared" si="2"/>
        <v>8.168862905889144</v>
      </c>
      <c r="I83" s="13"/>
    </row>
    <row r="84" spans="1:9" ht="15.75" x14ac:dyDescent="0.25">
      <c r="A84" s="28">
        <v>24259</v>
      </c>
      <c r="B84" s="36">
        <v>218.2</v>
      </c>
      <c r="C84" s="30"/>
      <c r="D84">
        <f t="shared" si="1"/>
        <v>1285.1979999999999</v>
      </c>
      <c r="E84" s="24">
        <v>509.29</v>
      </c>
      <c r="F84" s="18">
        <v>4.1673844707065015</v>
      </c>
      <c r="G84" s="18">
        <v>1285.1979999999999</v>
      </c>
      <c r="H84" s="19">
        <f t="shared" si="2"/>
        <v>8.2865917529754132</v>
      </c>
      <c r="I84" s="13"/>
    </row>
    <row r="85" spans="1:9" ht="15.75" x14ac:dyDescent="0.25">
      <c r="A85" s="28">
        <v>24351</v>
      </c>
      <c r="B85" s="36">
        <v>221</v>
      </c>
      <c r="C85" s="30"/>
      <c r="D85">
        <f t="shared" si="1"/>
        <v>1301.69</v>
      </c>
      <c r="E85" s="24">
        <v>516.74</v>
      </c>
      <c r="F85" s="18">
        <v>4.2452113181314264</v>
      </c>
      <c r="G85" s="18">
        <v>1301.69</v>
      </c>
      <c r="H85" s="19">
        <f t="shared" si="2"/>
        <v>8.3929274858275278</v>
      </c>
      <c r="I85" s="13"/>
    </row>
    <row r="86" spans="1:9" ht="15.75" x14ac:dyDescent="0.25">
      <c r="A86" s="31">
        <v>24442</v>
      </c>
      <c r="B86" s="37">
        <v>223.8</v>
      </c>
      <c r="C86" s="30"/>
      <c r="D86">
        <f t="shared" si="1"/>
        <v>1318.182</v>
      </c>
      <c r="E86" s="24">
        <v>525.5</v>
      </c>
      <c r="F86" s="18">
        <v>4.3159445726921</v>
      </c>
      <c r="G86" s="18">
        <v>1318.182</v>
      </c>
      <c r="H86" s="19">
        <f t="shared" si="2"/>
        <v>8.4992632186796406</v>
      </c>
      <c r="I86" s="13"/>
    </row>
    <row r="87" spans="1:9" ht="15.75" x14ac:dyDescent="0.25">
      <c r="A87" s="33">
        <v>24532</v>
      </c>
      <c r="B87" s="38">
        <v>227.3</v>
      </c>
      <c r="C87" s="30"/>
      <c r="D87">
        <f t="shared" si="1"/>
        <v>1338.797</v>
      </c>
      <c r="E87" s="24">
        <v>535.44000000000005</v>
      </c>
      <c r="F87" s="18">
        <v>4.4243752064742203</v>
      </c>
      <c r="G87" s="18">
        <v>1338.797</v>
      </c>
      <c r="H87" s="19">
        <f t="shared" si="2"/>
        <v>8.6321828847447826</v>
      </c>
      <c r="I87" s="13"/>
    </row>
    <row r="88" spans="1:9" ht="15.75" x14ac:dyDescent="0.25">
      <c r="A88" s="28">
        <v>24624</v>
      </c>
      <c r="B88" s="36">
        <v>231.1</v>
      </c>
      <c r="C88" s="30"/>
      <c r="D88">
        <f t="shared" si="1"/>
        <v>1361.1789999999999</v>
      </c>
      <c r="E88" s="24">
        <v>541.65</v>
      </c>
      <c r="F88" s="18">
        <v>4.4932843942983727</v>
      </c>
      <c r="G88" s="18">
        <v>1361.1789999999999</v>
      </c>
      <c r="H88" s="19">
        <f t="shared" si="2"/>
        <v>8.7764956650440791</v>
      </c>
      <c r="I88" s="13"/>
    </row>
    <row r="89" spans="1:9" ht="15.75" x14ac:dyDescent="0.25">
      <c r="A89" s="28">
        <v>24716</v>
      </c>
      <c r="B89" s="36">
        <v>233.6</v>
      </c>
      <c r="C89" s="30"/>
      <c r="D89">
        <f t="shared" si="1"/>
        <v>1375.904</v>
      </c>
      <c r="E89" s="24">
        <v>549.62</v>
      </c>
      <c r="F89" s="18">
        <v>4.5950267833799145</v>
      </c>
      <c r="G89" s="18">
        <v>1375.904</v>
      </c>
      <c r="H89" s="19">
        <f t="shared" si="2"/>
        <v>8.8714382836620373</v>
      </c>
      <c r="I89" s="13"/>
    </row>
    <row r="90" spans="1:9" ht="15.75" x14ac:dyDescent="0.25">
      <c r="A90" s="31">
        <v>24807</v>
      </c>
      <c r="B90" s="37">
        <v>237.5</v>
      </c>
      <c r="C90" s="30"/>
      <c r="D90">
        <f t="shared" si="1"/>
        <v>1398.875</v>
      </c>
      <c r="E90" s="24">
        <v>557.13</v>
      </c>
      <c r="F90" s="18">
        <v>4.6359669479107337</v>
      </c>
      <c r="G90" s="18">
        <v>1398.875</v>
      </c>
      <c r="H90" s="19">
        <f t="shared" si="2"/>
        <v>9.0195487687060538</v>
      </c>
      <c r="I90" s="13"/>
    </row>
    <row r="91" spans="1:9" ht="15.75" x14ac:dyDescent="0.25">
      <c r="A91" s="33">
        <v>24898</v>
      </c>
      <c r="B91" s="38">
        <v>240.5</v>
      </c>
      <c r="C91" s="30"/>
      <c r="D91">
        <f t="shared" si="1"/>
        <v>1416.5450000000001</v>
      </c>
      <c r="E91" s="24">
        <v>574.82000000000005</v>
      </c>
      <c r="F91" s="18">
        <v>4.7904045982695678</v>
      </c>
      <c r="G91" s="18">
        <v>1416.5450000000001</v>
      </c>
      <c r="H91" s="19">
        <f t="shared" si="2"/>
        <v>9.133479911047603</v>
      </c>
      <c r="I91" s="13"/>
    </row>
    <row r="92" spans="1:9" ht="15.75" x14ac:dyDescent="0.25">
      <c r="A92" s="28">
        <v>24990</v>
      </c>
      <c r="B92" s="36">
        <v>265.3</v>
      </c>
      <c r="C92" s="30"/>
      <c r="D92">
        <f t="shared" si="1"/>
        <v>1562.6170000000002</v>
      </c>
      <c r="E92" s="24">
        <v>578.54999999999995</v>
      </c>
      <c r="F92" s="18">
        <v>4.6167129101363384</v>
      </c>
      <c r="G92" s="18">
        <v>1562.6170000000002</v>
      </c>
      <c r="H92" s="19">
        <f t="shared" si="2"/>
        <v>10.075310687737753</v>
      </c>
      <c r="I92" s="13"/>
    </row>
    <row r="93" spans="1:9" ht="15.75" x14ac:dyDescent="0.25">
      <c r="A93" s="28">
        <v>25082</v>
      </c>
      <c r="B93" s="36">
        <v>270.39999999999998</v>
      </c>
      <c r="C93" s="30"/>
      <c r="D93">
        <f t="shared" si="1"/>
        <v>1592.6559999999997</v>
      </c>
      <c r="E93" s="24">
        <v>629.30999999999995</v>
      </c>
      <c r="F93" s="18">
        <v>5.1073868622606673</v>
      </c>
      <c r="G93" s="18">
        <v>1592.6559999999997</v>
      </c>
      <c r="H93" s="19">
        <f t="shared" si="2"/>
        <v>10.268993629718384</v>
      </c>
      <c r="I93" s="13"/>
    </row>
    <row r="94" spans="1:9" ht="15.75" x14ac:dyDescent="0.25">
      <c r="A94" s="31">
        <v>25173</v>
      </c>
      <c r="B94" s="37">
        <v>274.2</v>
      </c>
      <c r="C94" s="30"/>
      <c r="D94">
        <f t="shared" si="1"/>
        <v>1615.0379999999998</v>
      </c>
      <c r="E94" s="24">
        <v>643.54999999999995</v>
      </c>
      <c r="F94" s="18">
        <v>5.2833079652940897</v>
      </c>
      <c r="G94" s="18">
        <v>1615.0379999999998</v>
      </c>
      <c r="H94" s="19">
        <f t="shared" si="2"/>
        <v>10.413306410017682</v>
      </c>
      <c r="I94" s="13"/>
    </row>
    <row r="95" spans="1:9" ht="15.75" x14ac:dyDescent="0.25">
      <c r="A95" s="33">
        <v>25263</v>
      </c>
      <c r="B95" s="38">
        <v>279.10000000000002</v>
      </c>
      <c r="C95" s="30"/>
      <c r="D95">
        <f t="shared" si="1"/>
        <v>1643.8990000000003</v>
      </c>
      <c r="E95" s="24">
        <v>650.04</v>
      </c>
      <c r="F95" s="18">
        <v>5.486590069375338</v>
      </c>
      <c r="G95" s="18">
        <v>1643.8990000000003</v>
      </c>
      <c r="H95" s="19">
        <f t="shared" si="2"/>
        <v>10.599393942508884</v>
      </c>
      <c r="I95" s="13"/>
    </row>
    <row r="96" spans="1:9" ht="15.75" x14ac:dyDescent="0.25">
      <c r="A96" s="28">
        <v>25355</v>
      </c>
      <c r="B96" s="36">
        <v>285.39999999999998</v>
      </c>
      <c r="C96" s="30"/>
      <c r="D96">
        <f t="shared" si="1"/>
        <v>1681.0059999999999</v>
      </c>
      <c r="E96" s="24">
        <v>662.2</v>
      </c>
      <c r="F96" s="18">
        <v>5.625827163596492</v>
      </c>
      <c r="G96" s="18">
        <v>1681.0059999999999</v>
      </c>
      <c r="H96" s="19">
        <f t="shared" si="2"/>
        <v>10.838649341426136</v>
      </c>
      <c r="I96" s="13"/>
    </row>
    <row r="97" spans="1:9" ht="15.75" x14ac:dyDescent="0.25">
      <c r="A97" s="28">
        <v>25447</v>
      </c>
      <c r="B97" s="36">
        <v>291.3</v>
      </c>
      <c r="C97" s="30"/>
      <c r="D97">
        <f t="shared" si="1"/>
        <v>1715.7570000000001</v>
      </c>
      <c r="E97" s="24">
        <v>676.19</v>
      </c>
      <c r="F97" s="18">
        <v>5.759389383526246</v>
      </c>
      <c r="G97" s="18">
        <v>1715.7570000000001</v>
      </c>
      <c r="H97" s="19">
        <f t="shared" si="2"/>
        <v>11.062713921364519</v>
      </c>
      <c r="I97" s="13"/>
    </row>
    <row r="98" spans="1:9" ht="15.75" x14ac:dyDescent="0.25">
      <c r="A98" s="31">
        <v>25538</v>
      </c>
      <c r="B98" s="37">
        <v>298.39999999999998</v>
      </c>
      <c r="C98" s="30"/>
      <c r="D98">
        <f t="shared" si="1"/>
        <v>1757.5759999999998</v>
      </c>
      <c r="E98" s="24">
        <v>697.61</v>
      </c>
      <c r="F98" s="18">
        <v>5.9020719371386061</v>
      </c>
      <c r="G98" s="18">
        <v>1757.5759999999998</v>
      </c>
      <c r="H98" s="19">
        <f t="shared" si="2"/>
        <v>11.33235095823952</v>
      </c>
      <c r="I98" s="13"/>
    </row>
    <row r="99" spans="1:9" ht="15.75" x14ac:dyDescent="0.25">
      <c r="A99" s="33">
        <v>25628</v>
      </c>
      <c r="B99" s="38">
        <v>307.2</v>
      </c>
      <c r="C99" s="30"/>
      <c r="D99">
        <f t="shared" si="1"/>
        <v>1809.4079999999999</v>
      </c>
      <c r="E99" s="24">
        <v>718.82</v>
      </c>
      <c r="F99" s="18">
        <v>6.1083941524473904</v>
      </c>
      <c r="G99" s="18">
        <v>1809.4079999999999</v>
      </c>
      <c r="H99" s="19">
        <f t="shared" si="2"/>
        <v>11.666548975774734</v>
      </c>
      <c r="I99" s="14"/>
    </row>
    <row r="100" spans="1:9" ht="15.75" x14ac:dyDescent="0.25">
      <c r="A100" s="28">
        <v>25720</v>
      </c>
      <c r="B100" s="36">
        <v>314.5</v>
      </c>
      <c r="C100" s="30"/>
      <c r="D100">
        <f t="shared" si="1"/>
        <v>1852.405</v>
      </c>
      <c r="E100" s="24">
        <v>738.48</v>
      </c>
      <c r="F100" s="18">
        <v>6.2924222187542425</v>
      </c>
      <c r="G100" s="18">
        <v>1852.405</v>
      </c>
      <c r="H100" s="19">
        <f t="shared" si="2"/>
        <v>11.943781422139173</v>
      </c>
      <c r="I100" s="13"/>
    </row>
    <row r="101" spans="1:9" ht="15.75" x14ac:dyDescent="0.25">
      <c r="A101" s="28">
        <v>25812</v>
      </c>
      <c r="B101" s="36">
        <v>321.8</v>
      </c>
      <c r="C101" s="30"/>
      <c r="D101">
        <f t="shared" si="1"/>
        <v>1895.402</v>
      </c>
      <c r="E101" s="24">
        <v>756.33</v>
      </c>
      <c r="F101" s="18">
        <v>6.4620604252507583</v>
      </c>
      <c r="G101" s="18">
        <v>1895.402</v>
      </c>
      <c r="H101" s="19">
        <f t="shared" si="2"/>
        <v>12.221013868503613</v>
      </c>
      <c r="I101" s="13"/>
    </row>
    <row r="102" spans="1:9" ht="15.75" x14ac:dyDescent="0.25">
      <c r="A102" s="31">
        <v>25903</v>
      </c>
      <c r="B102" s="37">
        <v>330.2</v>
      </c>
      <c r="C102" s="30"/>
      <c r="D102">
        <f t="shared" si="1"/>
        <v>1944.8779999999999</v>
      </c>
      <c r="E102" s="24">
        <v>775.67</v>
      </c>
      <c r="F102" s="18">
        <v>6.6130526162183845</v>
      </c>
      <c r="G102" s="18">
        <v>1944.8779999999999</v>
      </c>
      <c r="H102" s="19">
        <f t="shared" si="2"/>
        <v>12.540021067059952</v>
      </c>
      <c r="I102" s="13"/>
    </row>
    <row r="103" spans="1:9" ht="15.75" x14ac:dyDescent="0.25">
      <c r="A103" s="33">
        <v>25993</v>
      </c>
      <c r="B103" s="38">
        <v>340.6</v>
      </c>
      <c r="C103" s="30"/>
      <c r="D103">
        <f t="shared" si="1"/>
        <v>2006.1340000000002</v>
      </c>
      <c r="E103" s="24">
        <v>799.95</v>
      </c>
      <c r="F103" s="18">
        <v>6.8465331584931581</v>
      </c>
      <c r="G103" s="18">
        <v>2006.1340000000002</v>
      </c>
      <c r="H103" s="19">
        <f t="shared" si="2"/>
        <v>12.934982360510661</v>
      </c>
      <c r="I103" s="13"/>
    </row>
    <row r="104" spans="1:9" ht="15.75" x14ac:dyDescent="0.25">
      <c r="A104" s="28">
        <v>26085</v>
      </c>
      <c r="B104" s="36">
        <v>348.5</v>
      </c>
      <c r="C104" s="30"/>
      <c r="D104">
        <f t="shared" si="1"/>
        <v>2052.665</v>
      </c>
      <c r="E104" s="24">
        <v>821.24</v>
      </c>
      <c r="F104" s="18">
        <v>6.9894183861873556</v>
      </c>
      <c r="G104" s="18">
        <v>2052.665</v>
      </c>
      <c r="H104" s="19">
        <f t="shared" si="2"/>
        <v>13.235001035343409</v>
      </c>
      <c r="I104" s="13"/>
    </row>
    <row r="105" spans="1:9" ht="15.75" x14ac:dyDescent="0.25">
      <c r="A105" s="28">
        <v>26177</v>
      </c>
      <c r="B105" s="36">
        <v>357.2</v>
      </c>
      <c r="C105" s="30"/>
      <c r="D105">
        <f t="shared" si="1"/>
        <v>2103.9079999999999</v>
      </c>
      <c r="E105" s="24">
        <v>842.84</v>
      </c>
      <c r="F105" s="18">
        <v>7.2196561431527568</v>
      </c>
      <c r="G105" s="18">
        <v>2103.9079999999999</v>
      </c>
      <c r="H105" s="19">
        <f t="shared" si="2"/>
        <v>13.565401348133904</v>
      </c>
      <c r="I105" s="13"/>
    </row>
    <row r="106" spans="1:9" ht="15.75" x14ac:dyDescent="0.25">
      <c r="A106" s="31">
        <v>26268</v>
      </c>
      <c r="B106" s="37">
        <v>365.5</v>
      </c>
      <c r="C106" s="30"/>
      <c r="D106">
        <f t="shared" si="1"/>
        <v>2152.7950000000001</v>
      </c>
      <c r="E106" s="24">
        <v>863.84</v>
      </c>
      <c r="F106" s="18">
        <v>7.3578798669647325</v>
      </c>
      <c r="G106" s="18">
        <v>2152.7950000000001</v>
      </c>
      <c r="H106" s="19">
        <f t="shared" si="2"/>
        <v>13.880610841945526</v>
      </c>
      <c r="I106" s="13"/>
    </row>
    <row r="107" spans="1:9" ht="15.75" x14ac:dyDescent="0.25">
      <c r="A107" s="33">
        <v>26359</v>
      </c>
      <c r="B107" s="38">
        <v>376.8</v>
      </c>
      <c r="C107" s="30"/>
      <c r="D107">
        <f t="shared" si="1"/>
        <v>2219.3520000000003</v>
      </c>
      <c r="E107" s="24">
        <v>883.12</v>
      </c>
      <c r="F107" s="18">
        <v>7.6069663135408581</v>
      </c>
      <c r="G107" s="18">
        <v>2219.3520000000003</v>
      </c>
      <c r="H107" s="19">
        <f t="shared" si="2"/>
        <v>14.309751478098701</v>
      </c>
      <c r="I107" s="13"/>
    </row>
    <row r="108" spans="1:9" ht="15.75" x14ac:dyDescent="0.25">
      <c r="A108" s="28">
        <v>26451</v>
      </c>
      <c r="B108" s="36">
        <v>387.4</v>
      </c>
      <c r="C108" s="30"/>
      <c r="D108">
        <f>B108*B$42/100</f>
        <v>2281.7859999999996</v>
      </c>
      <c r="E108" s="24">
        <v>904.14</v>
      </c>
      <c r="F108" s="18">
        <v>7.7891703131111889</v>
      </c>
      <c r="G108" s="18">
        <v>2281.7859999999996</v>
      </c>
      <c r="H108" s="19">
        <f t="shared" si="2"/>
        <v>14.712308181038839</v>
      </c>
      <c r="I108" s="13"/>
    </row>
    <row r="109" spans="1:9" ht="15.75" x14ac:dyDescent="0.25">
      <c r="A109" s="28">
        <v>26543</v>
      </c>
      <c r="B109" s="36">
        <v>397.9</v>
      </c>
      <c r="C109" s="30"/>
      <c r="D109">
        <f>B109*B$42/100</f>
        <v>2343.6309999999999</v>
      </c>
      <c r="E109" s="24">
        <v>927.05</v>
      </c>
      <c r="F109" s="18">
        <v>8.0567001011343677</v>
      </c>
      <c r="G109" s="18">
        <v>2343.6309999999999</v>
      </c>
      <c r="H109" s="19">
        <f t="shared" si="2"/>
        <v>15.111067179234267</v>
      </c>
      <c r="I109" s="13"/>
    </row>
    <row r="110" spans="1:9" ht="15.75" x14ac:dyDescent="0.25">
      <c r="A110" s="31">
        <v>26634</v>
      </c>
      <c r="B110" s="37">
        <v>410.1</v>
      </c>
      <c r="C110" s="30"/>
      <c r="D110">
        <v>100</v>
      </c>
      <c r="E110" s="24">
        <v>954.68</v>
      </c>
      <c r="F110" s="18">
        <v>8.2632249905249857</v>
      </c>
      <c r="G110" s="18">
        <v>2415.489</v>
      </c>
      <c r="H110" s="19">
        <f t="shared" si="2"/>
        <v>15.574387158089905</v>
      </c>
      <c r="I110" s="13"/>
    </row>
    <row r="111" spans="1:9" ht="15.75" x14ac:dyDescent="0.25">
      <c r="A111" s="33">
        <v>26724</v>
      </c>
      <c r="B111" s="39">
        <v>103.7</v>
      </c>
      <c r="C111" s="30"/>
      <c r="D111" s="19">
        <f>B111</f>
        <v>103.7</v>
      </c>
      <c r="E111" s="24">
        <v>986.77</v>
      </c>
      <c r="F111" s="18">
        <v>8.5678441355241048</v>
      </c>
      <c r="G111" s="18">
        <v>2504.8620930000002</v>
      </c>
      <c r="H111" s="19">
        <f t="shared" si="2"/>
        <v>16.150639482939233</v>
      </c>
      <c r="I111" s="15" t="s">
        <v>4</v>
      </c>
    </row>
    <row r="112" spans="1:9" ht="15.75" x14ac:dyDescent="0.25">
      <c r="A112" s="28">
        <v>26816</v>
      </c>
      <c r="B112" s="36">
        <v>107.5</v>
      </c>
      <c r="C112" s="30"/>
      <c r="D112" s="19">
        <f t="shared" ref="D112:D126" si="3">B112</f>
        <v>107.5</v>
      </c>
      <c r="E112" s="24">
        <v>1018.46</v>
      </c>
      <c r="F112" s="18">
        <v>8.8639509690861225</v>
      </c>
      <c r="G112" s="18">
        <v>2596.6506749999999</v>
      </c>
      <c r="H112" s="19">
        <f t="shared" si="2"/>
        <v>16.742466194946648</v>
      </c>
      <c r="I112" s="13"/>
    </row>
    <row r="113" spans="1:9" ht="15.75" x14ac:dyDescent="0.25">
      <c r="A113" s="28">
        <v>26908</v>
      </c>
      <c r="B113" s="36">
        <v>111.7</v>
      </c>
      <c r="C113" s="30"/>
      <c r="D113" s="19">
        <f t="shared" si="3"/>
        <v>111.7</v>
      </c>
      <c r="E113" s="24">
        <v>1052.81</v>
      </c>
      <c r="F113" s="18">
        <v>9.2364659315002129</v>
      </c>
      <c r="G113" s="18">
        <v>2698.1012129999999</v>
      </c>
      <c r="H113" s="19">
        <f t="shared" si="2"/>
        <v>17.396590455586423</v>
      </c>
      <c r="I113" s="13"/>
    </row>
    <row r="114" spans="1:9" ht="15.75" x14ac:dyDescent="0.25">
      <c r="A114" s="28">
        <v>26999</v>
      </c>
      <c r="B114" s="36">
        <v>115.9</v>
      </c>
      <c r="C114" s="30"/>
      <c r="D114" s="19">
        <f t="shared" si="3"/>
        <v>115.9</v>
      </c>
      <c r="E114" s="24">
        <v>1091.52</v>
      </c>
      <c r="F114" s="18">
        <v>9.710723282995847</v>
      </c>
      <c r="G114" s="18">
        <v>2799.551751</v>
      </c>
      <c r="H114" s="19">
        <f t="shared" si="2"/>
        <v>18.050714716226199</v>
      </c>
      <c r="I114" s="13"/>
    </row>
    <row r="115" spans="1:9" ht="15.75" x14ac:dyDescent="0.25">
      <c r="A115" s="33">
        <v>27089</v>
      </c>
      <c r="B115" s="38">
        <v>121.8</v>
      </c>
      <c r="C115" s="30"/>
      <c r="D115" s="19">
        <f t="shared" si="3"/>
        <v>121.8</v>
      </c>
      <c r="E115" s="24">
        <v>1133.92</v>
      </c>
      <c r="F115" s="18">
        <v>10.017571842895158</v>
      </c>
      <c r="G115" s="18">
        <v>2942.0656020000001</v>
      </c>
      <c r="H115" s="19">
        <f t="shared" si="2"/>
        <v>18.969603558553505</v>
      </c>
      <c r="I115" s="13"/>
    </row>
    <row r="116" spans="1:9" ht="15.75" x14ac:dyDescent="0.25">
      <c r="A116" s="28">
        <v>27181</v>
      </c>
      <c r="B116" s="36">
        <v>129.30000000000001</v>
      </c>
      <c r="C116" s="30"/>
      <c r="D116" s="19">
        <f t="shared" si="3"/>
        <v>129.30000000000001</v>
      </c>
      <c r="E116" s="24">
        <v>1187.6300000000001</v>
      </c>
      <c r="F116" s="18">
        <v>10.406098057774274</v>
      </c>
      <c r="G116" s="18">
        <v>3123.2272770000004</v>
      </c>
      <c r="H116" s="19">
        <f t="shared" si="2"/>
        <v>20.137682595410251</v>
      </c>
      <c r="I116" s="13"/>
    </row>
    <row r="117" spans="1:9" ht="15.75" x14ac:dyDescent="0.25">
      <c r="A117" s="28">
        <v>27273</v>
      </c>
      <c r="B117" s="36">
        <v>134.30000000000001</v>
      </c>
      <c r="C117" s="30"/>
      <c r="D117" s="19">
        <f t="shared" si="3"/>
        <v>134.30000000000001</v>
      </c>
      <c r="E117" s="24">
        <v>1244.42</v>
      </c>
      <c r="F117" s="18">
        <v>10.837996526166236</v>
      </c>
      <c r="G117" s="18">
        <v>3244.0017270000008</v>
      </c>
      <c r="H117" s="19">
        <f t="shared" si="2"/>
        <v>20.916401953314747</v>
      </c>
      <c r="I117" s="13"/>
    </row>
    <row r="118" spans="1:9" ht="15.75" x14ac:dyDescent="0.25">
      <c r="A118" s="31">
        <v>27364</v>
      </c>
      <c r="B118" s="37">
        <v>139.4</v>
      </c>
      <c r="C118" s="30"/>
      <c r="D118" s="19">
        <f t="shared" si="3"/>
        <v>139.4</v>
      </c>
      <c r="E118" s="24">
        <v>1289.3499999999999</v>
      </c>
      <c r="F118" s="18">
        <v>11.171598064867867</v>
      </c>
      <c r="G118" s="18">
        <v>3367.1916660000002</v>
      </c>
      <c r="H118" s="19">
        <f t="shared" si="2"/>
        <v>21.710695698377329</v>
      </c>
      <c r="I118" s="13"/>
    </row>
    <row r="119" spans="1:9" ht="15.75" x14ac:dyDescent="0.25">
      <c r="A119" s="33">
        <v>27454</v>
      </c>
      <c r="B119" s="38">
        <v>144.6</v>
      </c>
      <c r="C119" s="30"/>
      <c r="D119" s="19">
        <f t="shared" si="3"/>
        <v>144.6</v>
      </c>
      <c r="E119" s="24">
        <v>1340.33</v>
      </c>
      <c r="F119" s="18">
        <v>11.479662669258191</v>
      </c>
      <c r="G119" s="18">
        <v>3492.797094</v>
      </c>
      <c r="H119" s="19">
        <f t="shared" si="2"/>
        <v>22.520563830598004</v>
      </c>
      <c r="I119" s="13"/>
    </row>
    <row r="120" spans="1:9" ht="15.75" x14ac:dyDescent="0.25">
      <c r="A120" s="28">
        <v>27546</v>
      </c>
      <c r="B120" s="36">
        <v>151.6</v>
      </c>
      <c r="C120" s="30"/>
      <c r="D120" s="19">
        <f t="shared" si="3"/>
        <v>151.6</v>
      </c>
      <c r="E120" s="24">
        <v>1390.85</v>
      </c>
      <c r="F120" s="18">
        <v>11.737869449516927</v>
      </c>
      <c r="G120" s="18">
        <v>3661.8813239999999</v>
      </c>
      <c r="H120" s="19">
        <f t="shared" si="2"/>
        <v>23.610770931664295</v>
      </c>
      <c r="I120" s="13"/>
    </row>
    <row r="121" spans="1:9" ht="15.75" x14ac:dyDescent="0.25">
      <c r="A121" s="28">
        <v>27638</v>
      </c>
      <c r="B121" s="36">
        <v>155.9</v>
      </c>
      <c r="C121" s="30"/>
      <c r="D121" s="19">
        <f t="shared" si="3"/>
        <v>155.9</v>
      </c>
      <c r="E121" s="24">
        <v>1436.73</v>
      </c>
      <c r="F121" s="18">
        <v>12.081199344146672</v>
      </c>
      <c r="G121" s="18">
        <v>3765.747351</v>
      </c>
      <c r="H121" s="19">
        <f t="shared" si="2"/>
        <v>24.28046957946216</v>
      </c>
      <c r="I121" s="13"/>
    </row>
    <row r="122" spans="1:9" ht="15.75" x14ac:dyDescent="0.25">
      <c r="A122" s="31">
        <v>27729</v>
      </c>
      <c r="B122" s="37">
        <v>160.1</v>
      </c>
      <c r="C122" s="30"/>
      <c r="D122" s="19">
        <f t="shared" si="3"/>
        <v>160.1</v>
      </c>
      <c r="E122" s="24">
        <v>1479.72</v>
      </c>
      <c r="F122" s="18">
        <v>12.507422938247235</v>
      </c>
      <c r="G122" s="18">
        <v>3867.197889</v>
      </c>
      <c r="H122" s="19">
        <f t="shared" si="2"/>
        <v>24.934593840101936</v>
      </c>
      <c r="I122" s="13"/>
    </row>
    <row r="123" spans="1:9" ht="15.75" x14ac:dyDescent="0.25">
      <c r="A123" s="33">
        <v>27820</v>
      </c>
      <c r="B123" s="38">
        <v>166.5</v>
      </c>
      <c r="C123" s="30"/>
      <c r="D123" s="19">
        <f t="shared" si="3"/>
        <v>166.5</v>
      </c>
      <c r="E123" s="24">
        <v>1531.05</v>
      </c>
      <c r="F123" s="18">
        <v>13.00154234976277</v>
      </c>
      <c r="G123" s="18">
        <v>4021.7891850000001</v>
      </c>
      <c r="H123" s="19">
        <f t="shared" si="2"/>
        <v>25.931354618219693</v>
      </c>
      <c r="I123" s="13"/>
    </row>
    <row r="124" spans="1:9" ht="15.75" x14ac:dyDescent="0.25">
      <c r="A124" s="28">
        <v>27912</v>
      </c>
      <c r="B124" s="36">
        <v>173.2</v>
      </c>
      <c r="C124" s="30"/>
      <c r="D124" s="19">
        <f t="shared" si="3"/>
        <v>173.2</v>
      </c>
      <c r="E124" s="24">
        <v>1584.65</v>
      </c>
      <c r="F124" s="18">
        <v>13.605713787715112</v>
      </c>
      <c r="G124" s="18">
        <v>4183.6269480000001</v>
      </c>
      <c r="H124" s="19">
        <f t="shared" si="2"/>
        <v>26.974838557811715</v>
      </c>
      <c r="I124" s="13"/>
    </row>
    <row r="125" spans="1:9" ht="15.75" x14ac:dyDescent="0.25">
      <c r="A125" s="28">
        <v>28004</v>
      </c>
      <c r="B125" s="36">
        <v>179.1</v>
      </c>
      <c r="C125" s="30"/>
      <c r="D125" s="19">
        <f t="shared" si="3"/>
        <v>179.1</v>
      </c>
      <c r="E125" s="24">
        <v>1634.11</v>
      </c>
      <c r="F125" s="18">
        <v>14.105305399440216</v>
      </c>
      <c r="G125" s="18">
        <v>4326.1407989999998</v>
      </c>
      <c r="H125" s="19">
        <f t="shared" si="2"/>
        <v>27.893727400139017</v>
      </c>
      <c r="I125" s="13"/>
    </row>
    <row r="126" spans="1:9" ht="15.75" x14ac:dyDescent="0.25">
      <c r="A126" s="31">
        <v>28095</v>
      </c>
      <c r="B126" s="37">
        <v>184.3</v>
      </c>
      <c r="C126" s="30"/>
      <c r="D126" s="19">
        <f t="shared" si="3"/>
        <v>184.3</v>
      </c>
      <c r="E126" s="24">
        <v>1678.42</v>
      </c>
      <c r="F126" s="18">
        <v>14.538217238241355</v>
      </c>
      <c r="G126" s="18">
        <v>4451.7462269999996</v>
      </c>
      <c r="H126" s="19">
        <f t="shared" si="2"/>
        <v>28.703595532359692</v>
      </c>
      <c r="I126" s="13"/>
    </row>
    <row r="127" spans="1:9" ht="15.75" x14ac:dyDescent="0.25">
      <c r="A127" s="28">
        <v>28185</v>
      </c>
      <c r="B127" s="35">
        <v>102.3</v>
      </c>
      <c r="C127" s="30"/>
      <c r="D127" s="19">
        <f>B127*B$126/100</f>
        <v>188.53889999999998</v>
      </c>
      <c r="E127" s="24">
        <v>1716.94</v>
      </c>
      <c r="F127" s="18">
        <v>14.899179777990812</v>
      </c>
      <c r="G127" s="18">
        <v>4554.1363902209996</v>
      </c>
      <c r="H127" s="19">
        <f t="shared" si="2"/>
        <v>29.363778229603966</v>
      </c>
      <c r="I127" s="15" t="s">
        <v>5</v>
      </c>
    </row>
    <row r="128" spans="1:9" ht="15.75" x14ac:dyDescent="0.25">
      <c r="A128" s="28">
        <v>28277</v>
      </c>
      <c r="B128" s="36">
        <v>105.7</v>
      </c>
      <c r="C128" s="30"/>
      <c r="D128" s="19">
        <f t="shared" ref="D128:D158" si="4">B128*B$126/100</f>
        <v>194.80510000000001</v>
      </c>
      <c r="E128" s="24">
        <v>1756.15</v>
      </c>
      <c r="F128" s="18">
        <v>15.329051505564417</v>
      </c>
      <c r="G128" s="18">
        <v>4705.4957619389997</v>
      </c>
      <c r="H128" s="19">
        <f t="shared" si="2"/>
        <v>30.339700477704195</v>
      </c>
      <c r="I128" s="13"/>
    </row>
    <row r="129" spans="1:9" ht="15.75" x14ac:dyDescent="0.25">
      <c r="A129" s="28">
        <v>28369</v>
      </c>
      <c r="B129" s="36">
        <v>108.9</v>
      </c>
      <c r="C129" s="30"/>
      <c r="D129" s="19">
        <f t="shared" si="4"/>
        <v>200.70270000000005</v>
      </c>
      <c r="E129" s="24">
        <v>1801.56</v>
      </c>
      <c r="F129" s="18">
        <v>15.769259611311645</v>
      </c>
      <c r="G129" s="18">
        <v>4847.9516412029998</v>
      </c>
      <c r="H129" s="19">
        <f t="shared" si="2"/>
        <v>31.258215534739705</v>
      </c>
      <c r="I129" s="13"/>
    </row>
    <row r="130" spans="1:9" ht="15.75" x14ac:dyDescent="0.25">
      <c r="A130" s="28">
        <v>28460</v>
      </c>
      <c r="B130" s="36">
        <v>112.1</v>
      </c>
      <c r="C130" s="30"/>
      <c r="D130" s="19">
        <f t="shared" si="4"/>
        <v>206.60029999999998</v>
      </c>
      <c r="E130" s="24">
        <v>1856.42</v>
      </c>
      <c r="F130" s="18">
        <v>16.184133456829404</v>
      </c>
      <c r="G130" s="18">
        <v>4990.4075204669989</v>
      </c>
      <c r="H130" s="19">
        <f t="shared" ref="H130:H190" si="5">G130*(B$254/G$254)</f>
        <v>32.176730591775211</v>
      </c>
      <c r="I130" s="13"/>
    </row>
    <row r="131" spans="1:9" ht="15.75" x14ac:dyDescent="0.25">
      <c r="A131" s="33">
        <v>28550</v>
      </c>
      <c r="B131" s="38">
        <v>114.6</v>
      </c>
      <c r="C131" s="30"/>
      <c r="D131" s="19">
        <f t="shared" si="4"/>
        <v>211.20779999999999</v>
      </c>
      <c r="E131" s="24">
        <v>1913.03</v>
      </c>
      <c r="F131" s="18">
        <v>16.664471030780113</v>
      </c>
      <c r="G131" s="18">
        <v>5101.701176141999</v>
      </c>
      <c r="H131" s="19">
        <f t="shared" si="5"/>
        <v>32.894320480084204</v>
      </c>
      <c r="I131" s="13"/>
    </row>
    <row r="132" spans="1:9" ht="15.75" x14ac:dyDescent="0.25">
      <c r="A132" s="28">
        <v>28642</v>
      </c>
      <c r="B132" s="36">
        <v>119.4</v>
      </c>
      <c r="C132" s="30"/>
      <c r="D132" s="19">
        <f t="shared" si="4"/>
        <v>220.05420000000001</v>
      </c>
      <c r="E132" s="24">
        <v>1968.86</v>
      </c>
      <c r="F132" s="18">
        <v>17.358021738822018</v>
      </c>
      <c r="G132" s="18">
        <v>5315.384995037999</v>
      </c>
      <c r="H132" s="19">
        <f t="shared" si="5"/>
        <v>34.27209306563747</v>
      </c>
      <c r="I132" s="13"/>
    </row>
    <row r="133" spans="1:9" ht="15.75" x14ac:dyDescent="0.25">
      <c r="A133" s="28">
        <v>28734</v>
      </c>
      <c r="B133" s="36">
        <v>122.9</v>
      </c>
      <c r="C133" s="30"/>
      <c r="D133" s="19">
        <f t="shared" si="4"/>
        <v>226.50470000000001</v>
      </c>
      <c r="E133" s="24">
        <v>2025.45</v>
      </c>
      <c r="F133" s="18">
        <v>18.030697016434839</v>
      </c>
      <c r="G133" s="18">
        <v>5471.1961129829997</v>
      </c>
      <c r="H133" s="19">
        <f t="shared" si="5"/>
        <v>35.276718909270066</v>
      </c>
      <c r="I133" s="13"/>
    </row>
    <row r="134" spans="1:9" ht="15.75" x14ac:dyDescent="0.25">
      <c r="A134" s="31">
        <v>28825</v>
      </c>
      <c r="B134" s="37">
        <v>126.2</v>
      </c>
      <c r="C134" s="30"/>
      <c r="D134" s="19">
        <f t="shared" si="4"/>
        <v>232.58660000000003</v>
      </c>
      <c r="E134" s="24">
        <v>2076.6</v>
      </c>
      <c r="F134" s="18">
        <v>18.602237927211632</v>
      </c>
      <c r="G134" s="18">
        <v>5618.1037384739993</v>
      </c>
      <c r="H134" s="19">
        <f t="shared" si="5"/>
        <v>36.223937561837928</v>
      </c>
      <c r="I134" s="13"/>
    </row>
    <row r="135" spans="1:9" ht="15.75" x14ac:dyDescent="0.25">
      <c r="A135" s="28">
        <v>28915</v>
      </c>
      <c r="B135" s="36">
        <v>129.80000000000001</v>
      </c>
      <c r="C135" s="30"/>
      <c r="D135" s="19">
        <f t="shared" si="4"/>
        <v>239.22140000000002</v>
      </c>
      <c r="E135" s="24">
        <v>2127.2399999999998</v>
      </c>
      <c r="F135" s="18">
        <v>19.265995545223682</v>
      </c>
      <c r="G135" s="18">
        <v>5778.3666026459996</v>
      </c>
      <c r="H135" s="19">
        <f t="shared" si="5"/>
        <v>37.25726700100288</v>
      </c>
      <c r="I135" s="13"/>
    </row>
    <row r="136" spans="1:9" ht="15.75" x14ac:dyDescent="0.25">
      <c r="A136" s="28">
        <v>29007</v>
      </c>
      <c r="B136" s="36">
        <v>134</v>
      </c>
      <c r="C136" s="30"/>
      <c r="D136" s="19">
        <f t="shared" si="4"/>
        <v>246.96200000000002</v>
      </c>
      <c r="E136" s="24">
        <v>2185.59</v>
      </c>
      <c r="F136" s="18">
        <v>19.77511283879506</v>
      </c>
      <c r="G136" s="18">
        <v>5965.3399441800002</v>
      </c>
      <c r="H136" s="19">
        <f t="shared" si="5"/>
        <v>38.462818013361989</v>
      </c>
      <c r="I136" s="13"/>
    </row>
    <row r="137" spans="1:9" ht="15.75" x14ac:dyDescent="0.25">
      <c r="A137" s="28">
        <v>29099</v>
      </c>
      <c r="B137" s="36">
        <v>138.9</v>
      </c>
      <c r="C137" s="30"/>
      <c r="D137" s="19">
        <f t="shared" si="4"/>
        <v>255.99270000000004</v>
      </c>
      <c r="E137" s="24">
        <v>2258.1799999999998</v>
      </c>
      <c r="F137" s="18">
        <v>20.506766274222084</v>
      </c>
      <c r="G137" s="18">
        <v>6183.4755093029999</v>
      </c>
      <c r="H137" s="19">
        <f t="shared" si="5"/>
        <v>39.869294194447612</v>
      </c>
      <c r="I137" s="13"/>
    </row>
    <row r="138" spans="1:9" ht="15.75" x14ac:dyDescent="0.25">
      <c r="A138" s="31">
        <v>29190</v>
      </c>
      <c r="B138" s="40">
        <v>143.6</v>
      </c>
      <c r="C138" s="30"/>
      <c r="D138" s="19">
        <f t="shared" si="4"/>
        <v>264.65480000000002</v>
      </c>
      <c r="E138" s="24">
        <v>2344.58</v>
      </c>
      <c r="F138" s="18">
        <v>21.158160773242155</v>
      </c>
      <c r="G138" s="18">
        <v>6392.7075819719994</v>
      </c>
      <c r="H138" s="19">
        <f t="shared" si="5"/>
        <v>41.218363184468515</v>
      </c>
      <c r="I138" s="16"/>
    </row>
    <row r="139" spans="1:9" ht="15.75" x14ac:dyDescent="0.25">
      <c r="A139" s="41">
        <v>29281</v>
      </c>
      <c r="B139" s="42">
        <v>149.1</v>
      </c>
      <c r="C139" s="30"/>
      <c r="D139" s="19">
        <f t="shared" si="4"/>
        <v>274.79130000000004</v>
      </c>
      <c r="E139" s="24">
        <v>2426.11</v>
      </c>
      <c r="F139" s="18">
        <v>22.049521385155746</v>
      </c>
      <c r="G139" s="18">
        <v>6637.5536244569985</v>
      </c>
      <c r="H139" s="19">
        <f t="shared" si="5"/>
        <v>42.797060938748295</v>
      </c>
      <c r="I139" s="12"/>
    </row>
    <row r="140" spans="1:9" ht="15.75" x14ac:dyDescent="0.25">
      <c r="A140" s="41">
        <v>29373</v>
      </c>
      <c r="B140" s="42">
        <v>155.4</v>
      </c>
      <c r="C140" s="30"/>
      <c r="D140" s="19">
        <f t="shared" si="4"/>
        <v>286.40219999999999</v>
      </c>
      <c r="E140" s="24">
        <v>2519.16</v>
      </c>
      <c r="F140" s="18">
        <v>22.603226976730991</v>
      </c>
      <c r="G140" s="18">
        <v>6918.0136367579989</v>
      </c>
      <c r="H140" s="19">
        <f t="shared" si="5"/>
        <v>44.605387457286959</v>
      </c>
      <c r="I140" s="12"/>
    </row>
    <row r="141" spans="1:9" ht="15.75" x14ac:dyDescent="0.25">
      <c r="A141" s="41">
        <v>29465</v>
      </c>
      <c r="B141" s="42">
        <v>160.69999999999999</v>
      </c>
      <c r="C141" s="30"/>
      <c r="D141" s="19">
        <f t="shared" si="4"/>
        <v>296.17009999999999</v>
      </c>
      <c r="E141" s="24">
        <v>2606.9499999999998</v>
      </c>
      <c r="F141" s="18">
        <v>23.208209111010675</v>
      </c>
      <c r="G141" s="18">
        <v>7153.9561867889997</v>
      </c>
      <c r="H141" s="19">
        <f t="shared" si="5"/>
        <v>46.126678020502027</v>
      </c>
      <c r="I141" s="12"/>
    </row>
    <row r="142" spans="1:9" ht="15.75" x14ac:dyDescent="0.25">
      <c r="A142" s="43">
        <v>29556</v>
      </c>
      <c r="B142" s="44">
        <v>165.7</v>
      </c>
      <c r="C142" s="30"/>
      <c r="D142" s="19">
        <f t="shared" si="4"/>
        <v>305.38509999999997</v>
      </c>
      <c r="E142" s="24">
        <v>2685.37</v>
      </c>
      <c r="F142" s="18">
        <v>23.685101225570172</v>
      </c>
      <c r="G142" s="18">
        <v>7376.5434981389981</v>
      </c>
      <c r="H142" s="19">
        <f t="shared" si="5"/>
        <v>47.561857797119998</v>
      </c>
      <c r="I142" s="12"/>
    </row>
    <row r="143" spans="1:9" ht="15.75" x14ac:dyDescent="0.25">
      <c r="A143" s="41">
        <v>29646</v>
      </c>
      <c r="B143" s="42">
        <v>170.3</v>
      </c>
      <c r="C143" s="30"/>
      <c r="D143" s="19">
        <f t="shared" si="4"/>
        <v>313.86290000000002</v>
      </c>
      <c r="E143" s="24">
        <v>2760.39</v>
      </c>
      <c r="F143" s="18">
        <v>24.439251484080966</v>
      </c>
      <c r="G143" s="18">
        <v>7581.3238245809998</v>
      </c>
      <c r="H143" s="19">
        <f t="shared" si="5"/>
        <v>48.88222319160856</v>
      </c>
      <c r="I143" s="12"/>
    </row>
    <row r="144" spans="1:9" ht="15.75" x14ac:dyDescent="0.25">
      <c r="A144" s="41">
        <v>29738</v>
      </c>
      <c r="B144" s="42">
        <v>178</v>
      </c>
      <c r="C144" s="30"/>
      <c r="D144" s="19">
        <f t="shared" si="4"/>
        <v>328.05400000000003</v>
      </c>
      <c r="E144" s="24">
        <v>2854.56</v>
      </c>
      <c r="F144" s="18">
        <v>25.274876723489719</v>
      </c>
      <c r="G144" s="18">
        <v>7924.1082840599993</v>
      </c>
      <c r="H144" s="19">
        <f t="shared" si="5"/>
        <v>51.09240004760025</v>
      </c>
      <c r="I144" s="12"/>
    </row>
    <row r="145" spans="1:9" ht="15.75" x14ac:dyDescent="0.25">
      <c r="A145" s="41">
        <v>29830</v>
      </c>
      <c r="B145" s="42">
        <v>185.1</v>
      </c>
      <c r="C145" s="30"/>
      <c r="D145" s="19">
        <f t="shared" si="4"/>
        <v>341.13929999999999</v>
      </c>
      <c r="E145" s="24">
        <v>2965.12</v>
      </c>
      <c r="F145" s="18">
        <v>26.261899502029777</v>
      </c>
      <c r="G145" s="18">
        <v>8240.1822661770002</v>
      </c>
      <c r="H145" s="19">
        <f t="shared" si="5"/>
        <v>53.130355330397798</v>
      </c>
      <c r="I145" s="12"/>
    </row>
    <row r="146" spans="1:9" ht="15.75" x14ac:dyDescent="0.25">
      <c r="A146" s="43">
        <v>29921</v>
      </c>
      <c r="B146" s="44">
        <v>192.8</v>
      </c>
      <c r="C146" s="30"/>
      <c r="D146" s="19">
        <f t="shared" si="4"/>
        <v>355.3304</v>
      </c>
      <c r="E146" s="24">
        <v>3083.71</v>
      </c>
      <c r="F146" s="18">
        <v>27.354920825369927</v>
      </c>
      <c r="G146" s="18">
        <v>8582.9667256560006</v>
      </c>
      <c r="H146" s="19">
        <f t="shared" si="5"/>
        <v>55.340532186389495</v>
      </c>
      <c r="I146" s="12"/>
    </row>
    <row r="147" spans="1:9" ht="15.75" x14ac:dyDescent="0.25">
      <c r="A147" s="41">
        <v>30011</v>
      </c>
      <c r="B147" s="42">
        <v>201.8</v>
      </c>
      <c r="C147" s="30"/>
      <c r="D147" s="19">
        <f t="shared" si="4"/>
        <v>371.91740000000004</v>
      </c>
      <c r="E147" s="24">
        <v>3193.54</v>
      </c>
      <c r="F147" s="18">
        <v>28.486247550177033</v>
      </c>
      <c r="G147" s="18">
        <v>8983.6238860859994</v>
      </c>
      <c r="H147" s="19">
        <f t="shared" si="5"/>
        <v>57.923855784301857</v>
      </c>
      <c r="I147" s="12"/>
    </row>
    <row r="148" spans="1:9" ht="15.75" x14ac:dyDescent="0.25">
      <c r="A148" s="41">
        <v>30103</v>
      </c>
      <c r="B148" s="42">
        <v>207.8</v>
      </c>
      <c r="C148" s="30"/>
      <c r="D148" s="19">
        <f t="shared" si="4"/>
        <v>382.97540000000004</v>
      </c>
      <c r="E148" s="24">
        <v>3275.53</v>
      </c>
      <c r="F148" s="18">
        <v>29.481579966072356</v>
      </c>
      <c r="G148" s="18">
        <v>9250.7286597059992</v>
      </c>
      <c r="H148" s="19">
        <f t="shared" si="5"/>
        <v>59.646071516243438</v>
      </c>
      <c r="I148" s="12"/>
    </row>
    <row r="149" spans="1:9" ht="15.75" x14ac:dyDescent="0.25">
      <c r="A149" s="41">
        <v>30195</v>
      </c>
      <c r="B149" s="42">
        <v>208.3</v>
      </c>
      <c r="C149" s="30"/>
      <c r="D149" s="19">
        <f t="shared" si="4"/>
        <v>383.89690000000002</v>
      </c>
      <c r="E149" s="24">
        <v>3323.4</v>
      </c>
      <c r="F149" s="18">
        <v>30.026975920292337</v>
      </c>
      <c r="G149" s="18">
        <v>9272.9873908410009</v>
      </c>
      <c r="H149" s="19">
        <f t="shared" si="5"/>
        <v>59.789589493905247</v>
      </c>
      <c r="I149" s="12"/>
    </row>
    <row r="150" spans="1:9" ht="15.75" x14ac:dyDescent="0.25">
      <c r="A150" s="43">
        <v>30286</v>
      </c>
      <c r="B150" s="44">
        <v>217.1</v>
      </c>
      <c r="C150" s="30"/>
      <c r="D150" s="19">
        <f t="shared" si="4"/>
        <v>400.11529999999999</v>
      </c>
      <c r="E150" s="24">
        <v>3383.49</v>
      </c>
      <c r="F150" s="18">
        <v>30.692760279122744</v>
      </c>
      <c r="G150" s="18">
        <v>9664.7410588169987</v>
      </c>
      <c r="H150" s="19">
        <f t="shared" si="5"/>
        <v>62.315505900752889</v>
      </c>
      <c r="I150" s="12"/>
    </row>
    <row r="151" spans="1:9" ht="15.75" x14ac:dyDescent="0.25">
      <c r="A151" s="41">
        <v>30376</v>
      </c>
      <c r="B151" s="42">
        <v>223.7</v>
      </c>
      <c r="C151" s="30"/>
      <c r="D151" s="19">
        <f t="shared" si="4"/>
        <v>412.27910000000003</v>
      </c>
      <c r="E151" s="24">
        <v>3471.53</v>
      </c>
      <c r="F151" s="18">
        <v>31.637829522722804</v>
      </c>
      <c r="G151" s="18">
        <v>9958.5563097989998</v>
      </c>
      <c r="H151" s="19">
        <f t="shared" si="5"/>
        <v>64.209943205888635</v>
      </c>
      <c r="I151" s="12"/>
    </row>
    <row r="152" spans="1:9" ht="15.75" x14ac:dyDescent="0.25">
      <c r="A152" s="41">
        <v>30468</v>
      </c>
      <c r="B152" s="42">
        <v>229.4</v>
      </c>
      <c r="C152" s="30"/>
      <c r="D152" s="19">
        <f t="shared" si="4"/>
        <v>422.78420000000006</v>
      </c>
      <c r="E152" s="24">
        <v>3547.33</v>
      </c>
      <c r="F152" s="18">
        <v>32.518651082380934</v>
      </c>
      <c r="G152" s="18">
        <v>10212.305844737999</v>
      </c>
      <c r="H152" s="19">
        <f t="shared" si="5"/>
        <v>65.846048151233134</v>
      </c>
      <c r="I152" s="12"/>
    </row>
    <row r="153" spans="1:9" ht="15.75" x14ac:dyDescent="0.25">
      <c r="A153" s="41">
        <v>30560</v>
      </c>
      <c r="B153" s="42">
        <v>233.9</v>
      </c>
      <c r="C153" s="30"/>
      <c r="D153" s="19">
        <f t="shared" si="4"/>
        <v>431.07770000000005</v>
      </c>
      <c r="E153" s="24">
        <v>3616.94</v>
      </c>
      <c r="F153" s="18">
        <v>33.452978599643693</v>
      </c>
      <c r="G153" s="18">
        <v>10412.634424952999</v>
      </c>
      <c r="H153" s="19">
        <f t="shared" si="5"/>
        <v>67.137709950189318</v>
      </c>
      <c r="I153" s="12"/>
    </row>
    <row r="154" spans="1:9" ht="15.75" x14ac:dyDescent="0.25">
      <c r="A154" s="43">
        <v>30651</v>
      </c>
      <c r="B154" s="44">
        <v>238.4</v>
      </c>
      <c r="C154" s="30"/>
      <c r="D154" s="19">
        <f t="shared" si="4"/>
        <v>439.37120000000004</v>
      </c>
      <c r="E154" s="24">
        <v>3687.09</v>
      </c>
      <c r="F154" s="18">
        <v>34.139435714821346</v>
      </c>
      <c r="G154" s="18">
        <v>10612.963005168</v>
      </c>
      <c r="H154" s="19">
        <f t="shared" si="5"/>
        <v>68.429371749145503</v>
      </c>
      <c r="I154" s="12"/>
    </row>
    <row r="155" spans="1:9" ht="15.75" x14ac:dyDescent="0.25">
      <c r="A155" s="41">
        <v>30742</v>
      </c>
      <c r="B155" s="42">
        <v>241.9</v>
      </c>
      <c r="C155" s="30"/>
      <c r="D155" s="19">
        <f t="shared" si="4"/>
        <v>445.82170000000008</v>
      </c>
      <c r="E155" s="24">
        <v>3757.54</v>
      </c>
      <c r="F155" s="18">
        <v>34.867441016775338</v>
      </c>
      <c r="G155" s="18">
        <v>10768.774123112998</v>
      </c>
      <c r="H155" s="19">
        <f t="shared" si="5"/>
        <v>69.433997592778098</v>
      </c>
      <c r="I155" s="12"/>
    </row>
    <row r="156" spans="1:9" ht="15.75" x14ac:dyDescent="0.25">
      <c r="A156" s="41">
        <v>30834</v>
      </c>
      <c r="B156" s="42">
        <v>246.8</v>
      </c>
      <c r="C156" s="30"/>
      <c r="D156" s="19">
        <f t="shared" si="4"/>
        <v>454.85240000000005</v>
      </c>
      <c r="E156" s="24">
        <v>3826.14</v>
      </c>
      <c r="F156" s="18">
        <v>35.556330220935017</v>
      </c>
      <c r="G156" s="18">
        <v>10986.909688235999</v>
      </c>
      <c r="H156" s="19">
        <f t="shared" si="5"/>
        <v>70.840473773863721</v>
      </c>
      <c r="I156" s="12"/>
    </row>
    <row r="157" spans="1:9" ht="15.75" x14ac:dyDescent="0.25">
      <c r="A157" s="41">
        <v>30926</v>
      </c>
      <c r="B157" s="42">
        <v>249.4</v>
      </c>
      <c r="C157" s="30"/>
      <c r="D157" s="19">
        <f t="shared" si="4"/>
        <v>459.64420000000007</v>
      </c>
      <c r="E157" s="24">
        <v>3885.76</v>
      </c>
      <c r="F157" s="18">
        <v>36.291023767589579</v>
      </c>
      <c r="G157" s="18">
        <v>11102.655090138</v>
      </c>
      <c r="H157" s="19">
        <f t="shared" si="5"/>
        <v>71.586767257705077</v>
      </c>
      <c r="I157" s="12"/>
    </row>
    <row r="158" spans="1:9" ht="15.75" x14ac:dyDescent="0.25">
      <c r="A158" s="43">
        <v>31017</v>
      </c>
      <c r="B158" s="44">
        <v>253.6</v>
      </c>
      <c r="C158" s="30"/>
      <c r="D158" s="19">
        <f t="shared" si="4"/>
        <v>467.38480000000004</v>
      </c>
      <c r="E158" s="24">
        <v>3943.16</v>
      </c>
      <c r="F158" s="18">
        <v>36.599088371979896</v>
      </c>
      <c r="G158" s="18">
        <v>11289.628431671999</v>
      </c>
      <c r="H158" s="19">
        <f t="shared" si="5"/>
        <v>72.792318270064186</v>
      </c>
      <c r="I158" s="12"/>
    </row>
    <row r="159" spans="1:9" ht="15.75" x14ac:dyDescent="0.25">
      <c r="A159" s="41">
        <v>31107</v>
      </c>
      <c r="B159" s="42">
        <v>257.10000000000002</v>
      </c>
      <c r="C159" s="45">
        <v>100</v>
      </c>
      <c r="D159" s="19">
        <f>B159*B$126/100</f>
        <v>473.83530000000007</v>
      </c>
      <c r="E159" s="24">
        <v>4005.79</v>
      </c>
      <c r="F159" s="18">
        <v>37.243186604053882</v>
      </c>
      <c r="G159" s="18">
        <f>B159*G$158/100</f>
        <v>29025.634697828711</v>
      </c>
      <c r="H159" s="19">
        <f t="shared" si="5"/>
        <v>187.14905027233502</v>
      </c>
      <c r="I159" s="12"/>
    </row>
    <row r="160" spans="1:9" ht="15.75" x14ac:dyDescent="0.25">
      <c r="A160" s="41">
        <v>31199</v>
      </c>
      <c r="B160" s="46">
        <v>101.43</v>
      </c>
      <c r="C160" s="47">
        <v>101.3</v>
      </c>
      <c r="D160" s="19">
        <f>B160*D$159/100</f>
        <v>480.61114479000008</v>
      </c>
      <c r="E160" s="24">
        <v>4060.31</v>
      </c>
      <c r="F160" s="18">
        <v>38.158868105787761</v>
      </c>
      <c r="G160" s="18">
        <v>11445.439549616998</v>
      </c>
      <c r="H160" s="19">
        <f t="shared" si="5"/>
        <v>73.796944113696767</v>
      </c>
      <c r="I160" s="15" t="s">
        <v>6</v>
      </c>
    </row>
    <row r="161" spans="1:9" ht="15.75" x14ac:dyDescent="0.25">
      <c r="A161" s="41">
        <v>31291</v>
      </c>
      <c r="B161" s="42">
        <v>102.63</v>
      </c>
      <c r="C161" s="47">
        <v>102.57</v>
      </c>
      <c r="D161" s="19">
        <f t="shared" ref="D161:D171" si="6">B161*D$159/100</f>
        <v>486.29716839000008</v>
      </c>
      <c r="E161" s="24">
        <v>4114.43</v>
      </c>
      <c r="F161" s="18">
        <v>38.850797421174981</v>
      </c>
      <c r="G161">
        <f>B161*(G$160/100)</f>
        <v>11746.454609771925</v>
      </c>
      <c r="H161" s="19">
        <f t="shared" si="5"/>
        <v>75.737803743886985</v>
      </c>
      <c r="I161" s="12"/>
    </row>
    <row r="162" spans="1:9" ht="15.75" x14ac:dyDescent="0.25">
      <c r="A162" s="43">
        <v>31382</v>
      </c>
      <c r="B162" s="44">
        <v>103.82</v>
      </c>
      <c r="C162" s="48">
        <v>103.82</v>
      </c>
      <c r="D162" s="19">
        <f t="shared" si="6"/>
        <v>491.93580846000003</v>
      </c>
      <c r="E162" s="24">
        <v>4169.17</v>
      </c>
      <c r="F162" s="18">
        <v>39.41950089480607</v>
      </c>
      <c r="G162">
        <f t="shared" ref="G162:G171" si="7">B162*(G$160/100)</f>
        <v>11882.655340412366</v>
      </c>
      <c r="H162" s="19">
        <f t="shared" si="5"/>
        <v>76.615987378839975</v>
      </c>
      <c r="I162" s="12"/>
    </row>
    <row r="163" spans="1:9" ht="15.75" x14ac:dyDescent="0.25">
      <c r="A163" s="41">
        <v>31472</v>
      </c>
      <c r="B163" s="42">
        <v>104.75</v>
      </c>
      <c r="C163" s="47">
        <v>104.71</v>
      </c>
      <c r="D163" s="19">
        <f t="shared" si="6"/>
        <v>496.34247675000006</v>
      </c>
      <c r="E163" s="24">
        <v>4216.8999999999996</v>
      </c>
      <c r="F163" s="18">
        <v>40.213375273356668</v>
      </c>
      <c r="G163">
        <f t="shared" si="7"/>
        <v>11989.097928223806</v>
      </c>
      <c r="H163" s="19">
        <f t="shared" si="5"/>
        <v>77.302298959097357</v>
      </c>
      <c r="I163" s="12"/>
    </row>
    <row r="164" spans="1:9" ht="15.75" x14ac:dyDescent="0.25">
      <c r="A164" s="41">
        <v>31564</v>
      </c>
      <c r="B164" s="42">
        <v>105.79</v>
      </c>
      <c r="C164" s="47">
        <v>105.73</v>
      </c>
      <c r="D164" s="19">
        <f t="shared" si="6"/>
        <v>501.2703638700001</v>
      </c>
      <c r="E164" s="24">
        <v>4253.63</v>
      </c>
      <c r="F164" s="18">
        <v>41.063187698493927</v>
      </c>
      <c r="G164">
        <f t="shared" si="7"/>
        <v>12108.130499539822</v>
      </c>
      <c r="H164" s="19">
        <f t="shared" si="5"/>
        <v>78.069787177879803</v>
      </c>
      <c r="I164" s="12"/>
    </row>
    <row r="165" spans="1:9" ht="15.75" x14ac:dyDescent="0.25">
      <c r="A165" s="41">
        <v>31656</v>
      </c>
      <c r="B165" s="42">
        <v>106.58</v>
      </c>
      <c r="C165" s="47">
        <v>106.46</v>
      </c>
      <c r="D165" s="19">
        <f t="shared" si="6"/>
        <v>505.01366274000009</v>
      </c>
      <c r="E165" s="24">
        <v>4287.33</v>
      </c>
      <c r="F165" s="18">
        <v>41.780856622274285</v>
      </c>
      <c r="G165">
        <f t="shared" si="7"/>
        <v>12198.549471981796</v>
      </c>
      <c r="H165" s="19">
        <f t="shared" si="5"/>
        <v>78.652783036378011</v>
      </c>
      <c r="I165" s="12"/>
    </row>
    <row r="166" spans="1:9" ht="15.75" x14ac:dyDescent="0.25">
      <c r="A166" s="43">
        <v>31747</v>
      </c>
      <c r="B166" s="44">
        <v>107.2</v>
      </c>
      <c r="C166" s="48">
        <v>107.1</v>
      </c>
      <c r="D166" s="19">
        <f t="shared" si="6"/>
        <v>507.95144160000012</v>
      </c>
      <c r="E166" s="24">
        <v>4321.6000000000004</v>
      </c>
      <c r="F166" s="18">
        <v>42.076963455836299</v>
      </c>
      <c r="G166">
        <f t="shared" si="7"/>
        <v>12269.511197189422</v>
      </c>
      <c r="H166" s="19">
        <f t="shared" si="5"/>
        <v>79.110324089882937</v>
      </c>
      <c r="I166" s="12"/>
    </row>
    <row r="167" spans="1:9" ht="15.75" x14ac:dyDescent="0.25">
      <c r="A167" s="41">
        <v>31837</v>
      </c>
      <c r="B167" s="42">
        <v>108.28</v>
      </c>
      <c r="C167" s="47">
        <v>108.1</v>
      </c>
      <c r="D167" s="19">
        <f t="shared" si="6"/>
        <v>513.06886284000007</v>
      </c>
      <c r="E167" s="24">
        <v>4355.91</v>
      </c>
      <c r="F167" s="18">
        <v>42.25126316621504</v>
      </c>
      <c r="G167">
        <f t="shared" si="7"/>
        <v>12393.121944325285</v>
      </c>
      <c r="H167" s="19">
        <f t="shared" si="5"/>
        <v>79.907331086310847</v>
      </c>
      <c r="I167" s="12"/>
    </row>
    <row r="168" spans="1:9" ht="15.75" x14ac:dyDescent="0.25">
      <c r="A168" s="41">
        <v>31929</v>
      </c>
      <c r="B168" s="42">
        <v>109.15</v>
      </c>
      <c r="C168" s="47">
        <v>109.1</v>
      </c>
      <c r="D168" s="19">
        <f t="shared" si="6"/>
        <v>517.19122995000009</v>
      </c>
      <c r="E168" s="24">
        <v>4394.43</v>
      </c>
      <c r="F168" s="18">
        <v>43.033990470264669</v>
      </c>
      <c r="G168">
        <f t="shared" si="7"/>
        <v>12492.697268406953</v>
      </c>
      <c r="H168" s="19">
        <f t="shared" si="5"/>
        <v>80.549364500100012</v>
      </c>
      <c r="I168" s="12"/>
    </row>
    <row r="169" spans="1:9" ht="15.75" x14ac:dyDescent="0.25">
      <c r="A169" s="41">
        <v>32021</v>
      </c>
      <c r="B169" s="42">
        <v>110.07</v>
      </c>
      <c r="C169" s="47">
        <v>110.13</v>
      </c>
      <c r="D169" s="19">
        <f t="shared" si="6"/>
        <v>521.55051471000002</v>
      </c>
      <c r="E169" s="24">
        <v>4437.92</v>
      </c>
      <c r="F169" s="18">
        <v>43.698761458685894</v>
      </c>
      <c r="G169">
        <f t="shared" si="7"/>
        <v>12597.995312263429</v>
      </c>
      <c r="H169" s="19">
        <f t="shared" si="5"/>
        <v>81.228296385946024</v>
      </c>
      <c r="I169" s="12"/>
    </row>
    <row r="170" spans="1:9" ht="15.75" x14ac:dyDescent="0.25">
      <c r="A170" s="43">
        <v>32112</v>
      </c>
      <c r="B170" s="44">
        <v>110.96</v>
      </c>
      <c r="C170" s="48">
        <v>111.01</v>
      </c>
      <c r="D170" s="19">
        <f t="shared" si="6"/>
        <v>525.76764888000002</v>
      </c>
      <c r="E170" s="24">
        <v>4490.72</v>
      </c>
      <c r="F170" s="18">
        <v>44.574516166298132</v>
      </c>
      <c r="G170">
        <f t="shared" si="7"/>
        <v>12699.85972425502</v>
      </c>
      <c r="H170" s="19">
        <f t="shared" si="5"/>
        <v>81.885089188557927</v>
      </c>
      <c r="I170" s="12"/>
    </row>
    <row r="171" spans="1:9" ht="15.75" x14ac:dyDescent="0.25">
      <c r="A171" s="41">
        <v>32203</v>
      </c>
      <c r="B171" s="42">
        <v>111.87</v>
      </c>
      <c r="C171" s="47">
        <v>112.09</v>
      </c>
      <c r="D171" s="19">
        <f t="shared" si="6"/>
        <v>530.07955011000013</v>
      </c>
      <c r="E171" s="24">
        <v>4537.8599999999997</v>
      </c>
      <c r="F171" s="18">
        <v>45.49242708293221</v>
      </c>
      <c r="G171">
        <f t="shared" si="7"/>
        <v>12804.013224156537</v>
      </c>
      <c r="H171" s="19">
        <f t="shared" si="5"/>
        <v>82.55664137999257</v>
      </c>
      <c r="I171" s="12"/>
    </row>
    <row r="172" spans="1:9" ht="15.75" x14ac:dyDescent="0.25">
      <c r="A172" s="41">
        <v>32295</v>
      </c>
      <c r="B172" s="46">
        <v>100.89</v>
      </c>
      <c r="C172" s="45">
        <v>100.97</v>
      </c>
      <c r="D172" s="19">
        <f>B172*D$171/100</f>
        <v>534.79725810597915</v>
      </c>
      <c r="E172" s="24">
        <v>4580.46</v>
      </c>
      <c r="F172" s="18">
        <v>46.254684304716427</v>
      </c>
      <c r="G172">
        <f>B172*(G$171/100)</f>
        <v>12917.96894185153</v>
      </c>
      <c r="H172" s="19">
        <f t="shared" si="5"/>
        <v>83.291395488274503</v>
      </c>
      <c r="I172" s="15" t="s">
        <v>7</v>
      </c>
    </row>
    <row r="173" spans="1:9" ht="15.75" x14ac:dyDescent="0.25">
      <c r="A173" s="41">
        <v>32387</v>
      </c>
      <c r="B173" s="42">
        <v>101.65</v>
      </c>
      <c r="C173" s="47">
        <v>101.65</v>
      </c>
      <c r="D173" s="19">
        <f t="shared" ref="D173:D184" si="8">B173*D$171/100</f>
        <v>538.82586268681519</v>
      </c>
      <c r="E173" s="24">
        <v>4625.79</v>
      </c>
      <c r="F173" s="18">
        <v>47.341625405601505</v>
      </c>
      <c r="G173">
        <f t="shared" ref="G173:G183" si="9">B173*(G$171/100)</f>
        <v>13015.27944235512</v>
      </c>
      <c r="H173" s="19">
        <f t="shared" si="5"/>
        <v>83.918825962762455</v>
      </c>
      <c r="I173" s="12"/>
    </row>
    <row r="174" spans="1:9" ht="15.75" x14ac:dyDescent="0.25">
      <c r="A174" s="43">
        <v>32478</v>
      </c>
      <c r="B174" s="44">
        <v>102.58</v>
      </c>
      <c r="C174" s="48">
        <v>102.62</v>
      </c>
      <c r="D174" s="19">
        <f t="shared" si="8"/>
        <v>543.7556025028382</v>
      </c>
      <c r="E174" s="24">
        <v>4669.59</v>
      </c>
      <c r="F174" s="18">
        <v>48.268048633672677</v>
      </c>
      <c r="G174">
        <f t="shared" si="9"/>
        <v>13134.356765339775</v>
      </c>
      <c r="H174" s="19">
        <f t="shared" si="5"/>
        <v>84.68660272759638</v>
      </c>
      <c r="I174" s="12"/>
    </row>
    <row r="175" spans="1:9" ht="15.75" x14ac:dyDescent="0.25">
      <c r="A175" s="41">
        <v>32568</v>
      </c>
      <c r="B175" s="42">
        <v>103.91</v>
      </c>
      <c r="C175" s="47">
        <v>103.94</v>
      </c>
      <c r="D175" s="19">
        <f t="shared" si="8"/>
        <v>550.80566051930111</v>
      </c>
      <c r="E175" s="24">
        <v>4718.55</v>
      </c>
      <c r="F175" s="18">
        <v>49.240478878320559</v>
      </c>
      <c r="G175">
        <f t="shared" si="9"/>
        <v>13304.650141221058</v>
      </c>
      <c r="H175" s="19">
        <f t="shared" si="5"/>
        <v>85.784606057950285</v>
      </c>
      <c r="I175" s="12"/>
    </row>
    <row r="176" spans="1:9" ht="15.75" x14ac:dyDescent="0.25">
      <c r="A176" s="41">
        <v>32660</v>
      </c>
      <c r="B176" s="42">
        <v>104.89</v>
      </c>
      <c r="C176" s="47">
        <v>104.96</v>
      </c>
      <c r="D176" s="19">
        <f t="shared" si="8"/>
        <v>556.00044011037915</v>
      </c>
      <c r="E176" s="24">
        <v>4771.07</v>
      </c>
      <c r="F176" s="18">
        <v>49.999493314795416</v>
      </c>
      <c r="G176">
        <f t="shared" si="9"/>
        <v>13430.129470817792</v>
      </c>
      <c r="H176" s="19">
        <f t="shared" si="5"/>
        <v>86.593661143474222</v>
      </c>
      <c r="I176" s="12"/>
    </row>
    <row r="177" spans="1:12" ht="15.75" x14ac:dyDescent="0.25">
      <c r="A177" s="41">
        <v>32752</v>
      </c>
      <c r="B177" s="42">
        <v>105.9</v>
      </c>
      <c r="C177" s="47">
        <v>106.05</v>
      </c>
      <c r="D177" s="19">
        <f t="shared" si="8"/>
        <v>561.35424356649014</v>
      </c>
      <c r="E177" s="24">
        <v>4825.32</v>
      </c>
      <c r="F177" s="18">
        <v>50.981449241289582</v>
      </c>
      <c r="G177">
        <f t="shared" si="9"/>
        <v>13559.450004381773</v>
      </c>
      <c r="H177" s="19">
        <f t="shared" si="5"/>
        <v>87.427483221412146</v>
      </c>
      <c r="I177" s="12"/>
    </row>
    <row r="178" spans="1:12" ht="15.75" x14ac:dyDescent="0.25">
      <c r="A178" s="43">
        <v>32843</v>
      </c>
      <c r="B178" s="44">
        <v>107.11</v>
      </c>
      <c r="C178" s="48">
        <v>107.13</v>
      </c>
      <c r="D178" s="19">
        <f t="shared" si="8"/>
        <v>567.76820612282108</v>
      </c>
      <c r="E178" s="24">
        <v>4887.1400000000003</v>
      </c>
      <c r="F178" s="18">
        <v>51.997454413532139</v>
      </c>
      <c r="G178">
        <f t="shared" si="9"/>
        <v>13714.378564394066</v>
      </c>
      <c r="H178" s="19">
        <f t="shared" si="5"/>
        <v>88.426418582110045</v>
      </c>
      <c r="I178" s="12"/>
    </row>
    <row r="179" spans="1:12" ht="15.75" x14ac:dyDescent="0.25">
      <c r="A179" s="41">
        <v>32933</v>
      </c>
      <c r="B179" s="42">
        <v>108.87</v>
      </c>
      <c r="C179" s="47">
        <v>108.99</v>
      </c>
      <c r="D179" s="19">
        <f t="shared" si="8"/>
        <v>577.0976062047572</v>
      </c>
      <c r="E179" s="24">
        <v>4961.62</v>
      </c>
      <c r="F179" s="18">
        <v>52.663036098280713</v>
      </c>
      <c r="G179">
        <f t="shared" si="9"/>
        <v>13939.729197139222</v>
      </c>
      <c r="H179" s="19">
        <f t="shared" si="5"/>
        <v>89.879415470397916</v>
      </c>
      <c r="I179" s="12"/>
    </row>
    <row r="180" spans="1:12" ht="15.75" x14ac:dyDescent="0.25">
      <c r="A180" s="41">
        <v>33025</v>
      </c>
      <c r="B180" s="42">
        <v>110.32</v>
      </c>
      <c r="C180" s="47">
        <v>110.36</v>
      </c>
      <c r="D180" s="19">
        <f t="shared" si="8"/>
        <v>584.78375968135208</v>
      </c>
      <c r="E180" s="24">
        <v>5036.08</v>
      </c>
      <c r="F180" s="18">
        <v>53.401175104326484</v>
      </c>
      <c r="G180">
        <f t="shared" si="9"/>
        <v>14125.38738888949</v>
      </c>
      <c r="H180" s="19">
        <f t="shared" si="5"/>
        <v>91.076486770407797</v>
      </c>
      <c r="I180" s="12"/>
      <c r="J180" s="26">
        <f t="shared" ref="J180:J190" si="10">(D180-D179)/D179</f>
        <v>1.3318636906401922E-2</v>
      </c>
    </row>
    <row r="181" spans="1:12" ht="15.75" x14ac:dyDescent="0.25">
      <c r="A181" s="41">
        <v>33117</v>
      </c>
      <c r="B181" s="42">
        <v>111.33</v>
      </c>
      <c r="C181" s="47">
        <v>111.33</v>
      </c>
      <c r="D181" s="19">
        <f t="shared" si="8"/>
        <v>590.13756313746319</v>
      </c>
      <c r="E181" s="24">
        <v>5103.92</v>
      </c>
      <c r="F181" s="18">
        <v>53.647626787838746</v>
      </c>
      <c r="G181">
        <f t="shared" si="9"/>
        <v>14254.707922453474</v>
      </c>
      <c r="H181" s="19">
        <f t="shared" si="5"/>
        <v>91.910308848345736</v>
      </c>
      <c r="I181" s="12"/>
      <c r="J181" s="26">
        <f t="shared" si="10"/>
        <v>9.1551849166064212E-3</v>
      </c>
    </row>
    <row r="182" spans="1:12" ht="15.75" x14ac:dyDescent="0.25">
      <c r="A182" s="43">
        <v>33208</v>
      </c>
      <c r="B182" s="44">
        <v>112.62</v>
      </c>
      <c r="C182" s="48">
        <v>112.55</v>
      </c>
      <c r="D182" s="19">
        <f t="shared" si="8"/>
        <v>596.97558933388211</v>
      </c>
      <c r="E182" s="24">
        <v>5166.18</v>
      </c>
      <c r="F182" s="18">
        <v>53.937248050782017</v>
      </c>
      <c r="G182">
        <f t="shared" si="9"/>
        <v>14419.879693045094</v>
      </c>
      <c r="H182" s="19">
        <f t="shared" si="5"/>
        <v>92.975289522147648</v>
      </c>
      <c r="I182" s="12"/>
      <c r="J182" s="26">
        <f t="shared" si="10"/>
        <v>1.1587173268660603E-2</v>
      </c>
    </row>
    <row r="183" spans="1:12" ht="15.75" x14ac:dyDescent="0.25">
      <c r="A183" s="41">
        <v>33298</v>
      </c>
      <c r="B183" s="42">
        <v>113.71</v>
      </c>
      <c r="C183" s="47">
        <v>113.7</v>
      </c>
      <c r="D183" s="19">
        <f t="shared" si="8"/>
        <v>602.75345643008109</v>
      </c>
      <c r="E183" s="24">
        <v>5215.49</v>
      </c>
      <c r="F183" s="18">
        <v>54.44900010741727</v>
      </c>
      <c r="G183">
        <f t="shared" si="9"/>
        <v>14559.443437188398</v>
      </c>
      <c r="H183" s="19">
        <f t="shared" si="5"/>
        <v>93.875156913189556</v>
      </c>
      <c r="I183" s="12"/>
      <c r="J183" s="26">
        <f t="shared" si="10"/>
        <v>9.6785650861303061E-3</v>
      </c>
    </row>
    <row r="184" spans="1:12" ht="15.75" x14ac:dyDescent="0.25">
      <c r="A184" s="41">
        <v>33390</v>
      </c>
      <c r="B184" s="42">
        <v>115.54</v>
      </c>
      <c r="C184" s="47">
        <v>115.21</v>
      </c>
      <c r="D184" s="19">
        <f t="shared" si="8"/>
        <v>612.45391219709416</v>
      </c>
      <c r="E184" s="24">
        <v>5266.33</v>
      </c>
      <c r="F184" s="18">
        <v>55.164034268133754</v>
      </c>
      <c r="G184">
        <f>B184*(G$171/100)</f>
        <v>14793.756879190463</v>
      </c>
      <c r="H184" s="19">
        <f t="shared" si="5"/>
        <v>95.38594345044342</v>
      </c>
      <c r="I184" s="12"/>
      <c r="J184" s="26">
        <f t="shared" si="10"/>
        <v>1.6093571365755101E-2</v>
      </c>
    </row>
    <row r="185" spans="1:12" ht="15.75" x14ac:dyDescent="0.25">
      <c r="A185" s="41">
        <v>33482</v>
      </c>
      <c r="B185" s="46">
        <v>100.67</v>
      </c>
      <c r="C185" s="45">
        <v>100.6</v>
      </c>
      <c r="D185" s="19">
        <f t="shared" ref="D185:D190" si="11">B185*D$184/100</f>
        <v>616.55735340881472</v>
      </c>
      <c r="E185" s="24">
        <v>5314.07</v>
      </c>
      <c r="F185" s="18">
        <v>55.606471788781178</v>
      </c>
      <c r="G185">
        <f>B185*(G$184/100)</f>
        <v>14892.875050281038</v>
      </c>
      <c r="H185" s="19">
        <f t="shared" si="5"/>
        <v>96.025029271561394</v>
      </c>
      <c r="I185" s="12"/>
      <c r="J185" s="26">
        <f t="shared" si="10"/>
        <v>6.7000000000000557E-3</v>
      </c>
    </row>
    <row r="186" spans="1:12" ht="15.75" x14ac:dyDescent="0.25">
      <c r="A186" s="43">
        <v>33573</v>
      </c>
      <c r="B186" s="44">
        <v>101.5</v>
      </c>
      <c r="C186" s="48">
        <v>101.4</v>
      </c>
      <c r="D186" s="19">
        <f t="shared" si="11"/>
        <v>621.64072088005059</v>
      </c>
      <c r="E186" s="24">
        <v>5353.15</v>
      </c>
      <c r="F186" s="18">
        <v>56.224830412462026</v>
      </c>
      <c r="G186">
        <f t="shared" ref="G186:G190" si="12">B186*(G$184/100)</f>
        <v>15015.66323237832</v>
      </c>
      <c r="H186" s="19">
        <f t="shared" si="5"/>
        <v>96.816732602200076</v>
      </c>
      <c r="I186" s="12"/>
      <c r="J186" s="26">
        <f t="shared" si="10"/>
        <v>8.2447601072812033E-3</v>
      </c>
    </row>
    <row r="187" spans="1:12" ht="15.75" x14ac:dyDescent="0.25">
      <c r="A187" s="41">
        <v>33664</v>
      </c>
      <c r="B187" s="42">
        <v>102.85</v>
      </c>
      <c r="C187" s="47">
        <v>102.69</v>
      </c>
      <c r="D187" s="19">
        <f t="shared" si="11"/>
        <v>629.90884869471131</v>
      </c>
      <c r="E187" s="24">
        <v>5397.22</v>
      </c>
      <c r="F187" s="18">
        <v>57.08477654169107</v>
      </c>
      <c r="G187">
        <f t="shared" si="12"/>
        <v>15215.37895024739</v>
      </c>
      <c r="H187" s="19">
        <f t="shared" si="5"/>
        <v>98.104442838781054</v>
      </c>
      <c r="I187" s="12"/>
      <c r="J187" s="26">
        <f t="shared" si="10"/>
        <v>1.3300492610837348E-2</v>
      </c>
    </row>
    <row r="188" spans="1:12" ht="15.75" x14ac:dyDescent="0.25">
      <c r="A188" s="41">
        <v>33756</v>
      </c>
      <c r="B188" s="42">
        <v>103.78</v>
      </c>
      <c r="C188" s="47">
        <v>103.59</v>
      </c>
      <c r="D188" s="19">
        <f t="shared" si="11"/>
        <v>635.6046700781443</v>
      </c>
      <c r="E188" s="24">
        <v>5443.07</v>
      </c>
      <c r="F188" s="18">
        <v>57.266777867179563</v>
      </c>
      <c r="G188">
        <f t="shared" si="12"/>
        <v>15352.960889223863</v>
      </c>
      <c r="H188" s="19">
        <f t="shared" si="5"/>
        <v>98.991532112870189</v>
      </c>
      <c r="I188" s="12"/>
      <c r="J188" s="26">
        <f t="shared" si="10"/>
        <v>9.0422946037919463E-3</v>
      </c>
    </row>
    <row r="189" spans="1:12" ht="15.75" x14ac:dyDescent="0.25">
      <c r="A189" s="41">
        <v>33848</v>
      </c>
      <c r="B189" s="42">
        <v>104.5</v>
      </c>
      <c r="C189" s="47">
        <v>104.26</v>
      </c>
      <c r="D189" s="19">
        <f t="shared" si="11"/>
        <v>640.01433824596336</v>
      </c>
      <c r="E189" s="24">
        <v>5482.87</v>
      </c>
      <c r="F189" s="18">
        <v>57.443306992458496</v>
      </c>
      <c r="G189">
        <f t="shared" si="12"/>
        <v>15459.475938754033</v>
      </c>
      <c r="H189" s="19">
        <f t="shared" si="5"/>
        <v>99.678310905713374</v>
      </c>
      <c r="I189" s="12"/>
      <c r="J189" s="26">
        <f t="shared" si="10"/>
        <v>6.9377529389092083E-3</v>
      </c>
    </row>
    <row r="190" spans="1:12" ht="15.75" x14ac:dyDescent="0.25">
      <c r="A190" s="43">
        <v>33939</v>
      </c>
      <c r="B190" s="44">
        <v>105.1</v>
      </c>
      <c r="C190" s="48">
        <v>104.92</v>
      </c>
      <c r="D190" s="19">
        <f t="shared" si="11"/>
        <v>643.68906171914591</v>
      </c>
      <c r="E190" s="24">
        <v>5517.48</v>
      </c>
      <c r="F190" s="18">
        <v>57.413108554264966</v>
      </c>
      <c r="G190">
        <f t="shared" si="12"/>
        <v>15548.238480029175</v>
      </c>
      <c r="H190" s="19">
        <f t="shared" si="5"/>
        <v>100.25062656641603</v>
      </c>
      <c r="I190" s="12">
        <f>D190*I193</f>
        <v>62.907890544201791</v>
      </c>
      <c r="J190" s="26">
        <f t="shared" si="10"/>
        <v>5.7416267942583549E-3</v>
      </c>
    </row>
    <row r="191" spans="1:12" ht="15.75" x14ac:dyDescent="0.25">
      <c r="A191" s="41">
        <v>34029</v>
      </c>
      <c r="B191" s="46">
        <v>87.95</v>
      </c>
      <c r="C191" s="45">
        <v>89.5</v>
      </c>
      <c r="D191">
        <f t="shared" ref="D191:D212" si="13">B191/100*($B$214)</f>
        <v>63.253640000000004</v>
      </c>
      <c r="E191" s="24">
        <v>5547.52</v>
      </c>
      <c r="F191" s="18">
        <v>57.567748878705636</v>
      </c>
      <c r="G191">
        <f>B191*(G$190/100)</f>
        <v>13674.67574318566</v>
      </c>
      <c r="H191" s="19">
        <f t="shared" ref="H191:H212" si="14">B191/100*($B$214)</f>
        <v>63.253640000000004</v>
      </c>
      <c r="I191" s="27">
        <f>D190*(1+K191)</f>
        <v>647.22685548185802</v>
      </c>
      <c r="K191" s="26">
        <f>SUM(J189:J193)/4</f>
        <v>5.4961222321590914E-3</v>
      </c>
      <c r="L191" t="s">
        <v>12</v>
      </c>
    </row>
    <row r="192" spans="1:12" ht="15.75" x14ac:dyDescent="0.25">
      <c r="A192" s="41">
        <v>34121</v>
      </c>
      <c r="B192" s="42">
        <v>88.2</v>
      </c>
      <c r="C192" s="47">
        <v>89.63</v>
      </c>
      <c r="D192">
        <f t="shared" si="13"/>
        <v>63.433440000000004</v>
      </c>
      <c r="E192" s="24">
        <v>5558.88</v>
      </c>
      <c r="F192" s="18">
        <v>57.699284357817035</v>
      </c>
      <c r="G192">
        <f t="shared" ref="G192:G213" si="15">B192*(G$190/100)</f>
        <v>13713.546339385734</v>
      </c>
      <c r="H192" s="19">
        <f t="shared" si="14"/>
        <v>63.433440000000004</v>
      </c>
      <c r="I192" s="17" t="s">
        <v>8</v>
      </c>
      <c r="J192" s="26">
        <f>(D192-D191)/D191</f>
        <v>2.842524161455375E-3</v>
      </c>
    </row>
    <row r="193" spans="1:10" ht="15.75" x14ac:dyDescent="0.25">
      <c r="A193" s="41">
        <v>34213</v>
      </c>
      <c r="B193" s="42">
        <v>88.77</v>
      </c>
      <c r="C193" s="47">
        <v>90.15</v>
      </c>
      <c r="D193">
        <f t="shared" si="13"/>
        <v>63.843383999999993</v>
      </c>
      <c r="E193" s="24">
        <v>5570.43</v>
      </c>
      <c r="F193" s="18">
        <v>57.905403899043982</v>
      </c>
      <c r="G193">
        <f t="shared" si="15"/>
        <v>13802.171298721898</v>
      </c>
      <c r="H193" s="19">
        <f t="shared" si="14"/>
        <v>63.843383999999993</v>
      </c>
      <c r="I193" s="12">
        <f>D191/I191</f>
        <v>9.7730246302755619E-2</v>
      </c>
      <c r="J193" s="26">
        <f>(D193-D192)/D192</f>
        <v>6.4625850340134282E-3</v>
      </c>
    </row>
    <row r="194" spans="1:10" ht="15.75" x14ac:dyDescent="0.25">
      <c r="A194" s="43">
        <v>34304</v>
      </c>
      <c r="B194" s="44">
        <v>89.04</v>
      </c>
      <c r="C194" s="48">
        <v>90.47</v>
      </c>
      <c r="D194">
        <f t="shared" si="13"/>
        <v>64.037568000000007</v>
      </c>
      <c r="E194" s="24">
        <v>5582.46</v>
      </c>
      <c r="F194" s="18">
        <v>58.174757753803682</v>
      </c>
      <c r="G194">
        <f t="shared" si="15"/>
        <v>13844.151542617979</v>
      </c>
      <c r="H194" s="19">
        <f t="shared" si="14"/>
        <v>64.037568000000007</v>
      </c>
      <c r="I194" s="12"/>
      <c r="J194" s="26">
        <f>(D194-D193)/D193</f>
        <v>3.0415680973304008E-3</v>
      </c>
    </row>
    <row r="195" spans="1:10" ht="15.75" x14ac:dyDescent="0.25">
      <c r="A195" s="41">
        <v>34394</v>
      </c>
      <c r="B195" s="42">
        <v>89.55</v>
      </c>
      <c r="C195" s="47">
        <v>90.89</v>
      </c>
      <c r="D195">
        <f t="shared" si="13"/>
        <v>64.404359999999997</v>
      </c>
      <c r="E195" s="24">
        <v>5583.03</v>
      </c>
      <c r="F195" s="18">
        <v>58.675768084101634</v>
      </c>
      <c r="G195">
        <f t="shared" si="15"/>
        <v>13923.447558866126</v>
      </c>
      <c r="H195" s="19">
        <f t="shared" si="14"/>
        <v>64.404359999999997</v>
      </c>
      <c r="I195" s="12"/>
      <c r="J195" s="26">
        <f>(D195-D194)/D194</f>
        <v>5.7277628032343375E-3</v>
      </c>
    </row>
    <row r="196" spans="1:10" ht="15.75" x14ac:dyDescent="0.25">
      <c r="A196" s="41">
        <v>34486</v>
      </c>
      <c r="B196" s="42">
        <v>90.05</v>
      </c>
      <c r="C196" s="47">
        <v>91.38</v>
      </c>
      <c r="D196">
        <f t="shared" si="13"/>
        <v>64.763959999999997</v>
      </c>
      <c r="E196" s="24">
        <v>5594.1</v>
      </c>
      <c r="F196" s="18">
        <v>59.425864860975707</v>
      </c>
      <c r="G196">
        <f t="shared" si="15"/>
        <v>14001.188751266272</v>
      </c>
      <c r="H196" s="19">
        <f t="shared" si="14"/>
        <v>64.763959999999997</v>
      </c>
      <c r="I196" s="12"/>
    </row>
    <row r="197" spans="1:10" ht="15.75" x14ac:dyDescent="0.25">
      <c r="A197" s="41">
        <v>34578</v>
      </c>
      <c r="B197" s="42">
        <v>90.48</v>
      </c>
      <c r="C197" s="47">
        <v>91.81</v>
      </c>
      <c r="D197">
        <f t="shared" si="13"/>
        <v>65.073216000000002</v>
      </c>
      <c r="E197" s="24">
        <v>5616.19</v>
      </c>
      <c r="F197" s="18">
        <v>60.089622478987756</v>
      </c>
      <c r="G197">
        <f t="shared" si="15"/>
        <v>14068.046176730399</v>
      </c>
      <c r="H197" s="19">
        <f t="shared" si="14"/>
        <v>65.073216000000002</v>
      </c>
      <c r="I197" s="12"/>
    </row>
    <row r="198" spans="1:10" ht="15.75" x14ac:dyDescent="0.25">
      <c r="A198" s="43">
        <v>34669</v>
      </c>
      <c r="B198" s="44">
        <v>90.86</v>
      </c>
      <c r="C198" s="48">
        <v>92.19</v>
      </c>
      <c r="D198">
        <f t="shared" si="13"/>
        <v>65.346512000000004</v>
      </c>
      <c r="E198" s="24">
        <v>5645.21</v>
      </c>
      <c r="F198" s="18">
        <v>60.806683380522607</v>
      </c>
      <c r="G198">
        <f t="shared" si="15"/>
        <v>14127.12948295451</v>
      </c>
      <c r="H198" s="19">
        <f t="shared" si="14"/>
        <v>65.346512000000004</v>
      </c>
      <c r="I198" s="12"/>
    </row>
    <row r="199" spans="1:10" ht="15.75" x14ac:dyDescent="0.25">
      <c r="A199" s="41">
        <v>34759</v>
      </c>
      <c r="B199" s="42">
        <v>91.61</v>
      </c>
      <c r="C199" s="47">
        <v>92.95</v>
      </c>
      <c r="D199">
        <f t="shared" si="13"/>
        <v>65.885912000000005</v>
      </c>
      <c r="E199" s="24">
        <v>5679.25</v>
      </c>
      <c r="F199" s="18">
        <v>61.104208932657478</v>
      </c>
      <c r="G199">
        <f t="shared" si="15"/>
        <v>14243.741271554727</v>
      </c>
      <c r="H199" s="19">
        <f t="shared" si="14"/>
        <v>65.885912000000005</v>
      </c>
      <c r="I199" s="12"/>
    </row>
    <row r="200" spans="1:10" ht="15.75" x14ac:dyDescent="0.25">
      <c r="A200" s="41">
        <v>34851</v>
      </c>
      <c r="B200" s="42">
        <v>92.39</v>
      </c>
      <c r="C200" s="47">
        <v>93.61</v>
      </c>
      <c r="D200">
        <f t="shared" si="13"/>
        <v>66.446888000000001</v>
      </c>
      <c r="E200" s="24">
        <v>5712.28</v>
      </c>
      <c r="F200" s="18">
        <v>61.678587280579976</v>
      </c>
      <c r="G200">
        <f t="shared" si="15"/>
        <v>14365.017531698955</v>
      </c>
      <c r="H200" s="19">
        <f t="shared" si="14"/>
        <v>66.446888000000001</v>
      </c>
      <c r="I200" s="12"/>
    </row>
    <row r="201" spans="1:10" ht="15.75" x14ac:dyDescent="0.25">
      <c r="A201" s="41">
        <v>34943</v>
      </c>
      <c r="B201" s="42">
        <v>92.68</v>
      </c>
      <c r="C201" s="47">
        <v>93.85</v>
      </c>
      <c r="D201">
        <f t="shared" si="13"/>
        <v>66.655456000000001</v>
      </c>
      <c r="E201" s="24">
        <v>5738.25</v>
      </c>
      <c r="F201" s="18">
        <v>62.038941798083911</v>
      </c>
      <c r="G201">
        <f t="shared" si="15"/>
        <v>14410.107423291041</v>
      </c>
      <c r="H201" s="19">
        <f t="shared" si="14"/>
        <v>66.655456000000001</v>
      </c>
      <c r="I201" s="12"/>
    </row>
    <row r="202" spans="1:10" ht="15.75" x14ac:dyDescent="0.25">
      <c r="A202" s="43">
        <v>35034</v>
      </c>
      <c r="B202" s="44">
        <v>92.96</v>
      </c>
      <c r="C202" s="48">
        <v>94.19</v>
      </c>
      <c r="D202">
        <f t="shared" si="13"/>
        <v>66.856831999999997</v>
      </c>
      <c r="E202" s="24">
        <v>5759.09</v>
      </c>
      <c r="F202" s="18">
        <v>62.308903675089134</v>
      </c>
      <c r="G202">
        <f t="shared" si="15"/>
        <v>14453.64249103512</v>
      </c>
      <c r="H202" s="19">
        <f t="shared" si="14"/>
        <v>66.856831999999997</v>
      </c>
      <c r="I202" s="12"/>
    </row>
    <row r="203" spans="1:10" ht="15.75" x14ac:dyDescent="0.25">
      <c r="A203" s="41">
        <v>35125</v>
      </c>
      <c r="B203" s="42">
        <v>93.72</v>
      </c>
      <c r="C203" s="47">
        <v>94.85</v>
      </c>
      <c r="D203">
        <f t="shared" si="13"/>
        <v>67.403424000000001</v>
      </c>
      <c r="E203" s="24">
        <v>5783.63</v>
      </c>
      <c r="F203" s="18">
        <v>63.094873764448131</v>
      </c>
      <c r="G203">
        <f t="shared" si="15"/>
        <v>14571.809103483343</v>
      </c>
      <c r="H203" s="19">
        <f t="shared" si="14"/>
        <v>67.403424000000001</v>
      </c>
      <c r="I203" s="12"/>
    </row>
    <row r="204" spans="1:10" ht="15.75" x14ac:dyDescent="0.25">
      <c r="A204" s="41">
        <v>35217</v>
      </c>
      <c r="B204" s="42">
        <v>94.69</v>
      </c>
      <c r="C204" s="47">
        <v>95.62</v>
      </c>
      <c r="D204">
        <f t="shared" si="13"/>
        <v>68.101048000000006</v>
      </c>
      <c r="E204" s="24">
        <v>5811.45</v>
      </c>
      <c r="F204" s="18">
        <v>63.272416260136232</v>
      </c>
      <c r="G204">
        <f t="shared" si="15"/>
        <v>14722.627016739625</v>
      </c>
      <c r="H204" s="19">
        <f t="shared" si="14"/>
        <v>68.101048000000006</v>
      </c>
      <c r="I204" s="12"/>
    </row>
    <row r="205" spans="1:10" ht="15.75" x14ac:dyDescent="0.25">
      <c r="A205" s="41">
        <v>35309</v>
      </c>
      <c r="B205" s="42">
        <v>95.09</v>
      </c>
      <c r="C205" s="47">
        <v>95.92</v>
      </c>
      <c r="D205">
        <f t="shared" si="13"/>
        <v>68.388728</v>
      </c>
      <c r="E205" s="24">
        <v>5833.1</v>
      </c>
      <c r="F205" s="18">
        <v>63.657699689705979</v>
      </c>
      <c r="G205">
        <f t="shared" si="15"/>
        <v>14784.819970659744</v>
      </c>
      <c r="H205" s="19">
        <f t="shared" si="14"/>
        <v>68.388728</v>
      </c>
      <c r="I205" s="12"/>
    </row>
    <row r="206" spans="1:10" ht="15.75" x14ac:dyDescent="0.25">
      <c r="A206" s="43">
        <v>35400</v>
      </c>
      <c r="B206" s="44">
        <v>95.66</v>
      </c>
      <c r="C206" s="48">
        <v>96.38</v>
      </c>
      <c r="D206">
        <f t="shared" si="13"/>
        <v>68.798671999999996</v>
      </c>
      <c r="E206" s="24">
        <v>5849.8</v>
      </c>
      <c r="F206" s="18">
        <v>63.869291431142486</v>
      </c>
      <c r="G206">
        <f t="shared" si="15"/>
        <v>14873.444929995909</v>
      </c>
      <c r="H206" s="19">
        <f t="shared" si="14"/>
        <v>68.798671999999996</v>
      </c>
      <c r="I206" s="12"/>
    </row>
    <row r="207" spans="1:10" ht="15.75" x14ac:dyDescent="0.25">
      <c r="A207" s="41">
        <v>35490</v>
      </c>
      <c r="B207" s="42">
        <v>96.3</v>
      </c>
      <c r="C207" s="47">
        <v>96.92</v>
      </c>
      <c r="D207">
        <f t="shared" si="13"/>
        <v>69.258960000000002</v>
      </c>
      <c r="E207" s="24">
        <v>5890.93</v>
      </c>
      <c r="F207" s="18">
        <v>64.232483385792136</v>
      </c>
      <c r="G207">
        <f t="shared" si="15"/>
        <v>14972.953656268095</v>
      </c>
      <c r="H207" s="19">
        <f t="shared" si="14"/>
        <v>69.258960000000002</v>
      </c>
      <c r="I207" s="12"/>
    </row>
    <row r="208" spans="1:10" ht="15.75" x14ac:dyDescent="0.25">
      <c r="A208" s="41">
        <v>35582</v>
      </c>
      <c r="B208" s="42">
        <v>97.26</v>
      </c>
      <c r="C208" s="47">
        <v>97.65</v>
      </c>
      <c r="D208">
        <f t="shared" si="13"/>
        <v>69.949392000000003</v>
      </c>
      <c r="E208" s="24">
        <v>5859.49</v>
      </c>
      <c r="F208" s="18">
        <v>65.13316700547017</v>
      </c>
      <c r="G208">
        <f t="shared" si="15"/>
        <v>15122.216745676376</v>
      </c>
      <c r="H208" s="19">
        <f t="shared" si="14"/>
        <v>69.949392000000003</v>
      </c>
      <c r="I208" s="12"/>
    </row>
    <row r="209" spans="1:79" ht="15.75" x14ac:dyDescent="0.25">
      <c r="A209" s="41">
        <v>35674</v>
      </c>
      <c r="B209" s="42">
        <v>97.78</v>
      </c>
      <c r="C209" s="47">
        <v>98.13</v>
      </c>
      <c r="D209">
        <f t="shared" si="13"/>
        <v>70.323375999999996</v>
      </c>
      <c r="E209" s="24">
        <v>5908.8</v>
      </c>
      <c r="F209" s="18">
        <v>65.913259546455933</v>
      </c>
      <c r="G209">
        <f t="shared" si="15"/>
        <v>15203.067585772527</v>
      </c>
      <c r="H209" s="19">
        <f t="shared" si="14"/>
        <v>70.323375999999996</v>
      </c>
      <c r="I209" s="12"/>
    </row>
    <row r="210" spans="1:79" ht="15.75" x14ac:dyDescent="0.25">
      <c r="A210" s="43">
        <v>35765</v>
      </c>
      <c r="B210" s="44">
        <v>98.13</v>
      </c>
      <c r="C210" s="48">
        <v>98.34</v>
      </c>
      <c r="D210">
        <f t="shared" si="13"/>
        <v>70.575096000000002</v>
      </c>
      <c r="E210" s="24">
        <v>5950.79</v>
      </c>
      <c r="F210" s="18">
        <v>66.836439989217737</v>
      </c>
      <c r="G210">
        <f t="shared" si="15"/>
        <v>15257.486420452629</v>
      </c>
      <c r="H210" s="19">
        <f t="shared" si="14"/>
        <v>70.575096000000002</v>
      </c>
      <c r="I210" s="12"/>
    </row>
    <row r="211" spans="1:79" ht="15.75" x14ac:dyDescent="0.25">
      <c r="A211" s="41">
        <v>35855</v>
      </c>
      <c r="B211" s="42">
        <v>98.59</v>
      </c>
      <c r="C211" s="47">
        <v>98.78</v>
      </c>
      <c r="D211">
        <f t="shared" si="13"/>
        <v>70.905928000000003</v>
      </c>
      <c r="E211" s="24">
        <v>5957.05</v>
      </c>
      <c r="F211" s="18">
        <v>67.679361495572593</v>
      </c>
      <c r="G211">
        <f t="shared" si="15"/>
        <v>15329.008317460764</v>
      </c>
      <c r="H211" s="19">
        <f t="shared" si="14"/>
        <v>70.905928000000003</v>
      </c>
      <c r="I211" s="12"/>
    </row>
    <row r="212" spans="1:79" ht="15.75" x14ac:dyDescent="0.25">
      <c r="A212" s="41">
        <v>35947</v>
      </c>
      <c r="B212" s="42">
        <v>99.28</v>
      </c>
      <c r="C212" s="47">
        <v>99.36</v>
      </c>
      <c r="D212">
        <f t="shared" si="13"/>
        <v>71.402175999999997</v>
      </c>
      <c r="E212" s="24">
        <v>5992.42</v>
      </c>
      <c r="F212" s="18">
        <v>68.400881226907828</v>
      </c>
      <c r="G212">
        <f t="shared" si="15"/>
        <v>15436.291162972966</v>
      </c>
      <c r="H212" s="19">
        <f t="shared" si="14"/>
        <v>71.402175999999997</v>
      </c>
      <c r="I212" s="12"/>
    </row>
    <row r="213" spans="1:79" ht="15.75" x14ac:dyDescent="0.25">
      <c r="A213" s="41">
        <v>36039</v>
      </c>
      <c r="B213" s="42">
        <v>99.75</v>
      </c>
      <c r="C213" s="47">
        <v>99.75</v>
      </c>
      <c r="D213">
        <f>B213/100*($B$214)</f>
        <v>71.740200000000002</v>
      </c>
      <c r="E213" s="24">
        <v>6030.98</v>
      </c>
      <c r="F213" s="18">
        <v>68.854263147974365</v>
      </c>
      <c r="G213">
        <f t="shared" si="15"/>
        <v>15509.367883829102</v>
      </c>
      <c r="H213" s="19">
        <f>B213/100*($B$214)</f>
        <v>71.740200000000002</v>
      </c>
      <c r="I213" s="12"/>
    </row>
    <row r="214" spans="1:79" ht="15.75" x14ac:dyDescent="0.25">
      <c r="A214" s="43">
        <v>36130</v>
      </c>
      <c r="B214" s="49">
        <v>71.92</v>
      </c>
      <c r="C214" s="50">
        <v>78.28</v>
      </c>
      <c r="E214" s="24">
        <v>6045.2</v>
      </c>
      <c r="F214" s="18">
        <v>69.203267916895513</v>
      </c>
      <c r="G214">
        <f>B214*(G$213/100)</f>
        <v>11154.337382049891</v>
      </c>
      <c r="H214" s="19">
        <f t="shared" ref="H214:H253" si="16">B214</f>
        <v>71.92</v>
      </c>
      <c r="AG214" s="20">
        <v>94</v>
      </c>
      <c r="AH214" s="20">
        <v>94.3</v>
      </c>
      <c r="AI214" s="20">
        <v>95.2</v>
      </c>
      <c r="AJ214" s="20">
        <v>95.8</v>
      </c>
      <c r="AK214" s="20">
        <v>96.6</v>
      </c>
      <c r="AL214" s="20">
        <v>97</v>
      </c>
      <c r="AM214" s="20">
        <v>97.9</v>
      </c>
      <c r="AN214" s="20">
        <v>99</v>
      </c>
      <c r="AO214" s="20">
        <v>99.7</v>
      </c>
      <c r="AP214" s="20">
        <v>100</v>
      </c>
      <c r="AQ214" s="20">
        <v>100.8</v>
      </c>
      <c r="AR214" s="20">
        <v>101.2</v>
      </c>
      <c r="AS214" s="20">
        <v>101.7</v>
      </c>
      <c r="AT214" s="20">
        <v>101.9</v>
      </c>
      <c r="AU214" s="20">
        <v>102.7</v>
      </c>
      <c r="AV214" s="20">
        <v>103.2</v>
      </c>
      <c r="AW214" s="20">
        <v>103.5</v>
      </c>
      <c r="AX214" s="20">
        <v>103.7</v>
      </c>
      <c r="AY214" s="20">
        <v>104.8</v>
      </c>
      <c r="AZ214" s="20">
        <v>105.4</v>
      </c>
      <c r="BA214" s="20">
        <v>105.8</v>
      </c>
      <c r="BB214" s="20">
        <v>106.1</v>
      </c>
      <c r="BC214" s="20">
        <v>107.1</v>
      </c>
      <c r="BD214" s="20">
        <v>107.7</v>
      </c>
      <c r="BE214" s="20">
        <v>108.2</v>
      </c>
      <c r="BF214" s="20">
        <v>108.4</v>
      </c>
      <c r="BG214" s="20">
        <v>109.3</v>
      </c>
      <c r="BH214" s="20">
        <v>109.7</v>
      </c>
      <c r="BI214" s="20">
        <v>110</v>
      </c>
      <c r="BJ214" s="20">
        <v>110.2</v>
      </c>
      <c r="BK214" s="20">
        <v>111</v>
      </c>
      <c r="BL214" s="20">
        <v>111.4</v>
      </c>
      <c r="BM214" s="20">
        <v>111.6</v>
      </c>
      <c r="BN214" s="20">
        <v>111.8</v>
      </c>
      <c r="BO214" s="21">
        <v>112.4</v>
      </c>
      <c r="BP214" s="21">
        <v>112.7</v>
      </c>
      <c r="BQ214" s="21">
        <v>112.9</v>
      </c>
      <c r="BR214" s="21">
        <v>113.1</v>
      </c>
      <c r="BS214" s="21">
        <v>113.7</v>
      </c>
      <c r="BT214" s="21">
        <v>114</v>
      </c>
      <c r="BU214" s="21">
        <v>114.2</v>
      </c>
      <c r="BV214" s="21">
        <v>114.4</v>
      </c>
      <c r="BW214" s="21">
        <v>115</v>
      </c>
      <c r="BX214" s="21">
        <v>115.4</v>
      </c>
      <c r="BY214" s="21">
        <v>115.7</v>
      </c>
      <c r="BZ214" s="21">
        <v>115.8</v>
      </c>
      <c r="CA214" s="21">
        <v>116.7</v>
      </c>
    </row>
    <row r="215" spans="1:79" ht="15.75" x14ac:dyDescent="0.25">
      <c r="A215" s="41">
        <v>36220</v>
      </c>
      <c r="B215" s="42">
        <v>72.319999999999993</v>
      </c>
      <c r="C215" s="47">
        <v>78.69</v>
      </c>
      <c r="E215" s="24">
        <v>6040.92</v>
      </c>
      <c r="F215" s="18">
        <v>70.063822068370072</v>
      </c>
      <c r="G215">
        <f t="shared" ref="G215:G254" si="17">B215*(G$213/100)</f>
        <v>11216.374853585206</v>
      </c>
      <c r="H215" s="19">
        <f t="shared" si="16"/>
        <v>72.319999999999993</v>
      </c>
    </row>
    <row r="216" spans="1:79" ht="15.75" x14ac:dyDescent="0.25">
      <c r="A216" s="41">
        <v>36312</v>
      </c>
      <c r="B216" s="42">
        <v>72.760000000000005</v>
      </c>
      <c r="C216" s="47">
        <v>79</v>
      </c>
      <c r="E216" s="24">
        <v>6089.27</v>
      </c>
      <c r="F216" s="18">
        <v>70.353848679477011</v>
      </c>
      <c r="G216">
        <f t="shared" si="17"/>
        <v>11284.616072274055</v>
      </c>
      <c r="H216" s="19">
        <f t="shared" si="16"/>
        <v>72.760000000000005</v>
      </c>
    </row>
    <row r="217" spans="1:79" ht="15.75" x14ac:dyDescent="0.25">
      <c r="A217" s="41">
        <v>36404</v>
      </c>
      <c r="B217" s="42">
        <v>73.7</v>
      </c>
      <c r="C217" s="47">
        <v>79.34</v>
      </c>
      <c r="E217" s="24">
        <v>6129.37</v>
      </c>
      <c r="F217" s="18">
        <v>71.161707569674277</v>
      </c>
      <c r="G217">
        <f t="shared" si="17"/>
        <v>11430.404130382049</v>
      </c>
      <c r="H217" s="19">
        <f t="shared" si="16"/>
        <v>73.7</v>
      </c>
    </row>
    <row r="218" spans="1:79" ht="15.75" x14ac:dyDescent="0.25">
      <c r="A218" s="43">
        <v>36495</v>
      </c>
      <c r="B218" s="44">
        <v>74.38</v>
      </c>
      <c r="C218" s="48">
        <v>79.56</v>
      </c>
      <c r="E218" s="24">
        <v>6175.26</v>
      </c>
      <c r="F218" s="18">
        <v>72.161498815369995</v>
      </c>
      <c r="G218">
        <f t="shared" si="17"/>
        <v>11535.867831992085</v>
      </c>
      <c r="H218" s="19">
        <f t="shared" si="16"/>
        <v>74.38</v>
      </c>
    </row>
    <row r="219" spans="1:79" ht="15.75" x14ac:dyDescent="0.25">
      <c r="A219" s="41">
        <v>36586</v>
      </c>
      <c r="B219" s="42">
        <v>76.099999999999994</v>
      </c>
      <c r="C219" s="47">
        <v>79.959999999999994</v>
      </c>
      <c r="E219" s="24">
        <v>6234.25</v>
      </c>
      <c r="F219" s="18">
        <v>73.462261072591772</v>
      </c>
      <c r="G219">
        <f t="shared" si="17"/>
        <v>11802.628959593947</v>
      </c>
      <c r="H219" s="19">
        <f t="shared" si="16"/>
        <v>76.099999999999994</v>
      </c>
    </row>
    <row r="220" spans="1:79" ht="15.75" x14ac:dyDescent="0.25">
      <c r="A220" s="41">
        <v>36678</v>
      </c>
      <c r="B220" s="42">
        <v>76.760000000000005</v>
      </c>
      <c r="C220" s="47">
        <v>80.3</v>
      </c>
      <c r="E220" s="24">
        <v>6281.65</v>
      </c>
      <c r="F220" s="18">
        <v>74.565010751860044</v>
      </c>
      <c r="G220">
        <f t="shared" si="17"/>
        <v>11904.990787627219</v>
      </c>
      <c r="H220" s="19">
        <f t="shared" si="16"/>
        <v>76.760000000000005</v>
      </c>
    </row>
    <row r="221" spans="1:79" ht="15.75" x14ac:dyDescent="0.25">
      <c r="A221" s="41">
        <v>36770</v>
      </c>
      <c r="B221" s="42">
        <v>77.64</v>
      </c>
      <c r="C221" s="47">
        <v>80.83</v>
      </c>
      <c r="E221" s="24">
        <v>6319.09</v>
      </c>
      <c r="F221" s="18">
        <v>75.497919550549952</v>
      </c>
      <c r="G221">
        <f t="shared" si="17"/>
        <v>12041.473225004915</v>
      </c>
      <c r="H221" s="19">
        <f t="shared" si="16"/>
        <v>77.64</v>
      </c>
    </row>
    <row r="222" spans="1:79" ht="15.75" x14ac:dyDescent="0.25">
      <c r="A222" s="43">
        <v>36861</v>
      </c>
      <c r="B222" s="44">
        <v>78.14</v>
      </c>
      <c r="C222" s="48">
        <v>81.13</v>
      </c>
      <c r="E222" s="24">
        <v>6398.89</v>
      </c>
      <c r="F222" s="18">
        <v>76.479672802962284</v>
      </c>
      <c r="G222">
        <f t="shared" si="17"/>
        <v>12119.020064424061</v>
      </c>
      <c r="H222" s="19">
        <f t="shared" si="16"/>
        <v>78.14</v>
      </c>
    </row>
    <row r="223" spans="1:79" ht="15.75" x14ac:dyDescent="0.25">
      <c r="A223" s="41">
        <v>36951</v>
      </c>
      <c r="B223" s="42">
        <v>79.41</v>
      </c>
      <c r="C223" s="47">
        <v>81.87</v>
      </c>
      <c r="E223" s="24">
        <v>6430.64</v>
      </c>
      <c r="F223" s="18">
        <v>77.185789304078</v>
      </c>
      <c r="G223">
        <f t="shared" si="17"/>
        <v>12315.98903654869</v>
      </c>
      <c r="H223" s="19">
        <f t="shared" si="16"/>
        <v>79.41</v>
      </c>
    </row>
    <row r="224" spans="1:79" ht="15.75" x14ac:dyDescent="0.25">
      <c r="A224" s="41">
        <v>37043</v>
      </c>
      <c r="B224" s="42">
        <v>80.010000000000005</v>
      </c>
      <c r="C224" s="47">
        <v>82.31</v>
      </c>
      <c r="E224" s="24">
        <v>6448.75</v>
      </c>
      <c r="F224" s="18">
        <v>77.762397066900689</v>
      </c>
      <c r="G224">
        <f t="shared" si="17"/>
        <v>12409.045243851666</v>
      </c>
      <c r="H224" s="19">
        <f t="shared" si="16"/>
        <v>80.010000000000005</v>
      </c>
    </row>
    <row r="225" spans="1:8" ht="15.75" x14ac:dyDescent="0.25">
      <c r="A225" s="41">
        <v>37135</v>
      </c>
      <c r="B225" s="42">
        <v>80.84</v>
      </c>
      <c r="C225" s="47">
        <v>82.9</v>
      </c>
      <c r="E225" s="24">
        <v>6494.44</v>
      </c>
      <c r="F225" s="18">
        <v>78.29603792437419</v>
      </c>
      <c r="G225">
        <f t="shared" si="17"/>
        <v>12537.772997287448</v>
      </c>
      <c r="H225" s="19">
        <f t="shared" si="16"/>
        <v>80.84</v>
      </c>
    </row>
    <row r="226" spans="1:8" ht="15.75" x14ac:dyDescent="0.25">
      <c r="A226" s="43">
        <v>37226</v>
      </c>
      <c r="B226" s="44">
        <v>81.27</v>
      </c>
      <c r="C226" s="48">
        <v>83.22</v>
      </c>
      <c r="E226" s="24">
        <v>6542.43</v>
      </c>
      <c r="F226" s="18">
        <v>78.7044261992732</v>
      </c>
      <c r="G226">
        <f t="shared" si="17"/>
        <v>12604.46327918791</v>
      </c>
      <c r="H226" s="19">
        <f t="shared" si="16"/>
        <v>81.27</v>
      </c>
    </row>
    <row r="227" spans="1:8" ht="15.75" x14ac:dyDescent="0.25">
      <c r="A227" s="41">
        <v>37316</v>
      </c>
      <c r="B227" s="42">
        <v>82.45</v>
      </c>
      <c r="C227" s="47">
        <v>83.91</v>
      </c>
      <c r="E227" s="24">
        <v>6606.41</v>
      </c>
      <c r="F227" s="18">
        <v>79.667330762074812</v>
      </c>
      <c r="G227">
        <f t="shared" si="17"/>
        <v>12787.473820217096</v>
      </c>
      <c r="H227" s="19">
        <f t="shared" si="16"/>
        <v>82.45</v>
      </c>
    </row>
    <row r="228" spans="1:8" ht="15.75" x14ac:dyDescent="0.25">
      <c r="A228" s="41">
        <v>37408</v>
      </c>
      <c r="B228" s="42">
        <v>83.04</v>
      </c>
      <c r="C228" s="47">
        <v>84.41</v>
      </c>
      <c r="E228" s="24">
        <v>6678.12</v>
      </c>
      <c r="F228" s="18">
        <v>80.23400749488755</v>
      </c>
      <c r="G228">
        <f t="shared" si="17"/>
        <v>12878.979090731687</v>
      </c>
      <c r="H228" s="19">
        <f t="shared" si="16"/>
        <v>83.04</v>
      </c>
    </row>
    <row r="229" spans="1:8" ht="15.75" x14ac:dyDescent="0.25">
      <c r="A229" s="41">
        <v>37500</v>
      </c>
      <c r="B229" s="42">
        <v>83.67</v>
      </c>
      <c r="C229" s="47">
        <v>84.93</v>
      </c>
      <c r="E229" s="24">
        <v>6715.08</v>
      </c>
      <c r="F229" s="18">
        <v>80.796022723818055</v>
      </c>
      <c r="G229">
        <f t="shared" si="17"/>
        <v>12976.688108399811</v>
      </c>
      <c r="H229" s="19">
        <f t="shared" si="16"/>
        <v>83.67</v>
      </c>
    </row>
    <row r="230" spans="1:8" ht="15.75" x14ac:dyDescent="0.25">
      <c r="A230" s="43">
        <v>37591</v>
      </c>
      <c r="B230" s="44">
        <v>84.08</v>
      </c>
      <c r="C230" s="48">
        <v>85.26</v>
      </c>
      <c r="E230" s="24">
        <v>6754.94</v>
      </c>
      <c r="F230" s="18">
        <v>81.415192043826238</v>
      </c>
      <c r="G230">
        <f t="shared" si="17"/>
        <v>13040.276516723508</v>
      </c>
      <c r="H230" s="19">
        <f t="shared" si="16"/>
        <v>84.08</v>
      </c>
    </row>
    <row r="231" spans="1:8" ht="15.75" x14ac:dyDescent="0.25">
      <c r="A231" s="41">
        <v>37681</v>
      </c>
      <c r="B231" s="42">
        <v>84.79</v>
      </c>
      <c r="C231" s="47">
        <v>85.97</v>
      </c>
      <c r="E231" s="24">
        <v>6784.4</v>
      </c>
      <c r="F231" s="18">
        <v>81.80007012523231</v>
      </c>
      <c r="G231">
        <f t="shared" si="17"/>
        <v>13150.393028698698</v>
      </c>
      <c r="H231" s="19">
        <f t="shared" si="16"/>
        <v>84.79</v>
      </c>
    </row>
    <row r="232" spans="1:8" ht="15.75" x14ac:dyDescent="0.25">
      <c r="A232" s="41">
        <v>37773</v>
      </c>
      <c r="B232" s="42">
        <v>85.27</v>
      </c>
      <c r="C232" s="47">
        <v>86.44</v>
      </c>
      <c r="E232" s="24">
        <v>6845.65</v>
      </c>
      <c r="F232" s="18">
        <v>82.062127713045925</v>
      </c>
      <c r="G232">
        <f t="shared" si="17"/>
        <v>13224.837994541076</v>
      </c>
      <c r="H232" s="19">
        <f t="shared" si="16"/>
        <v>85.27</v>
      </c>
    </row>
    <row r="233" spans="1:8" ht="15.75" x14ac:dyDescent="0.25">
      <c r="A233" s="41">
        <v>37865</v>
      </c>
      <c r="B233" s="42">
        <v>86.09</v>
      </c>
      <c r="C233" s="47">
        <v>87.05</v>
      </c>
      <c r="E233" s="24">
        <v>6913.95</v>
      </c>
      <c r="F233" s="18">
        <v>83.043070269130908</v>
      </c>
      <c r="G233">
        <f t="shared" si="17"/>
        <v>13352.014811188476</v>
      </c>
      <c r="H233" s="19">
        <f t="shared" si="16"/>
        <v>86.09</v>
      </c>
    </row>
    <row r="234" spans="1:8" ht="15.75" x14ac:dyDescent="0.25">
      <c r="A234" s="43">
        <v>37956</v>
      </c>
      <c r="B234" s="44">
        <v>86.39</v>
      </c>
      <c r="C234" s="48">
        <v>87.31</v>
      </c>
      <c r="E234" s="24">
        <v>6956.82</v>
      </c>
      <c r="F234" s="18">
        <v>83.978816504966531</v>
      </c>
      <c r="G234">
        <f t="shared" si="17"/>
        <v>13398.542914839962</v>
      </c>
      <c r="H234" s="19">
        <f t="shared" si="16"/>
        <v>86.39</v>
      </c>
    </row>
    <row r="235" spans="1:8" ht="15.75" x14ac:dyDescent="0.25">
      <c r="A235" s="41">
        <v>38047</v>
      </c>
      <c r="B235" s="42">
        <v>87.14</v>
      </c>
      <c r="C235" s="47">
        <v>88.03</v>
      </c>
      <c r="E235" s="24">
        <v>7035.94</v>
      </c>
      <c r="F235" s="18">
        <v>85.132842726939231</v>
      </c>
      <c r="G235">
        <f t="shared" si="17"/>
        <v>13514.863173968681</v>
      </c>
      <c r="H235" s="19">
        <f t="shared" si="16"/>
        <v>87.14</v>
      </c>
    </row>
    <row r="236" spans="1:8" ht="15.75" x14ac:dyDescent="0.25">
      <c r="A236" s="41">
        <v>38139</v>
      </c>
      <c r="B236" s="42">
        <v>87.64</v>
      </c>
      <c r="C236" s="47">
        <v>88.55</v>
      </c>
      <c r="E236" s="24">
        <v>7103.45</v>
      </c>
      <c r="F236" s="18">
        <v>85.840377946627797</v>
      </c>
      <c r="G236">
        <f t="shared" si="17"/>
        <v>13592.410013387826</v>
      </c>
      <c r="H236" s="19">
        <f t="shared" si="16"/>
        <v>87.64</v>
      </c>
    </row>
    <row r="237" spans="1:8" ht="15.75" x14ac:dyDescent="0.25">
      <c r="A237" s="41">
        <v>38231</v>
      </c>
      <c r="B237" s="42">
        <v>88.62</v>
      </c>
      <c r="C237" s="47">
        <v>89.3</v>
      </c>
      <c r="E237" s="24">
        <v>7171.3</v>
      </c>
      <c r="F237" s="18">
        <v>86.380707048801881</v>
      </c>
      <c r="G237">
        <f t="shared" si="17"/>
        <v>13744.401818649352</v>
      </c>
      <c r="H237" s="19">
        <f t="shared" si="16"/>
        <v>88.62</v>
      </c>
    </row>
    <row r="238" spans="1:8" ht="15.75" x14ac:dyDescent="0.25">
      <c r="A238" s="43">
        <v>38322</v>
      </c>
      <c r="B238" s="44">
        <v>88.94</v>
      </c>
      <c r="C238" s="48">
        <v>89.59</v>
      </c>
      <c r="E238" s="24">
        <v>7223.79</v>
      </c>
      <c r="F238" s="18">
        <v>87.492171713589102</v>
      </c>
      <c r="G238">
        <f t="shared" si="17"/>
        <v>13794.031795877603</v>
      </c>
      <c r="H238" s="19">
        <f t="shared" si="16"/>
        <v>88.94</v>
      </c>
    </row>
    <row r="239" spans="1:8" ht="15.75" x14ac:dyDescent="0.25">
      <c r="A239" s="41">
        <v>38412</v>
      </c>
      <c r="B239" s="42">
        <v>89.7</v>
      </c>
      <c r="C239" s="47">
        <v>90.38</v>
      </c>
      <c r="E239" s="24">
        <v>7259.39</v>
      </c>
      <c r="F239" s="18">
        <v>88.133635182599207</v>
      </c>
      <c r="G239">
        <f t="shared" si="17"/>
        <v>13911.902991794706</v>
      </c>
      <c r="H239" s="19">
        <f t="shared" si="16"/>
        <v>89.7</v>
      </c>
    </row>
    <row r="240" spans="1:8" ht="15.75" x14ac:dyDescent="0.25">
      <c r="A240" s="41">
        <v>38504</v>
      </c>
      <c r="B240" s="42">
        <v>90.23</v>
      </c>
      <c r="C240" s="47">
        <v>90.89</v>
      </c>
      <c r="E240" s="24">
        <v>7321.39</v>
      </c>
      <c r="F240" s="18">
        <v>88.934603154014056</v>
      </c>
      <c r="G240">
        <f t="shared" si="17"/>
        <v>13994.102641579</v>
      </c>
      <c r="H240" s="19">
        <f t="shared" si="16"/>
        <v>90.23</v>
      </c>
    </row>
    <row r="241" spans="1:8" ht="15.75" x14ac:dyDescent="0.25">
      <c r="A241" s="41">
        <v>38596</v>
      </c>
      <c r="B241" s="42">
        <v>91.35</v>
      </c>
      <c r="C241" s="47">
        <v>91.79</v>
      </c>
      <c r="E241" s="24">
        <v>7397.75</v>
      </c>
      <c r="F241" s="18">
        <v>89.655920211267457</v>
      </c>
      <c r="G241">
        <f t="shared" si="17"/>
        <v>14167.807561877884</v>
      </c>
      <c r="H241" s="19">
        <f t="shared" si="16"/>
        <v>91.35</v>
      </c>
    </row>
    <row r="242" spans="1:8" ht="15.75" x14ac:dyDescent="0.25">
      <c r="A242" s="43">
        <v>38687</v>
      </c>
      <c r="B242" s="44">
        <v>91.79</v>
      </c>
      <c r="C242" s="48">
        <v>92.21</v>
      </c>
      <c r="E242" s="24">
        <v>7477.55</v>
      </c>
      <c r="F242" s="18">
        <v>90.872572724527416</v>
      </c>
      <c r="G242">
        <f t="shared" si="17"/>
        <v>14236.048780566734</v>
      </c>
      <c r="H242" s="19">
        <f t="shared" si="16"/>
        <v>91.79</v>
      </c>
    </row>
    <row r="243" spans="1:8" ht="15.75" x14ac:dyDescent="0.25">
      <c r="A243" s="41">
        <v>38777</v>
      </c>
      <c r="B243" s="42">
        <v>92.53</v>
      </c>
      <c r="C243" s="47">
        <v>92.99</v>
      </c>
      <c r="E243" s="24">
        <v>7535.75</v>
      </c>
      <c r="F243" s="18">
        <v>92.002075382597994</v>
      </c>
      <c r="G243">
        <f t="shared" si="17"/>
        <v>14350.818102907069</v>
      </c>
      <c r="H243" s="19">
        <f t="shared" si="16"/>
        <v>92.53</v>
      </c>
    </row>
    <row r="244" spans="1:8" ht="15.75" x14ac:dyDescent="0.25">
      <c r="A244" s="41">
        <v>38869</v>
      </c>
      <c r="B244" s="42">
        <v>93.06</v>
      </c>
      <c r="C244" s="47">
        <v>93.52</v>
      </c>
      <c r="E244" s="24">
        <v>7587.33</v>
      </c>
      <c r="F244" s="18">
        <v>93.364450560697847</v>
      </c>
      <c r="G244">
        <f t="shared" si="17"/>
        <v>14433.017752691363</v>
      </c>
      <c r="H244" s="19">
        <f t="shared" si="16"/>
        <v>93.06</v>
      </c>
    </row>
    <row r="245" spans="1:8" ht="15.75" x14ac:dyDescent="0.25">
      <c r="A245" s="41">
        <v>38961</v>
      </c>
      <c r="B245" s="42">
        <v>93.99</v>
      </c>
      <c r="C245" s="47">
        <v>94.28</v>
      </c>
      <c r="E245" s="24">
        <v>7636.78</v>
      </c>
      <c r="F245" s="18">
        <v>94.081511462232697</v>
      </c>
      <c r="G245">
        <f t="shared" si="17"/>
        <v>14577.254874010972</v>
      </c>
      <c r="H245" s="19">
        <f t="shared" si="16"/>
        <v>93.99</v>
      </c>
    </row>
    <row r="246" spans="1:8" ht="15.75" x14ac:dyDescent="0.25">
      <c r="A246" s="43">
        <v>39052</v>
      </c>
      <c r="B246" s="44">
        <v>94.34</v>
      </c>
      <c r="C246" s="48">
        <v>94.59</v>
      </c>
      <c r="E246" s="24">
        <v>7738.76</v>
      </c>
      <c r="F246" s="18">
        <v>95.517051983875248</v>
      </c>
      <c r="G246">
        <f t="shared" si="17"/>
        <v>14631.537661604376</v>
      </c>
      <c r="H246" s="19">
        <f t="shared" si="16"/>
        <v>94.34</v>
      </c>
    </row>
    <row r="247" spans="1:8" ht="15.75" x14ac:dyDescent="0.25">
      <c r="A247" s="41">
        <v>39142</v>
      </c>
      <c r="B247" s="42">
        <v>95.21</v>
      </c>
      <c r="C247" s="47">
        <v>95.49</v>
      </c>
      <c r="E247" s="24">
        <v>7760.41</v>
      </c>
      <c r="F247" s="18">
        <v>96.651621493991726</v>
      </c>
      <c r="G247">
        <f t="shared" si="17"/>
        <v>14766.469162193687</v>
      </c>
      <c r="H247" s="19">
        <f t="shared" si="16"/>
        <v>95.21</v>
      </c>
    </row>
    <row r="248" spans="1:8" ht="15.75" x14ac:dyDescent="0.25">
      <c r="A248" s="41">
        <v>39234</v>
      </c>
      <c r="B248" s="42">
        <v>95.8</v>
      </c>
      <c r="C248" s="47">
        <v>96.06</v>
      </c>
      <c r="E248" s="24">
        <v>7793.18</v>
      </c>
      <c r="F248" s="18">
        <v>97.913267653419211</v>
      </c>
      <c r="G248">
        <f t="shared" si="17"/>
        <v>14857.974432708281</v>
      </c>
      <c r="H248" s="19">
        <f t="shared" si="16"/>
        <v>95.8</v>
      </c>
    </row>
    <row r="249" spans="1:8" ht="15.75" x14ac:dyDescent="0.25">
      <c r="A249" s="41">
        <v>39326</v>
      </c>
      <c r="B249" s="42">
        <v>96.62</v>
      </c>
      <c r="C249" s="47">
        <v>96.75</v>
      </c>
      <c r="E249" s="24">
        <v>7862.09</v>
      </c>
      <c r="F249" s="18">
        <v>99.097086965421767</v>
      </c>
      <c r="G249">
        <f t="shared" si="17"/>
        <v>14985.15124935568</v>
      </c>
      <c r="H249" s="19">
        <f t="shared" si="16"/>
        <v>96.62</v>
      </c>
    </row>
    <row r="250" spans="1:8" ht="15.75" x14ac:dyDescent="0.25">
      <c r="A250" s="43">
        <v>39417</v>
      </c>
      <c r="B250" s="44">
        <v>96.95</v>
      </c>
      <c r="C250" s="48">
        <v>97.07</v>
      </c>
      <c r="E250" s="24">
        <v>7924.96</v>
      </c>
      <c r="F250" s="18">
        <v>100.05147921678628</v>
      </c>
      <c r="G250">
        <f t="shared" si="17"/>
        <v>15036.332163372315</v>
      </c>
      <c r="H250" s="19">
        <f t="shared" si="16"/>
        <v>96.95</v>
      </c>
    </row>
    <row r="251" spans="1:8" ht="15.75" x14ac:dyDescent="0.25">
      <c r="A251" s="41">
        <v>39508</v>
      </c>
      <c r="B251" s="42">
        <v>97.94</v>
      </c>
      <c r="C251" s="47">
        <v>98.1</v>
      </c>
      <c r="E251" s="24">
        <v>7998.06</v>
      </c>
      <c r="F251" s="18">
        <v>101.22861028408825</v>
      </c>
      <c r="G251">
        <f t="shared" si="17"/>
        <v>15189.874905422223</v>
      </c>
      <c r="H251" s="19">
        <f t="shared" si="16"/>
        <v>97.94</v>
      </c>
    </row>
    <row r="252" spans="1:8" ht="15.75" x14ac:dyDescent="0.25">
      <c r="A252" s="41">
        <v>39600</v>
      </c>
      <c r="B252" s="42">
        <v>99.02</v>
      </c>
      <c r="C252" s="47">
        <v>99.02</v>
      </c>
      <c r="E252" s="24">
        <v>8015.86</v>
      </c>
      <c r="F252" s="18">
        <v>101.30582910926766</v>
      </c>
      <c r="G252">
        <f t="shared" si="17"/>
        <v>15357.376078567577</v>
      </c>
      <c r="H252" s="19">
        <f t="shared" si="16"/>
        <v>99.02</v>
      </c>
    </row>
    <row r="253" spans="1:8" ht="15.75" x14ac:dyDescent="0.25">
      <c r="A253" s="41">
        <v>39692</v>
      </c>
      <c r="B253" s="42">
        <v>99.7</v>
      </c>
      <c r="C253" s="47">
        <v>99.69</v>
      </c>
      <c r="E253" s="24">
        <v>8076.32</v>
      </c>
      <c r="F253" s="18">
        <v>101.14186577706255</v>
      </c>
      <c r="G253">
        <f t="shared" si="17"/>
        <v>15462.839780177615</v>
      </c>
      <c r="H253" s="19">
        <f t="shared" si="16"/>
        <v>99.7</v>
      </c>
    </row>
    <row r="254" spans="1:8" ht="15.75" x14ac:dyDescent="0.25">
      <c r="A254" s="43">
        <v>39783</v>
      </c>
      <c r="B254" s="49">
        <v>100</v>
      </c>
      <c r="C254" s="50">
        <v>100</v>
      </c>
      <c r="D254" s="22">
        <v>100</v>
      </c>
      <c r="E254" s="24">
        <v>8081.93</v>
      </c>
      <c r="F254" s="18">
        <v>100</v>
      </c>
      <c r="G254">
        <f t="shared" si="17"/>
        <v>15509.367883829103</v>
      </c>
      <c r="H254" s="19">
        <f>B254</f>
        <v>100</v>
      </c>
    </row>
    <row r="255" spans="1:8" ht="15.75" x14ac:dyDescent="0.25">
      <c r="A255" s="51">
        <f>EDATE(A254,3)</f>
        <v>39873</v>
      </c>
      <c r="B255" s="52">
        <v>100.8</v>
      </c>
      <c r="C255" s="52">
        <v>100.8</v>
      </c>
      <c r="D255" s="22">
        <v>100.7</v>
      </c>
      <c r="E255" s="24">
        <v>8065.19</v>
      </c>
      <c r="F255" s="18">
        <v>98.160124685095141</v>
      </c>
      <c r="H255" s="19">
        <f t="shared" ref="H255:H307" si="18">B255</f>
        <v>100.8</v>
      </c>
    </row>
    <row r="256" spans="1:8" ht="15.75" x14ac:dyDescent="0.25">
      <c r="A256" s="51">
        <f t="shared" ref="A256:A307" si="19">EDATE(A255,3)</f>
        <v>39965</v>
      </c>
      <c r="B256" s="52">
        <v>101.2</v>
      </c>
      <c r="C256" s="52">
        <v>101.2</v>
      </c>
      <c r="D256" s="22">
        <v>101.1</v>
      </c>
      <c r="E256" s="24">
        <v>8099.49</v>
      </c>
      <c r="F256" s="18">
        <v>97.820037575774762</v>
      </c>
      <c r="H256" s="19">
        <f t="shared" si="18"/>
        <v>101.2</v>
      </c>
    </row>
    <row r="257" spans="1:8" ht="15.75" x14ac:dyDescent="0.25">
      <c r="A257" s="51">
        <f t="shared" si="19"/>
        <v>40057</v>
      </c>
      <c r="B257" s="52">
        <v>101.7</v>
      </c>
      <c r="C257" s="52">
        <v>101.7</v>
      </c>
      <c r="D257" s="22">
        <v>101.7</v>
      </c>
      <c r="E257" s="24">
        <v>8178.4</v>
      </c>
      <c r="F257" s="18">
        <v>97.814565375565195</v>
      </c>
      <c r="H257" s="19">
        <f t="shared" si="18"/>
        <v>101.7</v>
      </c>
    </row>
    <row r="258" spans="1:8" ht="15.75" x14ac:dyDescent="0.25">
      <c r="A258" s="51">
        <f t="shared" si="19"/>
        <v>40148</v>
      </c>
      <c r="B258" s="52">
        <v>101.9</v>
      </c>
      <c r="C258" s="52">
        <v>101.9</v>
      </c>
      <c r="D258" s="22">
        <v>101.9</v>
      </c>
      <c r="E258" s="24">
        <v>8267.67</v>
      </c>
      <c r="F258" s="18">
        <v>98.863201074983323</v>
      </c>
      <c r="H258" s="19">
        <f t="shared" si="18"/>
        <v>101.9</v>
      </c>
    </row>
    <row r="259" spans="1:8" ht="15.75" x14ac:dyDescent="0.25">
      <c r="A259" s="51">
        <f t="shared" si="19"/>
        <v>40238</v>
      </c>
      <c r="B259" s="52">
        <v>102.7</v>
      </c>
      <c r="C259" s="52">
        <v>102.6</v>
      </c>
      <c r="D259" s="22">
        <v>102.6</v>
      </c>
      <c r="E259" s="24">
        <v>8354.41</v>
      </c>
      <c r="F259" s="18">
        <v>99.608028325729663</v>
      </c>
      <c r="H259" s="19">
        <f t="shared" si="18"/>
        <v>102.7</v>
      </c>
    </row>
    <row r="260" spans="1:8" ht="15.75" x14ac:dyDescent="0.25">
      <c r="A260" s="51">
        <f t="shared" si="19"/>
        <v>40330</v>
      </c>
      <c r="B260" s="52">
        <v>103.2</v>
      </c>
      <c r="C260" s="52">
        <v>103.1</v>
      </c>
      <c r="D260" s="22">
        <v>103</v>
      </c>
      <c r="E260" s="24">
        <v>8429.4699999999993</v>
      </c>
      <c r="F260" s="18">
        <v>100.51783227909033</v>
      </c>
      <c r="H260" s="19">
        <f t="shared" si="18"/>
        <v>103.2</v>
      </c>
    </row>
    <row r="261" spans="1:8" ht="15.75" x14ac:dyDescent="0.25">
      <c r="A261" s="51">
        <f t="shared" si="19"/>
        <v>40422</v>
      </c>
      <c r="B261" s="52">
        <v>103.5</v>
      </c>
      <c r="C261" s="52">
        <v>103.4</v>
      </c>
      <c r="D261" s="22">
        <v>103.3</v>
      </c>
      <c r="E261" s="24">
        <v>8462.52</v>
      </c>
      <c r="F261" s="18">
        <v>101.57964179382776</v>
      </c>
      <c r="H261" s="19">
        <f t="shared" si="18"/>
        <v>103.5</v>
      </c>
    </row>
    <row r="262" spans="1:8" ht="15.75" x14ac:dyDescent="0.25">
      <c r="A262" s="51">
        <f t="shared" si="19"/>
        <v>40513</v>
      </c>
      <c r="B262" s="52">
        <v>103.7</v>
      </c>
      <c r="C262" s="52">
        <v>103.7</v>
      </c>
      <c r="D262" s="22">
        <v>103.6</v>
      </c>
      <c r="E262" s="24">
        <v>8492.44</v>
      </c>
      <c r="F262" s="18">
        <v>102.42357667059179</v>
      </c>
      <c r="H262" s="19">
        <f t="shared" si="18"/>
        <v>103.7</v>
      </c>
    </row>
    <row r="263" spans="1:8" ht="15.75" x14ac:dyDescent="0.25">
      <c r="A263" s="51">
        <f t="shared" si="19"/>
        <v>40603</v>
      </c>
      <c r="B263" s="52">
        <v>104.8</v>
      </c>
      <c r="C263" s="52">
        <v>104.7</v>
      </c>
      <c r="D263" s="22">
        <v>104.6</v>
      </c>
      <c r="E263" s="24">
        <v>8530.18</v>
      </c>
      <c r="F263" s="18">
        <v>103.63313559098748</v>
      </c>
      <c r="H263" s="19">
        <f t="shared" si="18"/>
        <v>104.8</v>
      </c>
    </row>
    <row r="264" spans="1:8" ht="15.75" x14ac:dyDescent="0.25">
      <c r="A264" s="51">
        <f t="shared" si="19"/>
        <v>40695</v>
      </c>
      <c r="B264" s="52">
        <v>105.4</v>
      </c>
      <c r="C264" s="52">
        <v>105.3</v>
      </c>
      <c r="D264" s="22">
        <v>105.2</v>
      </c>
      <c r="E264" s="24">
        <v>8532.6299999999992</v>
      </c>
      <c r="F264" s="18">
        <v>103.7539293437616</v>
      </c>
      <c r="H264" s="19">
        <f t="shared" si="18"/>
        <v>105.4</v>
      </c>
    </row>
    <row r="265" spans="1:8" ht="15.75" x14ac:dyDescent="0.25">
      <c r="A265" s="51">
        <f t="shared" si="19"/>
        <v>40787</v>
      </c>
      <c r="B265" s="52">
        <v>105.8</v>
      </c>
      <c r="C265" s="52">
        <v>105.7</v>
      </c>
      <c r="D265" s="22">
        <v>105.5</v>
      </c>
      <c r="E265" s="24">
        <v>8543.5</v>
      </c>
      <c r="F265" s="18">
        <v>104.48740684592512</v>
      </c>
      <c r="H265" s="19">
        <f t="shared" si="18"/>
        <v>105.8</v>
      </c>
    </row>
    <row r="266" spans="1:8" ht="15.75" x14ac:dyDescent="0.25">
      <c r="A266" s="51">
        <f t="shared" si="19"/>
        <v>40878</v>
      </c>
      <c r="B266" s="52">
        <v>106.1</v>
      </c>
      <c r="C266" s="52">
        <v>106</v>
      </c>
      <c r="D266" s="22">
        <v>106</v>
      </c>
      <c r="E266" s="24">
        <v>8591.4</v>
      </c>
      <c r="F266" s="18">
        <v>105.07029750528471</v>
      </c>
      <c r="H266" s="19">
        <f t="shared" si="18"/>
        <v>106.1</v>
      </c>
    </row>
    <row r="267" spans="1:8" ht="15.75" x14ac:dyDescent="0.25">
      <c r="A267" s="51">
        <f t="shared" si="19"/>
        <v>40969</v>
      </c>
      <c r="B267" s="52">
        <v>107.1</v>
      </c>
      <c r="C267" s="52">
        <v>107</v>
      </c>
      <c r="D267" s="22">
        <v>106.9</v>
      </c>
      <c r="E267" s="24">
        <v>8647.82</v>
      </c>
      <c r="F267" s="18">
        <v>105.36822840558327</v>
      </c>
      <c r="H267" s="19">
        <f t="shared" si="18"/>
        <v>107.1</v>
      </c>
    </row>
    <row r="268" spans="1:8" ht="15.75" x14ac:dyDescent="0.25">
      <c r="A268" s="51">
        <f t="shared" si="19"/>
        <v>41061</v>
      </c>
      <c r="B268" s="52">
        <v>107.7</v>
      </c>
      <c r="C268" s="52">
        <v>107.5</v>
      </c>
      <c r="D268" s="22">
        <v>107.4</v>
      </c>
      <c r="E268" s="24">
        <v>8678.1</v>
      </c>
      <c r="F268" s="18">
        <v>105.6242057709418</v>
      </c>
      <c r="H268" s="19">
        <f t="shared" si="18"/>
        <v>107.7</v>
      </c>
    </row>
    <row r="269" spans="1:8" ht="15.75" x14ac:dyDescent="0.25">
      <c r="A269" s="51">
        <f t="shared" si="19"/>
        <v>41153</v>
      </c>
      <c r="B269" s="52">
        <v>108.2</v>
      </c>
      <c r="C269" s="52">
        <v>108</v>
      </c>
      <c r="D269" s="22">
        <v>108</v>
      </c>
      <c r="E269" s="24">
        <v>8736.1</v>
      </c>
      <c r="F269" s="18">
        <v>106.16331882862487</v>
      </c>
      <c r="H269" s="19">
        <f t="shared" si="18"/>
        <v>108.2</v>
      </c>
    </row>
    <row r="270" spans="1:8" ht="15.75" x14ac:dyDescent="0.25">
      <c r="A270" s="51">
        <f t="shared" si="19"/>
        <v>41244</v>
      </c>
      <c r="B270" s="52">
        <v>108.4</v>
      </c>
      <c r="C270" s="52">
        <v>108.2</v>
      </c>
      <c r="D270" s="22">
        <v>108.3</v>
      </c>
      <c r="E270" s="24">
        <v>8771.6</v>
      </c>
      <c r="F270" s="18">
        <v>106.147104902078</v>
      </c>
      <c r="H270" s="19">
        <f t="shared" si="18"/>
        <v>108.4</v>
      </c>
    </row>
    <row r="271" spans="1:8" ht="15.75" x14ac:dyDescent="0.25">
      <c r="A271" s="51">
        <f t="shared" si="19"/>
        <v>41334</v>
      </c>
      <c r="B271" s="52">
        <v>109.3</v>
      </c>
      <c r="C271" s="52">
        <v>109</v>
      </c>
      <c r="D271" s="22">
        <v>109</v>
      </c>
      <c r="E271" s="24">
        <v>8791.9599999999991</v>
      </c>
      <c r="F271" s="18">
        <v>106.58001674087916</v>
      </c>
      <c r="H271" s="19">
        <f t="shared" si="18"/>
        <v>109.3</v>
      </c>
    </row>
    <row r="272" spans="1:8" ht="15.75" x14ac:dyDescent="0.25">
      <c r="A272" s="51">
        <f t="shared" si="19"/>
        <v>41426</v>
      </c>
      <c r="B272" s="52">
        <v>109.7</v>
      </c>
      <c r="C272" s="52">
        <v>109.5</v>
      </c>
      <c r="D272" s="22">
        <v>109.5</v>
      </c>
      <c r="E272" s="24">
        <v>8852.52</v>
      </c>
      <c r="F272" s="18">
        <v>107.45982493012811</v>
      </c>
      <c r="H272" s="19">
        <f t="shared" si="18"/>
        <v>109.7</v>
      </c>
    </row>
    <row r="273" spans="1:8" ht="15.75" x14ac:dyDescent="0.25">
      <c r="A273" s="51">
        <f t="shared" si="19"/>
        <v>41518</v>
      </c>
      <c r="B273" s="52">
        <v>110</v>
      </c>
      <c r="C273" s="52">
        <v>109.7</v>
      </c>
      <c r="D273" s="22">
        <v>109.8</v>
      </c>
      <c r="E273" s="24">
        <v>8885.7000000000007</v>
      </c>
      <c r="F273" s="18">
        <v>107.36233869676512</v>
      </c>
      <c r="H273" s="19">
        <f t="shared" si="18"/>
        <v>110</v>
      </c>
    </row>
    <row r="274" spans="1:8" ht="15.75" x14ac:dyDescent="0.25">
      <c r="A274" s="51">
        <f t="shared" si="19"/>
        <v>41609</v>
      </c>
      <c r="B274" s="52">
        <v>110.2</v>
      </c>
      <c r="C274" s="52">
        <v>109.9</v>
      </c>
      <c r="D274" s="22">
        <v>110</v>
      </c>
      <c r="E274" s="24">
        <v>8903.2900000000009</v>
      </c>
      <c r="F274" s="18">
        <v>108.14101251917802</v>
      </c>
      <c r="H274" s="19">
        <f t="shared" si="18"/>
        <v>110.2</v>
      </c>
    </row>
    <row r="275" spans="1:8" ht="15.75" x14ac:dyDescent="0.25">
      <c r="A275" s="51">
        <f t="shared" si="19"/>
        <v>41699</v>
      </c>
      <c r="B275" s="52">
        <v>111</v>
      </c>
      <c r="C275" s="52">
        <v>110.6</v>
      </c>
      <c r="D275" s="22">
        <v>110.7</v>
      </c>
      <c r="E275" s="24">
        <v>8898.51</v>
      </c>
      <c r="F275" s="18">
        <v>108.52589060058411</v>
      </c>
      <c r="H275" s="19">
        <f t="shared" si="18"/>
        <v>111</v>
      </c>
    </row>
    <row r="276" spans="1:8" ht="15.75" x14ac:dyDescent="0.25">
      <c r="A276" s="51">
        <f t="shared" si="19"/>
        <v>41791</v>
      </c>
      <c r="B276" s="52">
        <v>111.4</v>
      </c>
      <c r="C276" s="52">
        <v>111</v>
      </c>
      <c r="D276" s="22">
        <v>111</v>
      </c>
      <c r="E276" s="24">
        <v>8927.2099999999991</v>
      </c>
      <c r="F276" s="18">
        <v>108.59378641799906</v>
      </c>
      <c r="H276" s="19">
        <f t="shared" si="18"/>
        <v>111.4</v>
      </c>
    </row>
    <row r="277" spans="1:8" ht="15.75" x14ac:dyDescent="0.25">
      <c r="A277" s="51">
        <f t="shared" si="19"/>
        <v>41883</v>
      </c>
      <c r="B277" s="52">
        <v>111.6</v>
      </c>
      <c r="C277" s="52">
        <v>111.3</v>
      </c>
      <c r="D277" s="22">
        <v>111.3</v>
      </c>
      <c r="E277" s="24">
        <v>8952.65</v>
      </c>
      <c r="F277" s="18">
        <v>109.29929489686927</v>
      </c>
      <c r="H277" s="19">
        <f t="shared" si="18"/>
        <v>111.6</v>
      </c>
    </row>
    <row r="278" spans="1:8" ht="15.75" x14ac:dyDescent="0.25">
      <c r="A278" s="51">
        <f t="shared" si="19"/>
        <v>41974</v>
      </c>
      <c r="B278" s="52">
        <v>111.8</v>
      </c>
      <c r="C278" s="52">
        <v>111.4</v>
      </c>
      <c r="D278" s="22">
        <v>111.5</v>
      </c>
      <c r="E278" s="24">
        <v>8976.19</v>
      </c>
      <c r="F278" s="18">
        <v>109.72795057995187</v>
      </c>
      <c r="H278" s="19">
        <f t="shared" si="18"/>
        <v>111.8</v>
      </c>
    </row>
    <row r="279" spans="1:8" ht="15.75" x14ac:dyDescent="0.25">
      <c r="A279" s="51">
        <f t="shared" si="19"/>
        <v>42064</v>
      </c>
      <c r="B279" s="53">
        <v>112.4</v>
      </c>
      <c r="C279" s="53">
        <v>112</v>
      </c>
      <c r="D279" s="23">
        <v>112</v>
      </c>
      <c r="E279" s="24">
        <v>9024.57</v>
      </c>
      <c r="F279" s="18">
        <v>110.81874248839183</v>
      </c>
      <c r="H279" s="19">
        <f t="shared" si="18"/>
        <v>112.4</v>
      </c>
    </row>
    <row r="280" spans="1:8" ht="15.75" x14ac:dyDescent="0.25">
      <c r="A280" s="51">
        <f t="shared" si="19"/>
        <v>42156</v>
      </c>
      <c r="B280" s="53">
        <v>112.7</v>
      </c>
      <c r="C280" s="53">
        <v>112.4</v>
      </c>
      <c r="D280" s="23">
        <v>112.3</v>
      </c>
      <c r="E280" s="24">
        <v>9071.19</v>
      </c>
      <c r="F280" s="18">
        <v>111.11788943318139</v>
      </c>
      <c r="H280" s="19">
        <f t="shared" si="18"/>
        <v>112.7</v>
      </c>
    </row>
    <row r="281" spans="1:8" ht="15.75" x14ac:dyDescent="0.25">
      <c r="A281" s="51">
        <f t="shared" si="19"/>
        <v>42248</v>
      </c>
      <c r="B281" s="53">
        <v>112.9</v>
      </c>
      <c r="C281" s="53">
        <v>112.6</v>
      </c>
      <c r="D281" s="23">
        <v>112.6</v>
      </c>
      <c r="E281" s="24">
        <v>9094.99</v>
      </c>
      <c r="F281" s="18">
        <v>111.68983569212185</v>
      </c>
      <c r="H281" s="19">
        <f t="shared" si="18"/>
        <v>112.9</v>
      </c>
    </row>
    <row r="282" spans="1:8" ht="15.75" x14ac:dyDescent="0.25">
      <c r="A282" s="51">
        <f t="shared" si="19"/>
        <v>42339</v>
      </c>
      <c r="B282" s="53">
        <v>113.1</v>
      </c>
      <c r="C282" s="53">
        <v>112.8</v>
      </c>
      <c r="D282" s="23">
        <v>112.7</v>
      </c>
      <c r="E282" s="24">
        <v>9142.99</v>
      </c>
      <c r="F282" s="18">
        <v>112.17625348852762</v>
      </c>
      <c r="H282" s="19">
        <f t="shared" si="18"/>
        <v>113.1</v>
      </c>
    </row>
    <row r="283" spans="1:8" ht="15.75" x14ac:dyDescent="0.25">
      <c r="A283" s="51">
        <f t="shared" si="19"/>
        <v>42430</v>
      </c>
      <c r="B283" s="53">
        <v>113.7</v>
      </c>
      <c r="C283" s="53">
        <v>113.3</v>
      </c>
      <c r="D283" s="23">
        <v>113.3</v>
      </c>
      <c r="E283" s="24">
        <v>9190.99</v>
      </c>
      <c r="F283" s="18">
        <v>113.10247404251696</v>
      </c>
      <c r="H283" s="19">
        <f t="shared" si="18"/>
        <v>113.7</v>
      </c>
    </row>
    <row r="284" spans="1:8" ht="15.75" x14ac:dyDescent="0.25">
      <c r="A284" s="51">
        <f t="shared" si="19"/>
        <v>42522</v>
      </c>
      <c r="B284" s="53">
        <v>114</v>
      </c>
      <c r="C284" s="53">
        <v>113.7</v>
      </c>
      <c r="D284" s="23">
        <v>113.6</v>
      </c>
      <c r="E284" s="24">
        <v>9209.49</v>
      </c>
      <c r="F284" s="18">
        <v>112.62031240182975</v>
      </c>
      <c r="H284" s="19">
        <f t="shared" si="18"/>
        <v>114</v>
      </c>
    </row>
    <row r="285" spans="1:8" ht="15.75" x14ac:dyDescent="0.25">
      <c r="A285" s="51">
        <f t="shared" si="19"/>
        <v>42614</v>
      </c>
      <c r="B285" s="53">
        <v>114.2</v>
      </c>
      <c r="C285" s="53">
        <v>113.9</v>
      </c>
      <c r="D285" s="23">
        <v>113.8</v>
      </c>
      <c r="E285" s="24">
        <v>9245.5400000000009</v>
      </c>
      <c r="F285" s="18">
        <v>113.03397020285648</v>
      </c>
      <c r="H285" s="19">
        <f t="shared" si="18"/>
        <v>114.2</v>
      </c>
    </row>
    <row r="286" spans="1:8" ht="15.75" x14ac:dyDescent="0.25">
      <c r="A286" s="51">
        <f t="shared" si="19"/>
        <v>42705</v>
      </c>
      <c r="B286" s="53">
        <v>114.4</v>
      </c>
      <c r="C286" s="53">
        <v>114.1</v>
      </c>
      <c r="D286" s="23">
        <v>114</v>
      </c>
      <c r="E286" s="24">
        <v>9288.08</v>
      </c>
      <c r="F286" s="18">
        <v>113.76157015664678</v>
      </c>
      <c r="H286" s="19">
        <f t="shared" si="18"/>
        <v>114.4</v>
      </c>
    </row>
    <row r="287" spans="1:8" ht="15.75" x14ac:dyDescent="0.25">
      <c r="A287" s="51">
        <f t="shared" si="19"/>
        <v>42795</v>
      </c>
      <c r="B287" s="53">
        <v>115</v>
      </c>
      <c r="C287" s="53">
        <v>114.7</v>
      </c>
      <c r="D287" s="23">
        <v>114.6</v>
      </c>
      <c r="E287" s="24">
        <v>9379.01</v>
      </c>
      <c r="F287" s="18">
        <v>114.90343593370935</v>
      </c>
      <c r="H287" s="19">
        <f t="shared" si="18"/>
        <v>115</v>
      </c>
    </row>
    <row r="288" spans="1:8" ht="15.75" x14ac:dyDescent="0.25">
      <c r="A288" s="51">
        <f t="shared" si="19"/>
        <v>42887</v>
      </c>
      <c r="B288" s="53">
        <v>115.4</v>
      </c>
      <c r="C288" s="53">
        <v>115.1</v>
      </c>
      <c r="D288">
        <f t="shared" ref="D288:D298" ca="1" si="20">C288*0.01*$D$288</f>
        <v>115</v>
      </c>
      <c r="E288" s="24">
        <v>9399.44</v>
      </c>
      <c r="F288" s="18">
        <v>116.06982527467405</v>
      </c>
      <c r="H288" s="19">
        <f t="shared" si="18"/>
        <v>115.4</v>
      </c>
    </row>
    <row r="289" spans="1:8" ht="15.75" x14ac:dyDescent="0.25">
      <c r="A289" s="51">
        <f t="shared" si="19"/>
        <v>42979</v>
      </c>
      <c r="B289" s="53">
        <v>115.7</v>
      </c>
      <c r="C289" s="53">
        <v>115.5</v>
      </c>
      <c r="D289">
        <f t="shared" ca="1" si="20"/>
        <v>115.34499999999998</v>
      </c>
      <c r="E289" s="24">
        <v>9430.26</v>
      </c>
      <c r="F289" s="18">
        <v>117.12900002634763</v>
      </c>
      <c r="H289" s="19">
        <f t="shared" si="18"/>
        <v>115.7</v>
      </c>
    </row>
    <row r="290" spans="1:8" ht="15.75" x14ac:dyDescent="0.25">
      <c r="A290" s="51">
        <f t="shared" si="19"/>
        <v>43070</v>
      </c>
      <c r="B290" s="53">
        <v>115.8</v>
      </c>
      <c r="C290" s="53">
        <v>115.6</v>
      </c>
      <c r="D290">
        <f t="shared" ca="1" si="20"/>
        <v>115.46</v>
      </c>
      <c r="E290" s="24">
        <v>9484.6200000000008</v>
      </c>
      <c r="F290" s="18">
        <v>117.92854927918964</v>
      </c>
      <c r="H290" s="19">
        <f t="shared" si="18"/>
        <v>115.8</v>
      </c>
    </row>
    <row r="291" spans="1:8" ht="15.75" x14ac:dyDescent="0.25">
      <c r="A291" s="51">
        <f t="shared" si="19"/>
        <v>43160</v>
      </c>
      <c r="B291" s="53">
        <v>116.7</v>
      </c>
      <c r="C291" s="53">
        <v>116.4</v>
      </c>
      <c r="D291">
        <f t="shared" ca="1" si="20"/>
        <v>116.26499999999999</v>
      </c>
      <c r="E291" s="24">
        <v>9488.58</v>
      </c>
      <c r="F291" s="18">
        <v>118.48732172281076</v>
      </c>
      <c r="H291" s="19">
        <f t="shared" si="18"/>
        <v>116.7</v>
      </c>
    </row>
    <row r="292" spans="1:8" ht="15.75" x14ac:dyDescent="0.25">
      <c r="A292" s="51">
        <f t="shared" si="19"/>
        <v>43252</v>
      </c>
      <c r="B292" s="54">
        <v>117.13100000000001</v>
      </c>
      <c r="C292" s="54">
        <v>116.82650000000001</v>
      </c>
      <c r="D292">
        <f t="shared" ca="1" si="20"/>
        <v>116.72500000000001</v>
      </c>
      <c r="E292" s="24">
        <v>9542.75</v>
      </c>
      <c r="F292" s="18">
        <v>119.29193782769867</v>
      </c>
      <c r="H292" s="19">
        <f t="shared" si="18"/>
        <v>117.13100000000001</v>
      </c>
    </row>
    <row r="293" spans="1:8" ht="15.75" x14ac:dyDescent="0.25">
      <c r="A293" s="51">
        <f t="shared" si="19"/>
        <v>43344</v>
      </c>
      <c r="B293" s="54">
        <v>117.47720000000001</v>
      </c>
      <c r="C293" s="54">
        <v>117.17179999999999</v>
      </c>
      <c r="D293">
        <f t="shared" ca="1" si="20"/>
        <v>117.07000000000001</v>
      </c>
      <c r="E293" s="24">
        <v>9594.7800000000007</v>
      </c>
      <c r="F293" s="18">
        <v>120.25788250172779</v>
      </c>
      <c r="H293" s="19">
        <f t="shared" si="18"/>
        <v>117.47720000000001</v>
      </c>
    </row>
    <row r="294" spans="1:8" ht="15.75" x14ac:dyDescent="0.25">
      <c r="A294" s="51">
        <f t="shared" si="19"/>
        <v>43435</v>
      </c>
      <c r="B294" s="54">
        <v>117.70800000000001</v>
      </c>
      <c r="C294" s="54">
        <v>117.402</v>
      </c>
      <c r="D294">
        <f t="shared" ca="1" si="20"/>
        <v>117.3</v>
      </c>
      <c r="E294" s="24">
        <v>9678.02</v>
      </c>
      <c r="F294" s="18">
        <v>121.18126561857143</v>
      </c>
      <c r="H294" s="19">
        <f t="shared" si="18"/>
        <v>117.70800000000001</v>
      </c>
    </row>
    <row r="295" spans="1:8" ht="15.75" x14ac:dyDescent="0.25">
      <c r="A295" s="51">
        <f t="shared" si="19"/>
        <v>43525</v>
      </c>
      <c r="B295" s="54">
        <v>118.63120000000001</v>
      </c>
      <c r="C295" s="54">
        <v>118.3228</v>
      </c>
      <c r="D295">
        <f t="shared" ca="1" si="20"/>
        <v>118.22</v>
      </c>
      <c r="E295" s="24">
        <v>9764.99</v>
      </c>
      <c r="F295" s="18">
        <v>122.55438252300857</v>
      </c>
      <c r="H295" s="19">
        <f t="shared" si="18"/>
        <v>118.63120000000001</v>
      </c>
    </row>
    <row r="296" spans="1:8" ht="15.75" x14ac:dyDescent="0.25">
      <c r="A296" s="51">
        <f t="shared" si="19"/>
        <v>43617</v>
      </c>
      <c r="B296" s="54">
        <v>119.20819999999999</v>
      </c>
      <c r="C296" s="54">
        <v>118.89829999999998</v>
      </c>
      <c r="D296">
        <f t="shared" ca="1" si="20"/>
        <v>118.68</v>
      </c>
      <c r="E296" s="24">
        <v>9773.5400000000009</v>
      </c>
      <c r="F296" s="18">
        <v>123.82210890489114</v>
      </c>
      <c r="H296" s="19">
        <f t="shared" si="18"/>
        <v>119.20819999999999</v>
      </c>
    </row>
    <row r="297" spans="1:8" ht="15.75" x14ac:dyDescent="0.25">
      <c r="A297" s="51">
        <f t="shared" si="19"/>
        <v>43709</v>
      </c>
      <c r="B297" s="54">
        <v>119.55440000000002</v>
      </c>
      <c r="C297" s="54">
        <v>119.2436</v>
      </c>
      <c r="D297">
        <f t="shared" ca="1" si="20"/>
        <v>119.02499999999999</v>
      </c>
      <c r="E297" s="24">
        <v>9810.52</v>
      </c>
      <c r="F297" s="18">
        <v>124.14213128010975</v>
      </c>
      <c r="H297" s="19">
        <f t="shared" si="18"/>
        <v>119.55440000000002</v>
      </c>
    </row>
    <row r="298" spans="1:8" ht="15.75" x14ac:dyDescent="0.25">
      <c r="A298" s="51">
        <f t="shared" si="19"/>
        <v>43800</v>
      </c>
      <c r="B298" s="54">
        <v>119.7852</v>
      </c>
      <c r="C298" s="54">
        <v>119.4738</v>
      </c>
      <c r="D298">
        <f t="shared" ca="1" si="20"/>
        <v>119.25500000000001</v>
      </c>
      <c r="E298" s="24">
        <v>9836.4699999999993</v>
      </c>
      <c r="F298" s="18">
        <v>124.00877173426186</v>
      </c>
      <c r="H298" s="19">
        <f t="shared" si="18"/>
        <v>119.7852</v>
      </c>
    </row>
    <row r="299" spans="1:8" ht="15.75" x14ac:dyDescent="0.25">
      <c r="A299" s="51">
        <f t="shared" si="19"/>
        <v>43891</v>
      </c>
      <c r="B299" s="54"/>
      <c r="C299" s="54"/>
      <c r="E299" s="24">
        <v>9478.7999999999993</v>
      </c>
      <c r="F299" s="18">
        <v>118.44172005439772</v>
      </c>
      <c r="H299" s="19"/>
    </row>
    <row r="300" spans="1:8" ht="15.75" x14ac:dyDescent="0.25">
      <c r="A300" s="51">
        <f t="shared" si="19"/>
        <v>43983</v>
      </c>
      <c r="B300" s="54">
        <v>121.05460000000002</v>
      </c>
      <c r="C300" s="54">
        <v>120.62479999999999</v>
      </c>
      <c r="D300">
        <f t="shared" ref="D300:D307" ca="1" si="21">C300*0.01*$D$288</f>
        <v>120.52000000000001</v>
      </c>
      <c r="E300" s="24">
        <v>8391.83</v>
      </c>
      <c r="F300" s="18">
        <v>106.36700628086979</v>
      </c>
      <c r="H300" s="19">
        <f t="shared" si="18"/>
        <v>121.05460000000002</v>
      </c>
    </row>
    <row r="301" spans="1:8" ht="15.75" x14ac:dyDescent="0.25">
      <c r="A301" s="51">
        <f t="shared" si="19"/>
        <v>44075</v>
      </c>
      <c r="B301" s="54">
        <v>121.40080000000002</v>
      </c>
      <c r="C301" s="54">
        <v>120.97009999999999</v>
      </c>
      <c r="D301">
        <f t="shared" ca="1" si="21"/>
        <v>120.86499999999999</v>
      </c>
      <c r="E301" s="24">
        <v>9781.81</v>
      </c>
      <c r="F301" s="18">
        <v>121.71733856502695</v>
      </c>
      <c r="H301" s="19">
        <f t="shared" si="18"/>
        <v>121.40080000000002</v>
      </c>
    </row>
    <row r="302" spans="1:8" ht="15.75" x14ac:dyDescent="0.25">
      <c r="A302" s="51">
        <f t="shared" si="19"/>
        <v>44166</v>
      </c>
      <c r="B302" s="54">
        <v>121.747</v>
      </c>
      <c r="C302" s="54">
        <v>121.3154</v>
      </c>
      <c r="D302">
        <f t="shared" ca="1" si="21"/>
        <v>121.21000000000001</v>
      </c>
      <c r="E302" s="24">
        <v>9600.9</v>
      </c>
      <c r="F302" s="18">
        <v>121.59816620490756</v>
      </c>
      <c r="H302" s="19">
        <f t="shared" si="18"/>
        <v>121.747</v>
      </c>
    </row>
    <row r="303" spans="1:8" ht="15.75" x14ac:dyDescent="0.25">
      <c r="A303" s="51">
        <f t="shared" si="19"/>
        <v>44256</v>
      </c>
      <c r="B303" s="54">
        <v>122.55480000000001</v>
      </c>
      <c r="C303" s="54">
        <v>122.006</v>
      </c>
      <c r="D303">
        <f t="shared" ca="1" si="21"/>
        <v>121.9</v>
      </c>
      <c r="E303" s="24">
        <v>9673.34</v>
      </c>
      <c r="F303" s="18">
        <v>122.90622472907542</v>
      </c>
      <c r="H303" s="19">
        <f t="shared" si="18"/>
        <v>122.55480000000001</v>
      </c>
    </row>
    <row r="304" spans="1:8" ht="15.75" x14ac:dyDescent="0.25">
      <c r="A304" s="51">
        <f t="shared" si="19"/>
        <v>44348</v>
      </c>
      <c r="B304" s="54">
        <v>122.901</v>
      </c>
      <c r="C304" s="54">
        <v>122.35129999999998</v>
      </c>
      <c r="D304">
        <f t="shared" ca="1" si="21"/>
        <v>122.24499999999999</v>
      </c>
      <c r="E304" s="24">
        <v>9656.92</v>
      </c>
      <c r="F304" s="18">
        <v>124.98120197890972</v>
      </c>
      <c r="H304" s="19">
        <f t="shared" si="18"/>
        <v>122.901</v>
      </c>
    </row>
    <row r="305" spans="1:8" ht="15.75" x14ac:dyDescent="0.25">
      <c r="A305" s="51">
        <f t="shared" si="19"/>
        <v>44440</v>
      </c>
      <c r="B305" s="54">
        <v>123.24720000000001</v>
      </c>
      <c r="C305" s="54">
        <v>122.6966</v>
      </c>
      <c r="D305">
        <f t="shared" ca="1" si="21"/>
        <v>122.59</v>
      </c>
      <c r="E305" s="24">
        <v>10144.48</v>
      </c>
      <c r="F305" s="18">
        <v>128.84680474176281</v>
      </c>
      <c r="H305" s="19">
        <f t="shared" si="18"/>
        <v>123.24720000000001</v>
      </c>
    </row>
    <row r="306" spans="1:8" ht="15.75" x14ac:dyDescent="0.25">
      <c r="A306" s="51">
        <f t="shared" si="19"/>
        <v>44531</v>
      </c>
      <c r="B306" s="54">
        <v>123.8242</v>
      </c>
      <c r="C306" s="54">
        <v>123.38720000000001</v>
      </c>
      <c r="D306">
        <f t="shared" ca="1" si="21"/>
        <v>123.51</v>
      </c>
      <c r="E306" s="25">
        <v>10217.67</v>
      </c>
      <c r="F306" s="18">
        <v>129.71222307120144</v>
      </c>
      <c r="H306" s="19">
        <f t="shared" si="18"/>
        <v>123.8242</v>
      </c>
    </row>
    <row r="307" spans="1:8" ht="15.75" x14ac:dyDescent="0.25">
      <c r="A307" s="51">
        <f t="shared" si="19"/>
        <v>44621</v>
      </c>
      <c r="B307" s="54">
        <v>125.55520000000001</v>
      </c>
      <c r="C307" s="54">
        <v>124.7684</v>
      </c>
      <c r="D307">
        <f t="shared" ca="1" si="21"/>
        <v>125.005</v>
      </c>
      <c r="F307" s="18">
        <v>130.16155151063126</v>
      </c>
      <c r="H307" s="19">
        <f t="shared" si="18"/>
        <v>125.55520000000001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F60-3BA8-46FE-88A7-2D1C2CC13551}">
  <dimension ref="A1:AX199"/>
  <sheetViews>
    <sheetView zoomScale="80" zoomScaleNormal="80" workbookViewId="0">
      <selection activeCell="A199" sqref="A1:A199"/>
    </sheetView>
  </sheetViews>
  <sheetFormatPr baseColWidth="10" defaultRowHeight="15" x14ac:dyDescent="0.25"/>
  <cols>
    <col min="1" max="1" width="27.5703125" style="70" bestFit="1" customWidth="1"/>
    <col min="13" max="14" width="27.140625" customWidth="1"/>
  </cols>
  <sheetData>
    <row r="1" spans="1:20" ht="31.5" x14ac:dyDescent="0.25">
      <c r="A1" s="77" t="s">
        <v>0</v>
      </c>
      <c r="B1" s="78" t="s">
        <v>1</v>
      </c>
      <c r="C1" s="79" t="s">
        <v>2</v>
      </c>
      <c r="D1" s="80" t="s">
        <v>9</v>
      </c>
      <c r="E1" s="80" t="s">
        <v>24</v>
      </c>
      <c r="F1" s="80" t="s">
        <v>23</v>
      </c>
      <c r="G1" s="80" t="s">
        <v>19</v>
      </c>
      <c r="H1" s="80"/>
      <c r="K1" t="s">
        <v>18</v>
      </c>
      <c r="L1" t="s">
        <v>21</v>
      </c>
      <c r="M1" t="s">
        <v>14</v>
      </c>
      <c r="N1" t="s">
        <v>15</v>
      </c>
      <c r="O1" t="s">
        <v>16</v>
      </c>
      <c r="P1" t="s">
        <v>17</v>
      </c>
      <c r="Q1" t="s">
        <v>20</v>
      </c>
      <c r="R1" t="s">
        <v>22</v>
      </c>
      <c r="S1" t="s">
        <v>13</v>
      </c>
    </row>
    <row r="2" spans="1:20" ht="15.75" x14ac:dyDescent="0.25">
      <c r="A2" s="64">
        <v>26634</v>
      </c>
      <c r="B2" s="37">
        <v>410.1</v>
      </c>
      <c r="C2" s="30"/>
      <c r="E2" s="19">
        <v>100</v>
      </c>
      <c r="F2" s="74">
        <v>9.773024630275561</v>
      </c>
      <c r="G2" s="74"/>
      <c r="H2">
        <f>100*O$84</f>
        <v>9.8772844453650137</v>
      </c>
      <c r="I2">
        <v>9.7728585589873838</v>
      </c>
      <c r="K2" s="57">
        <v>40.771000000000001</v>
      </c>
      <c r="L2" s="71"/>
      <c r="Q2">
        <v>100</v>
      </c>
      <c r="S2" s="75">
        <v>954.68</v>
      </c>
      <c r="T2">
        <f t="shared" ref="T2:T50" si="0">Q2/Q$51*100</f>
        <v>25.619977988296071</v>
      </c>
    </row>
    <row r="3" spans="1:20" ht="15.75" x14ac:dyDescent="0.25">
      <c r="A3" s="65">
        <v>26724</v>
      </c>
      <c r="B3" s="39">
        <v>103.7</v>
      </c>
      <c r="C3" s="30"/>
      <c r="E3" s="19">
        <v>103.36133573553442</v>
      </c>
      <c r="F3" s="74">
        <v>10.134626541595757</v>
      </c>
      <c r="G3" s="74"/>
      <c r="H3" s="19">
        <f t="shared" ref="H3:H18" si="1">B3*O$84</f>
        <v>10.242743969843518</v>
      </c>
      <c r="I3" s="19">
        <v>10.134454325669918</v>
      </c>
      <c r="J3" s="19"/>
      <c r="K3" s="57">
        <v>42.274000000000001</v>
      </c>
      <c r="L3" s="71"/>
      <c r="Q3">
        <v>103.7</v>
      </c>
      <c r="S3" s="75">
        <v>986.77</v>
      </c>
      <c r="T3">
        <f t="shared" si="0"/>
        <v>26.567917173863027</v>
      </c>
    </row>
    <row r="4" spans="1:20" ht="15.75" x14ac:dyDescent="0.25">
      <c r="A4" s="66">
        <v>26816</v>
      </c>
      <c r="B4" s="36">
        <v>107.5</v>
      </c>
      <c r="C4" s="30"/>
      <c r="E4" s="19">
        <v>106.68077261490762</v>
      </c>
      <c r="F4" s="74">
        <v>10.50600147754623</v>
      </c>
      <c r="G4" s="74"/>
      <c r="H4" s="19">
        <f t="shared" si="1"/>
        <v>10.618080778767389</v>
      </c>
      <c r="I4" s="19">
        <v>10.505822950911437</v>
      </c>
      <c r="J4" s="19"/>
      <c r="K4" s="57">
        <v>43.734999999999999</v>
      </c>
      <c r="L4" s="71"/>
      <c r="Q4">
        <v>107.5</v>
      </c>
      <c r="S4" s="75">
        <v>1018.46</v>
      </c>
      <c r="T4">
        <f t="shared" si="0"/>
        <v>27.541476337418281</v>
      </c>
    </row>
    <row r="5" spans="1:20" ht="15.75" x14ac:dyDescent="0.25">
      <c r="A5" s="66">
        <v>26908</v>
      </c>
      <c r="B5" s="36">
        <v>111.7</v>
      </c>
      <c r="C5" s="30"/>
      <c r="E5" s="19">
        <v>110.27883688775297</v>
      </c>
      <c r="F5" s="74">
        <v>10.916468512017802</v>
      </c>
      <c r="G5" s="74"/>
      <c r="H5" s="19">
        <f t="shared" si="1"/>
        <v>11.03292672547272</v>
      </c>
      <c r="I5" s="19">
        <v>10.916283010388907</v>
      </c>
      <c r="J5" s="19"/>
      <c r="K5" s="57">
        <v>45.573</v>
      </c>
      <c r="L5" s="71"/>
      <c r="Q5">
        <v>111.7</v>
      </c>
      <c r="S5" s="75">
        <v>1052.81</v>
      </c>
      <c r="T5">
        <f t="shared" si="0"/>
        <v>28.617515412926714</v>
      </c>
    </row>
    <row r="6" spans="1:20" ht="15.75" x14ac:dyDescent="0.25">
      <c r="A6" s="66">
        <v>26999</v>
      </c>
      <c r="B6" s="36">
        <v>115.9</v>
      </c>
      <c r="C6" s="30"/>
      <c r="E6" s="19">
        <v>114.3335986927557</v>
      </c>
      <c r="F6" s="74">
        <v>11.326935546489377</v>
      </c>
      <c r="G6" s="74"/>
      <c r="H6" s="19">
        <f t="shared" si="1"/>
        <v>11.447772672178051</v>
      </c>
      <c r="I6" s="19">
        <v>11.326743069866378</v>
      </c>
      <c r="J6" s="19"/>
      <c r="K6" s="57">
        <v>47.912999999999997</v>
      </c>
      <c r="L6" s="71"/>
      <c r="Q6">
        <v>115.9</v>
      </c>
      <c r="S6" s="75">
        <v>1091.52</v>
      </c>
      <c r="T6">
        <f t="shared" si="0"/>
        <v>29.693554488435147</v>
      </c>
    </row>
    <row r="7" spans="1:20" ht="15.75" x14ac:dyDescent="0.25">
      <c r="A7" s="65">
        <v>27089</v>
      </c>
      <c r="B7" s="38">
        <v>121.8</v>
      </c>
      <c r="C7" s="30"/>
      <c r="E7" s="19">
        <v>118.77487744584573</v>
      </c>
      <c r="F7" s="74">
        <v>11.903543999675634</v>
      </c>
      <c r="G7" s="74"/>
      <c r="H7" s="19">
        <f t="shared" si="1"/>
        <v>12.030532454454585</v>
      </c>
      <c r="I7" s="19">
        <v>11.903341724846634</v>
      </c>
      <c r="J7" s="19"/>
      <c r="K7" s="57">
        <v>49.427</v>
      </c>
      <c r="L7" s="71"/>
      <c r="Q7">
        <v>121.8</v>
      </c>
      <c r="S7" s="75">
        <v>1133.92</v>
      </c>
      <c r="T7">
        <f t="shared" si="0"/>
        <v>31.205133189744615</v>
      </c>
    </row>
    <row r="8" spans="1:20" ht="15.75" x14ac:dyDescent="0.25">
      <c r="A8" s="66">
        <v>27181</v>
      </c>
      <c r="B8" s="36">
        <v>129.30000000000001</v>
      </c>
      <c r="C8" s="30"/>
      <c r="E8" s="19">
        <v>124.40084635689448</v>
      </c>
      <c r="F8" s="74">
        <v>12.636520846946302</v>
      </c>
      <c r="G8" s="74"/>
      <c r="H8" s="19">
        <f t="shared" si="1"/>
        <v>12.771328787856962</v>
      </c>
      <c r="I8" s="19">
        <v>12.636306116770688</v>
      </c>
      <c r="J8" s="19"/>
      <c r="K8" s="57">
        <v>51.344000000000001</v>
      </c>
      <c r="L8" s="71"/>
      <c r="Q8">
        <v>129.30000000000001</v>
      </c>
      <c r="S8" s="75">
        <v>1187.6300000000001</v>
      </c>
      <c r="T8">
        <f t="shared" si="0"/>
        <v>33.126631538866825</v>
      </c>
    </row>
    <row r="9" spans="1:20" ht="15.75" x14ac:dyDescent="0.25">
      <c r="A9" s="66">
        <v>27273</v>
      </c>
      <c r="B9" s="36">
        <v>134.30000000000001</v>
      </c>
      <c r="C9" s="30"/>
      <c r="E9" s="19">
        <v>130.34943646038465</v>
      </c>
      <c r="F9" s="74">
        <v>13.12517207846008</v>
      </c>
      <c r="G9" s="74"/>
      <c r="H9" s="19">
        <f t="shared" si="1"/>
        <v>13.265193010125213</v>
      </c>
      <c r="I9" s="19">
        <v>13.124949044720058</v>
      </c>
      <c r="J9" s="19"/>
      <c r="K9" s="57">
        <v>53.475000000000001</v>
      </c>
      <c r="L9" s="71"/>
      <c r="Q9">
        <v>134.30000000000001</v>
      </c>
      <c r="S9" s="75">
        <v>1244.42</v>
      </c>
      <c r="T9">
        <f t="shared" si="0"/>
        <v>34.407630438281629</v>
      </c>
    </row>
    <row r="10" spans="1:20" ht="15.75" x14ac:dyDescent="0.25">
      <c r="A10" s="64">
        <v>27364</v>
      </c>
      <c r="B10" s="37">
        <v>139.4</v>
      </c>
      <c r="C10" s="30"/>
      <c r="E10" s="19">
        <v>135.05572547869443</v>
      </c>
      <c r="F10" s="74">
        <v>13.623596334604134</v>
      </c>
      <c r="G10" s="74"/>
      <c r="H10" s="19">
        <f t="shared" si="1"/>
        <v>13.768934516838829</v>
      </c>
      <c r="I10" s="19">
        <v>13.623364831228413</v>
      </c>
      <c r="J10" s="19"/>
      <c r="K10" s="57">
        <v>55.121000000000002</v>
      </c>
      <c r="L10" s="71"/>
      <c r="Q10">
        <v>139.4</v>
      </c>
      <c r="S10" s="75">
        <v>1289.3499999999999</v>
      </c>
      <c r="T10">
        <f t="shared" si="0"/>
        <v>35.714249315684725</v>
      </c>
    </row>
    <row r="11" spans="1:20" ht="15.75" x14ac:dyDescent="0.25">
      <c r="A11" s="65">
        <v>27454</v>
      </c>
      <c r="B11" s="38">
        <v>144.6</v>
      </c>
      <c r="C11" s="30"/>
      <c r="E11" s="19">
        <v>140.39573469644279</v>
      </c>
      <c r="F11" s="74">
        <v>14.131793615378461</v>
      </c>
      <c r="G11" s="74"/>
      <c r="H11" s="19">
        <f t="shared" si="1"/>
        <v>14.282553307997809</v>
      </c>
      <c r="I11" s="19">
        <v>14.131553476295757</v>
      </c>
      <c r="J11" s="19"/>
      <c r="K11" s="57">
        <v>56.640999999999998</v>
      </c>
      <c r="L11" s="72">
        <v>3.2</v>
      </c>
      <c r="Q11">
        <v>144.6</v>
      </c>
      <c r="S11" s="75">
        <v>1340.33</v>
      </c>
      <c r="T11">
        <f t="shared" si="0"/>
        <v>37.04648817107612</v>
      </c>
    </row>
    <row r="12" spans="1:20" ht="15.75" x14ac:dyDescent="0.25">
      <c r="A12" s="66">
        <v>27546</v>
      </c>
      <c r="B12" s="36">
        <v>151.6</v>
      </c>
      <c r="C12" s="30"/>
      <c r="E12" s="19">
        <v>145.68756022960574</v>
      </c>
      <c r="F12" s="74">
        <v>14.815905339497752</v>
      </c>
      <c r="G12" s="74"/>
      <c r="H12" s="19">
        <f t="shared" si="1"/>
        <v>14.97396321917336</v>
      </c>
      <c r="I12" s="19">
        <v>14.815653575424873</v>
      </c>
      <c r="J12" s="19"/>
      <c r="K12" s="57">
        <v>57.914999999999999</v>
      </c>
      <c r="L12" s="72">
        <v>3.5</v>
      </c>
      <c r="Q12">
        <v>151.6</v>
      </c>
      <c r="S12" s="75">
        <v>1390.85</v>
      </c>
      <c r="T12">
        <f t="shared" si="0"/>
        <v>38.839886630256842</v>
      </c>
    </row>
    <row r="13" spans="1:20" ht="15.75" x14ac:dyDescent="0.25">
      <c r="A13" s="66">
        <v>27638</v>
      </c>
      <c r="B13" s="36">
        <v>155.9</v>
      </c>
      <c r="C13" s="30"/>
      <c r="E13" s="19">
        <v>150.49335903129847</v>
      </c>
      <c r="F13" s="74">
        <v>15.236145398599602</v>
      </c>
      <c r="G13" s="74"/>
      <c r="H13" s="19">
        <f t="shared" si="1"/>
        <v>15.398686450324055</v>
      </c>
      <c r="I13" s="19">
        <v>15.235886493461331</v>
      </c>
      <c r="J13" s="19"/>
      <c r="K13" s="57">
        <v>59.609000000000002</v>
      </c>
      <c r="L13" s="72">
        <v>3.8</v>
      </c>
      <c r="Q13">
        <v>155.9</v>
      </c>
      <c r="S13" s="75">
        <v>1436.73</v>
      </c>
      <c r="T13">
        <f t="shared" si="0"/>
        <v>39.941545683753574</v>
      </c>
    </row>
    <row r="14" spans="1:20" ht="15.75" x14ac:dyDescent="0.25">
      <c r="A14" s="64">
        <v>27729</v>
      </c>
      <c r="B14" s="37">
        <v>160.1</v>
      </c>
      <c r="C14" s="30"/>
      <c r="E14" s="19">
        <v>154.9964385972263</v>
      </c>
      <c r="F14" s="74">
        <v>15.646612433071175</v>
      </c>
      <c r="G14" s="74"/>
      <c r="H14" s="19">
        <f t="shared" si="1"/>
        <v>15.813532397029386</v>
      </c>
      <c r="I14" s="19">
        <v>15.6463465529388</v>
      </c>
      <c r="J14" s="19"/>
      <c r="K14" s="57">
        <v>61.712000000000003</v>
      </c>
      <c r="L14" s="72">
        <v>3.9</v>
      </c>
      <c r="Q14">
        <v>160.1</v>
      </c>
      <c r="S14" s="75">
        <v>1479.72</v>
      </c>
      <c r="T14">
        <f t="shared" si="0"/>
        <v>41.017584759262007</v>
      </c>
    </row>
    <row r="15" spans="1:20" ht="15.75" x14ac:dyDescent="0.25">
      <c r="A15" s="65">
        <v>27820</v>
      </c>
      <c r="B15" s="38">
        <v>166.5</v>
      </c>
      <c r="C15" s="30"/>
      <c r="E15" s="19">
        <v>160.37310931411574</v>
      </c>
      <c r="F15" s="74">
        <v>16.27208600940881</v>
      </c>
      <c r="G15" s="74"/>
      <c r="H15" s="19">
        <f t="shared" si="1"/>
        <v>16.445678601532748</v>
      </c>
      <c r="I15" s="19">
        <v>16.271809500713992</v>
      </c>
      <c r="J15" s="19"/>
      <c r="K15" s="57">
        <v>64.150000000000006</v>
      </c>
      <c r="L15" s="72">
        <v>4</v>
      </c>
      <c r="Q15">
        <v>166.5</v>
      </c>
      <c r="S15" s="75">
        <v>1531.05</v>
      </c>
      <c r="T15">
        <f t="shared" si="0"/>
        <v>42.657263350512956</v>
      </c>
    </row>
    <row r="16" spans="1:20" ht="15.75" x14ac:dyDescent="0.25">
      <c r="A16" s="66">
        <v>27912</v>
      </c>
      <c r="B16" s="36">
        <v>173.2</v>
      </c>
      <c r="C16" s="30"/>
      <c r="E16" s="19">
        <v>165.98755603972012</v>
      </c>
      <c r="F16" s="74">
        <v>16.926878659637271</v>
      </c>
      <c r="G16" s="74"/>
      <c r="H16" s="19">
        <f t="shared" si="1"/>
        <v>17.1074566593722</v>
      </c>
      <c r="I16" s="19">
        <v>16.926591024166147</v>
      </c>
      <c r="J16" s="19"/>
      <c r="K16" s="57">
        <v>67.131</v>
      </c>
      <c r="L16" s="72">
        <v>4</v>
      </c>
      <c r="Q16">
        <v>173.2</v>
      </c>
      <c r="S16" s="75">
        <v>1584.65</v>
      </c>
      <c r="T16">
        <f t="shared" si="0"/>
        <v>44.373801875728795</v>
      </c>
    </row>
    <row r="17" spans="1:20" ht="15.75" x14ac:dyDescent="0.25">
      <c r="A17" s="66">
        <v>28004</v>
      </c>
      <c r="B17" s="36">
        <v>179.1</v>
      </c>
      <c r="C17" s="30"/>
      <c r="E17" s="19">
        <v>171.16834960405581</v>
      </c>
      <c r="F17" s="74">
        <v>17.503487112823532</v>
      </c>
      <c r="G17" s="74"/>
      <c r="H17" s="19">
        <f t="shared" si="1"/>
        <v>17.690216441648737</v>
      </c>
      <c r="I17" s="19">
        <v>17.503189679146402</v>
      </c>
      <c r="J17" s="19"/>
      <c r="K17" s="57">
        <v>69.596000000000004</v>
      </c>
      <c r="L17" s="72">
        <v>3.9</v>
      </c>
      <c r="Q17">
        <v>179.1</v>
      </c>
      <c r="S17" s="75">
        <v>1634.11</v>
      </c>
      <c r="T17">
        <f t="shared" si="0"/>
        <v>45.885380577038262</v>
      </c>
    </row>
    <row r="18" spans="1:20" ht="15.75" x14ac:dyDescent="0.25">
      <c r="A18" s="64">
        <v>28095</v>
      </c>
      <c r="B18" s="37">
        <v>184.3</v>
      </c>
      <c r="C18" s="30"/>
      <c r="E18" s="19">
        <v>175.80969539531571</v>
      </c>
      <c r="F18" s="74">
        <v>18.011684393597861</v>
      </c>
      <c r="G18" s="74"/>
      <c r="H18" s="19">
        <f t="shared" si="1"/>
        <v>18.20383523280772</v>
      </c>
      <c r="I18" s="19">
        <v>18.011378324213748</v>
      </c>
      <c r="J18" s="19"/>
      <c r="K18" s="57">
        <v>71.731999999999999</v>
      </c>
      <c r="L18" s="72">
        <v>4</v>
      </c>
      <c r="Q18">
        <v>184.3</v>
      </c>
      <c r="S18" s="75">
        <v>1678.42</v>
      </c>
      <c r="T18">
        <f t="shared" si="0"/>
        <v>47.217619432429665</v>
      </c>
    </row>
    <row r="19" spans="1:20" ht="15.75" x14ac:dyDescent="0.25">
      <c r="A19" s="66">
        <v>28185</v>
      </c>
      <c r="B19" s="35">
        <v>102.3</v>
      </c>
      <c r="C19" s="30"/>
      <c r="E19" s="19">
        <v>179.84455524364188</v>
      </c>
      <c r="F19" s="74">
        <v>18.425953134650609</v>
      </c>
      <c r="G19" s="74"/>
      <c r="H19" s="19">
        <f t="shared" ref="H19:H51" si="2">B19*B$18/100*O$84</f>
        <v>18.622523443162294</v>
      </c>
      <c r="I19" s="19">
        <v>18.425640025670663</v>
      </c>
      <c r="J19" s="19"/>
      <c r="K19" s="57">
        <v>73.513000000000005</v>
      </c>
      <c r="L19" s="72">
        <v>4.2</v>
      </c>
      <c r="Q19">
        <f t="shared" ref="Q19:Q51" si="3">Q18*0.01*B$19</f>
        <v>188.53890000000001</v>
      </c>
      <c r="S19" s="75">
        <v>1716.94</v>
      </c>
      <c r="T19">
        <f t="shared" si="0"/>
        <v>48.303624679375545</v>
      </c>
    </row>
    <row r="20" spans="1:20" ht="15.75" x14ac:dyDescent="0.25">
      <c r="A20" s="66">
        <v>28277</v>
      </c>
      <c r="B20" s="36">
        <v>105.7</v>
      </c>
      <c r="C20" s="30"/>
      <c r="E20" s="19">
        <v>183.95169061884613</v>
      </c>
      <c r="F20" s="74">
        <v>19.03835040403294</v>
      </c>
      <c r="G20" s="74"/>
      <c r="H20" s="19">
        <f t="shared" si="2"/>
        <v>19.24145384107776</v>
      </c>
      <c r="I20" s="19">
        <v>19.038026888693931</v>
      </c>
      <c r="J20" s="19"/>
      <c r="K20" s="57">
        <v>75.634</v>
      </c>
      <c r="L20" s="72">
        <v>4.5</v>
      </c>
      <c r="Q20">
        <f t="shared" si="3"/>
        <v>192.87529470000001</v>
      </c>
      <c r="S20" s="75">
        <v>1756.15</v>
      </c>
      <c r="T20">
        <f t="shared" si="0"/>
        <v>49.414608047001188</v>
      </c>
    </row>
    <row r="21" spans="1:20" ht="15.75" x14ac:dyDescent="0.25">
      <c r="A21" s="66">
        <v>28369</v>
      </c>
      <c r="B21" s="36">
        <v>108.9</v>
      </c>
      <c r="C21" s="30"/>
      <c r="E21" s="19">
        <v>188.70825826454939</v>
      </c>
      <c r="F21" s="74">
        <v>19.614724304628076</v>
      </c>
      <c r="G21" s="74"/>
      <c r="H21" s="19">
        <f t="shared" si="2"/>
        <v>19.823976568527613</v>
      </c>
      <c r="I21" s="19">
        <v>19.614390995068778</v>
      </c>
      <c r="J21" s="19"/>
      <c r="K21" s="57">
        <v>77.805999999999997</v>
      </c>
      <c r="L21" s="72">
        <v>4.7</v>
      </c>
      <c r="Q21">
        <f t="shared" si="3"/>
        <v>197.3114264781</v>
      </c>
      <c r="S21" s="75">
        <v>1801.56</v>
      </c>
      <c r="T21">
        <f t="shared" si="0"/>
        <v>50.551144032082206</v>
      </c>
    </row>
    <row r="22" spans="1:20" ht="15.75" x14ac:dyDescent="0.25">
      <c r="A22" s="66">
        <v>28460</v>
      </c>
      <c r="B22" s="36">
        <v>112.1</v>
      </c>
      <c r="C22" s="30"/>
      <c r="E22" s="19">
        <v>194.45468638706166</v>
      </c>
      <c r="F22" s="74">
        <v>20.191098205223202</v>
      </c>
      <c r="G22" s="74"/>
      <c r="H22" s="19">
        <f t="shared" si="2"/>
        <v>20.406499295977451</v>
      </c>
      <c r="I22" s="19">
        <v>20.19075510144361</v>
      </c>
      <c r="J22" s="19"/>
      <c r="K22" s="57">
        <v>79.852999999999994</v>
      </c>
      <c r="L22" s="72">
        <v>4.5999999999999996</v>
      </c>
      <c r="Q22">
        <f t="shared" si="3"/>
        <v>201.84958928709631</v>
      </c>
      <c r="S22" s="75">
        <v>1856.42</v>
      </c>
      <c r="T22">
        <f t="shared" si="0"/>
        <v>51.713820344820107</v>
      </c>
    </row>
    <row r="23" spans="1:20" ht="15.75" x14ac:dyDescent="0.25">
      <c r="A23" s="65">
        <v>28550</v>
      </c>
      <c r="B23" s="38">
        <v>114.6</v>
      </c>
      <c r="C23" s="30"/>
      <c r="E23" s="19">
        <v>200.38442200527928</v>
      </c>
      <c r="F23" s="74">
        <v>20.641390315063148</v>
      </c>
      <c r="G23" s="74"/>
      <c r="H23" s="19">
        <f t="shared" si="2"/>
        <v>20.861595176797646</v>
      </c>
      <c r="I23" s="19">
        <v>20.641039559548954</v>
      </c>
      <c r="J23" s="19"/>
      <c r="K23" s="57">
        <v>82.222999999999999</v>
      </c>
      <c r="L23" s="72">
        <v>4.5</v>
      </c>
      <c r="Q23">
        <f t="shared" si="3"/>
        <v>206.4921298406995</v>
      </c>
      <c r="S23" s="75">
        <v>1913.03</v>
      </c>
      <c r="T23">
        <f t="shared" si="0"/>
        <v>52.903238212750956</v>
      </c>
    </row>
    <row r="24" spans="1:20" ht="15.75" x14ac:dyDescent="0.25">
      <c r="A24" s="66">
        <v>28642</v>
      </c>
      <c r="B24" s="36">
        <v>119.4</v>
      </c>
      <c r="C24" s="30"/>
      <c r="E24" s="19">
        <v>206.23245485398249</v>
      </c>
      <c r="F24" s="74">
        <v>21.50595116595585</v>
      </c>
      <c r="G24" s="74"/>
      <c r="H24" s="19">
        <f t="shared" si="2"/>
        <v>21.735379267972416</v>
      </c>
      <c r="I24" s="19">
        <v>21.505585719111217</v>
      </c>
      <c r="J24" s="19"/>
      <c r="K24" s="57">
        <v>85.644999999999996</v>
      </c>
      <c r="L24" s="72">
        <v>4.5</v>
      </c>
      <c r="Q24">
        <f t="shared" si="3"/>
        <v>211.24144882703558</v>
      </c>
      <c r="S24" s="75">
        <v>1968.86</v>
      </c>
      <c r="T24">
        <f t="shared" si="0"/>
        <v>54.120012691644227</v>
      </c>
    </row>
    <row r="25" spans="1:20" ht="15.75" x14ac:dyDescent="0.25">
      <c r="A25" s="66">
        <v>28734</v>
      </c>
      <c r="B25" s="36">
        <v>122.9</v>
      </c>
      <c r="C25" s="30"/>
      <c r="E25" s="19">
        <v>212.16009552939207</v>
      </c>
      <c r="F25" s="74">
        <v>22.136360119731776</v>
      </c>
      <c r="G25" s="74"/>
      <c r="H25" s="19">
        <f t="shared" si="2"/>
        <v>22.372513501120689</v>
      </c>
      <c r="I25" s="19">
        <v>22.135983960458699</v>
      </c>
      <c r="J25" s="19"/>
      <c r="K25" s="57">
        <v>88.963999999999999</v>
      </c>
      <c r="L25" s="72">
        <v>4.8</v>
      </c>
      <c r="Q25">
        <f t="shared" si="3"/>
        <v>216.10000215005741</v>
      </c>
      <c r="S25" s="75">
        <v>2025.45</v>
      </c>
      <c r="T25">
        <f t="shared" si="0"/>
        <v>55.364772983552044</v>
      </c>
    </row>
    <row r="26" spans="1:20" ht="15.75" x14ac:dyDescent="0.25">
      <c r="A26" s="64">
        <v>28825</v>
      </c>
      <c r="B26" s="37">
        <v>126.2</v>
      </c>
      <c r="C26" s="30"/>
      <c r="E26" s="19">
        <v>217.51791176100892</v>
      </c>
      <c r="F26" s="74">
        <v>22.730745704720501</v>
      </c>
      <c r="G26" s="74"/>
      <c r="H26" s="19">
        <f t="shared" si="2"/>
        <v>22.973240063803345</v>
      </c>
      <c r="I26" s="19">
        <v>22.730359445157752</v>
      </c>
      <c r="J26" s="19"/>
      <c r="K26" s="57">
        <v>91.784000000000006</v>
      </c>
      <c r="L26" s="72">
        <v>5</v>
      </c>
      <c r="Q26">
        <f t="shared" si="3"/>
        <v>221.07030219950875</v>
      </c>
      <c r="S26" s="75">
        <v>2076.6</v>
      </c>
      <c r="T26">
        <f t="shared" si="0"/>
        <v>56.638162762173749</v>
      </c>
    </row>
    <row r="27" spans="1:20" ht="15.75" x14ac:dyDescent="0.25">
      <c r="A27" s="66">
        <v>28915</v>
      </c>
      <c r="B27" s="36">
        <v>129.80000000000001</v>
      </c>
      <c r="C27" s="30"/>
      <c r="E27" s="19">
        <v>222.82230695102024</v>
      </c>
      <c r="F27" s="74">
        <v>23.379166342890024</v>
      </c>
      <c r="G27" s="74"/>
      <c r="H27" s="19">
        <f t="shared" si="2"/>
        <v>23.628578132184423</v>
      </c>
      <c r="I27" s="19">
        <v>23.378769064829445</v>
      </c>
      <c r="J27" s="19"/>
      <c r="K27" s="57">
        <v>95.058999999999997</v>
      </c>
      <c r="L27" s="72">
        <v>5.0999999999999996</v>
      </c>
      <c r="Q27">
        <f t="shared" si="3"/>
        <v>226.15491915009747</v>
      </c>
      <c r="S27" s="75">
        <v>2127.2399999999998</v>
      </c>
      <c r="T27">
        <f t="shared" si="0"/>
        <v>57.940840505703747</v>
      </c>
    </row>
    <row r="28" spans="1:20" ht="15.75" x14ac:dyDescent="0.25">
      <c r="A28" s="66">
        <v>29007</v>
      </c>
      <c r="B28" s="36">
        <v>134</v>
      </c>
      <c r="C28" s="30"/>
      <c r="E28" s="19">
        <v>228.93430259353923</v>
      </c>
      <c r="F28" s="74">
        <v>24.135657087421134</v>
      </c>
      <c r="G28" s="74"/>
      <c r="H28" s="19">
        <f t="shared" si="2"/>
        <v>24.393139211962346</v>
      </c>
      <c r="I28" s="19">
        <v>24.135246954446423</v>
      </c>
      <c r="J28" s="19"/>
      <c r="K28" s="57">
        <v>97.570999999999998</v>
      </c>
      <c r="L28" s="72">
        <v>5.2</v>
      </c>
      <c r="Q28">
        <f t="shared" si="3"/>
        <v>231.35648229054971</v>
      </c>
      <c r="S28" s="75">
        <v>2185.59</v>
      </c>
      <c r="T28">
        <f t="shared" si="0"/>
        <v>59.273479837334932</v>
      </c>
    </row>
    <row r="29" spans="1:20" ht="15.75" x14ac:dyDescent="0.25">
      <c r="A29" s="66">
        <v>29099</v>
      </c>
      <c r="B29" s="36">
        <v>138.9</v>
      </c>
      <c r="C29" s="30"/>
      <c r="E29" s="19">
        <v>236.53789751539782</v>
      </c>
      <c r="F29" s="74">
        <v>25.01822962270743</v>
      </c>
      <c r="G29" s="74"/>
      <c r="H29" s="19">
        <f t="shared" si="2"/>
        <v>25.285127138369926</v>
      </c>
      <c r="I29" s="19">
        <v>25.0178044923329</v>
      </c>
      <c r="J29" s="19"/>
      <c r="K29" s="57">
        <v>101.181</v>
      </c>
      <c r="L29" s="72">
        <v>5.3</v>
      </c>
      <c r="Q29">
        <f t="shared" si="3"/>
        <v>236.67768138323234</v>
      </c>
      <c r="S29" s="75">
        <v>2258.1799999999998</v>
      </c>
      <c r="T29">
        <f t="shared" si="0"/>
        <v>60.636769873593636</v>
      </c>
    </row>
    <row r="30" spans="1:20" ht="15.75" x14ac:dyDescent="0.25">
      <c r="A30" s="64">
        <v>29190</v>
      </c>
      <c r="B30" s="40">
        <v>143.6</v>
      </c>
      <c r="C30" s="30"/>
      <c r="E30" s="19">
        <v>245.58805044622281</v>
      </c>
      <c r="F30" s="74">
        <v>25.864778789206529</v>
      </c>
      <c r="G30" s="74"/>
      <c r="H30" s="19">
        <f t="shared" si="2"/>
        <v>26.140707394311885</v>
      </c>
      <c r="I30" s="19">
        <v>25.864339273570945</v>
      </c>
      <c r="J30" s="19"/>
      <c r="K30" s="57">
        <v>104.395</v>
      </c>
      <c r="L30" s="72">
        <v>5.4</v>
      </c>
      <c r="Q30">
        <f t="shared" si="3"/>
        <v>242.1212680550467</v>
      </c>
      <c r="S30" s="75">
        <v>2344.58</v>
      </c>
      <c r="T30">
        <f t="shared" si="0"/>
        <v>62.031415580686286</v>
      </c>
    </row>
    <row r="31" spans="1:20" ht="15.75" x14ac:dyDescent="0.25">
      <c r="A31" s="67">
        <v>29281</v>
      </c>
      <c r="B31" s="42">
        <v>149.1</v>
      </c>
      <c r="C31" s="30"/>
      <c r="E31" s="19">
        <v>254.12808480328488</v>
      </c>
      <c r="F31" s="74">
        <v>26.85542143085441</v>
      </c>
      <c r="G31" s="74"/>
      <c r="H31" s="19">
        <f t="shared" si="2"/>
        <v>27.141918332116312</v>
      </c>
      <c r="I31" s="19">
        <v>26.854965081402703</v>
      </c>
      <c r="J31" s="19"/>
      <c r="K31" s="57">
        <v>108.79300000000001</v>
      </c>
      <c r="L31" s="72">
        <v>5.5</v>
      </c>
      <c r="Q31">
        <f t="shared" si="3"/>
        <v>247.69005722031278</v>
      </c>
      <c r="S31" s="75">
        <v>2426.11</v>
      </c>
      <c r="T31">
        <f t="shared" si="0"/>
        <v>63.458138139042077</v>
      </c>
    </row>
    <row r="32" spans="1:20" ht="15.75" x14ac:dyDescent="0.25">
      <c r="A32" s="67">
        <v>29373</v>
      </c>
      <c r="B32" s="42">
        <v>155.4</v>
      </c>
      <c r="C32" s="30"/>
      <c r="E32" s="19">
        <v>263.87480621779025</v>
      </c>
      <c r="F32" s="74">
        <v>27.99015754765108</v>
      </c>
      <c r="G32" s="74"/>
      <c r="H32" s="19">
        <f t="shared" si="2"/>
        <v>28.288759951783195</v>
      </c>
      <c r="I32" s="19">
        <v>27.989681915828164</v>
      </c>
      <c r="J32" s="19"/>
      <c r="K32" s="57">
        <v>111.52500000000001</v>
      </c>
      <c r="L32" s="72">
        <v>5.5</v>
      </c>
      <c r="Q32">
        <f t="shared" si="3"/>
        <v>253.38692853637994</v>
      </c>
      <c r="S32" s="75">
        <v>2519.16</v>
      </c>
      <c r="T32">
        <f t="shared" si="0"/>
        <v>64.917675316240036</v>
      </c>
    </row>
    <row r="33" spans="1:20" ht="15.75" x14ac:dyDescent="0.25">
      <c r="A33" s="67">
        <v>29465</v>
      </c>
      <c r="B33" s="42">
        <v>160.69999999999999</v>
      </c>
      <c r="C33" s="30"/>
      <c r="E33" s="19">
        <v>273.07055767377551</v>
      </c>
      <c r="F33" s="74">
        <v>28.944776820511763</v>
      </c>
      <c r="G33" s="74"/>
      <c r="H33" s="19">
        <f t="shared" si="2"/>
        <v>29.253563219122004</v>
      </c>
      <c r="I33" s="19">
        <v>28.944284967011491</v>
      </c>
      <c r="J33" s="19"/>
      <c r="K33" s="57">
        <v>114.51</v>
      </c>
      <c r="L33" s="72">
        <v>5.6</v>
      </c>
      <c r="Q33">
        <f t="shared" si="3"/>
        <v>259.2148278927167</v>
      </c>
      <c r="S33" s="75">
        <v>2606.9499999999998</v>
      </c>
      <c r="T33">
        <f t="shared" si="0"/>
        <v>66.410781848513565</v>
      </c>
    </row>
    <row r="34" spans="1:20" ht="15.75" x14ac:dyDescent="0.25">
      <c r="A34" s="68">
        <v>29556</v>
      </c>
      <c r="B34" s="44">
        <v>165.7</v>
      </c>
      <c r="C34" s="30"/>
      <c r="E34" s="19">
        <v>281.28482842418401</v>
      </c>
      <c r="F34" s="74">
        <v>29.845361040191658</v>
      </c>
      <c r="G34" s="74"/>
      <c r="H34" s="19">
        <f t="shared" si="2"/>
        <v>30.163754980762388</v>
      </c>
      <c r="I34" s="19">
        <v>29.844853883222179</v>
      </c>
      <c r="J34" s="19"/>
      <c r="K34" s="57">
        <v>116.863</v>
      </c>
      <c r="L34" s="72">
        <v>5.8</v>
      </c>
      <c r="Q34">
        <f t="shared" si="3"/>
        <v>265.1767689342492</v>
      </c>
      <c r="S34" s="75">
        <v>2685.37</v>
      </c>
      <c r="T34">
        <f t="shared" si="0"/>
        <v>67.938229831029389</v>
      </c>
    </row>
    <row r="35" spans="1:20" ht="15.75" x14ac:dyDescent="0.25">
      <c r="A35" s="67">
        <v>29646</v>
      </c>
      <c r="B35" s="42">
        <v>170.3</v>
      </c>
      <c r="C35" s="30"/>
      <c r="E35" s="19">
        <v>289.14295889722212</v>
      </c>
      <c r="F35" s="74">
        <v>30.673898522297158</v>
      </c>
      <c r="G35" s="74"/>
      <c r="H35" s="19">
        <f t="shared" si="2"/>
        <v>31.001131401471547</v>
      </c>
      <c r="I35" s="19">
        <v>30.673377286136017</v>
      </c>
      <c r="J35" s="19"/>
      <c r="K35" s="57">
        <v>120.584</v>
      </c>
      <c r="L35" s="72">
        <v>6.2</v>
      </c>
      <c r="Q35">
        <f t="shared" si="3"/>
        <v>271.27583461973694</v>
      </c>
      <c r="S35" s="75">
        <v>2760.39</v>
      </c>
      <c r="T35">
        <f t="shared" si="0"/>
        <v>69.500809117143064</v>
      </c>
    </row>
    <row r="36" spans="1:20" ht="15.75" x14ac:dyDescent="0.25">
      <c r="A36" s="67">
        <v>29738</v>
      </c>
      <c r="B36" s="42">
        <v>178</v>
      </c>
      <c r="C36" s="30"/>
      <c r="E36" s="19">
        <v>299.00699710897896</v>
      </c>
      <c r="F36" s="74">
        <v>32.060798220604198</v>
      </c>
      <c r="G36" s="74"/>
      <c r="H36" s="19">
        <f t="shared" si="2"/>
        <v>32.40282671439774</v>
      </c>
      <c r="I36" s="19">
        <v>32.060253417100476</v>
      </c>
      <c r="J36" s="19"/>
      <c r="K36" s="57">
        <v>124.70699999999999</v>
      </c>
      <c r="L36" s="72">
        <v>6.5</v>
      </c>
      <c r="Q36">
        <f t="shared" si="3"/>
        <v>277.51517881599091</v>
      </c>
      <c r="S36" s="75">
        <v>2854.56</v>
      </c>
      <c r="T36">
        <f t="shared" si="0"/>
        <v>71.099327726837359</v>
      </c>
    </row>
    <row r="37" spans="1:20" ht="15.75" x14ac:dyDescent="0.25">
      <c r="A37" s="67">
        <v>29830</v>
      </c>
      <c r="B37" s="42">
        <v>185.1</v>
      </c>
      <c r="C37" s="30"/>
      <c r="E37" s="19">
        <v>310.58784095194204</v>
      </c>
      <c r="F37" s="74">
        <v>33.339627812549637</v>
      </c>
      <c r="G37" s="74"/>
      <c r="H37" s="19">
        <f t="shared" si="2"/>
        <v>33.695299015927084</v>
      </c>
      <c r="I37" s="19">
        <v>33.339061278119644</v>
      </c>
      <c r="J37" s="19"/>
      <c r="K37" s="57">
        <v>129.577</v>
      </c>
      <c r="L37" s="72">
        <v>6.8</v>
      </c>
      <c r="Q37">
        <f t="shared" si="3"/>
        <v>283.89802792875867</v>
      </c>
      <c r="S37" s="75">
        <v>2965.12</v>
      </c>
      <c r="T37">
        <f t="shared" si="0"/>
        <v>72.734612264554613</v>
      </c>
    </row>
    <row r="38" spans="1:20" ht="15.75" x14ac:dyDescent="0.25">
      <c r="A38" s="68">
        <v>29921</v>
      </c>
      <c r="B38" s="44">
        <v>192.8</v>
      </c>
      <c r="C38" s="30"/>
      <c r="E38" s="19">
        <v>323.00980433234179</v>
      </c>
      <c r="F38" s="74">
        <v>34.726527510856684</v>
      </c>
      <c r="G38" s="74"/>
      <c r="H38" s="19">
        <f t="shared" si="2"/>
        <v>35.096994328853285</v>
      </c>
      <c r="I38" s="19">
        <v>34.725937409084104</v>
      </c>
      <c r="J38" s="19"/>
      <c r="K38" s="57">
        <v>134.97</v>
      </c>
      <c r="L38" s="72">
        <v>6.9</v>
      </c>
      <c r="Q38">
        <f t="shared" si="3"/>
        <v>290.4276825711201</v>
      </c>
      <c r="S38" s="75">
        <v>3083.71</v>
      </c>
      <c r="T38">
        <f t="shared" si="0"/>
        <v>74.407508346639361</v>
      </c>
    </row>
    <row r="39" spans="1:20" ht="15.75" x14ac:dyDescent="0.25">
      <c r="A39" s="67">
        <v>30011</v>
      </c>
      <c r="B39" s="42">
        <v>201.8</v>
      </c>
      <c r="C39" s="30"/>
      <c r="E39" s="19">
        <v>334.51418276281061</v>
      </c>
      <c r="F39" s="74">
        <v>36.347579106280484</v>
      </c>
      <c r="G39" s="74"/>
      <c r="H39" s="19">
        <f t="shared" si="2"/>
        <v>36.735339499805981</v>
      </c>
      <c r="I39" s="19">
        <v>36.346961458263351</v>
      </c>
      <c r="J39" s="19"/>
      <c r="K39" s="57">
        <v>140.55199999999999</v>
      </c>
      <c r="L39" s="72">
        <v>7</v>
      </c>
      <c r="Q39">
        <f t="shared" si="3"/>
        <v>297.10751927025586</v>
      </c>
      <c r="S39" s="75">
        <v>3193.54</v>
      </c>
      <c r="T39">
        <f t="shared" si="0"/>
        <v>76.118881038612059</v>
      </c>
    </row>
    <row r="40" spans="1:20" ht="15.75" x14ac:dyDescent="0.25">
      <c r="A40" s="67">
        <v>30103</v>
      </c>
      <c r="B40" s="42">
        <v>207.8</v>
      </c>
      <c r="C40" s="30"/>
      <c r="E40" s="19">
        <v>343.10240080445806</v>
      </c>
      <c r="F40" s="74">
        <v>37.428280169896361</v>
      </c>
      <c r="G40" s="74"/>
      <c r="H40" s="19">
        <f t="shared" si="2"/>
        <v>37.827569613774443</v>
      </c>
      <c r="I40" s="19">
        <v>37.427644157716173</v>
      </c>
      <c r="J40" s="19"/>
      <c r="K40" s="57">
        <v>145.46299999999999</v>
      </c>
      <c r="L40" s="72">
        <v>7.1</v>
      </c>
      <c r="Q40">
        <f t="shared" si="3"/>
        <v>303.94099221347176</v>
      </c>
      <c r="S40" s="75">
        <v>3275.53</v>
      </c>
      <c r="T40">
        <f t="shared" si="0"/>
        <v>77.869615302500137</v>
      </c>
    </row>
    <row r="41" spans="1:20" ht="15.75" x14ac:dyDescent="0.25">
      <c r="A41" s="67">
        <v>30195</v>
      </c>
      <c r="B41" s="42">
        <v>208.3</v>
      </c>
      <c r="C41" s="30"/>
      <c r="E41" s="19">
        <v>348.11664641555285</v>
      </c>
      <c r="F41" s="74">
        <v>37.518338591864349</v>
      </c>
      <c r="G41" s="74"/>
      <c r="H41" s="19">
        <f t="shared" si="2"/>
        <v>37.918588789938482</v>
      </c>
      <c r="I41" s="19">
        <v>37.517701049337241</v>
      </c>
      <c r="J41" s="19"/>
      <c r="K41" s="57">
        <v>148.154</v>
      </c>
      <c r="L41" s="72">
        <v>7.2</v>
      </c>
      <c r="Q41">
        <f t="shared" si="3"/>
        <v>310.9316350343816</v>
      </c>
      <c r="S41" s="75">
        <v>3323.4</v>
      </c>
      <c r="T41">
        <f t="shared" si="0"/>
        <v>79.660616454457639</v>
      </c>
    </row>
    <row r="42" spans="1:20" ht="15.75" x14ac:dyDescent="0.25">
      <c r="A42" s="68">
        <v>30286</v>
      </c>
      <c r="B42" s="44">
        <v>217.1</v>
      </c>
      <c r="C42" s="30"/>
      <c r="E42" s="19">
        <v>354.41090208237313</v>
      </c>
      <c r="F42" s="74">
        <v>39.103366818500952</v>
      </c>
      <c r="G42" s="74"/>
      <c r="H42" s="19">
        <f t="shared" si="2"/>
        <v>39.520526290425558</v>
      </c>
      <c r="I42" s="19">
        <v>39.102702341868046</v>
      </c>
      <c r="J42" s="19"/>
      <c r="K42" s="57">
        <v>151.43899999999999</v>
      </c>
      <c r="L42" s="72">
        <v>7.3</v>
      </c>
      <c r="Q42">
        <f t="shared" si="3"/>
        <v>318.08306264017239</v>
      </c>
      <c r="S42" s="75">
        <v>3383.49</v>
      </c>
      <c r="T42">
        <f t="shared" si="0"/>
        <v>81.492810632910178</v>
      </c>
    </row>
    <row r="43" spans="1:20" ht="15.75" x14ac:dyDescent="0.25">
      <c r="A43" s="67">
        <v>30376</v>
      </c>
      <c r="B43" s="42">
        <v>223.7</v>
      </c>
      <c r="C43" s="30"/>
      <c r="E43" s="19">
        <v>363.63284032345922</v>
      </c>
      <c r="F43" s="74">
        <v>40.292137988478416</v>
      </c>
      <c r="G43" s="74"/>
      <c r="H43" s="19">
        <f t="shared" si="2"/>
        <v>40.721979415790869</v>
      </c>
      <c r="I43" s="19">
        <v>40.29145331126616</v>
      </c>
      <c r="J43" s="19"/>
      <c r="K43" s="57">
        <v>156.102</v>
      </c>
      <c r="L43" s="72">
        <v>7.3</v>
      </c>
      <c r="Q43">
        <f t="shared" si="3"/>
        <v>325.39897308089638</v>
      </c>
      <c r="S43" s="75">
        <v>3471.53</v>
      </c>
      <c r="T43">
        <f t="shared" si="0"/>
        <v>83.367145277467117</v>
      </c>
    </row>
    <row r="44" spans="1:20" ht="15.75" x14ac:dyDescent="0.25">
      <c r="A44" s="67">
        <v>30468</v>
      </c>
      <c r="B44" s="42">
        <v>229.4</v>
      </c>
      <c r="C44" s="30"/>
      <c r="E44" s="19">
        <v>371.57267356601164</v>
      </c>
      <c r="F44" s="74">
        <v>41.318803998913495</v>
      </c>
      <c r="G44" s="74"/>
      <c r="H44" s="19">
        <f t="shared" si="2"/>
        <v>41.759598024060914</v>
      </c>
      <c r="I44" s="19">
        <v>41.318101875746343</v>
      </c>
      <c r="J44" s="19"/>
      <c r="K44" s="57">
        <v>160.44800000000001</v>
      </c>
      <c r="L44" s="72">
        <v>7.3</v>
      </c>
      <c r="Q44">
        <f t="shared" si="3"/>
        <v>332.883149461757</v>
      </c>
      <c r="S44" s="75">
        <v>3547.33</v>
      </c>
      <c r="T44">
        <f t="shared" si="0"/>
        <v>85.284589618848855</v>
      </c>
    </row>
    <row r="45" spans="1:20" ht="15.75" x14ac:dyDescent="0.25">
      <c r="A45" s="67">
        <v>30560</v>
      </c>
      <c r="B45" s="42">
        <v>233.9</v>
      </c>
      <c r="C45" s="30"/>
      <c r="E45" s="19">
        <v>378.86412200946916</v>
      </c>
      <c r="F45" s="74">
        <v>42.129329796625392</v>
      </c>
      <c r="G45" s="74"/>
      <c r="H45" s="19">
        <f t="shared" si="2"/>
        <v>42.578770609537258</v>
      </c>
      <c r="I45" s="19">
        <v>42.128613900335964</v>
      </c>
      <c r="J45" s="19"/>
      <c r="K45" s="57">
        <v>165.05799999999999</v>
      </c>
      <c r="L45" s="72">
        <v>7.5</v>
      </c>
      <c r="Q45">
        <f t="shared" si="3"/>
        <v>340.53946189937739</v>
      </c>
      <c r="S45" s="75">
        <v>3616.94</v>
      </c>
      <c r="T45">
        <f t="shared" si="0"/>
        <v>87.246135180082376</v>
      </c>
    </row>
    <row r="46" spans="1:20" ht="15.75" x14ac:dyDescent="0.25">
      <c r="A46" s="68">
        <v>30651</v>
      </c>
      <c r="B46" s="44">
        <v>238.4</v>
      </c>
      <c r="C46" s="30"/>
      <c r="E46" s="19">
        <v>386.21213390874431</v>
      </c>
      <c r="F46" s="74">
        <v>42.939855594337295</v>
      </c>
      <c r="G46" s="74"/>
      <c r="H46" s="19">
        <f t="shared" si="2"/>
        <v>43.397943195013603</v>
      </c>
      <c r="I46" s="19">
        <v>42.939125924925577</v>
      </c>
      <c r="J46" s="19"/>
      <c r="K46" s="57">
        <v>168.44499999999999</v>
      </c>
      <c r="L46" s="72">
        <v>7.8</v>
      </c>
      <c r="Q46">
        <f t="shared" si="3"/>
        <v>348.37186952306303</v>
      </c>
      <c r="S46" s="75">
        <v>3687.09</v>
      </c>
      <c r="T46">
        <f t="shared" si="0"/>
        <v>89.25279628922425</v>
      </c>
    </row>
    <row r="47" spans="1:20" ht="15.75" x14ac:dyDescent="0.25">
      <c r="A47" s="67">
        <v>30742</v>
      </c>
      <c r="B47" s="42">
        <v>241.9</v>
      </c>
      <c r="C47" s="30"/>
      <c r="E47" s="19">
        <v>393.59156995014041</v>
      </c>
      <c r="F47" s="74">
        <v>43.570264548113229</v>
      </c>
      <c r="G47" s="74"/>
      <c r="H47" s="19">
        <f t="shared" si="2"/>
        <v>44.035077428161877</v>
      </c>
      <c r="I47" s="19">
        <v>43.569524166273062</v>
      </c>
      <c r="J47" s="19"/>
      <c r="K47" s="57">
        <v>172.03700000000001</v>
      </c>
      <c r="L47" s="72">
        <v>8.1999999999999993</v>
      </c>
      <c r="Q47">
        <f t="shared" si="3"/>
        <v>356.38442252209347</v>
      </c>
      <c r="S47" s="75">
        <v>3757.54</v>
      </c>
      <c r="T47">
        <f t="shared" si="0"/>
        <v>91.305610603876417</v>
      </c>
    </row>
    <row r="48" spans="1:20" ht="15.75" x14ac:dyDescent="0.25">
      <c r="A48" s="67">
        <v>30834</v>
      </c>
      <c r="B48" s="42">
        <v>246.8</v>
      </c>
      <c r="C48" s="30"/>
      <c r="E48" s="19">
        <v>400.77722378179078</v>
      </c>
      <c r="F48" s="74">
        <v>44.452837083399523</v>
      </c>
      <c r="G48" s="74"/>
      <c r="H48" s="19">
        <f t="shared" si="2"/>
        <v>44.927065354569457</v>
      </c>
      <c r="I48" s="19">
        <v>44.452081704159532</v>
      </c>
      <c r="J48" s="19"/>
      <c r="K48" s="57">
        <v>175.43600000000001</v>
      </c>
      <c r="L48" s="72">
        <v>8.6</v>
      </c>
      <c r="Q48">
        <f t="shared" si="3"/>
        <v>364.58126424010163</v>
      </c>
      <c r="S48" s="75">
        <v>3826.14</v>
      </c>
      <c r="T48">
        <f t="shared" si="0"/>
        <v>93.405639647765582</v>
      </c>
    </row>
    <row r="49" spans="1:20" ht="15.75" x14ac:dyDescent="0.25">
      <c r="A49" s="67">
        <v>30926</v>
      </c>
      <c r="B49" s="42">
        <v>249.4</v>
      </c>
      <c r="C49" s="30"/>
      <c r="E49" s="19">
        <v>407.02224829262167</v>
      </c>
      <c r="F49" s="74">
        <v>44.921140877633071</v>
      </c>
      <c r="G49" s="74"/>
      <c r="H49" s="19">
        <f t="shared" si="2"/>
        <v>45.400365070622456</v>
      </c>
      <c r="I49" s="19">
        <v>44.920377540589094</v>
      </c>
      <c r="J49" s="19"/>
      <c r="K49" s="57">
        <v>179.06100000000001</v>
      </c>
      <c r="L49" s="72">
        <v>8.8000000000000007</v>
      </c>
      <c r="Q49">
        <f t="shared" si="3"/>
        <v>372.96663331762397</v>
      </c>
      <c r="S49" s="75">
        <v>3885.76</v>
      </c>
      <c r="T49">
        <f t="shared" si="0"/>
        <v>95.55396935966418</v>
      </c>
    </row>
    <row r="50" spans="1:20" ht="15.75" x14ac:dyDescent="0.25">
      <c r="A50" s="68">
        <v>31017</v>
      </c>
      <c r="B50" s="44">
        <v>253.6</v>
      </c>
      <c r="C50" s="30"/>
      <c r="E50" s="19">
        <v>413.03473415175762</v>
      </c>
      <c r="F50" s="74">
        <v>45.677631622164178</v>
      </c>
      <c r="G50" s="74"/>
      <c r="H50" s="19">
        <f t="shared" si="2"/>
        <v>46.164926150400376</v>
      </c>
      <c r="I50" s="19">
        <v>45.676855430206068</v>
      </c>
      <c r="J50" s="19"/>
      <c r="K50" s="57">
        <v>180.58099999999999</v>
      </c>
      <c r="L50" s="72">
        <v>9</v>
      </c>
      <c r="Q50">
        <f t="shared" si="3"/>
        <v>381.54486588392933</v>
      </c>
      <c r="S50" s="75">
        <v>3943.16</v>
      </c>
      <c r="T50">
        <f t="shared" si="0"/>
        <v>97.75171065493646</v>
      </c>
    </row>
    <row r="51" spans="1:20" ht="15.75" x14ac:dyDescent="0.25">
      <c r="A51" s="67">
        <v>31107</v>
      </c>
      <c r="B51" s="42">
        <v>257.10000000000002</v>
      </c>
      <c r="C51" s="45">
        <v>100</v>
      </c>
      <c r="E51" s="19">
        <v>419.5950475552018</v>
      </c>
      <c r="F51" s="74">
        <v>46.308040575940105</v>
      </c>
      <c r="G51" s="74">
        <v>51.419038823055828</v>
      </c>
      <c r="H51" s="19">
        <f t="shared" si="2"/>
        <v>46.80206038354865</v>
      </c>
      <c r="I51" s="19">
        <v>46.307253671553553</v>
      </c>
      <c r="J51" s="19">
        <f t="shared" ref="J51:J81" si="4">P$84*R51</f>
        <v>46.227541954204426</v>
      </c>
      <c r="K51" s="57">
        <v>183.75899999999999</v>
      </c>
      <c r="L51" s="72">
        <v>9.1</v>
      </c>
      <c r="Q51">
        <f t="shared" si="3"/>
        <v>390.32039779925969</v>
      </c>
      <c r="R51">
        <v>100</v>
      </c>
      <c r="S51" s="75">
        <v>4005.79</v>
      </c>
      <c r="T51">
        <f>Q51/Q$51*100</f>
        <v>100</v>
      </c>
    </row>
    <row r="52" spans="1:20" ht="15.75" x14ac:dyDescent="0.25">
      <c r="A52" s="67">
        <v>31199</v>
      </c>
      <c r="B52" s="46">
        <v>101.43</v>
      </c>
      <c r="C52" s="47">
        <v>101.3</v>
      </c>
      <c r="E52" s="19">
        <v>425.30586164997698</v>
      </c>
      <c r="F52" s="74">
        <v>46.970245556176053</v>
      </c>
      <c r="G52" s="74">
        <v>52.087486327755556</v>
      </c>
      <c r="H52" s="19">
        <f>B52*Q$51/100*O$84</f>
        <v>39.104364638839584</v>
      </c>
      <c r="I52" s="19">
        <f t="shared" ref="I52:I81" si="5">Q52*O$84</f>
        <v>39.104364638839584</v>
      </c>
      <c r="J52" s="19">
        <f t="shared" si="4"/>
        <v>46.828499999609086</v>
      </c>
      <c r="K52" s="57">
        <v>188.27699999999999</v>
      </c>
      <c r="L52" s="72">
        <v>9.1</v>
      </c>
      <c r="Q52">
        <f t="shared" ref="Q52:Q63" si="6">Q51*0.01*B$52</f>
        <v>395.90197948778916</v>
      </c>
      <c r="R52" s="19">
        <f t="shared" ref="R52:R63" si="7">C52</f>
        <v>101.3</v>
      </c>
      <c r="S52" s="75">
        <v>4060.31</v>
      </c>
      <c r="T52">
        <f t="shared" ref="T52:T115" si="8">Q52/Q$51*100</f>
        <v>101.43000000000002</v>
      </c>
    </row>
    <row r="53" spans="1:20" ht="15.75" x14ac:dyDescent="0.25">
      <c r="A53" s="67">
        <v>31291</v>
      </c>
      <c r="B53" s="42">
        <v>102.63</v>
      </c>
      <c r="C53" s="47">
        <v>102.57</v>
      </c>
      <c r="E53" s="19">
        <v>430.97477688859101</v>
      </c>
      <c r="F53" s="74">
        <v>47.525942043087333</v>
      </c>
      <c r="G53" s="74">
        <v>52.740508120808357</v>
      </c>
      <c r="H53" s="19">
        <f t="shared" ref="H53:H64" si="9">B52*Q$51/100*O$84</f>
        <v>39.104364638839584</v>
      </c>
      <c r="I53" s="19">
        <f t="shared" si="5"/>
        <v>39.663557053174991</v>
      </c>
      <c r="J53" s="19">
        <f t="shared" si="4"/>
        <v>47.415589782427475</v>
      </c>
      <c r="K53" s="57">
        <v>191.691</v>
      </c>
      <c r="L53" s="72">
        <v>9.1</v>
      </c>
      <c r="Q53">
        <f t="shared" si="6"/>
        <v>401.56337779446454</v>
      </c>
      <c r="R53" s="19">
        <f t="shared" si="7"/>
        <v>102.57</v>
      </c>
      <c r="S53" s="75">
        <v>4114.43</v>
      </c>
      <c r="T53">
        <f t="shared" si="8"/>
        <v>102.88044900000001</v>
      </c>
    </row>
    <row r="54" spans="1:20" ht="15.75" x14ac:dyDescent="0.25">
      <c r="A54" s="68">
        <v>31382</v>
      </c>
      <c r="B54" s="44">
        <v>103.82</v>
      </c>
      <c r="C54" s="48">
        <v>103.82</v>
      </c>
      <c r="E54" s="19">
        <v>436.70863535425485</v>
      </c>
      <c r="F54" s="74">
        <v>48.077007725941023</v>
      </c>
      <c r="G54" s="74">
        <v>53.383246106096557</v>
      </c>
      <c r="H54" s="19">
        <f t="shared" si="9"/>
        <v>39.567001310106534</v>
      </c>
      <c r="I54" s="19">
        <f t="shared" si="5"/>
        <v>40.2307459190354</v>
      </c>
      <c r="J54" s="19">
        <f t="shared" si="4"/>
        <v>47.99343405685503</v>
      </c>
      <c r="K54" s="57">
        <v>194.49700000000001</v>
      </c>
      <c r="L54" s="72">
        <v>9.1</v>
      </c>
      <c r="Q54">
        <f t="shared" si="6"/>
        <v>407.30573409692545</v>
      </c>
      <c r="R54" s="19">
        <f t="shared" si="7"/>
        <v>103.82</v>
      </c>
      <c r="S54" s="75">
        <v>4169.17</v>
      </c>
      <c r="T54">
        <f t="shared" si="8"/>
        <v>104.35163942070002</v>
      </c>
    </row>
    <row r="55" spans="1:20" ht="15.75" x14ac:dyDescent="0.25">
      <c r="A55" s="67">
        <v>31472</v>
      </c>
      <c r="B55" s="42">
        <v>104.75</v>
      </c>
      <c r="C55" s="47">
        <v>104.71</v>
      </c>
      <c r="E55" s="19">
        <v>441.7082163656932</v>
      </c>
      <c r="F55" s="74">
        <v>48.507672503297265</v>
      </c>
      <c r="G55" s="74">
        <v>53.840875551621757</v>
      </c>
      <c r="H55" s="19">
        <f t="shared" si="9"/>
        <v>40.025782675779602</v>
      </c>
      <c r="I55" s="19">
        <f t="shared" si="5"/>
        <v>40.806045585677609</v>
      </c>
      <c r="J55" s="19">
        <f t="shared" si="4"/>
        <v>48.404859180247449</v>
      </c>
      <c r="K55" s="57">
        <v>198.41399999999999</v>
      </c>
      <c r="L55" s="72">
        <v>9</v>
      </c>
      <c r="Q55">
        <f t="shared" si="6"/>
        <v>413.13020609451155</v>
      </c>
      <c r="R55" s="19">
        <f t="shared" si="7"/>
        <v>104.71</v>
      </c>
      <c r="S55" s="75">
        <v>4216.8999999999996</v>
      </c>
      <c r="T55">
        <f t="shared" si="8"/>
        <v>105.84386786441607</v>
      </c>
    </row>
    <row r="56" spans="1:20" ht="15.75" x14ac:dyDescent="0.25">
      <c r="A56" s="67">
        <v>31564</v>
      </c>
      <c r="B56" s="42">
        <v>105.79</v>
      </c>
      <c r="C56" s="47">
        <v>105.73</v>
      </c>
      <c r="E56" s="19">
        <v>445.5555788326979</v>
      </c>
      <c r="F56" s="74">
        <v>48.989276125287041</v>
      </c>
      <c r="G56" s="74">
        <v>54.365349747616932</v>
      </c>
      <c r="H56" s="19">
        <f t="shared" si="9"/>
        <v>40.384326096011492</v>
      </c>
      <c r="I56" s="19">
        <f t="shared" si="5"/>
        <v>41.389572037552803</v>
      </c>
      <c r="J56" s="19">
        <f t="shared" si="4"/>
        <v>48.876380108180342</v>
      </c>
      <c r="K56" s="57">
        <v>202.607</v>
      </c>
      <c r="L56" s="72">
        <v>9.1</v>
      </c>
      <c r="Q56">
        <f t="shared" si="6"/>
        <v>419.03796804166308</v>
      </c>
      <c r="R56" s="19">
        <f t="shared" si="7"/>
        <v>105.73</v>
      </c>
      <c r="S56" s="75">
        <v>4253.63</v>
      </c>
      <c r="T56">
        <f t="shared" si="8"/>
        <v>107.35743517487721</v>
      </c>
    </row>
    <row r="57" spans="1:20" ht="15.75" x14ac:dyDescent="0.25">
      <c r="A57" s="67">
        <v>31656</v>
      </c>
      <c r="B57" s="42">
        <v>106.58</v>
      </c>
      <c r="C57" s="47">
        <v>106.46</v>
      </c>
      <c r="E57" s="19">
        <v>449.08555746428124</v>
      </c>
      <c r="F57" s="74">
        <v>49.355109645836976</v>
      </c>
      <c r="G57" s="74">
        <v>54.740708731025229</v>
      </c>
      <c r="H57" s="19">
        <f t="shared" si="9"/>
        <v>40.785277877776196</v>
      </c>
      <c r="I57" s="19">
        <f t="shared" si="5"/>
        <v>41.981442917689812</v>
      </c>
      <c r="J57" s="19">
        <f t="shared" si="4"/>
        <v>49.213841164446031</v>
      </c>
      <c r="K57" s="57">
        <v>206.148</v>
      </c>
      <c r="L57" s="72">
        <v>9.1</v>
      </c>
      <c r="Q57">
        <f t="shared" si="6"/>
        <v>425.03021098465888</v>
      </c>
      <c r="R57" s="19">
        <f t="shared" si="7"/>
        <v>106.46</v>
      </c>
      <c r="S57" s="75">
        <v>4287.33</v>
      </c>
      <c r="T57">
        <f t="shared" si="8"/>
        <v>108.89264649787795</v>
      </c>
    </row>
    <row r="58" spans="1:20" ht="15.75" x14ac:dyDescent="0.25">
      <c r="A58" s="68">
        <v>31747</v>
      </c>
      <c r="B58" s="44">
        <v>107.2</v>
      </c>
      <c r="C58" s="48">
        <v>107.1</v>
      </c>
      <c r="E58" s="19">
        <v>452.67524196589443</v>
      </c>
      <c r="F58" s="74">
        <v>49.642219497407801</v>
      </c>
      <c r="G58" s="74">
        <v>55.069790579492789</v>
      </c>
      <c r="H58" s="19">
        <f t="shared" si="9"/>
        <v>41.0898470196936</v>
      </c>
      <c r="I58" s="19">
        <f t="shared" si="5"/>
        <v>42.581777551412777</v>
      </c>
      <c r="J58" s="19">
        <f t="shared" si="4"/>
        <v>49.50969743295294</v>
      </c>
      <c r="K58" s="57">
        <v>207.60900000000001</v>
      </c>
      <c r="L58" s="72">
        <v>9.1999999999999993</v>
      </c>
      <c r="Q58">
        <f t="shared" si="6"/>
        <v>431.10814300173956</v>
      </c>
      <c r="R58" s="19">
        <f t="shared" si="7"/>
        <v>107.1</v>
      </c>
      <c r="S58" s="75">
        <v>4321.6000000000004</v>
      </c>
      <c r="T58">
        <f t="shared" si="8"/>
        <v>110.44981134279763</v>
      </c>
    </row>
    <row r="59" spans="1:20" ht="15.75" x14ac:dyDescent="0.25">
      <c r="A59" s="67">
        <v>31837</v>
      </c>
      <c r="B59" s="42">
        <v>108.28</v>
      </c>
      <c r="C59" s="47">
        <v>108.1</v>
      </c>
      <c r="E59" s="19">
        <v>456.26911635312359</v>
      </c>
      <c r="F59" s="74">
        <v>50.142346335627948</v>
      </c>
      <c r="G59" s="74">
        <v>55.583980967723349</v>
      </c>
      <c r="H59" s="19">
        <f t="shared" si="9"/>
        <v>41.328875966514858</v>
      </c>
      <c r="I59" s="19">
        <f t="shared" si="5"/>
        <v>43.190696970397987</v>
      </c>
      <c r="J59" s="19">
        <f t="shared" si="4"/>
        <v>49.971972852494986</v>
      </c>
      <c r="K59" s="57">
        <v>208.46899999999999</v>
      </c>
      <c r="L59" s="72">
        <v>9.3000000000000007</v>
      </c>
      <c r="Q59">
        <f t="shared" si="6"/>
        <v>437.2729894466645</v>
      </c>
      <c r="R59" s="19">
        <f t="shared" si="7"/>
        <v>108.1</v>
      </c>
      <c r="S59" s="75">
        <v>4355.91</v>
      </c>
      <c r="T59">
        <f t="shared" si="8"/>
        <v>112.02924364499964</v>
      </c>
    </row>
    <row r="60" spans="1:20" ht="15.75" x14ac:dyDescent="0.25">
      <c r="A60" s="67">
        <v>31929</v>
      </c>
      <c r="B60" s="42">
        <v>109.15</v>
      </c>
      <c r="C60" s="47">
        <v>109.1</v>
      </c>
      <c r="E60" s="19">
        <v>460.30397620144976</v>
      </c>
      <c r="F60" s="74">
        <v>50.545226288638631</v>
      </c>
      <c r="G60" s="74">
        <v>56.098171355953909</v>
      </c>
      <c r="H60" s="19">
        <f t="shared" si="9"/>
        <v>41.745248970655133</v>
      </c>
      <c r="I60" s="19">
        <f t="shared" si="5"/>
        <v>43.80832393707469</v>
      </c>
      <c r="J60" s="19">
        <f t="shared" si="4"/>
        <v>50.434248272037024</v>
      </c>
      <c r="K60" s="57">
        <v>212.33099999999999</v>
      </c>
      <c r="L60" s="72">
        <v>9.3000000000000007</v>
      </c>
      <c r="Q60">
        <f t="shared" si="6"/>
        <v>443.52599319575188</v>
      </c>
      <c r="R60" s="19">
        <f t="shared" si="7"/>
        <v>109.1</v>
      </c>
      <c r="S60" s="75">
        <v>4394.43</v>
      </c>
      <c r="T60">
        <f t="shared" si="8"/>
        <v>113.63126182912318</v>
      </c>
    </row>
    <row r="61" spans="1:20" ht="15.75" x14ac:dyDescent="0.25">
      <c r="A61" s="67">
        <v>32021</v>
      </c>
      <c r="B61" s="42">
        <v>110.07</v>
      </c>
      <c r="C61" s="47">
        <v>110.13</v>
      </c>
      <c r="E61" s="19">
        <v>464.85942933757912</v>
      </c>
      <c r="F61" s="74">
        <v>50.971260261937282</v>
      </c>
      <c r="G61" s="74">
        <v>56.627787455831381</v>
      </c>
      <c r="H61" s="19">
        <f t="shared" si="9"/>
        <v>42.080660557323668</v>
      </c>
      <c r="I61" s="19">
        <f t="shared" si="5"/>
        <v>44.434782969374858</v>
      </c>
      <c r="J61" s="19">
        <f t="shared" si="4"/>
        <v>50.910391954165334</v>
      </c>
      <c r="K61" s="57">
        <v>215.61099999999999</v>
      </c>
      <c r="L61" s="72">
        <v>9.1999999999999993</v>
      </c>
      <c r="Q61">
        <f t="shared" si="6"/>
        <v>449.86841489845114</v>
      </c>
      <c r="R61" s="19">
        <f t="shared" si="7"/>
        <v>110.13</v>
      </c>
      <c r="S61" s="75">
        <v>4437.92</v>
      </c>
      <c r="T61">
        <f t="shared" si="8"/>
        <v>115.25618887327963</v>
      </c>
    </row>
    <row r="62" spans="1:20" ht="15.75" x14ac:dyDescent="0.25">
      <c r="A62" s="68">
        <v>32112</v>
      </c>
      <c r="B62" s="44">
        <v>110.96</v>
      </c>
      <c r="C62" s="48">
        <v>111.01</v>
      </c>
      <c r="E62" s="19">
        <v>470.39007835086107</v>
      </c>
      <c r="F62" s="74">
        <v>51.383401823063139</v>
      </c>
      <c r="G62" s="74">
        <v>57.080274997474277</v>
      </c>
      <c r="H62" s="19">
        <f t="shared" si="9"/>
        <v>42.43534867196167</v>
      </c>
      <c r="I62" s="19">
        <f t="shared" si="5"/>
        <v>45.070200365836918</v>
      </c>
      <c r="J62" s="19">
        <f t="shared" si="4"/>
        <v>51.317194323362337</v>
      </c>
      <c r="K62" s="57">
        <v>219.93199999999999</v>
      </c>
      <c r="L62" s="72">
        <v>9.1</v>
      </c>
      <c r="Q62">
        <f t="shared" si="6"/>
        <v>456.30153323149904</v>
      </c>
      <c r="R62" s="19">
        <f t="shared" si="7"/>
        <v>111.01</v>
      </c>
      <c r="S62" s="75">
        <v>4490.72</v>
      </c>
      <c r="T62">
        <f t="shared" si="8"/>
        <v>116.90435237416754</v>
      </c>
    </row>
    <row r="63" spans="1:20" ht="15.75" x14ac:dyDescent="0.25">
      <c r="A63" s="67">
        <v>32203</v>
      </c>
      <c r="B63" s="42">
        <v>111.87</v>
      </c>
      <c r="C63" s="47">
        <v>112.09</v>
      </c>
      <c r="E63" s="19">
        <v>475.32785854946161</v>
      </c>
      <c r="F63" s="74">
        <v>51.804804992304199</v>
      </c>
      <c r="G63" s="74">
        <v>57.635600616763284</v>
      </c>
      <c r="H63" s="19">
        <f t="shared" si="9"/>
        <v>42.778470869817994</v>
      </c>
      <c r="I63" s="19">
        <f t="shared" si="5"/>
        <v>45.714704231068396</v>
      </c>
      <c r="J63" s="19">
        <f t="shared" si="4"/>
        <v>51.816451776467744</v>
      </c>
      <c r="K63" s="57">
        <v>224.46100000000001</v>
      </c>
      <c r="L63" s="72">
        <v>9</v>
      </c>
      <c r="Q63">
        <f t="shared" si="6"/>
        <v>462.82664515670956</v>
      </c>
      <c r="R63" s="19">
        <f t="shared" si="7"/>
        <v>112.09</v>
      </c>
      <c r="S63" s="75">
        <v>4537.8599999999997</v>
      </c>
      <c r="T63">
        <f t="shared" si="8"/>
        <v>118.57608461311816</v>
      </c>
    </row>
    <row r="64" spans="1:20" ht="15.75" x14ac:dyDescent="0.25">
      <c r="A64" s="67">
        <v>32295</v>
      </c>
      <c r="B64" s="46">
        <v>100.89</v>
      </c>
      <c r="C64" s="45">
        <v>100.97</v>
      </c>
      <c r="E64" s="19">
        <v>479.79008673063231</v>
      </c>
      <c r="F64" s="74">
        <v>52.265867756735709</v>
      </c>
      <c r="G64" s="74">
        <v>58.194665942745893</v>
      </c>
      <c r="H64" s="19">
        <f t="shared" si="9"/>
        <v>43.129303678862115</v>
      </c>
      <c r="I64" s="19">
        <f t="shared" si="5"/>
        <v>46.121565098724908</v>
      </c>
      <c r="J64" s="19">
        <f t="shared" si="4"/>
        <v>52.319071358699482</v>
      </c>
      <c r="K64" s="57">
        <v>228.22200000000001</v>
      </c>
      <c r="L64" s="72">
        <v>8.9</v>
      </c>
      <c r="Q64">
        <f t="shared" ref="Q64:Q76" si="10">Q63*0.01*B$64</f>
        <v>466.94580229860429</v>
      </c>
      <c r="R64" s="19">
        <f t="shared" ref="R64:R76" si="11">R63*0.01*C$64</f>
        <v>113.177273</v>
      </c>
      <c r="S64" s="75">
        <v>4580.46</v>
      </c>
      <c r="T64">
        <f t="shared" si="8"/>
        <v>119.63141176617491</v>
      </c>
    </row>
    <row r="65" spans="1:20" ht="15.75" x14ac:dyDescent="0.25">
      <c r="A65" s="67">
        <v>32387</v>
      </c>
      <c r="B65" s="42">
        <v>101.65</v>
      </c>
      <c r="C65" s="47">
        <v>101.65</v>
      </c>
      <c r="E65" s="19">
        <v>484.53827460510331</v>
      </c>
      <c r="F65" s="74">
        <v>52.659584274677229</v>
      </c>
      <c r="G65" s="74">
        <v>58.586588026939886</v>
      </c>
      <c r="H65" s="19">
        <f t="shared" ref="H65:H77" si="12">B64*Q$64/100*O$84</f>
        <v>46.532047028103555</v>
      </c>
      <c r="I65" s="19">
        <f t="shared" si="5"/>
        <v>46.532047028103563</v>
      </c>
      <c r="J65" s="19">
        <f t="shared" si="4"/>
        <v>52.826566350878863</v>
      </c>
      <c r="K65" s="57">
        <v>233.58500000000001</v>
      </c>
      <c r="L65" s="72">
        <v>8.9</v>
      </c>
      <c r="Q65">
        <f t="shared" si="10"/>
        <v>471.10161993906189</v>
      </c>
      <c r="R65" s="19">
        <f t="shared" si="11"/>
        <v>114.27509254810001</v>
      </c>
      <c r="S65" s="75">
        <v>4625.79</v>
      </c>
      <c r="T65">
        <f t="shared" si="8"/>
        <v>120.69613133089388</v>
      </c>
    </row>
    <row r="66" spans="1:20" ht="15.75" x14ac:dyDescent="0.25">
      <c r="A66" s="68">
        <v>32478</v>
      </c>
      <c r="B66" s="44">
        <v>102.58</v>
      </c>
      <c r="C66" s="48">
        <v>102.62</v>
      </c>
      <c r="E66" s="19">
        <v>489.12619935475766</v>
      </c>
      <c r="F66" s="74">
        <v>53.141368961105655</v>
      </c>
      <c r="G66" s="74">
        <v>59.14565335292248</v>
      </c>
      <c r="H66" s="19">
        <f t="shared" si="12"/>
        <v>46.882570922853873</v>
      </c>
      <c r="I66" s="19">
        <f t="shared" si="5"/>
        <v>46.946182246653684</v>
      </c>
      <c r="J66" s="19">
        <f t="shared" si="4"/>
        <v>53.338984044482388</v>
      </c>
      <c r="K66" s="57">
        <v>238.15600000000001</v>
      </c>
      <c r="L66" s="72">
        <v>8.6999999999999993</v>
      </c>
      <c r="Q66">
        <f t="shared" si="10"/>
        <v>475.29442435651958</v>
      </c>
      <c r="R66" s="19">
        <f t="shared" si="11"/>
        <v>115.38356094581657</v>
      </c>
      <c r="S66" s="75">
        <v>4669.59</v>
      </c>
      <c r="T66">
        <f t="shared" si="8"/>
        <v>121.77032689973883</v>
      </c>
    </row>
    <row r="67" spans="1:20" ht="15.75" x14ac:dyDescent="0.25">
      <c r="A67" s="67">
        <v>32568</v>
      </c>
      <c r="B67" s="42">
        <v>103.91</v>
      </c>
      <c r="C67" s="47">
        <v>103.94</v>
      </c>
      <c r="E67" s="19">
        <v>494.25461934889182</v>
      </c>
      <c r="F67" s="74">
        <v>53.830372867503293</v>
      </c>
      <c r="G67" s="74">
        <v>59.906443281063765</v>
      </c>
      <c r="H67" s="19">
        <f t="shared" si="12"/>
        <v>47.311501478272014</v>
      </c>
      <c r="I67" s="19">
        <f t="shared" si="5"/>
        <v>47.364003268648901</v>
      </c>
      <c r="J67" s="19">
        <f t="shared" si="4"/>
        <v>53.856372189713866</v>
      </c>
      <c r="K67" s="57">
        <v>242.95400000000001</v>
      </c>
      <c r="L67" s="72">
        <v>8.4</v>
      </c>
      <c r="Q67">
        <f t="shared" si="10"/>
        <v>479.5245447332926</v>
      </c>
      <c r="R67" s="19">
        <f t="shared" si="11"/>
        <v>116.50278148699098</v>
      </c>
      <c r="S67" s="75">
        <v>4718.55</v>
      </c>
      <c r="T67">
        <f t="shared" si="8"/>
        <v>122.85408280914652</v>
      </c>
    </row>
    <row r="68" spans="1:20" ht="15.75" x14ac:dyDescent="0.25">
      <c r="A68" s="67">
        <v>32660</v>
      </c>
      <c r="B68" s="42">
        <v>104.89</v>
      </c>
      <c r="C68" s="47">
        <v>104.96</v>
      </c>
      <c r="E68" s="19">
        <v>499.75593916286084</v>
      </c>
      <c r="F68" s="74">
        <v>54.338059956427877</v>
      </c>
      <c r="G68" s="74">
        <v>60.494326407354734</v>
      </c>
      <c r="H68" s="19">
        <f t="shared" si="12"/>
        <v>47.924918294085053</v>
      </c>
      <c r="I68" s="19">
        <f t="shared" si="5"/>
        <v>47.785542897739873</v>
      </c>
      <c r="J68" s="19">
        <f t="shared" si="4"/>
        <v>54.378778999954086</v>
      </c>
      <c r="K68" s="57">
        <v>246.69900000000001</v>
      </c>
      <c r="L68" s="72">
        <v>8.3000000000000007</v>
      </c>
      <c r="Q68">
        <f t="shared" si="10"/>
        <v>483.79231318141888</v>
      </c>
      <c r="R68" s="19">
        <f t="shared" si="11"/>
        <v>117.63285846741479</v>
      </c>
      <c r="S68" s="75">
        <v>4771.07</v>
      </c>
      <c r="T68">
        <f t="shared" si="8"/>
        <v>123.94748414614791</v>
      </c>
    </row>
    <row r="69" spans="1:20" ht="15.75" x14ac:dyDescent="0.25">
      <c r="A69" s="67">
        <v>32752</v>
      </c>
      <c r="B69" s="42">
        <v>105.9</v>
      </c>
      <c r="C69" s="47">
        <v>106.05</v>
      </c>
      <c r="E69" s="19">
        <v>505.43847152972728</v>
      </c>
      <c r="F69" s="74">
        <v>54.861288486850164</v>
      </c>
      <c r="G69" s="74">
        <v>61.122554454077459</v>
      </c>
      <c r="H69" s="19">
        <f t="shared" si="12"/>
        <v>48.376909632052559</v>
      </c>
      <c r="I69" s="19">
        <f t="shared" si="5"/>
        <v>48.210834229529766</v>
      </c>
      <c r="J69" s="19">
        <f t="shared" si="4"/>
        <v>54.906253156253648</v>
      </c>
      <c r="K69" s="57">
        <v>251.54400000000001</v>
      </c>
      <c r="L69" s="72">
        <v>8.1</v>
      </c>
      <c r="Q69">
        <f t="shared" si="10"/>
        <v>488.09806476873354</v>
      </c>
      <c r="R69" s="19">
        <f t="shared" si="11"/>
        <v>118.77389719454872</v>
      </c>
      <c r="S69" s="75">
        <v>4825.32</v>
      </c>
      <c r="T69">
        <f t="shared" si="8"/>
        <v>125.05061675504862</v>
      </c>
    </row>
    <row r="70" spans="1:20" ht="15.75" x14ac:dyDescent="0.25">
      <c r="A70" s="68">
        <v>32843</v>
      </c>
      <c r="B70" s="44">
        <v>107.11</v>
      </c>
      <c r="C70" s="48">
        <v>107.13</v>
      </c>
      <c r="E70" s="19">
        <v>511.91393974944486</v>
      </c>
      <c r="F70" s="74">
        <v>55.488126627257024</v>
      </c>
      <c r="G70" s="74">
        <v>61.745018940738497</v>
      </c>
      <c r="H70" s="19">
        <f t="shared" si="12"/>
        <v>48.84273743954968</v>
      </c>
      <c r="I70" s="19">
        <f t="shared" si="5"/>
        <v>48.639910654172589</v>
      </c>
      <c r="J70" s="19">
        <f t="shared" si="4"/>
        <v>55.438843811869305</v>
      </c>
      <c r="K70" s="57">
        <v>256.55700000000002</v>
      </c>
      <c r="L70" s="72">
        <v>8.1</v>
      </c>
      <c r="Q70">
        <f t="shared" si="10"/>
        <v>492.44213754517534</v>
      </c>
      <c r="R70" s="19">
        <f t="shared" si="11"/>
        <v>119.92600399733584</v>
      </c>
      <c r="S70" s="75">
        <v>4887.1400000000003</v>
      </c>
      <c r="T70">
        <f t="shared" si="8"/>
        <v>126.16356724416859</v>
      </c>
    </row>
    <row r="71" spans="1:20" ht="15.75" x14ac:dyDescent="0.25">
      <c r="A71" s="67">
        <v>32933</v>
      </c>
      <c r="B71" s="42">
        <v>108.87</v>
      </c>
      <c r="C71" s="47">
        <v>108.99</v>
      </c>
      <c r="E71" s="19">
        <v>519.71550676666527</v>
      </c>
      <c r="F71" s="74">
        <v>56.399891195121576</v>
      </c>
      <c r="G71" s="74">
        <v>62.817041112210291</v>
      </c>
      <c r="H71" s="19">
        <f t="shared" si="12"/>
        <v>49.400808377244253</v>
      </c>
      <c r="I71" s="19">
        <f t="shared" si="5"/>
        <v>49.072805858994727</v>
      </c>
      <c r="J71" s="19">
        <f t="shared" si="4"/>
        <v>55.976600596844435</v>
      </c>
      <c r="K71" s="57">
        <v>259.84100000000001</v>
      </c>
      <c r="L71" s="72">
        <v>8.1</v>
      </c>
      <c r="Q71">
        <f t="shared" si="10"/>
        <v>496.82487256932745</v>
      </c>
      <c r="R71" s="19">
        <f t="shared" si="11"/>
        <v>121.08928623611</v>
      </c>
      <c r="S71" s="75">
        <v>4961.62</v>
      </c>
      <c r="T71">
        <f t="shared" si="8"/>
        <v>127.2864229926417</v>
      </c>
    </row>
    <row r="72" spans="1:20" ht="15.75" x14ac:dyDescent="0.25">
      <c r="A72" s="67">
        <v>33025</v>
      </c>
      <c r="B72" s="42">
        <v>110.32</v>
      </c>
      <c r="C72" s="47">
        <v>110.36</v>
      </c>
      <c r="E72" s="19">
        <v>527.51497884107766</v>
      </c>
      <c r="F72" s="74">
        <v>57.15106086750999</v>
      </c>
      <c r="G72" s="74">
        <v>63.60664884065995</v>
      </c>
      <c r="H72" s="19">
        <f t="shared" si="12"/>
        <v>50.212547922981805</v>
      </c>
      <c r="I72" s="19">
        <f t="shared" si="5"/>
        <v>49.509553831139776</v>
      </c>
      <c r="J72" s="19">
        <f t="shared" si="4"/>
        <v>56.519573622633828</v>
      </c>
      <c r="K72" s="57">
        <v>263.483</v>
      </c>
      <c r="L72" s="72">
        <v>8</v>
      </c>
      <c r="Q72">
        <f t="shared" si="10"/>
        <v>501.24661393519443</v>
      </c>
      <c r="R72" s="19">
        <f t="shared" si="11"/>
        <v>122.26385231260026</v>
      </c>
      <c r="S72" s="75">
        <v>5036.08</v>
      </c>
      <c r="T72">
        <f t="shared" si="8"/>
        <v>128.4192721572762</v>
      </c>
    </row>
    <row r="73" spans="1:20" ht="15.75" x14ac:dyDescent="0.25">
      <c r="A73" s="67">
        <v>33117</v>
      </c>
      <c r="B73" s="42">
        <v>111.33</v>
      </c>
      <c r="C73" s="47">
        <v>111.33</v>
      </c>
      <c r="E73" s="19">
        <v>534.62102484602167</v>
      </c>
      <c r="F73" s="74">
        <v>57.674289397932263</v>
      </c>
      <c r="G73" s="74">
        <v>64.165714166642559</v>
      </c>
      <c r="H73" s="19">
        <f t="shared" si="12"/>
        <v>50.881310616913318</v>
      </c>
      <c r="I73" s="19">
        <f t="shared" si="5"/>
        <v>49.950188860236921</v>
      </c>
      <c r="J73" s="19">
        <f t="shared" si="4"/>
        <v>57.067813486773375</v>
      </c>
      <c r="K73" s="57">
        <v>264.69900000000001</v>
      </c>
      <c r="L73" s="72">
        <v>8</v>
      </c>
      <c r="Q73">
        <f t="shared" si="10"/>
        <v>505.70770879921764</v>
      </c>
      <c r="R73" s="19">
        <f t="shared" si="11"/>
        <v>123.44981168003248</v>
      </c>
      <c r="S73" s="75">
        <v>5103.92</v>
      </c>
      <c r="T73">
        <f t="shared" si="8"/>
        <v>129.56220367947594</v>
      </c>
    </row>
    <row r="74" spans="1:20" ht="15.75" x14ac:dyDescent="0.25">
      <c r="A74" s="68">
        <v>33208</v>
      </c>
      <c r="B74" s="44">
        <v>112.62</v>
      </c>
      <c r="C74" s="48">
        <v>112.55</v>
      </c>
      <c r="E74" s="19">
        <v>541.14258180751676</v>
      </c>
      <c r="F74" s="74">
        <v>58.342571382332999</v>
      </c>
      <c r="G74" s="74">
        <v>64.86886849416706</v>
      </c>
      <c r="H74" s="19">
        <f t="shared" si="12"/>
        <v>51.347138424410439</v>
      </c>
      <c r="I74" s="19">
        <f t="shared" si="5"/>
        <v>50.39474554109303</v>
      </c>
      <c r="J74" s="19">
        <f t="shared" si="4"/>
        <v>57.621371277595074</v>
      </c>
      <c r="K74" s="57">
        <v>266.12799999999999</v>
      </c>
      <c r="L74" s="72">
        <v>8</v>
      </c>
      <c r="Q74">
        <f t="shared" si="10"/>
        <v>510.2085074075307</v>
      </c>
      <c r="R74" s="19">
        <f t="shared" si="11"/>
        <v>124.6472748533288</v>
      </c>
      <c r="S74" s="75">
        <v>5166.18</v>
      </c>
      <c r="T74">
        <f t="shared" si="8"/>
        <v>130.71530729222329</v>
      </c>
    </row>
    <row r="75" spans="1:20" ht="15.75" x14ac:dyDescent="0.25">
      <c r="A75" s="67">
        <v>33298</v>
      </c>
      <c r="B75" s="42">
        <v>113.71</v>
      </c>
      <c r="C75" s="47">
        <v>113.7</v>
      </c>
      <c r="E75" s="19">
        <v>546.30766330079189</v>
      </c>
      <c r="F75" s="74">
        <v>58.907243756749111</v>
      </c>
      <c r="G75" s="74">
        <v>65.531677901259854</v>
      </c>
      <c r="H75" s="19">
        <f t="shared" si="12"/>
        <v>51.942106614183992</v>
      </c>
      <c r="I75" s="19">
        <f t="shared" si="5"/>
        <v>50.843258776408767</v>
      </c>
      <c r="J75" s="19">
        <f t="shared" si="4"/>
        <v>58.180298578987745</v>
      </c>
      <c r="K75" s="57">
        <v>268.65300000000002</v>
      </c>
      <c r="L75" s="72">
        <v>7.9</v>
      </c>
      <c r="Q75">
        <f t="shared" si="10"/>
        <v>514.74936312345778</v>
      </c>
      <c r="R75" s="19">
        <f t="shared" si="11"/>
        <v>125.85635341940609</v>
      </c>
      <c r="S75" s="75">
        <v>5215.49</v>
      </c>
      <c r="T75">
        <f t="shared" si="8"/>
        <v>131.87867352712411</v>
      </c>
    </row>
    <row r="76" spans="1:20" ht="15.75" x14ac:dyDescent="0.25">
      <c r="A76" s="67">
        <v>33390</v>
      </c>
      <c r="B76" s="42">
        <v>115.54</v>
      </c>
      <c r="C76" s="47">
        <v>115.21</v>
      </c>
      <c r="E76" s="19">
        <v>551.63300791888389</v>
      </c>
      <c r="F76" s="74">
        <v>59.855271688108274</v>
      </c>
      <c r="G76" s="74">
        <v>66.401975470572978</v>
      </c>
      <c r="H76" s="19">
        <f t="shared" si="12"/>
        <v>52.444831673760092</v>
      </c>
      <c r="I76" s="19">
        <f t="shared" si="5"/>
        <v>51.295763779518808</v>
      </c>
      <c r="J76" s="19">
        <f t="shared" si="4"/>
        <v>58.744647475203926</v>
      </c>
      <c r="K76" s="57">
        <v>272.18099999999998</v>
      </c>
      <c r="L76" s="72">
        <v>8.1</v>
      </c>
      <c r="Q76">
        <f t="shared" si="10"/>
        <v>519.33063245525659</v>
      </c>
      <c r="R76" s="19">
        <f t="shared" si="11"/>
        <v>127.07716004757432</v>
      </c>
      <c r="S76" s="75">
        <v>5266.33</v>
      </c>
      <c r="T76">
        <f t="shared" si="8"/>
        <v>133.05239372151553</v>
      </c>
    </row>
    <row r="77" spans="1:20" ht="15.75" x14ac:dyDescent="0.25">
      <c r="A77" s="67">
        <v>33482</v>
      </c>
      <c r="B77" s="46">
        <v>100.67</v>
      </c>
      <c r="C77" s="45">
        <v>100.6</v>
      </c>
      <c r="E77" s="19">
        <v>556.63363640172622</v>
      </c>
      <c r="F77" s="74">
        <v>60.256302008418594</v>
      </c>
      <c r="G77" s="74">
        <v>66.800387323396407</v>
      </c>
      <c r="H77" s="19">
        <f t="shared" si="12"/>
        <v>53.288856315066766</v>
      </c>
      <c r="I77" s="19">
        <f t="shared" si="5"/>
        <v>51.63944539684158</v>
      </c>
      <c r="J77" s="19">
        <f t="shared" si="4"/>
        <v>59.097115360055142</v>
      </c>
      <c r="K77" s="57">
        <v>274.36399999999998</v>
      </c>
      <c r="L77" s="72">
        <v>8.3000000000000007</v>
      </c>
      <c r="Q77">
        <f t="shared" ref="Q77:R82" si="13">Q76*0.01*B$77</f>
        <v>522.81014769270678</v>
      </c>
      <c r="R77" s="19">
        <f t="shared" si="13"/>
        <v>127.83962300785976</v>
      </c>
      <c r="S77" s="75">
        <v>5314.07</v>
      </c>
      <c r="T77">
        <f t="shared" si="8"/>
        <v>133.94384475944966</v>
      </c>
    </row>
    <row r="78" spans="1:20" ht="15.75" x14ac:dyDescent="0.25">
      <c r="A78" s="68">
        <v>33573</v>
      </c>
      <c r="B78" s="44">
        <v>101.5</v>
      </c>
      <c r="C78" s="48">
        <v>101.4</v>
      </c>
      <c r="E78" s="19">
        <v>560.72715464867815</v>
      </c>
      <c r="F78" s="74">
        <v>60.753100763429899</v>
      </c>
      <c r="G78" s="74">
        <v>67.331603127161003</v>
      </c>
      <c r="H78" s="19">
        <f>B77*Q$77/100*O$84</f>
        <v>51.985429681000419</v>
      </c>
      <c r="I78" s="19">
        <f t="shared" si="5"/>
        <v>51.985429681000419</v>
      </c>
      <c r="J78" s="19">
        <f t="shared" si="4"/>
        <v>59.45169805221547</v>
      </c>
      <c r="K78" s="57">
        <v>277.41500000000002</v>
      </c>
      <c r="L78" s="72">
        <v>8.5</v>
      </c>
      <c r="Q78">
        <f t="shared" si="13"/>
        <v>526.31297568224795</v>
      </c>
      <c r="R78" s="19">
        <f t="shared" si="13"/>
        <v>128.60666074590691</v>
      </c>
      <c r="S78" s="75">
        <v>5353.15</v>
      </c>
      <c r="T78">
        <f t="shared" si="8"/>
        <v>134.84126851933797</v>
      </c>
    </row>
    <row r="79" spans="1:20" ht="15.75" x14ac:dyDescent="0.25">
      <c r="A79" s="67">
        <v>33664</v>
      </c>
      <c r="B79" s="42">
        <v>102.85</v>
      </c>
      <c r="C79" s="47">
        <v>102.69</v>
      </c>
      <c r="E79" s="19">
        <v>565.34336112624123</v>
      </c>
      <c r="F79" s="74">
        <v>61.561146931219362</v>
      </c>
      <c r="G79" s="74">
        <v>68.188188610731402</v>
      </c>
      <c r="H79" s="19">
        <f>B78*Q$77/100*O$84</f>
        <v>52.414037077794212</v>
      </c>
      <c r="I79" s="19">
        <f t="shared" si="5"/>
        <v>52.333732059863124</v>
      </c>
      <c r="J79" s="19">
        <f t="shared" si="4"/>
        <v>59.808408240528763</v>
      </c>
      <c r="K79" s="57">
        <v>281.65800000000002</v>
      </c>
      <c r="L79" s="72">
        <v>8.6999999999999993</v>
      </c>
      <c r="Q79">
        <f t="shared" si="13"/>
        <v>529.83927261931899</v>
      </c>
      <c r="R79" s="19">
        <f t="shared" si="13"/>
        <v>129.37830071038235</v>
      </c>
      <c r="S79" s="75">
        <v>5397.22</v>
      </c>
      <c r="T79">
        <f t="shared" si="8"/>
        <v>135.74470501841753</v>
      </c>
    </row>
    <row r="80" spans="1:20" ht="15.75" x14ac:dyDescent="0.25">
      <c r="A80" s="67">
        <v>33756</v>
      </c>
      <c r="B80" s="42">
        <v>103.78</v>
      </c>
      <c r="C80" s="47">
        <v>103.59</v>
      </c>
      <c r="E80" s="19">
        <v>570.14601751372186</v>
      </c>
      <c r="F80" s="74">
        <v>62.117800957918767</v>
      </c>
      <c r="G80" s="74">
        <v>68.785806389966552</v>
      </c>
      <c r="H80" s="19">
        <f>B79*Q$77/100*O$84</f>
        <v>53.111169590651556</v>
      </c>
      <c r="I80" s="19">
        <f t="shared" si="5"/>
        <v>52.684368064664199</v>
      </c>
      <c r="J80" s="19">
        <f t="shared" si="4"/>
        <v>60.167258689971931</v>
      </c>
      <c r="K80" s="57">
        <v>282.55599999999998</v>
      </c>
      <c r="L80" s="72">
        <v>8.9</v>
      </c>
      <c r="Q80">
        <f t="shared" si="13"/>
        <v>533.38919574586839</v>
      </c>
      <c r="R80" s="19">
        <f t="shared" si="13"/>
        <v>130.15457051464463</v>
      </c>
      <c r="S80" s="75">
        <v>5443.07</v>
      </c>
      <c r="T80">
        <f t="shared" si="8"/>
        <v>136.65419454204093</v>
      </c>
    </row>
    <row r="81" spans="1:20" ht="15.75" x14ac:dyDescent="0.25">
      <c r="A81" s="67">
        <v>33848</v>
      </c>
      <c r="B81" s="42">
        <v>104.5</v>
      </c>
      <c r="C81" s="47">
        <v>104.26</v>
      </c>
      <c r="E81" s="19">
        <v>574.31495370176401</v>
      </c>
      <c r="F81" s="74">
        <v>62.548758914073147</v>
      </c>
      <c r="G81" s="74">
        <v>69.230699625619394</v>
      </c>
      <c r="H81" s="19">
        <f>B80*Q$77/100*O$84</f>
        <v>53.591416432842195</v>
      </c>
      <c r="I81" s="19">
        <f t="shared" si="5"/>
        <v>53.037353330697456</v>
      </c>
      <c r="J81" s="19">
        <f t="shared" si="4"/>
        <v>60.528262242111758</v>
      </c>
      <c r="K81" s="57">
        <v>283.42700000000002</v>
      </c>
      <c r="L81" s="72">
        <v>9.1</v>
      </c>
      <c r="M81" s="26">
        <f>(B81-B80)/B80</f>
        <v>6.9377529389092196E-3</v>
      </c>
      <c r="N81" s="26">
        <f>(C81-C80)/C80</f>
        <v>6.4678057727580044E-3</v>
      </c>
      <c r="Q81">
        <f t="shared" si="13"/>
        <v>536.9629033573658</v>
      </c>
      <c r="R81" s="19">
        <f t="shared" si="13"/>
        <v>130.93549793773249</v>
      </c>
      <c r="S81" s="75">
        <v>5482.87</v>
      </c>
      <c r="T81">
        <f t="shared" si="8"/>
        <v>137.56977764547261</v>
      </c>
    </row>
    <row r="82" spans="1:20" ht="15.75" x14ac:dyDescent="0.25">
      <c r="A82" s="68">
        <v>33939</v>
      </c>
      <c r="B82" s="44">
        <v>105.1</v>
      </c>
      <c r="C82" s="48">
        <v>104.92</v>
      </c>
      <c r="E82" s="19">
        <v>577.94025223111407</v>
      </c>
      <c r="F82" s="74">
        <v>62.907890544201791</v>
      </c>
      <c r="G82" s="74">
        <v>69.668952663725179</v>
      </c>
      <c r="H82" s="19">
        <f>B81*Q$77/100*O$84</f>
        <v>53.963220439699448</v>
      </c>
      <c r="I82" s="19">
        <f>Q82*O$84</f>
        <v>53.392703598013135</v>
      </c>
      <c r="J82" s="19">
        <f>P$84*R82</f>
        <v>60.891431815564431</v>
      </c>
      <c r="K82" s="57">
        <v>283.27800000000002</v>
      </c>
      <c r="L82" s="72">
        <v>9.3000000000000007</v>
      </c>
      <c r="M82" s="26">
        <f>(B82-B81)/B81</f>
        <v>5.7416267942583185E-3</v>
      </c>
      <c r="N82" s="26">
        <f>(C82-C81)/C81</f>
        <v>6.3303280260885919E-3</v>
      </c>
      <c r="O82" s="18">
        <v>643.70000000000005</v>
      </c>
      <c r="P82">
        <v>150.80000000000001</v>
      </c>
      <c r="Q82">
        <f t="shared" si="13"/>
        <v>540.56055480986015</v>
      </c>
      <c r="R82" s="19">
        <f t="shared" si="13"/>
        <v>131.72111092535889</v>
      </c>
      <c r="S82" s="75">
        <v>5517.48</v>
      </c>
      <c r="T82">
        <f t="shared" si="8"/>
        <v>138.49149515569729</v>
      </c>
    </row>
    <row r="83" spans="1:20" ht="15.75" x14ac:dyDescent="0.25">
      <c r="A83" s="67">
        <v>34029</v>
      </c>
      <c r="B83" s="46">
        <v>87.95</v>
      </c>
      <c r="C83" s="45">
        <v>89.5</v>
      </c>
      <c r="E83" s="19">
        <v>581.08685632882236</v>
      </c>
      <c r="F83" s="74">
        <v>63.253640000000004</v>
      </c>
      <c r="G83" s="74">
        <v>70.060600000000008</v>
      </c>
      <c r="H83" s="18">
        <f>B83/100*($B$106)</f>
        <v>63.253640000000004</v>
      </c>
      <c r="I83" s="18">
        <f>H82*(1+M83)</f>
        <v>54.259808895276976</v>
      </c>
      <c r="J83">
        <f t="shared" ref="J83:J105" si="14">C83/100*($C$106)</f>
        <v>70.060600000000008</v>
      </c>
      <c r="K83" s="57">
        <v>284.041</v>
      </c>
      <c r="L83" s="72">
        <v>9.6</v>
      </c>
      <c r="M83" s="26">
        <f>(M81+M82+M84+M85)/4</f>
        <v>5.4961222321591096E-3</v>
      </c>
      <c r="N83" s="26">
        <f>(N81+N82+N84+N85)/4</f>
        <v>5.0130691710539681E-3</v>
      </c>
      <c r="O83" s="18">
        <f>(1+M83)*O82</f>
        <v>647.23785388084082</v>
      </c>
      <c r="P83" s="18">
        <f>(1+N83)*P82</f>
        <v>151.55597083099494</v>
      </c>
      <c r="Q83">
        <f>(1+M$83)*Q82</f>
        <v>543.53154169297886</v>
      </c>
      <c r="R83" s="19">
        <f>(1+N$83)*R82</f>
        <v>132.38143796571578</v>
      </c>
      <c r="S83" s="75">
        <v>5547.52</v>
      </c>
      <c r="T83">
        <f t="shared" si="8"/>
        <v>139.25266134118749</v>
      </c>
    </row>
    <row r="84" spans="1:20" ht="15.75" x14ac:dyDescent="0.25">
      <c r="A84" s="67">
        <v>34121</v>
      </c>
      <c r="B84" s="42">
        <v>88.2</v>
      </c>
      <c r="C84" s="47">
        <v>89.63</v>
      </c>
      <c r="E84" s="19">
        <v>582.27678384380113</v>
      </c>
      <c r="F84" s="74">
        <v>63.433440000000004</v>
      </c>
      <c r="G84" s="74">
        <v>70.162363999999997</v>
      </c>
      <c r="H84" s="18">
        <v>63.433440000000004</v>
      </c>
      <c r="I84" s="18">
        <f t="shared" ref="I84:I115" si="15">I$83/H$83*H84</f>
        <v>54.414043713057751</v>
      </c>
      <c r="J84">
        <f t="shared" si="14"/>
        <v>70.162363999999997</v>
      </c>
      <c r="K84" s="57">
        <v>284.69</v>
      </c>
      <c r="L84" s="72">
        <v>9.9</v>
      </c>
      <c r="M84" s="26">
        <f>(B84-B83)/B83</f>
        <v>2.8425241614553724E-3</v>
      </c>
      <c r="N84" s="26">
        <f>(C84-C83)/C83</f>
        <v>1.452513966480396E-3</v>
      </c>
      <c r="O84">
        <v>9.877284445365013E-2</v>
      </c>
      <c r="P84">
        <f>J83/P83</f>
        <v>0.46227541954204426</v>
      </c>
      <c r="Q84">
        <f>(1+(J84-J83)/J83)*Q83</f>
        <v>544.32102884851042</v>
      </c>
      <c r="R84" s="19">
        <f>(1+(C84-C83)/C83)*R83</f>
        <v>132.57372385326374</v>
      </c>
      <c r="S84" s="75">
        <v>5558.88</v>
      </c>
      <c r="T84">
        <f t="shared" si="8"/>
        <v>139.4549277766551</v>
      </c>
    </row>
    <row r="85" spans="1:20" ht="15.75" x14ac:dyDescent="0.25">
      <c r="A85" s="67">
        <v>34213</v>
      </c>
      <c r="B85" s="42">
        <v>88.77</v>
      </c>
      <c r="C85" s="47">
        <v>90.15</v>
      </c>
      <c r="E85" s="19">
        <v>583.48661331545657</v>
      </c>
      <c r="F85" s="74">
        <v>63.843383999999993</v>
      </c>
      <c r="G85" s="74">
        <v>70.569420000000008</v>
      </c>
      <c r="H85" s="18">
        <v>63.843383999999993</v>
      </c>
      <c r="I85" s="18">
        <f t="shared" si="15"/>
        <v>54.76569909759791</v>
      </c>
      <c r="J85">
        <f t="shared" si="14"/>
        <v>70.569420000000008</v>
      </c>
      <c r="K85" s="57">
        <v>285.70699999999999</v>
      </c>
      <c r="L85" s="72">
        <v>10.199999999999999</v>
      </c>
      <c r="M85" s="26">
        <f>(B85-B84)/B84</f>
        <v>6.462585034013528E-3</v>
      </c>
      <c r="N85" s="26">
        <f>(C85-C84)/C84</f>
        <v>5.8016289188888796E-3</v>
      </c>
      <c r="Q85">
        <f t="shared" ref="Q85:Q115" si="16">(1+(J85-J84)/J84)*Q84</f>
        <v>547.47897747063735</v>
      </c>
      <c r="R85" s="19">
        <f t="shared" ref="R85:R148" si="17">(1+(C85-C84)/C84)*R84</f>
        <v>133.34286740345564</v>
      </c>
      <c r="S85" s="75">
        <v>5570.43</v>
      </c>
      <c r="T85">
        <f t="shared" si="8"/>
        <v>140.26399351852569</v>
      </c>
    </row>
    <row r="86" spans="1:20" ht="15.75" x14ac:dyDescent="0.25">
      <c r="A86" s="68">
        <v>34304</v>
      </c>
      <c r="B86" s="44">
        <v>89.04</v>
      </c>
      <c r="C86" s="48">
        <v>90.47</v>
      </c>
      <c r="E86" s="19">
        <v>584.74672141450549</v>
      </c>
      <c r="F86" s="74">
        <v>64.037568000000007</v>
      </c>
      <c r="G86" s="74">
        <v>70.819916000000006</v>
      </c>
      <c r="H86" s="18">
        <v>64.037568000000007</v>
      </c>
      <c r="I86" s="18">
        <f t="shared" si="15"/>
        <v>54.932272700801157</v>
      </c>
      <c r="J86">
        <f t="shared" si="14"/>
        <v>70.819915999999992</v>
      </c>
      <c r="K86" s="57">
        <v>287.036</v>
      </c>
      <c r="L86" s="72">
        <v>10.5</v>
      </c>
      <c r="P86">
        <f>P84*P83</f>
        <v>70.060600000000008</v>
      </c>
      <c r="Q86">
        <f t="shared" si="16"/>
        <v>549.42233046886918</v>
      </c>
      <c r="R86" s="19">
        <f t="shared" si="17"/>
        <v>133.81618651126601</v>
      </c>
      <c r="S86" s="75">
        <v>5582.46</v>
      </c>
      <c r="T86">
        <f t="shared" si="8"/>
        <v>140.76188012890759</v>
      </c>
    </row>
    <row r="87" spans="1:20" ht="15.75" x14ac:dyDescent="0.25">
      <c r="A87" s="67">
        <v>34394</v>
      </c>
      <c r="B87" s="42">
        <v>89.55</v>
      </c>
      <c r="C87" s="47">
        <v>90.89</v>
      </c>
      <c r="E87" s="19">
        <v>584.80642728453518</v>
      </c>
      <c r="F87" s="74">
        <v>64.404359999999997</v>
      </c>
      <c r="G87" s="74">
        <v>71.148692000000011</v>
      </c>
      <c r="H87" s="18">
        <v>64.404359999999997</v>
      </c>
      <c r="I87" s="18">
        <f t="shared" si="15"/>
        <v>55.246911729073936</v>
      </c>
      <c r="J87">
        <f t="shared" si="14"/>
        <v>71.148692000000011</v>
      </c>
      <c r="K87" s="57">
        <v>289.50799999999998</v>
      </c>
      <c r="L87" s="72">
        <v>10.7</v>
      </c>
      <c r="Q87">
        <f t="shared" si="16"/>
        <v>551.97298127904867</v>
      </c>
      <c r="R87" s="19">
        <f t="shared" si="17"/>
        <v>134.43741784026713</v>
      </c>
      <c r="S87" s="75">
        <v>5583.03</v>
      </c>
      <c r="T87">
        <f t="shared" si="8"/>
        <v>141.41535630503387</v>
      </c>
    </row>
    <row r="88" spans="1:20" ht="15.75" x14ac:dyDescent="0.25">
      <c r="A88" s="67">
        <v>34486</v>
      </c>
      <c r="B88" s="42">
        <v>90.05</v>
      </c>
      <c r="C88" s="47">
        <v>91.38</v>
      </c>
      <c r="E88" s="19">
        <v>585.96597812879713</v>
      </c>
      <c r="F88" s="74">
        <v>64.763959999999997</v>
      </c>
      <c r="G88" s="74">
        <v>71.532263999999998</v>
      </c>
      <c r="H88" s="18">
        <v>64.763959999999997</v>
      </c>
      <c r="I88" s="18">
        <f t="shared" si="15"/>
        <v>55.555381364635487</v>
      </c>
      <c r="J88">
        <f t="shared" si="14"/>
        <v>71.532263999999998</v>
      </c>
      <c r="K88" s="57">
        <v>293.209</v>
      </c>
      <c r="L88" s="72">
        <v>10.7</v>
      </c>
      <c r="Q88">
        <f t="shared" si="16"/>
        <v>554.94874055759112</v>
      </c>
      <c r="R88" s="19">
        <f t="shared" si="17"/>
        <v>135.16218772410178</v>
      </c>
      <c r="S88" s="75">
        <v>5594.1</v>
      </c>
      <c r="T88">
        <f t="shared" si="8"/>
        <v>142.17774517718112</v>
      </c>
    </row>
    <row r="89" spans="1:20" ht="15.75" x14ac:dyDescent="0.25">
      <c r="A89" s="67">
        <v>34578</v>
      </c>
      <c r="B89" s="42">
        <v>90.48</v>
      </c>
      <c r="C89" s="47">
        <v>91.81</v>
      </c>
      <c r="E89" s="19">
        <v>588.27984246030076</v>
      </c>
      <c r="F89" s="74">
        <v>65.073216000000002</v>
      </c>
      <c r="G89" s="74">
        <v>71.868868000000006</v>
      </c>
      <c r="H89" s="18">
        <v>65.073216000000002</v>
      </c>
      <c r="I89" s="18">
        <f t="shared" si="15"/>
        <v>55.820665251218422</v>
      </c>
      <c r="J89">
        <f t="shared" si="14"/>
        <v>71.868868000000006</v>
      </c>
      <c r="K89" s="57">
        <v>296.48399999999998</v>
      </c>
      <c r="L89" s="72">
        <v>10.6</v>
      </c>
      <c r="Q89">
        <f t="shared" si="16"/>
        <v>557.56012114896532</v>
      </c>
      <c r="R89" s="19">
        <f t="shared" si="17"/>
        <v>135.798210275222</v>
      </c>
      <c r="S89" s="75">
        <v>5616.19</v>
      </c>
      <c r="T89">
        <f t="shared" si="8"/>
        <v>142.84678030988184</v>
      </c>
    </row>
    <row r="90" spans="1:20" ht="15.75" x14ac:dyDescent="0.25">
      <c r="A90" s="68">
        <v>34669</v>
      </c>
      <c r="B90" s="44">
        <v>90.86</v>
      </c>
      <c r="C90" s="48">
        <v>92.19</v>
      </c>
      <c r="E90" s="19">
        <v>591.31960447479787</v>
      </c>
      <c r="F90" s="74">
        <v>65.346512000000004</v>
      </c>
      <c r="G90" s="74">
        <v>72.166331999999997</v>
      </c>
      <c r="H90" s="18">
        <v>65.346512000000004</v>
      </c>
      <c r="I90" s="18">
        <f t="shared" si="15"/>
        <v>56.055102174245206</v>
      </c>
      <c r="J90">
        <f t="shared" si="14"/>
        <v>72.166331999999997</v>
      </c>
      <c r="K90" s="57">
        <v>300.02199999999999</v>
      </c>
      <c r="L90" s="72">
        <v>10.4</v>
      </c>
      <c r="Q90">
        <f t="shared" si="16"/>
        <v>559.86785283436564</v>
      </c>
      <c r="R90" s="19">
        <f t="shared" si="17"/>
        <v>136.36027671574681</v>
      </c>
      <c r="S90" s="75">
        <v>5645.21</v>
      </c>
      <c r="T90">
        <f t="shared" si="8"/>
        <v>143.43802065971033</v>
      </c>
    </row>
    <row r="91" spans="1:20" ht="15.75" x14ac:dyDescent="0.25">
      <c r="A91" s="67">
        <v>34759</v>
      </c>
      <c r="B91" s="42">
        <v>91.61</v>
      </c>
      <c r="C91" s="47">
        <v>92.95</v>
      </c>
      <c r="E91" s="19">
        <v>594.88519713411824</v>
      </c>
      <c r="F91" s="74">
        <v>65.885912000000005</v>
      </c>
      <c r="G91" s="74">
        <v>72.761260000000007</v>
      </c>
      <c r="H91" s="18">
        <v>65.885912000000005</v>
      </c>
      <c r="I91" s="18">
        <f t="shared" si="15"/>
        <v>56.517806627587532</v>
      </c>
      <c r="J91">
        <f t="shared" si="14"/>
        <v>72.761260000000007</v>
      </c>
      <c r="K91" s="57">
        <v>301.49</v>
      </c>
      <c r="L91" s="72">
        <v>10.199999999999999</v>
      </c>
      <c r="Q91">
        <f t="shared" si="16"/>
        <v>564.48331620516649</v>
      </c>
      <c r="R91" s="19">
        <f t="shared" si="17"/>
        <v>137.48440959679644</v>
      </c>
      <c r="S91" s="75">
        <v>5679.25</v>
      </c>
      <c r="T91">
        <f t="shared" si="8"/>
        <v>144.62050135936738</v>
      </c>
    </row>
    <row r="92" spans="1:20" ht="15.75" x14ac:dyDescent="0.25">
      <c r="A92" s="67">
        <v>34851</v>
      </c>
      <c r="B92" s="42">
        <v>92.39</v>
      </c>
      <c r="C92" s="47">
        <v>93.61</v>
      </c>
      <c r="E92" s="19">
        <v>598.34499518163159</v>
      </c>
      <c r="F92" s="74">
        <v>66.446888000000001</v>
      </c>
      <c r="G92" s="74">
        <v>73.277908000000011</v>
      </c>
      <c r="H92" s="18">
        <v>66.446888000000001</v>
      </c>
      <c r="I92" s="18">
        <f t="shared" si="15"/>
        <v>56.999019259063552</v>
      </c>
      <c r="J92">
        <f t="shared" si="14"/>
        <v>73.277908000000011</v>
      </c>
      <c r="K92" s="57">
        <v>304.32400000000001</v>
      </c>
      <c r="L92" s="72">
        <v>9.9</v>
      </c>
      <c r="Q92">
        <f t="shared" si="16"/>
        <v>568.49148176401968</v>
      </c>
      <c r="R92" s="19">
        <f t="shared" si="17"/>
        <v>138.46063025665535</v>
      </c>
      <c r="S92" s="75">
        <v>5712.28</v>
      </c>
      <c r="T92">
        <f t="shared" si="8"/>
        <v>145.64739249328002</v>
      </c>
    </row>
    <row r="93" spans="1:20" ht="15.75" x14ac:dyDescent="0.25">
      <c r="A93" s="67">
        <v>34943</v>
      </c>
      <c r="B93" s="42">
        <v>92.68</v>
      </c>
      <c r="C93" s="47">
        <v>93.85</v>
      </c>
      <c r="E93" s="19">
        <v>601.06527841789921</v>
      </c>
      <c r="F93" s="74">
        <v>66.655456000000001</v>
      </c>
      <c r="G93" s="74">
        <v>73.465779999999995</v>
      </c>
      <c r="H93" s="18">
        <v>66.655456000000001</v>
      </c>
      <c r="I93" s="18">
        <f t="shared" si="15"/>
        <v>57.177931647689249</v>
      </c>
      <c r="J93">
        <f t="shared" si="14"/>
        <v>73.465779999999995</v>
      </c>
      <c r="K93" s="57">
        <v>306.10199999999998</v>
      </c>
      <c r="L93" s="72">
        <v>9.8000000000000007</v>
      </c>
      <c r="Q93">
        <f t="shared" si="16"/>
        <v>569.9489965126935</v>
      </c>
      <c r="R93" s="19">
        <f t="shared" si="17"/>
        <v>138.81561958751314</v>
      </c>
      <c r="S93" s="75">
        <v>5738.25</v>
      </c>
      <c r="T93">
        <f t="shared" si="8"/>
        <v>146.02080745106642</v>
      </c>
    </row>
    <row r="94" spans="1:20" ht="15.75" x14ac:dyDescent="0.25">
      <c r="A94" s="68">
        <v>35034</v>
      </c>
      <c r="B94" s="44">
        <v>92.96</v>
      </c>
      <c r="C94" s="48">
        <v>94.19</v>
      </c>
      <c r="E94" s="19">
        <v>603.24820882389906</v>
      </c>
      <c r="F94" s="74">
        <v>66.856831999999997</v>
      </c>
      <c r="G94" s="74">
        <v>73.731932</v>
      </c>
      <c r="H94" s="18">
        <v>66.856831999999997</v>
      </c>
      <c r="I94" s="18">
        <f t="shared" si="15"/>
        <v>57.350674643603718</v>
      </c>
      <c r="J94">
        <f t="shared" si="14"/>
        <v>73.731932</v>
      </c>
      <c r="K94" s="57">
        <v>307.43400000000003</v>
      </c>
      <c r="L94" s="72">
        <v>9.9</v>
      </c>
      <c r="Q94">
        <f t="shared" si="16"/>
        <v>572.01380907331486</v>
      </c>
      <c r="R94" s="19">
        <f t="shared" si="17"/>
        <v>139.31852113956168</v>
      </c>
      <c r="S94" s="75">
        <v>5759.09</v>
      </c>
      <c r="T94">
        <f t="shared" si="8"/>
        <v>146.54981197459719</v>
      </c>
    </row>
    <row r="95" spans="1:20" ht="15.75" x14ac:dyDescent="0.25">
      <c r="A95" s="67">
        <v>35125</v>
      </c>
      <c r="B95" s="42">
        <v>93.72</v>
      </c>
      <c r="C95" s="47">
        <v>94.85</v>
      </c>
      <c r="E95" s="19">
        <v>605.81870364939039</v>
      </c>
      <c r="F95" s="74">
        <v>67.403424000000001</v>
      </c>
      <c r="G95" s="74">
        <v>74.248580000000004</v>
      </c>
      <c r="H95" s="18">
        <v>67.403424000000001</v>
      </c>
      <c r="I95" s="18">
        <f t="shared" si="15"/>
        <v>57.819548489657279</v>
      </c>
      <c r="J95">
        <f t="shared" si="14"/>
        <v>74.24857999999999</v>
      </c>
      <c r="K95" s="57">
        <v>311.31200000000001</v>
      </c>
      <c r="L95" s="72">
        <v>10.199999999999999</v>
      </c>
      <c r="Q95">
        <f t="shared" si="16"/>
        <v>576.02197463216794</v>
      </c>
      <c r="R95" s="19">
        <f t="shared" si="17"/>
        <v>140.29474179942059</v>
      </c>
      <c r="S95" s="75">
        <v>5783.63</v>
      </c>
      <c r="T95">
        <f t="shared" si="8"/>
        <v>147.5767031085098</v>
      </c>
    </row>
    <row r="96" spans="1:20" ht="15.75" x14ac:dyDescent="0.25">
      <c r="A96" s="67">
        <v>35217</v>
      </c>
      <c r="B96" s="42">
        <v>94.69</v>
      </c>
      <c r="C96" s="47">
        <v>95.62</v>
      </c>
      <c r="E96" s="19">
        <v>608.73276909540368</v>
      </c>
      <c r="F96" s="74">
        <v>68.101048000000006</v>
      </c>
      <c r="G96" s="74">
        <v>74.851336000000003</v>
      </c>
      <c r="H96" s="18">
        <v>68.101048000000006</v>
      </c>
      <c r="I96" s="18">
        <f t="shared" si="15"/>
        <v>58.417979582646694</v>
      </c>
      <c r="J96">
        <f t="shared" si="14"/>
        <v>74.851336000000003</v>
      </c>
      <c r="K96" s="57">
        <v>312.18799999999999</v>
      </c>
      <c r="L96" s="72">
        <v>10.5</v>
      </c>
      <c r="Q96">
        <f t="shared" si="16"/>
        <v>580.6981677841635</v>
      </c>
      <c r="R96" s="19">
        <f t="shared" si="17"/>
        <v>141.43366590258933</v>
      </c>
      <c r="S96" s="75">
        <v>5811.45</v>
      </c>
      <c r="T96">
        <f t="shared" si="8"/>
        <v>148.77474276474126</v>
      </c>
    </row>
    <row r="97" spans="1:20" ht="15.75" x14ac:dyDescent="0.25">
      <c r="A97" s="67">
        <v>35309</v>
      </c>
      <c r="B97" s="42">
        <v>95.09</v>
      </c>
      <c r="C97" s="47">
        <v>95.92</v>
      </c>
      <c r="E97" s="19">
        <v>611.00054468513019</v>
      </c>
      <c r="F97" s="74">
        <v>68.388728</v>
      </c>
      <c r="G97" s="74">
        <v>75.086176000000009</v>
      </c>
      <c r="H97" s="18">
        <v>68.388728</v>
      </c>
      <c r="I97" s="18">
        <f t="shared" si="15"/>
        <v>58.664755291095929</v>
      </c>
      <c r="J97">
        <f t="shared" si="14"/>
        <v>75.086176000000009</v>
      </c>
      <c r="K97" s="57">
        <v>314.089</v>
      </c>
      <c r="L97" s="72">
        <v>10.5</v>
      </c>
      <c r="Q97">
        <f t="shared" si="16"/>
        <v>582.52006122000603</v>
      </c>
      <c r="R97" s="19">
        <f t="shared" si="17"/>
        <v>141.87740256616155</v>
      </c>
      <c r="S97" s="75">
        <v>5833.1</v>
      </c>
      <c r="T97">
        <f t="shared" si="8"/>
        <v>149.24151146197434</v>
      </c>
    </row>
    <row r="98" spans="1:20" ht="15.75" x14ac:dyDescent="0.25">
      <c r="A98" s="68">
        <v>35400</v>
      </c>
      <c r="B98" s="44">
        <v>95.66</v>
      </c>
      <c r="C98" s="48">
        <v>96.38</v>
      </c>
      <c r="E98" s="19">
        <v>612.74982192986135</v>
      </c>
      <c r="F98" s="74">
        <v>68.798671999999996</v>
      </c>
      <c r="G98" s="74">
        <v>75.446263999999999</v>
      </c>
      <c r="H98" s="18">
        <v>68.798671999999996</v>
      </c>
      <c r="I98" s="18">
        <f t="shared" si="15"/>
        <v>59.016410675636095</v>
      </c>
      <c r="J98">
        <f t="shared" si="14"/>
        <v>75.446263999999999</v>
      </c>
      <c r="K98" s="57">
        <v>315.13299999999998</v>
      </c>
      <c r="L98" s="72">
        <v>10.6</v>
      </c>
      <c r="Q98">
        <f t="shared" si="16"/>
        <v>585.31363115496424</v>
      </c>
      <c r="R98" s="19">
        <f t="shared" si="17"/>
        <v>142.55779878363896</v>
      </c>
      <c r="S98" s="75">
        <v>5849.8</v>
      </c>
      <c r="T98">
        <f t="shared" si="8"/>
        <v>149.95722346439831</v>
      </c>
    </row>
    <row r="99" spans="1:20" ht="15.75" x14ac:dyDescent="0.25">
      <c r="A99" s="67">
        <v>35490</v>
      </c>
      <c r="B99" s="42">
        <v>96.3</v>
      </c>
      <c r="C99" s="47">
        <v>96.92</v>
      </c>
      <c r="E99" s="19">
        <v>617.05807181463945</v>
      </c>
      <c r="F99" s="74">
        <v>69.258960000000002</v>
      </c>
      <c r="G99" s="74">
        <v>75.868976000000004</v>
      </c>
      <c r="H99" s="18">
        <v>69.258960000000002</v>
      </c>
      <c r="I99" s="18">
        <f t="shared" si="15"/>
        <v>59.411251809154891</v>
      </c>
      <c r="J99">
        <f t="shared" si="14"/>
        <v>75.868976000000004</v>
      </c>
      <c r="K99" s="57">
        <v>316.92500000000001</v>
      </c>
      <c r="L99" s="72">
        <v>10.7</v>
      </c>
      <c r="Q99">
        <f t="shared" si="16"/>
        <v>588.59303933948058</v>
      </c>
      <c r="R99" s="19">
        <f t="shared" si="17"/>
        <v>143.35652477806897</v>
      </c>
      <c r="S99" s="75">
        <v>5890.93</v>
      </c>
      <c r="T99">
        <f t="shared" si="8"/>
        <v>150.79740711941776</v>
      </c>
    </row>
    <row r="100" spans="1:20" ht="15.75" x14ac:dyDescent="0.25">
      <c r="A100" s="67">
        <v>35582</v>
      </c>
      <c r="B100" s="42">
        <v>97.26</v>
      </c>
      <c r="C100" s="47">
        <v>97.65</v>
      </c>
      <c r="E100" s="19">
        <v>613.76482172036708</v>
      </c>
      <c r="F100" s="74">
        <v>69.949392000000003</v>
      </c>
      <c r="G100" s="74">
        <v>76.440420000000003</v>
      </c>
      <c r="H100" s="18">
        <v>69.949392000000003</v>
      </c>
      <c r="I100" s="18">
        <f t="shared" si="15"/>
        <v>60.00351350943307</v>
      </c>
      <c r="J100">
        <f t="shared" si="14"/>
        <v>76.440420000000003</v>
      </c>
      <c r="K100" s="57">
        <v>321.36900000000003</v>
      </c>
      <c r="L100" s="72">
        <v>10.7</v>
      </c>
      <c r="Q100">
        <f t="shared" si="16"/>
        <v>593.02631336669697</v>
      </c>
      <c r="R100" s="19">
        <f t="shared" si="17"/>
        <v>144.43628399276142</v>
      </c>
      <c r="S100" s="75">
        <v>5859.49</v>
      </c>
      <c r="T100">
        <f t="shared" si="8"/>
        <v>151.93321094935146</v>
      </c>
    </row>
    <row r="101" spans="1:20" ht="15.75" x14ac:dyDescent="0.25">
      <c r="A101" s="67">
        <v>35674</v>
      </c>
      <c r="B101" s="42">
        <v>97.78</v>
      </c>
      <c r="C101" s="47">
        <v>98.13</v>
      </c>
      <c r="E101" s="19">
        <v>618.92990321364232</v>
      </c>
      <c r="F101" s="74">
        <v>70.323375999999996</v>
      </c>
      <c r="G101" s="74">
        <v>76.816164000000001</v>
      </c>
      <c r="H101" s="18">
        <v>70.323375999999996</v>
      </c>
      <c r="I101" s="18">
        <f t="shared" si="15"/>
        <v>60.324321930417078</v>
      </c>
      <c r="J101">
        <f t="shared" si="14"/>
        <v>76.816164000000001</v>
      </c>
      <c r="K101" s="57">
        <v>325.21800000000002</v>
      </c>
      <c r="L101" s="72">
        <v>10.6</v>
      </c>
      <c r="Q101">
        <f t="shared" si="16"/>
        <v>595.94134286404471</v>
      </c>
      <c r="R101" s="19">
        <f t="shared" si="17"/>
        <v>145.14626265447697</v>
      </c>
      <c r="S101" s="75">
        <v>5908.8</v>
      </c>
      <c r="T101">
        <f t="shared" si="8"/>
        <v>152.68004086492428</v>
      </c>
    </row>
    <row r="102" spans="1:20" ht="15.75" x14ac:dyDescent="0.25">
      <c r="A102" s="68">
        <v>35765</v>
      </c>
      <c r="B102" s="44">
        <v>98.13</v>
      </c>
      <c r="C102" s="48">
        <v>98.34</v>
      </c>
      <c r="E102" s="19">
        <v>623.32823563916713</v>
      </c>
      <c r="F102" s="74">
        <v>70.575096000000002</v>
      </c>
      <c r="G102" s="74">
        <v>76.980552000000003</v>
      </c>
      <c r="H102" s="18">
        <v>70.575096000000002</v>
      </c>
      <c r="I102" s="18">
        <f t="shared" si="15"/>
        <v>60.540250675310169</v>
      </c>
      <c r="J102">
        <f t="shared" si="14"/>
        <v>76.980552000000003</v>
      </c>
      <c r="K102" s="57">
        <v>329.77300000000002</v>
      </c>
      <c r="L102" s="72">
        <v>10.5</v>
      </c>
      <c r="Q102">
        <f t="shared" si="16"/>
        <v>597.2166682691344</v>
      </c>
      <c r="R102" s="19">
        <f t="shared" si="17"/>
        <v>145.45687831897754</v>
      </c>
      <c r="S102" s="75">
        <v>5950.79</v>
      </c>
      <c r="T102">
        <f t="shared" si="8"/>
        <v>153.00677895298739</v>
      </c>
    </row>
    <row r="103" spans="1:20" ht="15.75" x14ac:dyDescent="0.25">
      <c r="A103" s="67">
        <v>35855</v>
      </c>
      <c r="B103" s="42">
        <v>98.59</v>
      </c>
      <c r="C103" s="47">
        <v>98.78</v>
      </c>
      <c r="E103" s="19">
        <v>623.98395273809035</v>
      </c>
      <c r="F103" s="74">
        <v>70.905928000000003</v>
      </c>
      <c r="G103" s="74">
        <v>77.324984000000001</v>
      </c>
      <c r="H103" s="18">
        <v>70.905928000000003</v>
      </c>
      <c r="I103" s="18">
        <f t="shared" si="15"/>
        <v>60.824042740026798</v>
      </c>
      <c r="J103">
        <f t="shared" si="14"/>
        <v>77.324984000000001</v>
      </c>
      <c r="K103" s="57">
        <v>333.93200000000002</v>
      </c>
      <c r="L103" s="72">
        <v>10.3</v>
      </c>
      <c r="Q103">
        <f t="shared" si="16"/>
        <v>599.88877864170331</v>
      </c>
      <c r="R103" s="19">
        <f t="shared" si="17"/>
        <v>146.10769209221684</v>
      </c>
      <c r="S103" s="75">
        <v>5957.05</v>
      </c>
      <c r="T103">
        <f t="shared" si="8"/>
        <v>153.69137304226254</v>
      </c>
    </row>
    <row r="104" spans="1:20" ht="15.75" x14ac:dyDescent="0.25">
      <c r="A104" s="67">
        <v>35947</v>
      </c>
      <c r="B104" s="42">
        <v>99.28</v>
      </c>
      <c r="C104" s="47">
        <v>99.36</v>
      </c>
      <c r="E104" s="19">
        <v>627.68885909414678</v>
      </c>
      <c r="F104" s="74">
        <v>71.402175999999997</v>
      </c>
      <c r="G104" s="74">
        <v>77.779008000000005</v>
      </c>
      <c r="H104" s="18">
        <v>71.402175999999997</v>
      </c>
      <c r="I104" s="18">
        <f t="shared" si="15"/>
        <v>61.24973083710173</v>
      </c>
      <c r="J104">
        <f t="shared" si="14"/>
        <v>77.779008000000005</v>
      </c>
      <c r="K104" s="57">
        <v>337.49200000000002</v>
      </c>
      <c r="L104" s="72">
        <v>10.199999999999999</v>
      </c>
      <c r="Q104">
        <f t="shared" si="16"/>
        <v>603.4111059509986</v>
      </c>
      <c r="R104" s="19">
        <f t="shared" si="17"/>
        <v>146.96558297512317</v>
      </c>
      <c r="S104" s="75">
        <v>5992.42</v>
      </c>
      <c r="T104">
        <f t="shared" si="8"/>
        <v>154.59379252357974</v>
      </c>
    </row>
    <row r="105" spans="1:20" ht="15.75" x14ac:dyDescent="0.25">
      <c r="A105" s="67">
        <v>36039</v>
      </c>
      <c r="B105" s="42">
        <v>99.75</v>
      </c>
      <c r="C105" s="47">
        <v>99.75</v>
      </c>
      <c r="E105" s="19">
        <v>631.72790882808897</v>
      </c>
      <c r="F105" s="74">
        <v>71.740200000000002</v>
      </c>
      <c r="G105" s="74">
        <v>78.084299999999999</v>
      </c>
      <c r="H105" s="18">
        <v>71.740200000000002</v>
      </c>
      <c r="I105" s="18">
        <f t="shared" si="15"/>
        <v>61.539692294529594</v>
      </c>
      <c r="J105">
        <f t="shared" si="14"/>
        <v>78.084299999999999</v>
      </c>
      <c r="K105" s="57">
        <v>339.72899999999998</v>
      </c>
      <c r="L105" s="72">
        <v>10.1</v>
      </c>
      <c r="Q105">
        <f t="shared" si="16"/>
        <v>605.77956741759363</v>
      </c>
      <c r="R105" s="19">
        <f t="shared" si="17"/>
        <v>147.54244063776707</v>
      </c>
      <c r="S105" s="75">
        <v>6030.98</v>
      </c>
      <c r="T105">
        <f t="shared" si="8"/>
        <v>155.20059182998264</v>
      </c>
    </row>
    <row r="106" spans="1:20" ht="15.75" x14ac:dyDescent="0.25">
      <c r="A106" s="68">
        <v>36130</v>
      </c>
      <c r="B106" s="49">
        <v>71.92</v>
      </c>
      <c r="C106" s="50">
        <v>78.28</v>
      </c>
      <c r="E106" s="19">
        <v>633.21741316462067</v>
      </c>
      <c r="F106" s="74">
        <v>71.92</v>
      </c>
      <c r="G106" s="74">
        <v>78.28</v>
      </c>
      <c r="H106" s="18">
        <v>71.92</v>
      </c>
      <c r="I106" s="18">
        <f t="shared" si="15"/>
        <v>61.693927112310369</v>
      </c>
      <c r="J106" s="19">
        <f t="shared" ref="J106:J145" si="18">C106</f>
        <v>78.28</v>
      </c>
      <c r="K106" s="57">
        <v>341.45100000000002</v>
      </c>
      <c r="L106" s="72">
        <v>10.199999999999999</v>
      </c>
      <c r="Q106">
        <f t="shared" si="16"/>
        <v>607.29781194746226</v>
      </c>
      <c r="R106" s="19">
        <f>(1+(C106-(0.01*C105*C106))/(0.01*C105*C106))*R105</f>
        <v>147.91222119074394</v>
      </c>
      <c r="S106" s="75">
        <v>6045.2</v>
      </c>
      <c r="T106">
        <f t="shared" si="8"/>
        <v>155.5895657443435</v>
      </c>
    </row>
    <row r="107" spans="1:20" ht="15.75" x14ac:dyDescent="0.25">
      <c r="A107" s="67">
        <v>36220</v>
      </c>
      <c r="B107" s="42">
        <v>72.319999999999993</v>
      </c>
      <c r="C107" s="47">
        <v>78.69</v>
      </c>
      <c r="E107" s="19">
        <v>632.76909540369547</v>
      </c>
      <c r="F107" s="74">
        <v>72.319999999999993</v>
      </c>
      <c r="G107" s="74">
        <v>78.69</v>
      </c>
      <c r="H107" s="18">
        <v>72.319999999999993</v>
      </c>
      <c r="I107" s="18">
        <f t="shared" si="15"/>
        <v>62.037052402145235</v>
      </c>
      <c r="J107" s="19">
        <f t="shared" si="18"/>
        <v>78.69</v>
      </c>
      <c r="K107" s="57">
        <v>345.697</v>
      </c>
      <c r="L107" s="72">
        <v>10.199999999999999</v>
      </c>
      <c r="Q107">
        <f t="shared" si="16"/>
        <v>610.47860018070776</v>
      </c>
      <c r="R107" s="19">
        <f>(1+(C107-C106)/C106)*R106</f>
        <v>148.68692751021513</v>
      </c>
      <c r="S107" s="75">
        <v>6040.92</v>
      </c>
      <c r="T107">
        <f t="shared" si="8"/>
        <v>156.40448298955531</v>
      </c>
    </row>
    <row r="108" spans="1:20" ht="15.75" x14ac:dyDescent="0.25">
      <c r="A108" s="67">
        <v>36312</v>
      </c>
      <c r="B108" s="42">
        <v>72.760000000000005</v>
      </c>
      <c r="C108" s="47">
        <v>79</v>
      </c>
      <c r="E108" s="19">
        <v>637.83361964218386</v>
      </c>
      <c r="F108" s="74">
        <v>72.760000000000005</v>
      </c>
      <c r="G108" s="74">
        <v>79</v>
      </c>
      <c r="H108" s="18">
        <v>72.760000000000005</v>
      </c>
      <c r="I108" s="18">
        <f t="shared" si="15"/>
        <v>62.414490220963607</v>
      </c>
      <c r="J108" s="19">
        <f t="shared" si="18"/>
        <v>79</v>
      </c>
      <c r="K108" s="57">
        <v>347.12799999999999</v>
      </c>
      <c r="L108" s="72">
        <v>10.199999999999999</v>
      </c>
      <c r="Q108">
        <f t="shared" si="16"/>
        <v>612.88358640584454</v>
      </c>
      <c r="R108" s="19">
        <f t="shared" si="17"/>
        <v>149.27268106883969</v>
      </c>
      <c r="S108" s="75">
        <v>6089.27</v>
      </c>
      <c r="T108">
        <f t="shared" si="8"/>
        <v>157.02063993105691</v>
      </c>
    </row>
    <row r="109" spans="1:20" ht="15.75" x14ac:dyDescent="0.25">
      <c r="A109" s="67">
        <v>36404</v>
      </c>
      <c r="B109" s="42">
        <v>73.7</v>
      </c>
      <c r="C109" s="47">
        <v>79.34</v>
      </c>
      <c r="E109" s="19">
        <v>642.03397997234686</v>
      </c>
      <c r="F109" s="74">
        <v>73.7</v>
      </c>
      <c r="G109" s="74">
        <v>79.34</v>
      </c>
      <c r="H109" s="18">
        <v>73.7</v>
      </c>
      <c r="I109" s="18">
        <f t="shared" si="15"/>
        <v>63.22083465207556</v>
      </c>
      <c r="J109" s="19">
        <f t="shared" si="18"/>
        <v>79.34</v>
      </c>
      <c r="K109" s="57">
        <v>351.11399999999998</v>
      </c>
      <c r="L109" s="72">
        <v>9.9</v>
      </c>
      <c r="Q109">
        <f t="shared" si="16"/>
        <v>615.52131323341393</v>
      </c>
      <c r="R109" s="19">
        <f t="shared" si="17"/>
        <v>149.91512045571824</v>
      </c>
      <c r="S109" s="75">
        <v>6129.37</v>
      </c>
      <c r="T109">
        <f t="shared" si="8"/>
        <v>157.69642496367157</v>
      </c>
    </row>
    <row r="110" spans="1:20" ht="15.75" x14ac:dyDescent="0.25">
      <c r="A110" s="68">
        <v>36495</v>
      </c>
      <c r="B110" s="44">
        <v>74.38</v>
      </c>
      <c r="C110" s="48">
        <v>79.56</v>
      </c>
      <c r="E110" s="19">
        <v>646.84082624544351</v>
      </c>
      <c r="F110" s="74">
        <v>74.38</v>
      </c>
      <c r="G110" s="74">
        <v>79.56</v>
      </c>
      <c r="H110" s="18">
        <v>74.38</v>
      </c>
      <c r="I110" s="18">
        <f t="shared" si="15"/>
        <v>63.804147644794838</v>
      </c>
      <c r="J110" s="19">
        <f t="shared" si="18"/>
        <v>79.56</v>
      </c>
      <c r="K110" s="57">
        <v>356.04700000000003</v>
      </c>
      <c r="L110" s="72">
        <v>9.5</v>
      </c>
      <c r="Q110">
        <f t="shared" si="16"/>
        <v>617.22807765125299</v>
      </c>
      <c r="R110" s="19">
        <f t="shared" si="17"/>
        <v>150.33081652958083</v>
      </c>
      <c r="S110" s="75">
        <v>6175.26</v>
      </c>
      <c r="T110">
        <f t="shared" si="8"/>
        <v>158.133697631834</v>
      </c>
    </row>
    <row r="111" spans="1:20" ht="15.75" x14ac:dyDescent="0.25">
      <c r="A111" s="67">
        <v>36586</v>
      </c>
      <c r="B111" s="42">
        <v>76.099999999999994</v>
      </c>
      <c r="C111" s="47">
        <v>79.959999999999994</v>
      </c>
      <c r="E111" s="19">
        <v>653.01986005782044</v>
      </c>
      <c r="F111" s="74">
        <v>76.099999999999994</v>
      </c>
      <c r="G111" s="74">
        <v>79.959999999999994</v>
      </c>
      <c r="H111" s="18">
        <v>76.099999999999994</v>
      </c>
      <c r="I111" s="18">
        <f t="shared" si="15"/>
        <v>65.279586391084806</v>
      </c>
      <c r="J111" s="19">
        <f t="shared" si="18"/>
        <v>79.959999999999994</v>
      </c>
      <c r="K111" s="57">
        <v>362.46499999999997</v>
      </c>
      <c r="L111" s="72">
        <v>9.1</v>
      </c>
      <c r="Q111">
        <f t="shared" si="16"/>
        <v>620.33128568368761</v>
      </c>
      <c r="R111" s="19">
        <f t="shared" si="17"/>
        <v>151.08662757296736</v>
      </c>
      <c r="S111" s="75">
        <v>6234.25</v>
      </c>
      <c r="T111">
        <f t="shared" si="8"/>
        <v>158.9287388466748</v>
      </c>
    </row>
    <row r="112" spans="1:20" ht="15.75" x14ac:dyDescent="0.25">
      <c r="A112" s="67">
        <v>36678</v>
      </c>
      <c r="B112" s="42">
        <v>76.760000000000005</v>
      </c>
      <c r="C112" s="47">
        <v>80.3</v>
      </c>
      <c r="E112" s="19">
        <v>657.98487451292578</v>
      </c>
      <c r="F112" s="74">
        <v>76.760000000000005</v>
      </c>
      <c r="G112" s="74">
        <v>80.3</v>
      </c>
      <c r="H112" s="18">
        <v>76.760000000000005</v>
      </c>
      <c r="I112" s="18">
        <f t="shared" si="15"/>
        <v>65.845743119312345</v>
      </c>
      <c r="J112" s="19">
        <f t="shared" si="18"/>
        <v>80.3</v>
      </c>
      <c r="K112" s="57">
        <v>367.90600000000001</v>
      </c>
      <c r="L112" s="72">
        <v>8.6999999999999993</v>
      </c>
      <c r="Q112">
        <f t="shared" si="16"/>
        <v>622.96901251125701</v>
      </c>
      <c r="R112" s="19">
        <f t="shared" si="17"/>
        <v>151.72906695984591</v>
      </c>
      <c r="S112" s="75">
        <v>6281.65</v>
      </c>
      <c r="T112">
        <f t="shared" si="8"/>
        <v>159.60452387928945</v>
      </c>
    </row>
    <row r="113" spans="1:20" ht="15.75" x14ac:dyDescent="0.25">
      <c r="A113" s="67">
        <v>36770</v>
      </c>
      <c r="B113" s="42">
        <v>77.64</v>
      </c>
      <c r="C113" s="47">
        <v>80.83</v>
      </c>
      <c r="E113" s="19">
        <v>661.90660744961667</v>
      </c>
      <c r="F113" s="74">
        <v>77.64</v>
      </c>
      <c r="G113" s="74">
        <v>80.83</v>
      </c>
      <c r="H113" s="18">
        <v>77.64</v>
      </c>
      <c r="I113" s="18">
        <f t="shared" si="15"/>
        <v>66.600618756949075</v>
      </c>
      <c r="J113" s="19">
        <f t="shared" si="18"/>
        <v>80.83</v>
      </c>
      <c r="K113" s="57">
        <v>372.50900000000001</v>
      </c>
      <c r="L113" s="72">
        <v>8.4</v>
      </c>
      <c r="Q113">
        <f t="shared" si="16"/>
        <v>627.08076315423284</v>
      </c>
      <c r="R113" s="19">
        <f t="shared" si="17"/>
        <v>152.73051659233306</v>
      </c>
      <c r="S113" s="75">
        <v>6319.09</v>
      </c>
      <c r="T113">
        <f t="shared" si="8"/>
        <v>160.6579534889535</v>
      </c>
    </row>
    <row r="114" spans="1:20" ht="15.75" x14ac:dyDescent="0.25">
      <c r="A114" s="68">
        <v>36861</v>
      </c>
      <c r="B114" s="44">
        <v>78.14</v>
      </c>
      <c r="C114" s="48">
        <v>81.13</v>
      </c>
      <c r="E114" s="19">
        <v>670.26542925378146</v>
      </c>
      <c r="F114" s="74">
        <v>78.14</v>
      </c>
      <c r="G114" s="74">
        <v>81.13</v>
      </c>
      <c r="H114" s="18">
        <v>78.14</v>
      </c>
      <c r="I114" s="18">
        <f t="shared" si="15"/>
        <v>67.029525369242663</v>
      </c>
      <c r="J114" s="19">
        <f t="shared" si="18"/>
        <v>81.13</v>
      </c>
      <c r="K114" s="57">
        <v>377.35300000000001</v>
      </c>
      <c r="L114" s="72">
        <v>8</v>
      </c>
      <c r="Q114">
        <f t="shared" si="16"/>
        <v>629.40816917855875</v>
      </c>
      <c r="R114" s="19">
        <f t="shared" si="17"/>
        <v>153.29737487487293</v>
      </c>
      <c r="S114" s="75">
        <v>6398.89</v>
      </c>
      <c r="T114">
        <f t="shared" si="8"/>
        <v>161.25423440008407</v>
      </c>
    </row>
    <row r="115" spans="1:20" ht="15.75" x14ac:dyDescent="0.25">
      <c r="A115" s="67">
        <v>36951</v>
      </c>
      <c r="B115" s="42">
        <v>79.41</v>
      </c>
      <c r="C115" s="47">
        <v>81.87</v>
      </c>
      <c r="E115" s="19">
        <v>673.59115096157882</v>
      </c>
      <c r="F115" s="74">
        <v>79.41</v>
      </c>
      <c r="G115" s="74">
        <v>81.87</v>
      </c>
      <c r="H115" s="18">
        <v>79.41</v>
      </c>
      <c r="I115" s="18">
        <f t="shared" si="15"/>
        <v>68.118948164468378</v>
      </c>
      <c r="J115" s="19">
        <f t="shared" si="18"/>
        <v>81.87</v>
      </c>
      <c r="K115" s="57">
        <v>380.83699999999999</v>
      </c>
      <c r="L115" s="72">
        <v>7.8</v>
      </c>
      <c r="Q115">
        <f t="shared" si="16"/>
        <v>635.149104038563</v>
      </c>
      <c r="R115" s="19">
        <f t="shared" si="17"/>
        <v>154.69562530513804</v>
      </c>
      <c r="S115" s="75">
        <v>6430.64</v>
      </c>
      <c r="T115">
        <f t="shared" si="8"/>
        <v>162.72506064753955</v>
      </c>
    </row>
    <row r="116" spans="1:20" ht="15.75" x14ac:dyDescent="0.25">
      <c r="A116" s="67">
        <v>37043</v>
      </c>
      <c r="B116" s="42">
        <v>80.010000000000005</v>
      </c>
      <c r="C116" s="47">
        <v>82.31</v>
      </c>
      <c r="E116" s="19">
        <v>675.48812167427832</v>
      </c>
      <c r="F116" s="74">
        <v>80.010000000000005</v>
      </c>
      <c r="G116" s="74">
        <v>82.31</v>
      </c>
      <c r="H116" s="18">
        <v>80.010000000000005</v>
      </c>
      <c r="I116" s="18">
        <f t="shared" ref="I116:I147" si="19">I$83/H$83*H116</f>
        <v>68.633636099220709</v>
      </c>
      <c r="J116" s="19">
        <f t="shared" si="18"/>
        <v>82.31</v>
      </c>
      <c r="K116" s="57">
        <v>383.68200000000002</v>
      </c>
      <c r="L116" s="72">
        <v>7.7</v>
      </c>
      <c r="Q116">
        <f t="shared" ref="Q116:Q146" si="20">(1+(J116-J115)/J115)*Q115</f>
        <v>638.5626328742411</v>
      </c>
      <c r="R116" s="19">
        <f t="shared" si="17"/>
        <v>155.52701745286322</v>
      </c>
      <c r="S116" s="75">
        <v>6448.75</v>
      </c>
      <c r="T116">
        <f t="shared" ref="T116:T179" si="21">Q116/Q$51*100</f>
        <v>163.59960598386442</v>
      </c>
    </row>
    <row r="117" spans="1:20" ht="15.75" x14ac:dyDescent="0.25">
      <c r="A117" s="67">
        <v>37135</v>
      </c>
      <c r="B117" s="42">
        <v>80.84</v>
      </c>
      <c r="C117" s="47">
        <v>82.9</v>
      </c>
      <c r="E117" s="19">
        <v>680.27401851929449</v>
      </c>
      <c r="F117" s="74">
        <v>80.84</v>
      </c>
      <c r="G117" s="74">
        <v>82.9</v>
      </c>
      <c r="H117" s="18">
        <v>80.84</v>
      </c>
      <c r="I117" s="18">
        <f t="shared" si="19"/>
        <v>69.34562107562806</v>
      </c>
      <c r="J117" s="19">
        <f t="shared" si="18"/>
        <v>82.9</v>
      </c>
      <c r="K117" s="57">
        <v>386.315</v>
      </c>
      <c r="L117" s="72">
        <v>7.7</v>
      </c>
      <c r="Q117">
        <f t="shared" si="20"/>
        <v>643.13986472208228</v>
      </c>
      <c r="R117" s="19">
        <f t="shared" si="17"/>
        <v>156.64183874185835</v>
      </c>
      <c r="S117" s="75">
        <v>6494.44</v>
      </c>
      <c r="T117">
        <f t="shared" si="21"/>
        <v>164.77229177575461</v>
      </c>
    </row>
    <row r="118" spans="1:20" ht="15.75" x14ac:dyDescent="0.25">
      <c r="A118" s="68">
        <v>37226</v>
      </c>
      <c r="B118" s="44">
        <v>81.27</v>
      </c>
      <c r="C118" s="48">
        <v>83.22</v>
      </c>
      <c r="E118" s="19">
        <v>685.30083378723771</v>
      </c>
      <c r="F118" s="74">
        <v>81.27</v>
      </c>
      <c r="G118" s="74">
        <v>83.22</v>
      </c>
      <c r="H118" s="18">
        <v>81.27</v>
      </c>
      <c r="I118" s="18">
        <f t="shared" si="19"/>
        <v>69.714480762200552</v>
      </c>
      <c r="J118" s="19">
        <f t="shared" si="18"/>
        <v>83.22</v>
      </c>
      <c r="K118" s="57">
        <v>388.33</v>
      </c>
      <c r="L118" s="72">
        <v>7.8</v>
      </c>
      <c r="Q118">
        <f t="shared" si="20"/>
        <v>645.62243114802993</v>
      </c>
      <c r="R118" s="19">
        <f t="shared" si="17"/>
        <v>157.24648757656755</v>
      </c>
      <c r="S118" s="75">
        <v>6542.43</v>
      </c>
      <c r="T118">
        <f t="shared" si="21"/>
        <v>165.40832474762723</v>
      </c>
    </row>
    <row r="119" spans="1:20" ht="15.75" x14ac:dyDescent="0.25">
      <c r="A119" s="67">
        <v>37316</v>
      </c>
      <c r="B119" s="42">
        <v>82.45</v>
      </c>
      <c r="C119" s="47">
        <v>83.91</v>
      </c>
      <c r="E119" s="19">
        <v>692.0025558302259</v>
      </c>
      <c r="F119" s="74">
        <v>82.45</v>
      </c>
      <c r="G119" s="74">
        <v>83.91</v>
      </c>
      <c r="H119" s="18">
        <v>82.45</v>
      </c>
      <c r="I119" s="18">
        <f t="shared" si="19"/>
        <v>70.726700367213439</v>
      </c>
      <c r="J119" s="19">
        <f t="shared" si="18"/>
        <v>83.91</v>
      </c>
      <c r="K119" s="57">
        <v>393.08100000000002</v>
      </c>
      <c r="L119" s="72">
        <v>7.8</v>
      </c>
      <c r="Q119">
        <f t="shared" si="20"/>
        <v>650.97546500397971</v>
      </c>
      <c r="R119" s="19">
        <f t="shared" si="17"/>
        <v>158.55026162640931</v>
      </c>
      <c r="S119" s="75">
        <v>6606.41</v>
      </c>
      <c r="T119">
        <f t="shared" si="21"/>
        <v>166.7797708432276</v>
      </c>
    </row>
    <row r="120" spans="1:20" ht="15.75" x14ac:dyDescent="0.25">
      <c r="A120" s="67">
        <v>37408</v>
      </c>
      <c r="B120" s="42">
        <v>83.04</v>
      </c>
      <c r="C120" s="47">
        <v>84.41</v>
      </c>
      <c r="E120" s="19">
        <v>699.51397326852987</v>
      </c>
      <c r="F120" s="74">
        <v>83.04</v>
      </c>
      <c r="G120" s="74">
        <v>84.41</v>
      </c>
      <c r="H120" s="18">
        <v>83.04</v>
      </c>
      <c r="I120" s="18">
        <f t="shared" si="19"/>
        <v>71.232810169719869</v>
      </c>
      <c r="J120" s="19">
        <f t="shared" si="18"/>
        <v>84.41</v>
      </c>
      <c r="K120" s="57">
        <v>395.87700000000001</v>
      </c>
      <c r="L120" s="72">
        <v>7.9</v>
      </c>
      <c r="Q120">
        <f t="shared" si="20"/>
        <v>654.85447504452293</v>
      </c>
      <c r="R120" s="19">
        <f t="shared" si="17"/>
        <v>159.49502543064247</v>
      </c>
      <c r="S120" s="75">
        <v>6678.12</v>
      </c>
      <c r="T120">
        <f t="shared" si="21"/>
        <v>167.77357236177858</v>
      </c>
    </row>
    <row r="121" spans="1:20" ht="15.75" x14ac:dyDescent="0.25">
      <c r="A121" s="67">
        <v>37500</v>
      </c>
      <c r="B121" s="42">
        <v>83.67</v>
      </c>
      <c r="C121" s="47">
        <v>84.93</v>
      </c>
      <c r="E121" s="19">
        <v>703.38542757782716</v>
      </c>
      <c r="F121" s="74">
        <v>83.67</v>
      </c>
      <c r="G121" s="74">
        <v>84.93</v>
      </c>
      <c r="H121" s="18">
        <v>83.67</v>
      </c>
      <c r="I121" s="18">
        <f t="shared" si="19"/>
        <v>71.773232501209804</v>
      </c>
      <c r="J121" s="19">
        <f t="shared" si="18"/>
        <v>84.93</v>
      </c>
      <c r="K121" s="57">
        <v>398.65</v>
      </c>
      <c r="L121" s="72">
        <v>7.9</v>
      </c>
      <c r="Q121">
        <f t="shared" si="20"/>
        <v>658.88864548668801</v>
      </c>
      <c r="R121" s="19">
        <f t="shared" si="17"/>
        <v>160.47757978704499</v>
      </c>
      <c r="S121" s="75">
        <v>6715.08</v>
      </c>
      <c r="T121">
        <f t="shared" si="21"/>
        <v>168.8071259410716</v>
      </c>
    </row>
    <row r="122" spans="1:20" ht="15.75" x14ac:dyDescent="0.25">
      <c r="A122" s="68">
        <v>37591</v>
      </c>
      <c r="B122" s="44">
        <v>84.08</v>
      </c>
      <c r="C122" s="48">
        <v>85.26</v>
      </c>
      <c r="E122" s="19">
        <v>707.5606485942933</v>
      </c>
      <c r="F122" s="74">
        <v>84.08</v>
      </c>
      <c r="G122" s="74">
        <v>85.26</v>
      </c>
      <c r="H122" s="18">
        <v>84.08</v>
      </c>
      <c r="I122" s="18">
        <f t="shared" si="19"/>
        <v>72.124935923290536</v>
      </c>
      <c r="J122" s="19">
        <f t="shared" si="18"/>
        <v>85.26</v>
      </c>
      <c r="K122" s="57">
        <v>401.70499999999998</v>
      </c>
      <c r="L122" s="72">
        <v>7.9</v>
      </c>
      <c r="Q122">
        <f t="shared" si="20"/>
        <v>661.44879211344653</v>
      </c>
      <c r="R122" s="19">
        <f t="shared" si="17"/>
        <v>161.10112389783887</v>
      </c>
      <c r="S122" s="75">
        <v>6754.94</v>
      </c>
      <c r="T122">
        <f t="shared" si="21"/>
        <v>169.46303494331525</v>
      </c>
    </row>
    <row r="123" spans="1:20" ht="15.75" x14ac:dyDescent="0.25">
      <c r="A123" s="67">
        <v>37681</v>
      </c>
      <c r="B123" s="42">
        <v>84.79</v>
      </c>
      <c r="C123" s="47">
        <v>85.97</v>
      </c>
      <c r="E123" s="19">
        <v>710.64649935056775</v>
      </c>
      <c r="F123" s="74">
        <v>84.79</v>
      </c>
      <c r="G123" s="74">
        <v>85.97</v>
      </c>
      <c r="H123" s="18">
        <v>84.79</v>
      </c>
      <c r="I123" s="18">
        <f t="shared" si="19"/>
        <v>72.733983312747455</v>
      </c>
      <c r="J123" s="19">
        <f t="shared" si="18"/>
        <v>85.97</v>
      </c>
      <c r="K123" s="57">
        <v>403.60399999999998</v>
      </c>
      <c r="L123" s="72">
        <v>8.4</v>
      </c>
      <c r="Q123">
        <f t="shared" si="20"/>
        <v>666.95698637101805</v>
      </c>
      <c r="R123" s="19">
        <f t="shared" si="17"/>
        <v>162.44268849984996</v>
      </c>
      <c r="S123" s="75">
        <v>6784.4</v>
      </c>
      <c r="T123">
        <f t="shared" si="21"/>
        <v>170.87423309965766</v>
      </c>
    </row>
    <row r="124" spans="1:20" ht="15.75" x14ac:dyDescent="0.25">
      <c r="A124" s="67">
        <v>37773</v>
      </c>
      <c r="B124" s="42">
        <v>85.27</v>
      </c>
      <c r="C124" s="47">
        <v>86.44</v>
      </c>
      <c r="E124" s="19">
        <v>717.06226170025559</v>
      </c>
      <c r="F124" s="74">
        <v>85.27</v>
      </c>
      <c r="G124" s="74">
        <v>86.44</v>
      </c>
      <c r="H124" s="18">
        <v>85.27</v>
      </c>
      <c r="I124" s="18">
        <f t="shared" si="19"/>
        <v>73.145733660549297</v>
      </c>
      <c r="J124" s="19">
        <f t="shared" si="18"/>
        <v>86.44</v>
      </c>
      <c r="K124" s="57">
        <v>404.89699999999999</v>
      </c>
      <c r="L124" s="72">
        <v>8.5</v>
      </c>
      <c r="Q124">
        <f t="shared" si="20"/>
        <v>670.60325580912877</v>
      </c>
      <c r="R124" s="19">
        <f t="shared" si="17"/>
        <v>163.33076647582914</v>
      </c>
      <c r="S124" s="75">
        <v>6845.65</v>
      </c>
      <c r="T124">
        <f t="shared" si="21"/>
        <v>171.8084065270956</v>
      </c>
    </row>
    <row r="125" spans="1:20" ht="15.75" x14ac:dyDescent="0.25">
      <c r="A125" s="67">
        <v>37865</v>
      </c>
      <c r="B125" s="42">
        <v>86.09</v>
      </c>
      <c r="C125" s="47">
        <v>87.05</v>
      </c>
      <c r="E125" s="19">
        <v>724.21649138978501</v>
      </c>
      <c r="F125" s="74">
        <v>86.09</v>
      </c>
      <c r="G125" s="74">
        <v>87.05</v>
      </c>
      <c r="H125" s="18">
        <v>86.09</v>
      </c>
      <c r="I125" s="18">
        <f t="shared" si="19"/>
        <v>73.849140504710789</v>
      </c>
      <c r="J125" s="19">
        <f t="shared" si="18"/>
        <v>87.05</v>
      </c>
      <c r="K125" s="57">
        <v>409.73700000000002</v>
      </c>
      <c r="L125" s="72">
        <v>8.4</v>
      </c>
      <c r="Q125">
        <f t="shared" si="20"/>
        <v>675.33564805859157</v>
      </c>
      <c r="R125" s="19">
        <f t="shared" si="17"/>
        <v>164.48337831699359</v>
      </c>
      <c r="S125" s="75">
        <v>6913.95</v>
      </c>
      <c r="T125">
        <f t="shared" si="21"/>
        <v>173.02084437972781</v>
      </c>
    </row>
    <row r="126" spans="1:20" ht="15.75" x14ac:dyDescent="0.25">
      <c r="A126" s="68">
        <v>37956</v>
      </c>
      <c r="B126" s="44">
        <v>86.39</v>
      </c>
      <c r="C126" s="48">
        <v>87.31</v>
      </c>
      <c r="E126" s="19">
        <v>728.70700129886461</v>
      </c>
      <c r="F126" s="74">
        <v>86.39</v>
      </c>
      <c r="G126" s="74">
        <v>87.31</v>
      </c>
      <c r="H126" s="18">
        <v>86.39</v>
      </c>
      <c r="I126" s="18">
        <f t="shared" si="19"/>
        <v>74.106484472086947</v>
      </c>
      <c r="J126" s="19">
        <f t="shared" si="18"/>
        <v>87.31</v>
      </c>
      <c r="K126" s="57">
        <v>414.35399999999998</v>
      </c>
      <c r="L126" s="72">
        <v>8.8000000000000007</v>
      </c>
      <c r="Q126">
        <f t="shared" si="20"/>
        <v>677.35273327967411</v>
      </c>
      <c r="R126" s="19">
        <f t="shared" si="17"/>
        <v>164.97465549519484</v>
      </c>
      <c r="S126" s="75">
        <v>6956.82</v>
      </c>
      <c r="T126">
        <f t="shared" si="21"/>
        <v>173.53762116937429</v>
      </c>
    </row>
    <row r="127" spans="1:20" ht="15.75" x14ac:dyDescent="0.25">
      <c r="A127" s="67">
        <v>38047</v>
      </c>
      <c r="B127" s="42">
        <v>87.14</v>
      </c>
      <c r="C127" s="47">
        <v>88.03</v>
      </c>
      <c r="E127" s="19">
        <v>736.99459504755521</v>
      </c>
      <c r="F127" s="74">
        <v>87.14</v>
      </c>
      <c r="G127" s="74">
        <v>88.03</v>
      </c>
      <c r="H127" s="18">
        <v>87.14</v>
      </c>
      <c r="I127" s="18">
        <f t="shared" si="19"/>
        <v>74.749844390527329</v>
      </c>
      <c r="J127" s="19">
        <f t="shared" si="18"/>
        <v>88.03</v>
      </c>
      <c r="K127" s="57">
        <v>420.048</v>
      </c>
      <c r="L127" s="72">
        <v>9</v>
      </c>
      <c r="Q127">
        <f t="shared" si="20"/>
        <v>682.9385077380565</v>
      </c>
      <c r="R127" s="19">
        <f t="shared" si="17"/>
        <v>166.33511537329062</v>
      </c>
      <c r="S127" s="75">
        <v>7035.94</v>
      </c>
      <c r="T127">
        <f t="shared" si="21"/>
        <v>174.96869535608775</v>
      </c>
    </row>
    <row r="128" spans="1:20" ht="15.75" x14ac:dyDescent="0.25">
      <c r="A128" s="67">
        <v>38139</v>
      </c>
      <c r="B128" s="42">
        <v>87.64</v>
      </c>
      <c r="C128" s="47">
        <v>88.55</v>
      </c>
      <c r="E128" s="19">
        <v>744.06607449616627</v>
      </c>
      <c r="F128" s="74">
        <v>87.64</v>
      </c>
      <c r="G128" s="74">
        <v>88.55</v>
      </c>
      <c r="H128" s="18">
        <v>87.64</v>
      </c>
      <c r="I128" s="18">
        <f t="shared" si="19"/>
        <v>75.178751002820917</v>
      </c>
      <c r="J128" s="19">
        <f t="shared" si="18"/>
        <v>88.55</v>
      </c>
      <c r="K128" s="57">
        <v>423.53899999999999</v>
      </c>
      <c r="L128" s="72">
        <v>8.8000000000000007</v>
      </c>
      <c r="Q128">
        <f t="shared" si="20"/>
        <v>686.97267818022146</v>
      </c>
      <c r="R128" s="19">
        <f t="shared" si="17"/>
        <v>167.31766972969311</v>
      </c>
      <c r="S128" s="75">
        <v>7103.45</v>
      </c>
      <c r="T128">
        <f t="shared" si="21"/>
        <v>176.00224893538075</v>
      </c>
    </row>
    <row r="129" spans="1:20" ht="15.75" x14ac:dyDescent="0.25">
      <c r="A129" s="67">
        <v>38231</v>
      </c>
      <c r="B129" s="42">
        <v>88.62</v>
      </c>
      <c r="C129" s="47">
        <v>89.3</v>
      </c>
      <c r="E129" s="19">
        <v>751.17316797251442</v>
      </c>
      <c r="F129" s="74">
        <v>88.62</v>
      </c>
      <c r="G129" s="74">
        <v>89.3</v>
      </c>
      <c r="H129" s="18">
        <v>88.62</v>
      </c>
      <c r="I129" s="18">
        <f t="shared" si="19"/>
        <v>76.019407962916375</v>
      </c>
      <c r="J129" s="19">
        <f t="shared" si="18"/>
        <v>89.3</v>
      </c>
      <c r="K129" s="57">
        <v>426.20499999999998</v>
      </c>
      <c r="L129" s="72">
        <v>8.9</v>
      </c>
      <c r="Q129">
        <f t="shared" si="20"/>
        <v>692.79119324103647</v>
      </c>
      <c r="R129" s="19">
        <f t="shared" si="17"/>
        <v>168.73481543604285</v>
      </c>
      <c r="S129" s="75">
        <v>7171.3</v>
      </c>
      <c r="T129">
        <f t="shared" si="21"/>
        <v>177.49295121320725</v>
      </c>
    </row>
    <row r="130" spans="1:20" ht="15.75" x14ac:dyDescent="0.25">
      <c r="A130" s="68">
        <v>38322</v>
      </c>
      <c r="B130" s="44">
        <v>88.94</v>
      </c>
      <c r="C130" s="48">
        <v>89.59</v>
      </c>
      <c r="E130" s="19">
        <v>756.67134537227139</v>
      </c>
      <c r="F130" s="74">
        <v>88.94</v>
      </c>
      <c r="G130" s="74">
        <v>89.59</v>
      </c>
      <c r="H130" s="18">
        <v>88.94</v>
      </c>
      <c r="I130" s="18">
        <f t="shared" si="19"/>
        <v>76.293908194784265</v>
      </c>
      <c r="J130" s="19">
        <f t="shared" si="18"/>
        <v>89.59</v>
      </c>
      <c r="K130" s="57">
        <v>431.68900000000002</v>
      </c>
      <c r="L130" s="72">
        <v>8.9</v>
      </c>
      <c r="Q130">
        <f t="shared" si="20"/>
        <v>695.04101906455162</v>
      </c>
      <c r="R130" s="19">
        <f t="shared" si="17"/>
        <v>169.28277844249808</v>
      </c>
      <c r="S130" s="75">
        <v>7223.79</v>
      </c>
      <c r="T130">
        <f t="shared" si="21"/>
        <v>178.06935609396683</v>
      </c>
    </row>
    <row r="131" spans="1:20" ht="15.75" x14ac:dyDescent="0.25">
      <c r="A131" s="67">
        <v>38412</v>
      </c>
      <c r="B131" s="42">
        <v>89.7</v>
      </c>
      <c r="C131" s="47">
        <v>90.38</v>
      </c>
      <c r="E131" s="19">
        <v>760.40034357062063</v>
      </c>
      <c r="F131" s="74">
        <v>89.7</v>
      </c>
      <c r="G131" s="74">
        <v>90.38</v>
      </c>
      <c r="H131" s="18">
        <v>89.7</v>
      </c>
      <c r="I131" s="18">
        <f t="shared" si="19"/>
        <v>76.945846245470534</v>
      </c>
      <c r="J131" s="19">
        <f t="shared" si="18"/>
        <v>90.38</v>
      </c>
      <c r="K131" s="57">
        <v>434.85399999999998</v>
      </c>
      <c r="L131" s="72">
        <v>8.6</v>
      </c>
      <c r="Q131">
        <f t="shared" si="20"/>
        <v>701.16985492860999</v>
      </c>
      <c r="R131" s="19">
        <f t="shared" si="17"/>
        <v>170.77550525318648</v>
      </c>
      <c r="S131" s="75">
        <v>7259.39</v>
      </c>
      <c r="T131">
        <f t="shared" si="21"/>
        <v>179.63956249327737</v>
      </c>
    </row>
    <row r="132" spans="1:20" ht="15.75" x14ac:dyDescent="0.25">
      <c r="A132" s="67">
        <v>38504</v>
      </c>
      <c r="B132" s="42">
        <v>90.23</v>
      </c>
      <c r="C132" s="47">
        <v>90.89</v>
      </c>
      <c r="E132" s="19">
        <v>766.8946662756108</v>
      </c>
      <c r="F132" s="74">
        <v>90.23</v>
      </c>
      <c r="G132" s="74">
        <v>90.89</v>
      </c>
      <c r="H132" s="18">
        <v>90.23</v>
      </c>
      <c r="I132" s="18">
        <f t="shared" si="19"/>
        <v>77.400487254501741</v>
      </c>
      <c r="J132" s="19">
        <f t="shared" si="18"/>
        <v>90.89</v>
      </c>
      <c r="K132" s="57">
        <v>438.80599999999998</v>
      </c>
      <c r="L132" s="72">
        <v>8.8000000000000007</v>
      </c>
      <c r="Q132">
        <f t="shared" si="20"/>
        <v>705.1264451699642</v>
      </c>
      <c r="R132" s="19">
        <f t="shared" si="17"/>
        <v>171.73916433350433</v>
      </c>
      <c r="S132" s="75">
        <v>7321.39</v>
      </c>
      <c r="T132">
        <f t="shared" si="21"/>
        <v>180.6532400421994</v>
      </c>
    </row>
    <row r="133" spans="1:20" ht="15.75" x14ac:dyDescent="0.25">
      <c r="A133" s="67">
        <v>38596</v>
      </c>
      <c r="B133" s="42">
        <v>91.35</v>
      </c>
      <c r="C133" s="47">
        <v>91.79</v>
      </c>
      <c r="E133" s="19">
        <v>774.89315791678894</v>
      </c>
      <c r="F133" s="74">
        <v>91.35</v>
      </c>
      <c r="G133" s="74">
        <v>91.79</v>
      </c>
      <c r="H133" s="18">
        <v>91.35</v>
      </c>
      <c r="I133" s="18">
        <f t="shared" si="19"/>
        <v>78.361238066039377</v>
      </c>
      <c r="J133" s="19">
        <f t="shared" si="18"/>
        <v>91.79</v>
      </c>
      <c r="K133" s="57">
        <v>442.36500000000001</v>
      </c>
      <c r="L133" s="72">
        <v>9</v>
      </c>
      <c r="Q133">
        <f t="shared" si="20"/>
        <v>712.10866324294216</v>
      </c>
      <c r="R133" s="19">
        <f t="shared" si="17"/>
        <v>173.43973918112403</v>
      </c>
      <c r="S133" s="75">
        <v>7397.75</v>
      </c>
      <c r="T133">
        <f t="shared" si="21"/>
        <v>182.44208277559119</v>
      </c>
    </row>
    <row r="134" spans="1:20" ht="15.75" x14ac:dyDescent="0.25">
      <c r="A134" s="68">
        <v>38687</v>
      </c>
      <c r="B134" s="44">
        <v>91.79</v>
      </c>
      <c r="C134" s="48">
        <v>92.21</v>
      </c>
      <c r="E134" s="19">
        <v>783.25197972095373</v>
      </c>
      <c r="F134" s="74">
        <v>91.79</v>
      </c>
      <c r="G134" s="74">
        <v>92.21</v>
      </c>
      <c r="H134" s="18">
        <v>91.79</v>
      </c>
      <c r="I134" s="18">
        <f t="shared" si="19"/>
        <v>78.738675884857741</v>
      </c>
      <c r="J134" s="19">
        <f t="shared" si="18"/>
        <v>92.21</v>
      </c>
      <c r="K134" s="57">
        <v>448.36799999999999</v>
      </c>
      <c r="L134" s="72">
        <v>9.1</v>
      </c>
      <c r="Q134">
        <f t="shared" si="20"/>
        <v>715.36703167699852</v>
      </c>
      <c r="R134" s="19">
        <f t="shared" si="17"/>
        <v>174.23334077667988</v>
      </c>
      <c r="S134" s="75">
        <v>7477.55</v>
      </c>
      <c r="T134">
        <f t="shared" si="21"/>
        <v>183.27687605117401</v>
      </c>
    </row>
    <row r="135" spans="1:20" ht="15.75" x14ac:dyDescent="0.25">
      <c r="A135" s="67">
        <v>38777</v>
      </c>
      <c r="B135" s="42">
        <v>92.53</v>
      </c>
      <c r="C135" s="47">
        <v>92.99</v>
      </c>
      <c r="E135" s="19">
        <v>789.34826329241218</v>
      </c>
      <c r="F135" s="74">
        <v>92.53</v>
      </c>
      <c r="G135" s="74">
        <v>92.99</v>
      </c>
      <c r="H135" s="18">
        <v>92.53</v>
      </c>
      <c r="I135" s="18">
        <f t="shared" si="19"/>
        <v>79.373457671052265</v>
      </c>
      <c r="J135" s="19">
        <f t="shared" si="18"/>
        <v>92.99</v>
      </c>
      <c r="K135" s="57">
        <v>453.94099999999997</v>
      </c>
      <c r="L135" s="72">
        <v>9.1999999999999993</v>
      </c>
      <c r="Q135">
        <f t="shared" si="20"/>
        <v>721.41828734024614</v>
      </c>
      <c r="R135" s="19">
        <f t="shared" si="17"/>
        <v>175.70717231128361</v>
      </c>
      <c r="S135" s="75">
        <v>7535.75</v>
      </c>
      <c r="T135">
        <f t="shared" si="21"/>
        <v>184.82720642011355</v>
      </c>
    </row>
    <row r="136" spans="1:20" ht="15.75" x14ac:dyDescent="0.25">
      <c r="A136" s="67">
        <v>38869</v>
      </c>
      <c r="B136" s="42">
        <v>93.06</v>
      </c>
      <c r="C136" s="47">
        <v>93.52</v>
      </c>
      <c r="E136" s="19">
        <v>794.75112079440237</v>
      </c>
      <c r="F136" s="74">
        <v>93.06</v>
      </c>
      <c r="G136" s="74">
        <v>93.52</v>
      </c>
      <c r="H136" s="18">
        <v>93.06</v>
      </c>
      <c r="I136" s="18">
        <f t="shared" si="19"/>
        <v>79.828098680083471</v>
      </c>
      <c r="J136" s="19">
        <f t="shared" si="18"/>
        <v>93.52</v>
      </c>
      <c r="K136" s="57">
        <v>460.66300000000001</v>
      </c>
      <c r="L136" s="72">
        <v>9</v>
      </c>
      <c r="Q136">
        <f t="shared" si="20"/>
        <v>725.53003798322197</v>
      </c>
      <c r="R136" s="19">
        <f t="shared" si="17"/>
        <v>176.70862194377077</v>
      </c>
      <c r="S136" s="75">
        <v>7587.33</v>
      </c>
      <c r="T136">
        <f t="shared" si="21"/>
        <v>185.88063602977761</v>
      </c>
    </row>
    <row r="137" spans="1:20" ht="15.75" x14ac:dyDescent="0.25">
      <c r="A137" s="67">
        <v>38961</v>
      </c>
      <c r="B137" s="42">
        <v>93.99</v>
      </c>
      <c r="C137" s="47">
        <v>94.28</v>
      </c>
      <c r="E137" s="19">
        <v>799.93086688733399</v>
      </c>
      <c r="F137" s="74">
        <v>93.99</v>
      </c>
      <c r="G137" s="74">
        <v>94.28</v>
      </c>
      <c r="H137" s="18">
        <v>93.99</v>
      </c>
      <c r="I137" s="18">
        <f t="shared" si="19"/>
        <v>80.625864978949551</v>
      </c>
      <c r="J137" s="19">
        <f t="shared" si="18"/>
        <v>94.28</v>
      </c>
      <c r="K137" s="57">
        <v>464.20100000000002</v>
      </c>
      <c r="L137" s="72">
        <v>8.9</v>
      </c>
      <c r="Q137">
        <f t="shared" si="20"/>
        <v>731.42613324484785</v>
      </c>
      <c r="R137" s="19">
        <f t="shared" si="17"/>
        <v>178.14466292620517</v>
      </c>
      <c r="S137" s="75">
        <v>7636.78</v>
      </c>
      <c r="T137">
        <f t="shared" si="21"/>
        <v>187.39121433797513</v>
      </c>
    </row>
    <row r="138" spans="1:20" ht="15.75" x14ac:dyDescent="0.25">
      <c r="A138" s="68">
        <v>39052</v>
      </c>
      <c r="B138" s="44">
        <v>94.34</v>
      </c>
      <c r="C138" s="48">
        <v>94.59</v>
      </c>
      <c r="E138" s="19">
        <v>810.61298026563884</v>
      </c>
      <c r="F138" s="74">
        <v>94.34</v>
      </c>
      <c r="G138" s="74">
        <v>94.59</v>
      </c>
      <c r="H138" s="18">
        <v>94.34</v>
      </c>
      <c r="I138" s="18">
        <f t="shared" si="19"/>
        <v>80.926099607555074</v>
      </c>
      <c r="J138" s="19">
        <f t="shared" si="18"/>
        <v>94.59</v>
      </c>
      <c r="K138" s="57">
        <v>471.28399999999999</v>
      </c>
      <c r="L138" s="72">
        <v>8.4</v>
      </c>
      <c r="Q138">
        <f t="shared" si="20"/>
        <v>733.83111946998463</v>
      </c>
      <c r="R138" s="19">
        <f t="shared" si="17"/>
        <v>178.73041648482973</v>
      </c>
      <c r="S138" s="75">
        <v>7738.76</v>
      </c>
      <c r="T138">
        <f t="shared" si="21"/>
        <v>188.0073712794767</v>
      </c>
    </row>
    <row r="139" spans="1:20" ht="15.75" x14ac:dyDescent="0.25">
      <c r="A139" s="67">
        <v>39142</v>
      </c>
      <c r="B139" s="42">
        <v>95.21</v>
      </c>
      <c r="C139" s="47">
        <v>95.49</v>
      </c>
      <c r="E139" s="19">
        <v>812.88075585536512</v>
      </c>
      <c r="F139" s="74">
        <v>95.21</v>
      </c>
      <c r="G139" s="74">
        <v>95.49</v>
      </c>
      <c r="H139" s="18">
        <v>95.21</v>
      </c>
      <c r="I139" s="18">
        <f t="shared" si="19"/>
        <v>81.672397112945916</v>
      </c>
      <c r="J139" s="19">
        <f t="shared" si="18"/>
        <v>95.49</v>
      </c>
      <c r="K139" s="57">
        <v>476.88200000000001</v>
      </c>
      <c r="L139" s="72">
        <v>8.5</v>
      </c>
      <c r="Q139">
        <f t="shared" si="20"/>
        <v>740.81333754296259</v>
      </c>
      <c r="R139" s="19">
        <f t="shared" si="17"/>
        <v>180.43099133244942</v>
      </c>
      <c r="S139" s="75">
        <v>7760.41</v>
      </c>
      <c r="T139">
        <f t="shared" si="21"/>
        <v>189.79621401286849</v>
      </c>
    </row>
    <row r="140" spans="1:20" ht="15.75" x14ac:dyDescent="0.25">
      <c r="A140" s="67">
        <v>39234</v>
      </c>
      <c r="B140" s="42">
        <v>95.8</v>
      </c>
      <c r="C140" s="47">
        <v>96.06</v>
      </c>
      <c r="E140" s="19">
        <v>816.31331964637377</v>
      </c>
      <c r="F140" s="74">
        <v>95.8</v>
      </c>
      <c r="G140" s="74">
        <v>96.06</v>
      </c>
      <c r="H140" s="18">
        <v>95.8</v>
      </c>
      <c r="I140" s="18">
        <f t="shared" si="19"/>
        <v>82.17850691545236</v>
      </c>
      <c r="J140" s="19">
        <f t="shared" si="18"/>
        <v>96.06</v>
      </c>
      <c r="K140" s="57">
        <v>483.10700000000003</v>
      </c>
      <c r="L140" s="72">
        <v>8.1</v>
      </c>
      <c r="Q140">
        <f t="shared" si="20"/>
        <v>745.23540898918202</v>
      </c>
      <c r="R140" s="19">
        <f t="shared" si="17"/>
        <v>181.50802206927526</v>
      </c>
      <c r="S140" s="75">
        <v>7793.18</v>
      </c>
      <c r="T140">
        <f t="shared" si="21"/>
        <v>190.92914774401663</v>
      </c>
    </row>
    <row r="141" spans="1:20" ht="15.75" x14ac:dyDescent="0.25">
      <c r="A141" s="67">
        <v>39326</v>
      </c>
      <c r="B141" s="42">
        <v>96.62</v>
      </c>
      <c r="C141" s="47">
        <v>96.75</v>
      </c>
      <c r="E141" s="19">
        <v>823.53144509154902</v>
      </c>
      <c r="F141" s="74">
        <v>96.62</v>
      </c>
      <c r="G141" s="74">
        <v>96.75</v>
      </c>
      <c r="H141" s="18">
        <v>96.62</v>
      </c>
      <c r="I141" s="18">
        <f t="shared" si="19"/>
        <v>82.881913759613852</v>
      </c>
      <c r="J141" s="19">
        <f t="shared" si="18"/>
        <v>96.75</v>
      </c>
      <c r="K141" s="57">
        <v>488.94799999999998</v>
      </c>
      <c r="L141" s="72">
        <v>8</v>
      </c>
      <c r="Q141">
        <f t="shared" si="20"/>
        <v>750.58844284513179</v>
      </c>
      <c r="R141" s="19">
        <f t="shared" si="17"/>
        <v>182.81179611911702</v>
      </c>
      <c r="S141" s="75">
        <v>7862.09</v>
      </c>
      <c r="T141">
        <f t="shared" si="21"/>
        <v>192.30059383961702</v>
      </c>
    </row>
    <row r="142" spans="1:20" ht="15.75" x14ac:dyDescent="0.25">
      <c r="A142" s="68">
        <v>39417</v>
      </c>
      <c r="B142" s="44">
        <v>96.95</v>
      </c>
      <c r="C142" s="48">
        <v>97.07</v>
      </c>
      <c r="E142" s="19">
        <v>830.11689780868994</v>
      </c>
      <c r="F142" s="74">
        <v>96.95</v>
      </c>
      <c r="G142" s="74">
        <v>97.07</v>
      </c>
      <c r="H142" s="18">
        <v>96.95</v>
      </c>
      <c r="I142" s="18">
        <f t="shared" si="19"/>
        <v>83.164992123727615</v>
      </c>
      <c r="J142" s="19">
        <f t="shared" si="18"/>
        <v>97.07</v>
      </c>
      <c r="K142" s="57">
        <v>493.65699999999998</v>
      </c>
      <c r="L142" s="72">
        <v>7.5</v>
      </c>
      <c r="Q142">
        <f t="shared" si="20"/>
        <v>753.07100927107956</v>
      </c>
      <c r="R142" s="19">
        <f t="shared" si="17"/>
        <v>183.41644495382624</v>
      </c>
      <c r="S142" s="75">
        <v>7924.96</v>
      </c>
      <c r="T142">
        <f t="shared" si="21"/>
        <v>192.93662681148967</v>
      </c>
    </row>
    <row r="143" spans="1:20" ht="15.75" x14ac:dyDescent="0.25">
      <c r="A143" s="67">
        <v>39508</v>
      </c>
      <c r="B143" s="42">
        <v>97.94</v>
      </c>
      <c r="C143" s="47">
        <v>98.1</v>
      </c>
      <c r="E143" s="19">
        <v>837.77391377215406</v>
      </c>
      <c r="F143" s="74">
        <v>97.94</v>
      </c>
      <c r="G143" s="74">
        <v>98.1</v>
      </c>
      <c r="H143" s="18">
        <v>97.94</v>
      </c>
      <c r="I143" s="18">
        <f t="shared" si="19"/>
        <v>84.014227216068932</v>
      </c>
      <c r="J143" s="19">
        <f t="shared" si="18"/>
        <v>98.1</v>
      </c>
      <c r="K143" s="57">
        <v>499.46499999999997</v>
      </c>
      <c r="L143" s="72">
        <v>7.2</v>
      </c>
      <c r="Q143">
        <f t="shared" si="20"/>
        <v>761.06176995459884</v>
      </c>
      <c r="R143" s="19">
        <f t="shared" si="17"/>
        <v>185.36265839054658</v>
      </c>
      <c r="S143" s="75">
        <v>7998.06</v>
      </c>
      <c r="T143">
        <f t="shared" si="21"/>
        <v>194.98385793970471</v>
      </c>
    </row>
    <row r="144" spans="1:20" ht="15.75" x14ac:dyDescent="0.25">
      <c r="A144" s="67">
        <v>39600</v>
      </c>
      <c r="B144" s="42">
        <v>99.02</v>
      </c>
      <c r="C144" s="47">
        <v>99.02</v>
      </c>
      <c r="E144" s="19">
        <v>839.63841287132868</v>
      </c>
      <c r="F144" s="74">
        <v>99.02</v>
      </c>
      <c r="G144" s="74">
        <v>99.02</v>
      </c>
      <c r="H144" s="18">
        <v>99.02</v>
      </c>
      <c r="I144" s="18">
        <f t="shared" si="19"/>
        <v>84.94066549862309</v>
      </c>
      <c r="J144" s="19">
        <f t="shared" si="18"/>
        <v>99.02</v>
      </c>
      <c r="K144" s="57">
        <v>499.846</v>
      </c>
      <c r="L144" s="72">
        <v>7.3</v>
      </c>
      <c r="Q144">
        <f t="shared" si="20"/>
        <v>768.19914842919866</v>
      </c>
      <c r="R144" s="19">
        <f t="shared" si="17"/>
        <v>187.10102379033563</v>
      </c>
      <c r="S144" s="75">
        <v>8015.86</v>
      </c>
      <c r="T144">
        <f t="shared" si="21"/>
        <v>196.81245273383857</v>
      </c>
    </row>
    <row r="145" spans="1:50" ht="15.75" x14ac:dyDescent="0.25">
      <c r="A145" s="67">
        <v>39692</v>
      </c>
      <c r="B145" s="42">
        <v>99.7</v>
      </c>
      <c r="C145" s="47">
        <v>99.69</v>
      </c>
      <c r="E145" s="19">
        <v>845.97142498009794</v>
      </c>
      <c r="F145" s="74">
        <v>99.7</v>
      </c>
      <c r="G145" s="74">
        <v>99.69</v>
      </c>
      <c r="H145" s="18">
        <v>99.7</v>
      </c>
      <c r="I145" s="18">
        <f t="shared" si="19"/>
        <v>85.523978491342376</v>
      </c>
      <c r="J145" s="19">
        <f t="shared" si="18"/>
        <v>99.69</v>
      </c>
      <c r="K145" s="57">
        <v>499.03699999999998</v>
      </c>
      <c r="L145" s="72">
        <v>7.4</v>
      </c>
      <c r="Q145">
        <f t="shared" si="20"/>
        <v>773.3970218835268</v>
      </c>
      <c r="R145" s="19">
        <f t="shared" si="17"/>
        <v>188.3670072880081</v>
      </c>
      <c r="S145" s="75">
        <v>8076.32</v>
      </c>
      <c r="T145">
        <f t="shared" si="21"/>
        <v>198.14414676869691</v>
      </c>
    </row>
    <row r="146" spans="1:50" ht="15.75" x14ac:dyDescent="0.25">
      <c r="A146" s="68">
        <v>39783</v>
      </c>
      <c r="B146" s="49">
        <v>100</v>
      </c>
      <c r="C146" s="50">
        <v>100</v>
      </c>
      <c r="D146" s="62">
        <v>100</v>
      </c>
      <c r="E146" s="19">
        <v>846.55905643775918</v>
      </c>
      <c r="F146" s="74">
        <v>100</v>
      </c>
      <c r="G146" s="74">
        <v>100</v>
      </c>
      <c r="H146" s="18">
        <v>100</v>
      </c>
      <c r="I146" s="18">
        <f t="shared" si="19"/>
        <v>85.781322458718535</v>
      </c>
      <c r="J146">
        <v>100</v>
      </c>
      <c r="K146" s="57">
        <v>493.40300000000002</v>
      </c>
      <c r="L146" s="72">
        <v>7.8</v>
      </c>
      <c r="M146" s="55">
        <f>K146/K$146*100</f>
        <v>100</v>
      </c>
      <c r="N146" s="55"/>
      <c r="O146" s="55"/>
      <c r="P146" s="55"/>
      <c r="Q146">
        <f t="shared" si="20"/>
        <v>775.80200810866359</v>
      </c>
      <c r="R146" s="19">
        <f t="shared" si="17"/>
        <v>188.95276084663266</v>
      </c>
      <c r="S146" s="75">
        <v>8081.93</v>
      </c>
      <c r="T146">
        <f t="shared" si="21"/>
        <v>198.76030371019851</v>
      </c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</row>
    <row r="147" spans="1:50" ht="15.75" x14ac:dyDescent="0.25">
      <c r="A147" s="69">
        <f>EDATE(A146,3)</f>
        <v>39873</v>
      </c>
      <c r="B147" s="52">
        <v>100.8</v>
      </c>
      <c r="C147" s="52">
        <v>100.8</v>
      </c>
      <c r="D147" s="62">
        <v>100.7</v>
      </c>
      <c r="E147" s="19">
        <v>844.80558930741199</v>
      </c>
      <c r="F147" s="74">
        <f>B147</f>
        <v>100.8</v>
      </c>
      <c r="G147" s="74">
        <f>C147</f>
        <v>100.8</v>
      </c>
      <c r="H147" s="18">
        <v>100.8</v>
      </c>
      <c r="I147" s="18">
        <f t="shared" si="19"/>
        <v>86.467573038388281</v>
      </c>
      <c r="J147">
        <v>100.8</v>
      </c>
      <c r="K147" s="57">
        <v>484.32499999999999</v>
      </c>
      <c r="L147" s="72">
        <v>8.6</v>
      </c>
      <c r="M147" s="55">
        <f t="shared" ref="M147:M199" si="22">K147/K$146*100</f>
        <v>98.160124685095141</v>
      </c>
      <c r="Q147">
        <f t="shared" ref="Q147:Q190" si="23">(1+(B147-B146)/B146)*Q146</f>
        <v>782.00842417353294</v>
      </c>
      <c r="R147" s="19">
        <f t="shared" si="17"/>
        <v>190.46438293340572</v>
      </c>
      <c r="S147" s="75">
        <v>8065.19</v>
      </c>
      <c r="T147">
        <f t="shared" si="21"/>
        <v>200.3503861398801</v>
      </c>
    </row>
    <row r="148" spans="1:50" ht="15.75" x14ac:dyDescent="0.25">
      <c r="A148" s="69">
        <f t="shared" ref="A148:A199" si="24">EDATE(A147,3)</f>
        <v>39965</v>
      </c>
      <c r="B148" s="52">
        <v>101.2</v>
      </c>
      <c r="C148" s="52">
        <v>101.2</v>
      </c>
      <c r="D148" s="62">
        <v>101.1</v>
      </c>
      <c r="E148" s="19">
        <v>848.39841622323706</v>
      </c>
      <c r="F148" s="74">
        <f t="shared" ref="F148:F199" si="25">B148</f>
        <v>101.2</v>
      </c>
      <c r="G148" s="74">
        <f t="shared" ref="G148:G199" si="26">C148</f>
        <v>101.2</v>
      </c>
      <c r="H148" s="18">
        <v>101.2</v>
      </c>
      <c r="I148" s="18">
        <f t="shared" ref="I148:I179" si="27">I$83/H$83*H148</f>
        <v>86.810698328223154</v>
      </c>
      <c r="J148">
        <v>101.2</v>
      </c>
      <c r="K148" s="57">
        <v>482.64699999999999</v>
      </c>
      <c r="L148" s="72">
        <v>9.1999999999999993</v>
      </c>
      <c r="M148" s="55">
        <f t="shared" si="22"/>
        <v>97.820037575774762</v>
      </c>
      <c r="Q148">
        <f t="shared" si="23"/>
        <v>785.11163220596757</v>
      </c>
      <c r="R148" s="19">
        <f t="shared" si="17"/>
        <v>191.22019397679225</v>
      </c>
      <c r="S148" s="75">
        <v>8099.49</v>
      </c>
      <c r="T148">
        <f t="shared" si="21"/>
        <v>201.14542735472091</v>
      </c>
    </row>
    <row r="149" spans="1:50" ht="15.75" x14ac:dyDescent="0.25">
      <c r="A149" s="69">
        <f t="shared" si="24"/>
        <v>40057</v>
      </c>
      <c r="B149" s="52">
        <v>101.7</v>
      </c>
      <c r="C149" s="52">
        <v>101.7</v>
      </c>
      <c r="D149" s="62">
        <v>101.7</v>
      </c>
      <c r="E149" s="19">
        <v>856.66401307244314</v>
      </c>
      <c r="F149" s="74">
        <f t="shared" si="25"/>
        <v>101.7</v>
      </c>
      <c r="G149" s="74">
        <f t="shared" si="26"/>
        <v>101.7</v>
      </c>
      <c r="H149" s="18">
        <v>101.7</v>
      </c>
      <c r="I149" s="18">
        <f t="shared" si="27"/>
        <v>87.239604940516756</v>
      </c>
      <c r="J149">
        <v>101.7</v>
      </c>
      <c r="K149" s="57">
        <v>482.62</v>
      </c>
      <c r="L149" s="72">
        <v>9.1999999999999993</v>
      </c>
      <c r="M149" s="55">
        <f t="shared" si="22"/>
        <v>97.814565375565195</v>
      </c>
      <c r="Q149">
        <f t="shared" si="23"/>
        <v>788.9906422465109</v>
      </c>
      <c r="R149" s="19">
        <f t="shared" ref="R149:R199" si="28">(1+(C149-C148)/C148)*R148</f>
        <v>192.16495778102544</v>
      </c>
      <c r="S149" s="75">
        <v>8178.4</v>
      </c>
      <c r="T149">
        <f t="shared" si="21"/>
        <v>202.13922887327192</v>
      </c>
    </row>
    <row r="150" spans="1:50" ht="15.75" x14ac:dyDescent="0.25">
      <c r="A150" s="69">
        <f t="shared" si="24"/>
        <v>40148</v>
      </c>
      <c r="B150" s="52">
        <v>101.9</v>
      </c>
      <c r="C150" s="52">
        <v>101.9</v>
      </c>
      <c r="D150" s="62">
        <v>101.9</v>
      </c>
      <c r="E150" s="19">
        <v>866.01479029622487</v>
      </c>
      <c r="F150" s="74">
        <f t="shared" si="25"/>
        <v>101.9</v>
      </c>
      <c r="G150" s="74">
        <f t="shared" si="26"/>
        <v>101.9</v>
      </c>
      <c r="H150" s="18">
        <v>101.9</v>
      </c>
      <c r="I150" s="18">
        <f t="shared" si="27"/>
        <v>87.411167585434185</v>
      </c>
      <c r="J150">
        <v>101.9</v>
      </c>
      <c r="K150" s="57">
        <v>487.79399999999998</v>
      </c>
      <c r="L150" s="72">
        <v>9.5</v>
      </c>
      <c r="M150" s="55">
        <f t="shared" si="22"/>
        <v>98.863201074983323</v>
      </c>
      <c r="Q150">
        <f t="shared" si="23"/>
        <v>790.54224626272821</v>
      </c>
      <c r="R150" s="19">
        <f t="shared" si="28"/>
        <v>192.5428633027187</v>
      </c>
      <c r="S150" s="75">
        <v>8267.67</v>
      </c>
      <c r="T150">
        <f t="shared" si="21"/>
        <v>202.53674948069232</v>
      </c>
    </row>
    <row r="151" spans="1:50" ht="15.75" x14ac:dyDescent="0.25">
      <c r="A151" s="69">
        <f t="shared" si="24"/>
        <v>40238</v>
      </c>
      <c r="B151" s="52">
        <v>102.7</v>
      </c>
      <c r="C151" s="52">
        <v>102.6</v>
      </c>
      <c r="D151" s="62">
        <v>102.6</v>
      </c>
      <c r="E151" s="19">
        <v>875.10055725478696</v>
      </c>
      <c r="F151" s="74">
        <f t="shared" si="25"/>
        <v>102.7</v>
      </c>
      <c r="G151" s="74">
        <f t="shared" si="26"/>
        <v>102.6</v>
      </c>
      <c r="H151" s="18">
        <v>102.7</v>
      </c>
      <c r="I151" s="18">
        <f t="shared" si="27"/>
        <v>88.097418165103932</v>
      </c>
      <c r="J151">
        <v>102.6</v>
      </c>
      <c r="K151" s="57">
        <v>491.46899999999999</v>
      </c>
      <c r="L151" s="72">
        <v>9.4</v>
      </c>
      <c r="M151" s="55">
        <f t="shared" si="22"/>
        <v>99.608028325729663</v>
      </c>
      <c r="Q151">
        <f t="shared" si="23"/>
        <v>796.74866232759746</v>
      </c>
      <c r="R151" s="19">
        <f t="shared" si="28"/>
        <v>193.8655326286451</v>
      </c>
      <c r="S151" s="75">
        <v>8354.41</v>
      </c>
      <c r="T151">
        <f t="shared" si="21"/>
        <v>204.12683191037385</v>
      </c>
    </row>
    <row r="152" spans="1:50" ht="15.75" x14ac:dyDescent="0.25">
      <c r="A152" s="69">
        <f t="shared" si="24"/>
        <v>40330</v>
      </c>
      <c r="B152" s="52">
        <v>103.2</v>
      </c>
      <c r="C152" s="52">
        <v>103.1</v>
      </c>
      <c r="D152" s="62">
        <v>103</v>
      </c>
      <c r="E152" s="19">
        <v>882.96287761344115</v>
      </c>
      <c r="F152" s="74">
        <f t="shared" si="25"/>
        <v>103.2</v>
      </c>
      <c r="G152" s="74">
        <f t="shared" si="26"/>
        <v>103.1</v>
      </c>
      <c r="H152" s="18">
        <v>103.2</v>
      </c>
      <c r="I152" s="18">
        <f t="shared" si="27"/>
        <v>88.526324777397534</v>
      </c>
      <c r="J152">
        <v>103.1</v>
      </c>
      <c r="K152" s="57">
        <v>495.95800000000003</v>
      </c>
      <c r="L152" s="72">
        <v>9.3000000000000007</v>
      </c>
      <c r="M152" s="55">
        <f t="shared" si="22"/>
        <v>100.51783227909033</v>
      </c>
      <c r="Q152">
        <f t="shared" si="23"/>
        <v>800.62767236814068</v>
      </c>
      <c r="R152" s="19">
        <f t="shared" si="28"/>
        <v>194.81029643287823</v>
      </c>
      <c r="S152" s="75">
        <v>8429.4699999999993</v>
      </c>
      <c r="T152">
        <f t="shared" si="21"/>
        <v>205.12063342892483</v>
      </c>
    </row>
    <row r="153" spans="1:50" ht="15.75" x14ac:dyDescent="0.25">
      <c r="A153" s="69">
        <f t="shared" si="24"/>
        <v>40422</v>
      </c>
      <c r="B153" s="52">
        <v>103.5</v>
      </c>
      <c r="C153" s="52">
        <v>103.4</v>
      </c>
      <c r="D153" s="62">
        <v>103.3</v>
      </c>
      <c r="E153" s="19">
        <v>886.42477060376257</v>
      </c>
      <c r="F153" s="74">
        <f t="shared" si="25"/>
        <v>103.5</v>
      </c>
      <c r="G153" s="74">
        <f t="shared" si="26"/>
        <v>103.4</v>
      </c>
      <c r="H153" s="18">
        <v>103.5</v>
      </c>
      <c r="I153" s="18">
        <f t="shared" si="27"/>
        <v>88.783668744773678</v>
      </c>
      <c r="J153">
        <v>103.4</v>
      </c>
      <c r="K153" s="57">
        <v>501.197</v>
      </c>
      <c r="L153" s="72">
        <v>9.1999999999999993</v>
      </c>
      <c r="M153" s="55">
        <f t="shared" si="22"/>
        <v>101.57964179382776</v>
      </c>
      <c r="Q153">
        <f t="shared" si="23"/>
        <v>802.9550783924667</v>
      </c>
      <c r="R153" s="19">
        <f t="shared" si="28"/>
        <v>195.37715471541816</v>
      </c>
      <c r="S153" s="75">
        <v>8462.52</v>
      </c>
      <c r="T153">
        <f t="shared" si="21"/>
        <v>205.71691434005547</v>
      </c>
    </row>
    <row r="154" spans="1:50" ht="15.75" x14ac:dyDescent="0.25">
      <c r="A154" s="69">
        <f t="shared" si="24"/>
        <v>40513</v>
      </c>
      <c r="B154" s="52">
        <v>103.7</v>
      </c>
      <c r="C154" s="52">
        <v>103.7</v>
      </c>
      <c r="D154" s="62">
        <v>103.6</v>
      </c>
      <c r="E154" s="19">
        <v>889.55880504462232</v>
      </c>
      <c r="F154" s="74">
        <f t="shared" si="25"/>
        <v>103.7</v>
      </c>
      <c r="G154" s="74">
        <f t="shared" si="26"/>
        <v>103.7</v>
      </c>
      <c r="H154" s="18">
        <v>103.7</v>
      </c>
      <c r="I154" s="18">
        <f t="shared" si="27"/>
        <v>88.955231389691122</v>
      </c>
      <c r="J154">
        <v>103.7</v>
      </c>
      <c r="K154" s="57">
        <v>505.36099999999999</v>
      </c>
      <c r="L154" s="72">
        <v>9.1999999999999993</v>
      </c>
      <c r="M154" s="55">
        <f t="shared" si="22"/>
        <v>102.42357667059179</v>
      </c>
      <c r="Q154">
        <f t="shared" si="23"/>
        <v>804.50668240868401</v>
      </c>
      <c r="R154" s="19">
        <f t="shared" si="28"/>
        <v>195.94401299795803</v>
      </c>
      <c r="S154" s="75">
        <v>8492.44</v>
      </c>
      <c r="T154">
        <f t="shared" si="21"/>
        <v>206.11443494747581</v>
      </c>
    </row>
    <row r="155" spans="1:50" ht="15.75" x14ac:dyDescent="0.25">
      <c r="A155" s="69">
        <f t="shared" si="24"/>
        <v>40603</v>
      </c>
      <c r="B155" s="52">
        <v>104.8</v>
      </c>
      <c r="C155" s="52">
        <v>104.7</v>
      </c>
      <c r="D155" s="62">
        <v>104.6</v>
      </c>
      <c r="E155" s="19">
        <v>893.51196212343405</v>
      </c>
      <c r="F155" s="74">
        <f t="shared" si="25"/>
        <v>104.8</v>
      </c>
      <c r="G155" s="74">
        <f t="shared" si="26"/>
        <v>104.7</v>
      </c>
      <c r="H155" s="18">
        <v>104.8</v>
      </c>
      <c r="I155" s="18">
        <f t="shared" si="27"/>
        <v>89.898825936737026</v>
      </c>
      <c r="J155">
        <v>104.7</v>
      </c>
      <c r="K155" s="57">
        <v>511.32900000000001</v>
      </c>
      <c r="L155" s="72">
        <v>9.1999999999999993</v>
      </c>
      <c r="M155" s="55">
        <f t="shared" si="22"/>
        <v>103.63313559098748</v>
      </c>
      <c r="Q155">
        <f t="shared" si="23"/>
        <v>813.04050449787928</v>
      </c>
      <c r="R155" s="19">
        <f t="shared" si="28"/>
        <v>197.83354060642435</v>
      </c>
      <c r="S155" s="75">
        <v>8530.18</v>
      </c>
      <c r="T155">
        <f t="shared" si="21"/>
        <v>208.30079828828804</v>
      </c>
    </row>
    <row r="156" spans="1:50" ht="15.75" x14ac:dyDescent="0.25">
      <c r="A156" s="69">
        <f t="shared" si="24"/>
        <v>40695</v>
      </c>
      <c r="B156" s="52">
        <v>105.4</v>
      </c>
      <c r="C156" s="52">
        <v>105.3</v>
      </c>
      <c r="D156" s="62">
        <v>105.2</v>
      </c>
      <c r="E156" s="19">
        <v>893.76859261742152</v>
      </c>
      <c r="F156" s="74">
        <f t="shared" si="25"/>
        <v>105.4</v>
      </c>
      <c r="G156" s="74">
        <f t="shared" si="26"/>
        <v>105.3</v>
      </c>
      <c r="H156" s="18">
        <v>105.4</v>
      </c>
      <c r="I156" s="18">
        <f t="shared" si="27"/>
        <v>90.413513871489343</v>
      </c>
      <c r="J156">
        <v>105.3</v>
      </c>
      <c r="K156" s="57">
        <v>511.92500000000001</v>
      </c>
      <c r="L156" s="72">
        <v>9.1</v>
      </c>
      <c r="M156" s="55">
        <f t="shared" si="22"/>
        <v>103.7539293437616</v>
      </c>
      <c r="Q156">
        <f t="shared" si="23"/>
        <v>817.69531654653133</v>
      </c>
      <c r="R156" s="19">
        <f t="shared" si="28"/>
        <v>198.96725717150414</v>
      </c>
      <c r="S156" s="75">
        <v>8532.6299999999992</v>
      </c>
      <c r="T156">
        <f t="shared" si="21"/>
        <v>209.49336011054922</v>
      </c>
    </row>
    <row r="157" spans="1:50" ht="15.75" x14ac:dyDescent="0.25">
      <c r="A157" s="69">
        <f t="shared" si="24"/>
        <v>40787</v>
      </c>
      <c r="B157" s="52">
        <v>105.8</v>
      </c>
      <c r="C157" s="52">
        <v>105.7</v>
      </c>
      <c r="D157" s="62">
        <v>105.5</v>
      </c>
      <c r="E157" s="19">
        <v>894.90719403360299</v>
      </c>
      <c r="F157" s="74">
        <f t="shared" si="25"/>
        <v>105.8</v>
      </c>
      <c r="G157" s="74">
        <f t="shared" si="26"/>
        <v>105.7</v>
      </c>
      <c r="H157" s="18">
        <v>105.8</v>
      </c>
      <c r="I157" s="18">
        <f t="shared" si="27"/>
        <v>90.756639161324202</v>
      </c>
      <c r="J157">
        <v>105.7</v>
      </c>
      <c r="K157" s="57">
        <v>515.54399999999998</v>
      </c>
      <c r="L157" s="72">
        <v>9.1999999999999993</v>
      </c>
      <c r="M157" s="55">
        <f t="shared" si="22"/>
        <v>104.48740684592512</v>
      </c>
      <c r="Q157">
        <f t="shared" si="23"/>
        <v>820.79852457896584</v>
      </c>
      <c r="R157" s="19">
        <f t="shared" si="28"/>
        <v>199.7230682148907</v>
      </c>
      <c r="S157" s="75">
        <v>8543.5</v>
      </c>
      <c r="T157">
        <f t="shared" si="21"/>
        <v>210.28840132538997</v>
      </c>
    </row>
    <row r="158" spans="1:50" ht="15.75" x14ac:dyDescent="0.25">
      <c r="A158" s="69">
        <f t="shared" si="24"/>
        <v>40878</v>
      </c>
      <c r="B158" s="52">
        <v>106.1</v>
      </c>
      <c r="C158" s="52">
        <v>106</v>
      </c>
      <c r="D158" s="62">
        <v>106</v>
      </c>
      <c r="E158" s="19">
        <v>899.92458205890978</v>
      </c>
      <c r="F158" s="74">
        <f t="shared" si="25"/>
        <v>106.1</v>
      </c>
      <c r="G158" s="74">
        <f t="shared" si="26"/>
        <v>106</v>
      </c>
      <c r="H158" s="18">
        <v>106.1</v>
      </c>
      <c r="I158" s="18">
        <f t="shared" si="27"/>
        <v>91.01398312870036</v>
      </c>
      <c r="J158">
        <v>106</v>
      </c>
      <c r="K158" s="57">
        <v>518.41999999999996</v>
      </c>
      <c r="L158" s="72">
        <v>9.3000000000000007</v>
      </c>
      <c r="M158" s="55">
        <f t="shared" si="22"/>
        <v>105.07029750528471</v>
      </c>
      <c r="Q158">
        <f t="shared" si="23"/>
        <v>823.12593060329175</v>
      </c>
      <c r="R158" s="19">
        <f t="shared" si="28"/>
        <v>200.28992649743057</v>
      </c>
      <c r="S158" s="75">
        <v>8591.4</v>
      </c>
      <c r="T158">
        <f t="shared" si="21"/>
        <v>210.88468223652055</v>
      </c>
    </row>
    <row r="159" spans="1:50" ht="15.75" x14ac:dyDescent="0.25">
      <c r="A159" s="69">
        <f t="shared" si="24"/>
        <v>40969</v>
      </c>
      <c r="B159" s="52">
        <v>107.1</v>
      </c>
      <c r="C159" s="52">
        <v>107</v>
      </c>
      <c r="D159" s="62">
        <v>106.9</v>
      </c>
      <c r="E159" s="19">
        <v>905.83441572045092</v>
      </c>
      <c r="F159" s="74">
        <f t="shared" si="25"/>
        <v>107.1</v>
      </c>
      <c r="G159" s="74">
        <f t="shared" si="26"/>
        <v>107</v>
      </c>
      <c r="H159" s="18">
        <v>107.1</v>
      </c>
      <c r="I159" s="18">
        <f t="shared" si="27"/>
        <v>91.87179635328755</v>
      </c>
      <c r="J159">
        <v>107</v>
      </c>
      <c r="K159" s="57">
        <v>519.89</v>
      </c>
      <c r="L159" s="72">
        <v>9.5</v>
      </c>
      <c r="M159" s="55">
        <f t="shared" si="22"/>
        <v>105.36822840558327</v>
      </c>
      <c r="Q159">
        <f t="shared" si="23"/>
        <v>830.88395068437831</v>
      </c>
      <c r="R159" s="19">
        <f t="shared" si="28"/>
        <v>202.17945410589692</v>
      </c>
      <c r="S159" s="75">
        <v>8647.82</v>
      </c>
      <c r="T159">
        <f t="shared" si="21"/>
        <v>212.87228527362251</v>
      </c>
    </row>
    <row r="160" spans="1:50" ht="15.75" x14ac:dyDescent="0.25">
      <c r="A160" s="69">
        <f t="shared" si="24"/>
        <v>41061</v>
      </c>
      <c r="B160" s="52">
        <v>107.7</v>
      </c>
      <c r="C160" s="52">
        <v>107.5</v>
      </c>
      <c r="D160" s="62">
        <v>107.4</v>
      </c>
      <c r="E160" s="19">
        <v>909.00615913185572</v>
      </c>
      <c r="F160" s="74">
        <f t="shared" si="25"/>
        <v>107.7</v>
      </c>
      <c r="G160" s="74">
        <f t="shared" si="26"/>
        <v>107.5</v>
      </c>
      <c r="H160" s="18">
        <v>107.7</v>
      </c>
      <c r="I160" s="18">
        <f t="shared" si="27"/>
        <v>92.386484288039867</v>
      </c>
      <c r="J160">
        <v>107.5</v>
      </c>
      <c r="K160" s="57">
        <v>521.15300000000002</v>
      </c>
      <c r="L160" s="72">
        <v>9.6999999999999993</v>
      </c>
      <c r="M160" s="55">
        <f t="shared" si="22"/>
        <v>105.6242057709418</v>
      </c>
      <c r="Q160">
        <f t="shared" si="23"/>
        <v>835.53876273303024</v>
      </c>
      <c r="R160" s="19">
        <f t="shared" si="28"/>
        <v>203.12421791013008</v>
      </c>
      <c r="S160" s="75">
        <v>8678.1</v>
      </c>
      <c r="T160">
        <f t="shared" si="21"/>
        <v>214.06484709588369</v>
      </c>
    </row>
    <row r="161" spans="1:20" ht="15.75" x14ac:dyDescent="0.25">
      <c r="A161" s="69">
        <f t="shared" si="24"/>
        <v>41153</v>
      </c>
      <c r="B161" s="52">
        <v>108.2</v>
      </c>
      <c r="C161" s="52">
        <v>108</v>
      </c>
      <c r="D161" s="62">
        <v>108</v>
      </c>
      <c r="E161" s="19">
        <v>915.08149327523358</v>
      </c>
      <c r="F161" s="74">
        <f t="shared" si="25"/>
        <v>108.2</v>
      </c>
      <c r="G161" s="74">
        <f t="shared" si="26"/>
        <v>108</v>
      </c>
      <c r="H161" s="18">
        <v>108.2</v>
      </c>
      <c r="I161" s="18">
        <f t="shared" si="27"/>
        <v>92.815390900333455</v>
      </c>
      <c r="J161">
        <v>108</v>
      </c>
      <c r="K161" s="57">
        <v>523.81299999999999</v>
      </c>
      <c r="L161" s="72">
        <v>9.8000000000000007</v>
      </c>
      <c r="M161" s="55">
        <f t="shared" si="22"/>
        <v>106.16331882862487</v>
      </c>
      <c r="Q161">
        <f t="shared" si="23"/>
        <v>839.41777277357357</v>
      </c>
      <c r="R161" s="19">
        <f t="shared" si="28"/>
        <v>204.06898171436328</v>
      </c>
      <c r="S161" s="75">
        <v>8736.1</v>
      </c>
      <c r="T161">
        <f t="shared" si="21"/>
        <v>215.05864861443467</v>
      </c>
    </row>
    <row r="162" spans="1:20" ht="15.75" x14ac:dyDescent="0.25">
      <c r="A162" s="69">
        <f t="shared" si="24"/>
        <v>41244</v>
      </c>
      <c r="B162" s="52">
        <v>108.4</v>
      </c>
      <c r="C162" s="52">
        <v>108.2</v>
      </c>
      <c r="D162" s="62">
        <v>108.3</v>
      </c>
      <c r="E162" s="19">
        <v>918.80001675954259</v>
      </c>
      <c r="F162" s="74">
        <f t="shared" si="25"/>
        <v>108.4</v>
      </c>
      <c r="G162" s="74">
        <f t="shared" si="26"/>
        <v>108.2</v>
      </c>
      <c r="H162" s="18">
        <v>108.4</v>
      </c>
      <c r="I162" s="18">
        <f t="shared" si="27"/>
        <v>92.986953545250898</v>
      </c>
      <c r="J162">
        <v>108.2</v>
      </c>
      <c r="K162" s="57">
        <v>523.73299999999995</v>
      </c>
      <c r="L162" s="72">
        <v>10.199999999999999</v>
      </c>
      <c r="M162" s="55">
        <f t="shared" si="22"/>
        <v>106.147104902078</v>
      </c>
      <c r="Q162">
        <f t="shared" si="23"/>
        <v>840.96937678979089</v>
      </c>
      <c r="R162" s="19">
        <f t="shared" si="28"/>
        <v>204.44688723605651</v>
      </c>
      <c r="S162" s="75">
        <v>8771.6</v>
      </c>
      <c r="T162">
        <f t="shared" si="21"/>
        <v>215.45616922185508</v>
      </c>
    </row>
    <row r="163" spans="1:20" ht="15.75" x14ac:dyDescent="0.25">
      <c r="A163" s="69">
        <f t="shared" si="24"/>
        <v>41334</v>
      </c>
      <c r="B163" s="52">
        <v>109.3</v>
      </c>
      <c r="C163" s="52">
        <v>109</v>
      </c>
      <c r="D163" s="62">
        <v>109</v>
      </c>
      <c r="E163" s="19">
        <v>920.93266853814896</v>
      </c>
      <c r="F163" s="74">
        <f t="shared" si="25"/>
        <v>109.3</v>
      </c>
      <c r="G163" s="74">
        <f t="shared" si="26"/>
        <v>109</v>
      </c>
      <c r="H163" s="18">
        <v>109.3</v>
      </c>
      <c r="I163" s="18">
        <f t="shared" si="27"/>
        <v>93.758985447379359</v>
      </c>
      <c r="J163">
        <v>109</v>
      </c>
      <c r="K163" s="57">
        <v>525.86900000000003</v>
      </c>
      <c r="L163" s="72">
        <v>10.3</v>
      </c>
      <c r="M163" s="55">
        <f t="shared" si="22"/>
        <v>106.58001674087916</v>
      </c>
      <c r="Q163">
        <f t="shared" si="23"/>
        <v>847.95159486276873</v>
      </c>
      <c r="R163" s="19">
        <f t="shared" si="28"/>
        <v>205.95850932282954</v>
      </c>
      <c r="S163" s="75">
        <v>8791.9599999999991</v>
      </c>
      <c r="T163">
        <f t="shared" si="21"/>
        <v>217.24501195524684</v>
      </c>
    </row>
    <row r="164" spans="1:20" ht="15.75" x14ac:dyDescent="0.25">
      <c r="A164" s="69">
        <f t="shared" si="24"/>
        <v>41426</v>
      </c>
      <c r="B164" s="52">
        <v>109.7</v>
      </c>
      <c r="C164" s="52">
        <v>109.5</v>
      </c>
      <c r="D164" s="62">
        <v>109.5</v>
      </c>
      <c r="E164" s="19">
        <v>927.2761553609588</v>
      </c>
      <c r="F164" s="74">
        <f t="shared" si="25"/>
        <v>109.7</v>
      </c>
      <c r="G164" s="74">
        <f t="shared" si="26"/>
        <v>109.5</v>
      </c>
      <c r="H164" s="18">
        <v>109.7</v>
      </c>
      <c r="I164" s="18">
        <f t="shared" si="27"/>
        <v>94.102110737214232</v>
      </c>
      <c r="J164">
        <v>109.5</v>
      </c>
      <c r="K164" s="57">
        <v>530.21</v>
      </c>
      <c r="L164" s="72">
        <v>10.5</v>
      </c>
      <c r="M164" s="55">
        <f t="shared" si="22"/>
        <v>107.45982493012811</v>
      </c>
      <c r="Q164">
        <f t="shared" si="23"/>
        <v>851.05480289520335</v>
      </c>
      <c r="R164" s="19">
        <f t="shared" si="28"/>
        <v>206.90327312706273</v>
      </c>
      <c r="S164" s="75">
        <v>8852.52</v>
      </c>
      <c r="T164">
        <f t="shared" si="21"/>
        <v>218.04005317008765</v>
      </c>
    </row>
    <row r="165" spans="1:20" ht="15.75" x14ac:dyDescent="0.25">
      <c r="A165" s="69">
        <f t="shared" si="24"/>
        <v>41518</v>
      </c>
      <c r="B165" s="52">
        <v>110</v>
      </c>
      <c r="C165" s="52">
        <v>109.7</v>
      </c>
      <c r="D165" s="62">
        <v>109.8</v>
      </c>
      <c r="E165" s="19">
        <v>930.75166547953256</v>
      </c>
      <c r="F165" s="74">
        <f t="shared" si="25"/>
        <v>110</v>
      </c>
      <c r="G165" s="74">
        <f t="shared" si="26"/>
        <v>109.7</v>
      </c>
      <c r="H165" s="18">
        <v>110</v>
      </c>
      <c r="I165" s="18">
        <f t="shared" si="27"/>
        <v>94.359454704590391</v>
      </c>
      <c r="J165">
        <v>109.7</v>
      </c>
      <c r="K165" s="57">
        <v>529.72900000000004</v>
      </c>
      <c r="L165" s="72">
        <v>10.3</v>
      </c>
      <c r="M165" s="55">
        <f t="shared" si="22"/>
        <v>107.36233869676512</v>
      </c>
      <c r="Q165">
        <f t="shared" si="23"/>
        <v>853.38220891952938</v>
      </c>
      <c r="R165" s="19">
        <f t="shared" si="28"/>
        <v>207.28117864875603</v>
      </c>
      <c r="S165" s="75">
        <v>8885.7000000000007</v>
      </c>
      <c r="T165">
        <f t="shared" si="21"/>
        <v>218.63633408121819</v>
      </c>
    </row>
    <row r="166" spans="1:20" ht="15.75" x14ac:dyDescent="0.25">
      <c r="A166" s="69">
        <f t="shared" si="24"/>
        <v>41609</v>
      </c>
      <c r="B166" s="52">
        <v>110.2</v>
      </c>
      <c r="C166" s="52">
        <v>109.9</v>
      </c>
      <c r="D166" s="62">
        <v>110</v>
      </c>
      <c r="E166" s="19">
        <v>932.59416767922244</v>
      </c>
      <c r="F166" s="74">
        <f t="shared" si="25"/>
        <v>110.2</v>
      </c>
      <c r="G166" s="74">
        <f t="shared" si="26"/>
        <v>109.9</v>
      </c>
      <c r="H166" s="18">
        <v>110.2</v>
      </c>
      <c r="I166" s="18">
        <f t="shared" si="27"/>
        <v>94.53101734950782</v>
      </c>
      <c r="J166">
        <v>109.9</v>
      </c>
      <c r="K166" s="57">
        <v>533.57100000000003</v>
      </c>
      <c r="L166" s="72">
        <v>10.1</v>
      </c>
      <c r="M166" s="55">
        <f t="shared" si="22"/>
        <v>108.14101251917802</v>
      </c>
      <c r="Q166">
        <f t="shared" si="23"/>
        <v>854.9338129357468</v>
      </c>
      <c r="R166" s="19">
        <f t="shared" si="28"/>
        <v>207.65908417044932</v>
      </c>
      <c r="S166" s="75">
        <v>8903.2900000000009</v>
      </c>
      <c r="T166">
        <f t="shared" si="21"/>
        <v>219.03385468863866</v>
      </c>
    </row>
    <row r="167" spans="1:20" ht="15.75" x14ac:dyDescent="0.25">
      <c r="A167" s="69">
        <f t="shared" si="24"/>
        <v>41699</v>
      </c>
      <c r="B167" s="52">
        <v>111</v>
      </c>
      <c r="C167" s="52">
        <v>110.6</v>
      </c>
      <c r="D167" s="62">
        <v>110.7</v>
      </c>
      <c r="E167" s="19">
        <v>932.09347634809581</v>
      </c>
      <c r="F167" s="74">
        <f t="shared" si="25"/>
        <v>111</v>
      </c>
      <c r="G167" s="74">
        <f t="shared" si="26"/>
        <v>110.6</v>
      </c>
      <c r="H167" s="18">
        <v>111</v>
      </c>
      <c r="I167" s="18">
        <f t="shared" si="27"/>
        <v>95.217267929177567</v>
      </c>
      <c r="J167">
        <v>110.6</v>
      </c>
      <c r="K167" s="57">
        <v>535.47</v>
      </c>
      <c r="L167" s="72">
        <v>10.1</v>
      </c>
      <c r="M167" s="55">
        <f t="shared" si="22"/>
        <v>108.52589060058411</v>
      </c>
      <c r="Q167">
        <f t="shared" si="23"/>
        <v>861.14022900061616</v>
      </c>
      <c r="R167" s="19">
        <f t="shared" si="28"/>
        <v>208.98175349637575</v>
      </c>
      <c r="S167" s="75">
        <v>8898.51</v>
      </c>
      <c r="T167">
        <f t="shared" si="21"/>
        <v>220.62393711832024</v>
      </c>
    </row>
    <row r="168" spans="1:20" ht="15.75" x14ac:dyDescent="0.25">
      <c r="A168" s="69">
        <f t="shared" si="24"/>
        <v>41791</v>
      </c>
      <c r="B168" s="52">
        <v>111.4</v>
      </c>
      <c r="C168" s="52">
        <v>111</v>
      </c>
      <c r="D168" s="62">
        <v>111</v>
      </c>
      <c r="E168" s="19">
        <v>935.09971927766367</v>
      </c>
      <c r="F168" s="74">
        <f t="shared" si="25"/>
        <v>111.4</v>
      </c>
      <c r="G168" s="74">
        <f t="shared" si="26"/>
        <v>111</v>
      </c>
      <c r="H168" s="18">
        <v>111.4</v>
      </c>
      <c r="I168" s="18">
        <f t="shared" si="27"/>
        <v>95.560393219012454</v>
      </c>
      <c r="J168">
        <v>111</v>
      </c>
      <c r="K168" s="57">
        <v>535.80499999999995</v>
      </c>
      <c r="L168" s="72">
        <v>10.199999999999999</v>
      </c>
      <c r="M168" s="55">
        <f t="shared" si="22"/>
        <v>108.59378641799906</v>
      </c>
      <c r="Q168">
        <f t="shared" si="23"/>
        <v>864.24343703305078</v>
      </c>
      <c r="R168" s="19">
        <f t="shared" si="28"/>
        <v>209.7375645397623</v>
      </c>
      <c r="S168" s="75">
        <v>8927.2099999999991</v>
      </c>
      <c r="T168">
        <f t="shared" si="21"/>
        <v>221.41897833316105</v>
      </c>
    </row>
    <row r="169" spans="1:20" ht="15.75" x14ac:dyDescent="0.25">
      <c r="A169" s="69">
        <f t="shared" si="24"/>
        <v>41883</v>
      </c>
      <c r="B169" s="52">
        <v>111.6</v>
      </c>
      <c r="C169" s="52">
        <v>111.3</v>
      </c>
      <c r="D169" s="62">
        <v>111.3</v>
      </c>
      <c r="E169" s="19">
        <v>937.76448652951774</v>
      </c>
      <c r="F169" s="74">
        <f t="shared" si="25"/>
        <v>111.6</v>
      </c>
      <c r="G169" s="74">
        <f t="shared" si="26"/>
        <v>111.3</v>
      </c>
      <c r="H169" s="18">
        <v>111.6</v>
      </c>
      <c r="I169" s="18">
        <f t="shared" si="27"/>
        <v>95.731955863929883</v>
      </c>
      <c r="J169">
        <v>111.3</v>
      </c>
      <c r="K169" s="57">
        <v>539.28599999999994</v>
      </c>
      <c r="L169" s="72">
        <v>10.3</v>
      </c>
      <c r="M169" s="55">
        <f t="shared" si="22"/>
        <v>109.29929489686927</v>
      </c>
      <c r="Q169">
        <f t="shared" si="23"/>
        <v>865.79504104926809</v>
      </c>
      <c r="R169" s="19">
        <f t="shared" si="28"/>
        <v>210.3044228223022</v>
      </c>
      <c r="S169" s="75">
        <v>8952.65</v>
      </c>
      <c r="T169">
        <f t="shared" si="21"/>
        <v>221.81649894058145</v>
      </c>
    </row>
    <row r="170" spans="1:20" ht="15.75" x14ac:dyDescent="0.25">
      <c r="A170" s="69">
        <f t="shared" si="24"/>
        <v>41974</v>
      </c>
      <c r="B170" s="52">
        <v>111.8</v>
      </c>
      <c r="C170" s="52">
        <v>111.4</v>
      </c>
      <c r="D170" s="62">
        <v>111.5</v>
      </c>
      <c r="E170" s="19">
        <v>940.23023421460596</v>
      </c>
      <c r="F170" s="74">
        <f t="shared" si="25"/>
        <v>111.8</v>
      </c>
      <c r="G170" s="74">
        <f t="shared" si="26"/>
        <v>111.4</v>
      </c>
      <c r="H170" s="18">
        <v>111.8</v>
      </c>
      <c r="I170" s="18">
        <f t="shared" si="27"/>
        <v>95.903518508847313</v>
      </c>
      <c r="J170">
        <v>111.4</v>
      </c>
      <c r="K170" s="57">
        <v>541.40099999999995</v>
      </c>
      <c r="L170" s="72">
        <v>10.5</v>
      </c>
      <c r="M170" s="55">
        <f t="shared" si="22"/>
        <v>109.72795057995187</v>
      </c>
      <c r="Q170">
        <f t="shared" si="23"/>
        <v>867.34664506548552</v>
      </c>
      <c r="R170" s="19">
        <f t="shared" si="28"/>
        <v>210.49337558314886</v>
      </c>
      <c r="S170" s="75">
        <v>8976.19</v>
      </c>
      <c r="T170">
        <f t="shared" si="21"/>
        <v>222.21401954800183</v>
      </c>
    </row>
    <row r="171" spans="1:20" ht="15.75" x14ac:dyDescent="0.25">
      <c r="A171" s="69">
        <f t="shared" si="24"/>
        <v>42064</v>
      </c>
      <c r="B171" s="53">
        <v>112.4</v>
      </c>
      <c r="C171" s="53">
        <v>112</v>
      </c>
      <c r="D171" s="63">
        <v>112</v>
      </c>
      <c r="E171" s="19">
        <v>945.29790086730634</v>
      </c>
      <c r="F171" s="74">
        <f t="shared" si="25"/>
        <v>112.4</v>
      </c>
      <c r="G171" s="74">
        <f t="shared" si="26"/>
        <v>112</v>
      </c>
      <c r="H171" s="18">
        <v>112.4</v>
      </c>
      <c r="I171" s="18">
        <f t="shared" si="27"/>
        <v>96.418206443599644</v>
      </c>
      <c r="J171">
        <v>112</v>
      </c>
      <c r="K171" s="57">
        <v>546.78300000000002</v>
      </c>
      <c r="L171" s="72">
        <v>10.3</v>
      </c>
      <c r="M171" s="55">
        <f t="shared" si="22"/>
        <v>110.81874248839183</v>
      </c>
      <c r="Q171">
        <f t="shared" si="23"/>
        <v>872.00145711413768</v>
      </c>
      <c r="R171" s="19">
        <f t="shared" si="28"/>
        <v>211.62709214822866</v>
      </c>
      <c r="S171" s="75">
        <v>9024.57</v>
      </c>
      <c r="T171">
        <f t="shared" si="21"/>
        <v>223.40658137026307</v>
      </c>
    </row>
    <row r="172" spans="1:20" ht="15.75" x14ac:dyDescent="0.25">
      <c r="A172" s="69">
        <f t="shared" si="24"/>
        <v>42156</v>
      </c>
      <c r="B172" s="53">
        <v>112.7</v>
      </c>
      <c r="C172" s="53">
        <v>112.4</v>
      </c>
      <c r="D172" s="63">
        <v>112.3</v>
      </c>
      <c r="E172" s="19">
        <v>950.18121255289748</v>
      </c>
      <c r="F172" s="74">
        <f t="shared" si="25"/>
        <v>112.7</v>
      </c>
      <c r="G172" s="74">
        <f t="shared" si="26"/>
        <v>112.4</v>
      </c>
      <c r="H172" s="18">
        <v>112.7</v>
      </c>
      <c r="I172" s="18">
        <f t="shared" si="27"/>
        <v>96.675550410975788</v>
      </c>
      <c r="J172">
        <v>112.4</v>
      </c>
      <c r="K172" s="57">
        <v>548.25900000000001</v>
      </c>
      <c r="L172" s="72">
        <v>10.5</v>
      </c>
      <c r="M172" s="55">
        <f t="shared" si="22"/>
        <v>111.11788943318139</v>
      </c>
      <c r="Q172">
        <f t="shared" si="23"/>
        <v>874.32886313846359</v>
      </c>
      <c r="R172" s="19">
        <f t="shared" si="28"/>
        <v>212.38290319161518</v>
      </c>
      <c r="S172" s="75">
        <v>9071.19</v>
      </c>
      <c r="T172">
        <f t="shared" si="21"/>
        <v>224.00286228139365</v>
      </c>
    </row>
    <row r="173" spans="1:20" ht="15.75" x14ac:dyDescent="0.25">
      <c r="A173" s="69">
        <f t="shared" si="24"/>
        <v>42248</v>
      </c>
      <c r="B173" s="53">
        <v>112.9</v>
      </c>
      <c r="C173" s="53">
        <v>112.6</v>
      </c>
      <c r="D173" s="63">
        <v>112.6</v>
      </c>
      <c r="E173" s="19">
        <v>952.67419449449039</v>
      </c>
      <c r="F173" s="74">
        <f t="shared" si="25"/>
        <v>112.9</v>
      </c>
      <c r="G173" s="74">
        <f t="shared" si="26"/>
        <v>112.6</v>
      </c>
      <c r="H173" s="18">
        <v>112.9</v>
      </c>
      <c r="I173" s="18">
        <f t="shared" si="27"/>
        <v>96.847113055893232</v>
      </c>
      <c r="J173">
        <v>112.6</v>
      </c>
      <c r="K173" s="57">
        <v>551.08100000000002</v>
      </c>
      <c r="L173" s="72">
        <v>10.3</v>
      </c>
      <c r="M173" s="55">
        <f t="shared" si="22"/>
        <v>111.68983569212185</v>
      </c>
      <c r="Q173">
        <f t="shared" si="23"/>
        <v>875.88046715468101</v>
      </c>
      <c r="R173" s="19">
        <f t="shared" si="28"/>
        <v>212.76080871330842</v>
      </c>
      <c r="S173" s="75">
        <v>9094.99</v>
      </c>
      <c r="T173">
        <f t="shared" si="21"/>
        <v>224.40038288881411</v>
      </c>
    </row>
    <row r="174" spans="1:20" ht="15.75" x14ac:dyDescent="0.25">
      <c r="A174" s="69">
        <f t="shared" si="24"/>
        <v>42339</v>
      </c>
      <c r="B174" s="53">
        <v>113.1</v>
      </c>
      <c r="C174" s="53">
        <v>112.8</v>
      </c>
      <c r="D174" s="63">
        <v>112.7</v>
      </c>
      <c r="E174" s="19">
        <v>957.70205723383754</v>
      </c>
      <c r="F174" s="74">
        <f t="shared" si="25"/>
        <v>113.1</v>
      </c>
      <c r="G174" s="74">
        <f t="shared" si="26"/>
        <v>112.8</v>
      </c>
      <c r="H174" s="18">
        <v>113.1</v>
      </c>
      <c r="I174" s="18">
        <f t="shared" si="27"/>
        <v>97.018675700810661</v>
      </c>
      <c r="J174">
        <v>112.8</v>
      </c>
      <c r="K174" s="57">
        <v>553.48099999999999</v>
      </c>
      <c r="L174" s="72">
        <v>10.199999999999999</v>
      </c>
      <c r="M174" s="55">
        <f t="shared" si="22"/>
        <v>112.17625348852762</v>
      </c>
      <c r="Q174">
        <f t="shared" si="23"/>
        <v>877.43207117089833</v>
      </c>
      <c r="R174" s="19">
        <f t="shared" si="28"/>
        <v>213.13871423500169</v>
      </c>
      <c r="S174" s="75">
        <v>9142.99</v>
      </c>
      <c r="T174">
        <f t="shared" si="21"/>
        <v>224.79790349623448</v>
      </c>
    </row>
    <row r="175" spans="1:20" ht="15.75" x14ac:dyDescent="0.25">
      <c r="A175" s="69">
        <f t="shared" si="24"/>
        <v>42430</v>
      </c>
      <c r="B175" s="53">
        <v>113.7</v>
      </c>
      <c r="C175" s="53">
        <v>113.3</v>
      </c>
      <c r="D175" s="63">
        <v>113.3</v>
      </c>
      <c r="E175" s="19">
        <v>962.72991997318479</v>
      </c>
      <c r="F175" s="74">
        <f t="shared" si="25"/>
        <v>113.7</v>
      </c>
      <c r="G175" s="74">
        <f t="shared" si="26"/>
        <v>113.3</v>
      </c>
      <c r="H175" s="18">
        <v>113.7</v>
      </c>
      <c r="I175" s="18">
        <f t="shared" si="27"/>
        <v>97.533363635562978</v>
      </c>
      <c r="J175">
        <v>113.3</v>
      </c>
      <c r="K175" s="57">
        <v>558.05100000000004</v>
      </c>
      <c r="L175" s="72">
        <v>10.199999999999999</v>
      </c>
      <c r="M175" s="55">
        <f t="shared" si="22"/>
        <v>113.10247404251696</v>
      </c>
      <c r="Q175">
        <f t="shared" si="23"/>
        <v>882.08688321955037</v>
      </c>
      <c r="R175" s="19">
        <f t="shared" si="28"/>
        <v>214.08347803923485</v>
      </c>
      <c r="S175" s="75">
        <v>9190.99</v>
      </c>
      <c r="T175">
        <f t="shared" si="21"/>
        <v>225.99046531849569</v>
      </c>
    </row>
    <row r="176" spans="1:20" ht="15.75" x14ac:dyDescent="0.25">
      <c r="A176" s="69">
        <f t="shared" si="24"/>
        <v>42522</v>
      </c>
      <c r="B176" s="53">
        <v>114</v>
      </c>
      <c r="C176" s="53">
        <v>113.7</v>
      </c>
      <c r="D176" s="63">
        <v>113.6</v>
      </c>
      <c r="E176" s="19">
        <v>964.66774207064157</v>
      </c>
      <c r="F176" s="74">
        <f t="shared" si="25"/>
        <v>114</v>
      </c>
      <c r="G176" s="74">
        <f t="shared" si="26"/>
        <v>113.7</v>
      </c>
      <c r="H176" s="18">
        <v>114</v>
      </c>
      <c r="I176" s="18">
        <f t="shared" si="27"/>
        <v>97.790707602939122</v>
      </c>
      <c r="J176">
        <v>113.7</v>
      </c>
      <c r="K176" s="57">
        <v>555.67200000000003</v>
      </c>
      <c r="L176" s="72">
        <v>10</v>
      </c>
      <c r="M176" s="55">
        <f t="shared" si="22"/>
        <v>112.62031240182975</v>
      </c>
      <c r="Q176">
        <f t="shared" si="23"/>
        <v>884.41428924387628</v>
      </c>
      <c r="R176" s="19">
        <f t="shared" si="28"/>
        <v>214.83928908262138</v>
      </c>
      <c r="S176" s="75">
        <v>9209.49</v>
      </c>
      <c r="T176">
        <f t="shared" si="21"/>
        <v>226.58674622962627</v>
      </c>
    </row>
    <row r="177" spans="1:20" ht="15.75" x14ac:dyDescent="0.25">
      <c r="A177" s="69">
        <f t="shared" si="24"/>
        <v>42614</v>
      </c>
      <c r="B177" s="53">
        <v>114.2</v>
      </c>
      <c r="C177" s="53">
        <v>113.9</v>
      </c>
      <c r="D177" s="63">
        <v>113.8</v>
      </c>
      <c r="E177" s="19">
        <v>968.4438764821723</v>
      </c>
      <c r="F177" s="74">
        <f t="shared" si="25"/>
        <v>114.2</v>
      </c>
      <c r="G177" s="74">
        <f t="shared" si="26"/>
        <v>113.9</v>
      </c>
      <c r="H177" s="18">
        <v>114.2</v>
      </c>
      <c r="I177" s="18">
        <f t="shared" si="27"/>
        <v>97.962270247856566</v>
      </c>
      <c r="J177">
        <v>113.9</v>
      </c>
      <c r="K177" s="57">
        <v>557.71299999999997</v>
      </c>
      <c r="L177" s="72">
        <v>9.9</v>
      </c>
      <c r="M177" s="55">
        <f t="shared" si="22"/>
        <v>113.03397020285648</v>
      </c>
      <c r="Q177">
        <f t="shared" si="23"/>
        <v>885.96589326009359</v>
      </c>
      <c r="R177" s="19">
        <f t="shared" si="28"/>
        <v>215.21719460431464</v>
      </c>
      <c r="S177" s="75">
        <v>9245.5400000000009</v>
      </c>
      <c r="T177">
        <f t="shared" si="21"/>
        <v>226.98426683704668</v>
      </c>
    </row>
    <row r="178" spans="1:20" ht="15.75" x14ac:dyDescent="0.25">
      <c r="A178" s="69">
        <f t="shared" si="24"/>
        <v>42705</v>
      </c>
      <c r="B178" s="53">
        <v>114.4</v>
      </c>
      <c r="C178" s="53">
        <v>114.1</v>
      </c>
      <c r="D178" s="63">
        <v>114</v>
      </c>
      <c r="E178" s="19">
        <v>972.8998198349185</v>
      </c>
      <c r="F178" s="74">
        <f t="shared" si="25"/>
        <v>114.4</v>
      </c>
      <c r="G178" s="74">
        <f t="shared" si="26"/>
        <v>114.1</v>
      </c>
      <c r="H178" s="18">
        <v>114.4</v>
      </c>
      <c r="I178" s="18">
        <f t="shared" si="27"/>
        <v>98.133832892774009</v>
      </c>
      <c r="J178">
        <v>114.1</v>
      </c>
      <c r="K178" s="57">
        <v>561.303</v>
      </c>
      <c r="L178" s="72">
        <v>10</v>
      </c>
      <c r="M178" s="55">
        <f t="shared" si="22"/>
        <v>113.76157015664678</v>
      </c>
      <c r="Q178">
        <f t="shared" si="23"/>
        <v>887.51749727631102</v>
      </c>
      <c r="R178" s="19">
        <f t="shared" si="28"/>
        <v>215.59510012600788</v>
      </c>
      <c r="S178" s="75">
        <v>9288.08</v>
      </c>
      <c r="T178">
        <f t="shared" si="21"/>
        <v>227.38178744446708</v>
      </c>
    </row>
    <row r="179" spans="1:20" ht="15.75" x14ac:dyDescent="0.25">
      <c r="A179" s="69">
        <f t="shared" si="24"/>
        <v>42795</v>
      </c>
      <c r="B179" s="53">
        <v>115</v>
      </c>
      <c r="C179" s="53">
        <v>114.7</v>
      </c>
      <c r="D179" s="63">
        <v>114.6</v>
      </c>
      <c r="E179" s="19">
        <v>982.42447731176946</v>
      </c>
      <c r="F179" s="74">
        <f t="shared" si="25"/>
        <v>115</v>
      </c>
      <c r="G179" s="74">
        <f t="shared" si="26"/>
        <v>114.7</v>
      </c>
      <c r="H179" s="18">
        <v>115</v>
      </c>
      <c r="I179" s="18">
        <f t="shared" si="27"/>
        <v>98.648520827526312</v>
      </c>
      <c r="J179">
        <v>114.7</v>
      </c>
      <c r="K179" s="57">
        <v>566.93700000000001</v>
      </c>
      <c r="L179" s="72">
        <v>9.6</v>
      </c>
      <c r="M179" s="55">
        <f t="shared" si="22"/>
        <v>114.90343593370935</v>
      </c>
      <c r="Q179">
        <f t="shared" si="23"/>
        <v>892.17230932496295</v>
      </c>
      <c r="R179" s="19">
        <f t="shared" si="28"/>
        <v>216.72881669108767</v>
      </c>
      <c r="S179" s="75">
        <v>9379.01</v>
      </c>
      <c r="T179">
        <f t="shared" si="21"/>
        <v>228.57434926672826</v>
      </c>
    </row>
    <row r="180" spans="1:20" ht="15.75" x14ac:dyDescent="0.25">
      <c r="A180" s="69">
        <f t="shared" si="24"/>
        <v>42887</v>
      </c>
      <c r="B180" s="53">
        <v>115.4</v>
      </c>
      <c r="C180" s="53">
        <v>115.1</v>
      </c>
      <c r="D180" s="63">
        <v>115</v>
      </c>
      <c r="E180" s="19">
        <v>984.5644613902042</v>
      </c>
      <c r="F180" s="74">
        <f t="shared" si="25"/>
        <v>115.4</v>
      </c>
      <c r="G180" s="74">
        <f t="shared" si="26"/>
        <v>115.1</v>
      </c>
      <c r="H180" s="18">
        <v>115.4</v>
      </c>
      <c r="I180" s="18">
        <f t="shared" ref="I180:I199" si="29">I$83/H$83*H180</f>
        <v>98.991646117361199</v>
      </c>
      <c r="J180">
        <v>115.1</v>
      </c>
      <c r="K180" s="57">
        <v>572.69200000000001</v>
      </c>
      <c r="L180" s="72">
        <v>9.5</v>
      </c>
      <c r="M180" s="55">
        <f t="shared" si="22"/>
        <v>116.06982527467405</v>
      </c>
      <c r="Q180">
        <f t="shared" si="23"/>
        <v>895.2755173573978</v>
      </c>
      <c r="R180" s="19">
        <f t="shared" si="28"/>
        <v>217.4846277344742</v>
      </c>
      <c r="S180" s="75">
        <v>9399.44</v>
      </c>
      <c r="T180">
        <f t="shared" ref="T180:T199" si="30">Q180/Q$51*100</f>
        <v>229.3693904815691</v>
      </c>
    </row>
    <row r="181" spans="1:20" ht="15.75" x14ac:dyDescent="0.25">
      <c r="A181" s="69">
        <f t="shared" si="24"/>
        <v>42979</v>
      </c>
      <c r="B181" s="53">
        <v>115.7</v>
      </c>
      <c r="C181" s="53">
        <v>115.5</v>
      </c>
      <c r="D181" s="59">
        <v>115.34499999999998</v>
      </c>
      <c r="E181" s="19">
        <v>987.7927682574267</v>
      </c>
      <c r="F181" s="74">
        <f t="shared" si="25"/>
        <v>115.7</v>
      </c>
      <c r="G181" s="74">
        <f t="shared" si="26"/>
        <v>115.5</v>
      </c>
      <c r="H181" s="18">
        <v>115.7</v>
      </c>
      <c r="I181" s="18">
        <f t="shared" si="29"/>
        <v>99.248990084737343</v>
      </c>
      <c r="J181">
        <v>115.5</v>
      </c>
      <c r="K181" s="57">
        <v>577.91800000000001</v>
      </c>
      <c r="L181" s="72">
        <v>9.5</v>
      </c>
      <c r="M181" s="55">
        <f t="shared" si="22"/>
        <v>117.12900002634763</v>
      </c>
      <c r="Q181">
        <f t="shared" si="23"/>
        <v>897.60292338172383</v>
      </c>
      <c r="R181" s="19">
        <f t="shared" si="28"/>
        <v>218.24043877786073</v>
      </c>
      <c r="S181" s="75">
        <v>9430.26</v>
      </c>
      <c r="T181">
        <f t="shared" si="30"/>
        <v>229.96567139269973</v>
      </c>
    </row>
    <row r="182" spans="1:20" ht="15.75" x14ac:dyDescent="0.25">
      <c r="A182" s="69">
        <f t="shared" si="24"/>
        <v>43070</v>
      </c>
      <c r="B182" s="53">
        <v>115.8</v>
      </c>
      <c r="C182" s="53">
        <v>115.6</v>
      </c>
      <c r="D182" s="59">
        <v>115.46</v>
      </c>
      <c r="E182" s="19">
        <v>993.48682280973742</v>
      </c>
      <c r="F182" s="74">
        <f t="shared" si="25"/>
        <v>115.8</v>
      </c>
      <c r="G182" s="74">
        <f t="shared" si="26"/>
        <v>115.6</v>
      </c>
      <c r="H182" s="18">
        <v>115.8</v>
      </c>
      <c r="I182" s="18">
        <f t="shared" si="29"/>
        <v>99.334771407196058</v>
      </c>
      <c r="J182">
        <v>115.6</v>
      </c>
      <c r="K182" s="57">
        <v>581.86300000000006</v>
      </c>
      <c r="L182" s="72">
        <v>9</v>
      </c>
      <c r="M182" s="55">
        <f t="shared" si="22"/>
        <v>117.92854927918964</v>
      </c>
      <c r="Q182">
        <f t="shared" si="23"/>
        <v>898.37872538983243</v>
      </c>
      <c r="R182" s="19">
        <f t="shared" si="28"/>
        <v>218.42939153870736</v>
      </c>
      <c r="S182" s="75">
        <v>9484.6200000000008</v>
      </c>
      <c r="T182">
        <f t="shared" si="30"/>
        <v>230.16443169640991</v>
      </c>
    </row>
    <row r="183" spans="1:20" ht="15.75" x14ac:dyDescent="0.25">
      <c r="A183" s="69">
        <f t="shared" si="24"/>
        <v>43160</v>
      </c>
      <c r="B183" s="53">
        <v>116.7</v>
      </c>
      <c r="C183" s="53">
        <v>116.4</v>
      </c>
      <c r="D183" s="59">
        <v>116.26499999999999</v>
      </c>
      <c r="E183" s="19">
        <v>993.90162148573347</v>
      </c>
      <c r="F183" s="74">
        <f t="shared" si="25"/>
        <v>116.7</v>
      </c>
      <c r="G183" s="74">
        <f t="shared" si="26"/>
        <v>116.4</v>
      </c>
      <c r="H183" s="18">
        <v>116.7</v>
      </c>
      <c r="I183" s="18">
        <f t="shared" si="29"/>
        <v>100.10680330932453</v>
      </c>
      <c r="J183">
        <v>116.4</v>
      </c>
      <c r="K183" s="57">
        <v>584.62</v>
      </c>
      <c r="L183" s="72">
        <v>9.3000000000000007</v>
      </c>
      <c r="M183" s="55">
        <f t="shared" si="22"/>
        <v>118.48732172281076</v>
      </c>
      <c r="Q183">
        <f t="shared" si="23"/>
        <v>905.36094346281038</v>
      </c>
      <c r="R183" s="19">
        <f t="shared" si="28"/>
        <v>219.94101362548045</v>
      </c>
      <c r="S183" s="75">
        <v>9488.58</v>
      </c>
      <c r="T183">
        <f t="shared" si="30"/>
        <v>231.95327442980167</v>
      </c>
    </row>
    <row r="184" spans="1:20" ht="15.75" x14ac:dyDescent="0.25">
      <c r="A184" s="69">
        <f t="shared" si="24"/>
        <v>43252</v>
      </c>
      <c r="B184" s="54">
        <v>117.13100000000001</v>
      </c>
      <c r="C184" s="54">
        <v>116.82650000000001</v>
      </c>
      <c r="D184" s="59">
        <v>116.72499999999999</v>
      </c>
      <c r="E184" s="19">
        <v>999.57577408136763</v>
      </c>
      <c r="F184" s="74">
        <f t="shared" si="25"/>
        <v>117.13100000000001</v>
      </c>
      <c r="G184" s="74">
        <f t="shared" si="26"/>
        <v>116.82650000000001</v>
      </c>
      <c r="H184" s="18">
        <v>117.13100000000001</v>
      </c>
      <c r="I184" s="18">
        <f t="shared" si="29"/>
        <v>100.47652080912162</v>
      </c>
      <c r="J184">
        <v>116.82650000000001</v>
      </c>
      <c r="K184" s="57">
        <v>588.59</v>
      </c>
      <c r="L184" s="72">
        <v>9.1</v>
      </c>
      <c r="M184" s="55">
        <f t="shared" si="22"/>
        <v>119.29193782769867</v>
      </c>
      <c r="Q184">
        <f t="shared" si="23"/>
        <v>908.70465011775877</v>
      </c>
      <c r="R184" s="19">
        <f t="shared" si="28"/>
        <v>220.74689715049138</v>
      </c>
      <c r="S184" s="75">
        <v>9542.75</v>
      </c>
      <c r="T184">
        <f t="shared" si="30"/>
        <v>232.80993133879261</v>
      </c>
    </row>
    <row r="185" spans="1:20" ht="15.75" x14ac:dyDescent="0.25">
      <c r="A185" s="69">
        <f t="shared" si="24"/>
        <v>43344</v>
      </c>
      <c r="B185" s="54">
        <v>117.47720000000001</v>
      </c>
      <c r="C185" s="54">
        <v>117.17179999999999</v>
      </c>
      <c r="D185" s="59">
        <v>117.07</v>
      </c>
      <c r="E185" s="19">
        <v>1005.0257677965393</v>
      </c>
      <c r="F185" s="74">
        <f t="shared" si="25"/>
        <v>117.47720000000001</v>
      </c>
      <c r="G185" s="74">
        <f t="shared" si="26"/>
        <v>117.17179999999999</v>
      </c>
      <c r="H185" s="18">
        <v>117.47720000000001</v>
      </c>
      <c r="I185" s="18">
        <f t="shared" si="29"/>
        <v>100.7734957474737</v>
      </c>
      <c r="J185">
        <v>117.17179999999999</v>
      </c>
      <c r="K185" s="57">
        <v>593.35599999999999</v>
      </c>
      <c r="L185" s="73">
        <v>9</v>
      </c>
      <c r="M185" s="55">
        <f t="shared" si="22"/>
        <v>120.25788250172779</v>
      </c>
      <c r="Q185">
        <f t="shared" si="23"/>
        <v>911.39047666983095</v>
      </c>
      <c r="R185" s="19">
        <f t="shared" si="28"/>
        <v>221.39935103369476</v>
      </c>
      <c r="S185" s="75">
        <v>9594.7800000000007</v>
      </c>
      <c r="T185">
        <f t="shared" si="30"/>
        <v>233.49803951023733</v>
      </c>
    </row>
    <row r="186" spans="1:20" ht="15.75" x14ac:dyDescent="0.25">
      <c r="A186" s="69">
        <f t="shared" si="24"/>
        <v>43435</v>
      </c>
      <c r="B186" s="54">
        <v>117.70800000000001</v>
      </c>
      <c r="C186" s="54">
        <v>117.402</v>
      </c>
      <c r="D186" s="59">
        <v>117.3</v>
      </c>
      <c r="E186" s="19">
        <v>1013.7449197636906</v>
      </c>
      <c r="F186" s="74">
        <f t="shared" si="25"/>
        <v>117.70800000000001</v>
      </c>
      <c r="G186" s="74">
        <f t="shared" si="26"/>
        <v>117.402</v>
      </c>
      <c r="H186" s="18">
        <v>117.70800000000001</v>
      </c>
      <c r="I186" s="18">
        <f t="shared" si="29"/>
        <v>100.97147903970843</v>
      </c>
      <c r="J186">
        <v>117.402</v>
      </c>
      <c r="K186" s="57">
        <v>597.91200000000003</v>
      </c>
      <c r="L186" s="72">
        <v>8.6999999999999993</v>
      </c>
      <c r="M186" s="55">
        <f t="shared" si="22"/>
        <v>121.18126561857143</v>
      </c>
      <c r="Q186">
        <f t="shared" si="23"/>
        <v>913.18102770454573</v>
      </c>
      <c r="R186" s="19">
        <f t="shared" si="28"/>
        <v>221.83432028916374</v>
      </c>
      <c r="S186" s="75">
        <v>9678.02</v>
      </c>
      <c r="T186">
        <f t="shared" si="30"/>
        <v>233.95677829120046</v>
      </c>
    </row>
    <row r="187" spans="1:20" ht="15.75" x14ac:dyDescent="0.25">
      <c r="A187" s="69">
        <f t="shared" si="24"/>
        <v>43525</v>
      </c>
      <c r="B187" s="54">
        <v>118.63120000000001</v>
      </c>
      <c r="C187" s="54">
        <v>118.3228</v>
      </c>
      <c r="D187" s="59">
        <v>118.21999999999998</v>
      </c>
      <c r="E187" s="19">
        <v>1022.8547785645452</v>
      </c>
      <c r="F187" s="74">
        <f t="shared" si="25"/>
        <v>118.63120000000001</v>
      </c>
      <c r="G187" s="74">
        <f t="shared" si="26"/>
        <v>118.3228</v>
      </c>
      <c r="H187" s="18">
        <v>118.63120000000001</v>
      </c>
      <c r="I187" s="18">
        <f t="shared" si="29"/>
        <v>101.76341220864731</v>
      </c>
      <c r="J187">
        <v>118.3228</v>
      </c>
      <c r="K187" s="57">
        <v>604.68700000000001</v>
      </c>
      <c r="L187" s="72">
        <v>8.6999999999999993</v>
      </c>
      <c r="M187" s="55">
        <f t="shared" si="22"/>
        <v>122.55438252300857</v>
      </c>
      <c r="Q187">
        <f t="shared" si="23"/>
        <v>920.34323184340485</v>
      </c>
      <c r="R187" s="19">
        <f t="shared" si="28"/>
        <v>223.57419731103954</v>
      </c>
      <c r="S187" s="75">
        <v>9764.99</v>
      </c>
      <c r="T187">
        <f t="shared" si="30"/>
        <v>235.79173341505299</v>
      </c>
    </row>
    <row r="188" spans="1:20" ht="15.75" x14ac:dyDescent="0.25">
      <c r="A188" s="69">
        <f t="shared" si="24"/>
        <v>43617</v>
      </c>
      <c r="B188" s="54">
        <v>119.20819999999999</v>
      </c>
      <c r="C188" s="54">
        <v>118.89829999999998</v>
      </c>
      <c r="D188" s="59">
        <v>118.67999999999999</v>
      </c>
      <c r="E188" s="19">
        <v>1023.7503666149915</v>
      </c>
      <c r="F188" s="74">
        <f t="shared" si="25"/>
        <v>119.20819999999999</v>
      </c>
      <c r="G188" s="74">
        <f t="shared" si="26"/>
        <v>118.89829999999998</v>
      </c>
      <c r="H188" s="18">
        <v>119.20819999999999</v>
      </c>
      <c r="I188" s="18">
        <f t="shared" si="29"/>
        <v>102.2583704392341</v>
      </c>
      <c r="J188">
        <v>118.89829999999998</v>
      </c>
      <c r="K188" s="57">
        <v>610.94200000000001</v>
      </c>
      <c r="L188" s="72">
        <v>8.4</v>
      </c>
      <c r="M188" s="55">
        <f t="shared" si="22"/>
        <v>123.82210890489114</v>
      </c>
      <c r="Q188">
        <f t="shared" si="23"/>
        <v>924.81960943019158</v>
      </c>
      <c r="R188" s="19">
        <f t="shared" si="28"/>
        <v>224.66162044971185</v>
      </c>
      <c r="S188" s="75">
        <v>9773.5400000000009</v>
      </c>
      <c r="T188">
        <f t="shared" si="30"/>
        <v>236.93858036746082</v>
      </c>
    </row>
    <row r="189" spans="1:20" ht="15.75" x14ac:dyDescent="0.25">
      <c r="A189" s="69">
        <f t="shared" si="24"/>
        <v>43709</v>
      </c>
      <c r="B189" s="54">
        <v>119.55440000000002</v>
      </c>
      <c r="C189" s="54">
        <v>119.2436</v>
      </c>
      <c r="D189" s="59">
        <v>119.02499999999999</v>
      </c>
      <c r="E189" s="19">
        <v>1027.6239158670969</v>
      </c>
      <c r="F189" s="74">
        <f t="shared" si="25"/>
        <v>119.55440000000002</v>
      </c>
      <c r="G189" s="74">
        <f t="shared" si="26"/>
        <v>119.2436</v>
      </c>
      <c r="H189" s="18">
        <v>119.55440000000002</v>
      </c>
      <c r="I189" s="18">
        <f t="shared" si="29"/>
        <v>102.55534537758621</v>
      </c>
      <c r="J189">
        <v>119.2436</v>
      </c>
      <c r="K189" s="57">
        <v>612.52099999999996</v>
      </c>
      <c r="L189" s="72">
        <v>8.4</v>
      </c>
      <c r="M189" s="55">
        <f t="shared" si="22"/>
        <v>124.14213128010975</v>
      </c>
      <c r="Q189">
        <f t="shared" si="23"/>
        <v>927.50543598226398</v>
      </c>
      <c r="R189" s="19">
        <f t="shared" si="28"/>
        <v>225.31407433291531</v>
      </c>
      <c r="S189" s="75">
        <v>9810.52</v>
      </c>
      <c r="T189">
        <f t="shared" si="30"/>
        <v>237.62668853890557</v>
      </c>
    </row>
    <row r="190" spans="1:20" ht="15.75" x14ac:dyDescent="0.25">
      <c r="A190" s="69">
        <f t="shared" si="24"/>
        <v>43800</v>
      </c>
      <c r="B190" s="54">
        <v>119.7852</v>
      </c>
      <c r="C190" s="54">
        <v>119.4738</v>
      </c>
      <c r="D190" s="59">
        <v>119.255</v>
      </c>
      <c r="E190" s="19">
        <v>1030.3421041605563</v>
      </c>
      <c r="F190" s="74">
        <f t="shared" si="25"/>
        <v>119.7852</v>
      </c>
      <c r="G190" s="74">
        <f t="shared" si="26"/>
        <v>119.4738</v>
      </c>
      <c r="H190" s="18">
        <v>119.7852</v>
      </c>
      <c r="I190" s="18">
        <f t="shared" si="29"/>
        <v>102.75332866982092</v>
      </c>
      <c r="J190">
        <v>119.4738</v>
      </c>
      <c r="K190" s="57">
        <v>611.86300000000006</v>
      </c>
      <c r="L190" s="72">
        <v>8.1999999999999993</v>
      </c>
      <c r="M190" s="55">
        <f t="shared" si="22"/>
        <v>124.00877173426186</v>
      </c>
      <c r="Q190">
        <f t="shared" si="23"/>
        <v>929.29598701697864</v>
      </c>
      <c r="R190" s="19">
        <f t="shared" si="28"/>
        <v>225.74904358838424</v>
      </c>
      <c r="S190" s="75">
        <v>9836.4699999999993</v>
      </c>
      <c r="T190">
        <f t="shared" si="30"/>
        <v>238.08542731986867</v>
      </c>
    </row>
    <row r="191" spans="1:20" ht="15.75" x14ac:dyDescent="0.25">
      <c r="A191" s="69">
        <f t="shared" si="24"/>
        <v>43891</v>
      </c>
      <c r="B191" s="54"/>
      <c r="C191" s="54"/>
      <c r="D191" s="59"/>
      <c r="E191" s="19">
        <v>992.87719445259143</v>
      </c>
      <c r="F191" s="74"/>
      <c r="G191" s="74"/>
      <c r="H191" s="18"/>
      <c r="I191" s="18">
        <f t="shared" si="29"/>
        <v>0</v>
      </c>
      <c r="K191" s="57">
        <v>584.39499999999998</v>
      </c>
      <c r="L191" s="73">
        <v>7.9</v>
      </c>
      <c r="M191" s="55">
        <f t="shared" si="22"/>
        <v>118.44172005439772</v>
      </c>
      <c r="Q191">
        <f>(1+(J191-J190)/J190)*Q190</f>
        <v>0</v>
      </c>
      <c r="R191" s="19">
        <f t="shared" si="28"/>
        <v>0</v>
      </c>
      <c r="S191" s="75">
        <v>9478.7999999999993</v>
      </c>
      <c r="T191">
        <f t="shared" si="30"/>
        <v>0</v>
      </c>
    </row>
    <row r="192" spans="1:20" ht="15.75" x14ac:dyDescent="0.25">
      <c r="A192" s="69">
        <f t="shared" si="24"/>
        <v>43983</v>
      </c>
      <c r="B192" s="54">
        <v>121.05460000000002</v>
      </c>
      <c r="C192" s="54">
        <v>120.62479999999999</v>
      </c>
      <c r="D192" s="59">
        <v>120.51999999999998</v>
      </c>
      <c r="E192" s="19">
        <v>879.02019524866978</v>
      </c>
      <c r="F192" s="74">
        <f t="shared" si="25"/>
        <v>121.05460000000002</v>
      </c>
      <c r="G192" s="74">
        <f t="shared" si="26"/>
        <v>120.62479999999999</v>
      </c>
      <c r="H192" s="18">
        <v>121.05460000000002</v>
      </c>
      <c r="I192" s="18">
        <f t="shared" si="29"/>
        <v>103.84223677711191</v>
      </c>
      <c r="J192">
        <v>120.62479999999999</v>
      </c>
      <c r="K192" s="57">
        <v>524.81799999999998</v>
      </c>
      <c r="L192" s="73">
        <v>7.2</v>
      </c>
      <c r="M192" s="55">
        <f t="shared" si="22"/>
        <v>106.36700628086979</v>
      </c>
      <c r="Q192">
        <f>(1+(B192-B190)/B190)*Q190</f>
        <v>939.14401770791017</v>
      </c>
      <c r="R192" s="19">
        <f>(1+(C192-C190)/C190)*R190</f>
        <v>227.92388986572894</v>
      </c>
      <c r="S192" s="75">
        <v>8391.83</v>
      </c>
      <c r="T192">
        <f t="shared" si="30"/>
        <v>240.60849061516595</v>
      </c>
    </row>
    <row r="193" spans="1:20" ht="15.75" x14ac:dyDescent="0.25">
      <c r="A193" s="69">
        <f t="shared" si="24"/>
        <v>44075</v>
      </c>
      <c r="B193" s="54">
        <v>121.40080000000002</v>
      </c>
      <c r="C193" s="54">
        <v>120.97009999999999</v>
      </c>
      <c r="D193" s="60">
        <v>120.86499999999998</v>
      </c>
      <c r="E193" s="19">
        <v>1024.6166254661248</v>
      </c>
      <c r="F193" s="74">
        <f t="shared" si="25"/>
        <v>121.40080000000002</v>
      </c>
      <c r="G193" s="74">
        <f t="shared" si="26"/>
        <v>120.97009999999999</v>
      </c>
      <c r="H193" s="18">
        <v>121.40080000000002</v>
      </c>
      <c r="I193" s="18">
        <f t="shared" si="29"/>
        <v>104.13921171546399</v>
      </c>
      <c r="J193">
        <v>120.97009999999999</v>
      </c>
      <c r="K193" s="57">
        <v>600.55700000000002</v>
      </c>
      <c r="L193" s="73">
        <v>9.1</v>
      </c>
      <c r="M193" s="55">
        <f t="shared" si="22"/>
        <v>121.71733856502695</v>
      </c>
      <c r="Q193">
        <f t="shared" ref="Q193:Q199" si="31">(1+(B193-B192)/B192)*Q192</f>
        <v>941.82984425998222</v>
      </c>
      <c r="R193" s="19">
        <f t="shared" si="28"/>
        <v>228.57634374893237</v>
      </c>
      <c r="S193" s="75">
        <v>9781.81</v>
      </c>
      <c r="T193">
        <f t="shared" si="30"/>
        <v>241.29659878661062</v>
      </c>
    </row>
    <row r="194" spans="1:20" ht="15.75" x14ac:dyDescent="0.25">
      <c r="A194" s="69">
        <f t="shared" si="24"/>
        <v>44166</v>
      </c>
      <c r="B194" s="54">
        <v>121.747</v>
      </c>
      <c r="C194" s="54">
        <v>121.3154</v>
      </c>
      <c r="D194" s="61">
        <v>121.21</v>
      </c>
      <c r="E194" s="19">
        <v>1005.6668202958059</v>
      </c>
      <c r="F194" s="74">
        <f t="shared" si="25"/>
        <v>121.747</v>
      </c>
      <c r="G194" s="74">
        <f t="shared" si="26"/>
        <v>121.3154</v>
      </c>
      <c r="H194" s="18">
        <v>121.747</v>
      </c>
      <c r="I194" s="18">
        <f t="shared" si="29"/>
        <v>104.43618665381605</v>
      </c>
      <c r="J194">
        <v>121.3154</v>
      </c>
      <c r="K194" s="57">
        <v>599.96900000000005</v>
      </c>
      <c r="L194" s="73">
        <v>8.1</v>
      </c>
      <c r="M194" s="55">
        <f t="shared" si="22"/>
        <v>121.59816620490756</v>
      </c>
      <c r="Q194">
        <f t="shared" si="31"/>
        <v>944.51567081205417</v>
      </c>
      <c r="R194" s="19">
        <f t="shared" si="28"/>
        <v>229.22879763213581</v>
      </c>
      <c r="S194" s="75">
        <v>9600.9</v>
      </c>
      <c r="T194">
        <f t="shared" si="30"/>
        <v>241.98470695805528</v>
      </c>
    </row>
    <row r="195" spans="1:20" ht="15.75" x14ac:dyDescent="0.25">
      <c r="A195" s="69">
        <f t="shared" si="24"/>
        <v>44256</v>
      </c>
      <c r="B195" s="54">
        <v>122.55480000000001</v>
      </c>
      <c r="C195" s="54">
        <v>122.006</v>
      </c>
      <c r="D195" s="61">
        <v>121.89999999999999</v>
      </c>
      <c r="E195" s="19">
        <v>1013.2547031466041</v>
      </c>
      <c r="F195" s="74">
        <f t="shared" si="25"/>
        <v>122.55480000000001</v>
      </c>
      <c r="G195" s="74">
        <f t="shared" si="26"/>
        <v>122.006</v>
      </c>
      <c r="H195" s="18">
        <v>122.55480000000001</v>
      </c>
      <c r="I195" s="18">
        <f t="shared" si="29"/>
        <v>105.12912817663759</v>
      </c>
      <c r="J195">
        <v>122.006</v>
      </c>
      <c r="K195" s="57">
        <v>606.423</v>
      </c>
      <c r="L195" s="73">
        <v>8.1</v>
      </c>
      <c r="M195" s="55">
        <f t="shared" si="22"/>
        <v>122.90622472907542</v>
      </c>
      <c r="Q195">
        <f t="shared" si="31"/>
        <v>950.78259943355613</v>
      </c>
      <c r="R195" s="19">
        <f t="shared" si="28"/>
        <v>230.53370539854265</v>
      </c>
      <c r="S195" s="75">
        <v>9673.34</v>
      </c>
      <c r="T195">
        <f t="shared" si="30"/>
        <v>243.59029269142633</v>
      </c>
    </row>
    <row r="196" spans="1:20" ht="15.75" x14ac:dyDescent="0.25">
      <c r="A196" s="69">
        <f t="shared" si="24"/>
        <v>44348</v>
      </c>
      <c r="B196" s="54">
        <v>122.901</v>
      </c>
      <c r="C196" s="54">
        <v>122.35129999999998</v>
      </c>
      <c r="D196" s="61">
        <v>122.24499999999999</v>
      </c>
      <c r="E196" s="19">
        <v>1011.5347551011859</v>
      </c>
      <c r="F196" s="74">
        <f t="shared" si="25"/>
        <v>122.901</v>
      </c>
      <c r="G196" s="74">
        <f t="shared" si="26"/>
        <v>122.35129999999998</v>
      </c>
      <c r="H196" s="18">
        <v>122.901</v>
      </c>
      <c r="I196" s="18">
        <f t="shared" si="29"/>
        <v>105.42610311498966</v>
      </c>
      <c r="J196">
        <v>122.35129999999998</v>
      </c>
      <c r="K196" s="57">
        <v>616.66099999999994</v>
      </c>
      <c r="L196" s="73">
        <v>8</v>
      </c>
      <c r="M196" s="55">
        <f t="shared" si="22"/>
        <v>124.98120197890972</v>
      </c>
      <c r="Q196">
        <f t="shared" si="31"/>
        <v>953.4684259856283</v>
      </c>
      <c r="R196" s="19">
        <f t="shared" si="28"/>
        <v>231.18615928174606</v>
      </c>
      <c r="S196" s="75">
        <v>9656.92</v>
      </c>
      <c r="T196">
        <f t="shared" si="30"/>
        <v>244.27840086287097</v>
      </c>
    </row>
    <row r="197" spans="1:20" ht="15.75" x14ac:dyDescent="0.25">
      <c r="A197" s="69">
        <f t="shared" si="24"/>
        <v>44440</v>
      </c>
      <c r="B197" s="54">
        <v>123.24720000000001</v>
      </c>
      <c r="C197" s="54">
        <v>122.6966</v>
      </c>
      <c r="D197" s="61">
        <v>122.58999999999999</v>
      </c>
      <c r="E197" s="19">
        <v>1062.6052708761051</v>
      </c>
      <c r="F197" s="74">
        <f t="shared" si="25"/>
        <v>123.24720000000001</v>
      </c>
      <c r="G197" s="74">
        <f t="shared" si="26"/>
        <v>122.6966</v>
      </c>
      <c r="H197" s="18">
        <v>123.24720000000001</v>
      </c>
      <c r="I197" s="18">
        <f t="shared" si="29"/>
        <v>105.72307805334175</v>
      </c>
      <c r="J197">
        <v>122.6966</v>
      </c>
      <c r="K197" s="57">
        <v>635.73400000000004</v>
      </c>
      <c r="L197" s="73">
        <v>8</v>
      </c>
      <c r="M197" s="55">
        <f t="shared" si="22"/>
        <v>128.84680474176281</v>
      </c>
      <c r="Q197">
        <f t="shared" si="31"/>
        <v>956.15425253770047</v>
      </c>
      <c r="R197" s="19">
        <f t="shared" si="28"/>
        <v>231.83861316494949</v>
      </c>
      <c r="S197" s="75">
        <v>10144.48</v>
      </c>
      <c r="T197">
        <f t="shared" si="30"/>
        <v>244.96650903431569</v>
      </c>
    </row>
    <row r="198" spans="1:20" ht="15.75" x14ac:dyDescent="0.25">
      <c r="A198" s="69">
        <f t="shared" si="24"/>
        <v>44531</v>
      </c>
      <c r="B198" s="54">
        <v>123.8242</v>
      </c>
      <c r="C198" s="54">
        <v>123.38720000000001</v>
      </c>
      <c r="D198" s="61">
        <v>123.50999999999999</v>
      </c>
      <c r="E198" s="19">
        <v>1070.2717140822056</v>
      </c>
      <c r="F198" s="74">
        <f t="shared" si="25"/>
        <v>123.8242</v>
      </c>
      <c r="G198" s="74">
        <f t="shared" si="26"/>
        <v>123.38720000000001</v>
      </c>
      <c r="H198" s="18">
        <v>123.8242</v>
      </c>
      <c r="I198" s="18">
        <f t="shared" si="29"/>
        <v>106.21803628392856</v>
      </c>
      <c r="J198">
        <v>123.38720000000001</v>
      </c>
      <c r="K198" s="57">
        <v>640.00400000000002</v>
      </c>
      <c r="L198" s="73">
        <v>7.4</v>
      </c>
      <c r="M198" s="55">
        <f t="shared" si="22"/>
        <v>129.71222307120144</v>
      </c>
      <c r="Q198">
        <f t="shared" si="31"/>
        <v>960.63063012448742</v>
      </c>
      <c r="R198" s="19">
        <f t="shared" si="28"/>
        <v>233.14352093135633</v>
      </c>
      <c r="S198" s="76">
        <v>10217.67</v>
      </c>
      <c r="T198">
        <f t="shared" si="30"/>
        <v>246.11335598672355</v>
      </c>
    </row>
    <row r="199" spans="1:20" ht="15.75" x14ac:dyDescent="0.25">
      <c r="A199" s="69">
        <f t="shared" si="24"/>
        <v>44621</v>
      </c>
      <c r="B199" s="54">
        <v>125.55520000000001</v>
      </c>
      <c r="C199" s="54">
        <v>124.7684</v>
      </c>
      <c r="D199" s="61">
        <v>125.005</v>
      </c>
      <c r="E199" s="19"/>
      <c r="F199" s="74">
        <f t="shared" si="25"/>
        <v>125.55520000000001</v>
      </c>
      <c r="G199" s="74">
        <f t="shared" si="26"/>
        <v>124.7684</v>
      </c>
      <c r="H199" s="18">
        <v>125.55520000000001</v>
      </c>
      <c r="I199" s="18">
        <f t="shared" si="29"/>
        <v>107.70291097568898</v>
      </c>
      <c r="J199">
        <v>124.7684</v>
      </c>
      <c r="K199" s="58">
        <v>642.221</v>
      </c>
      <c r="L199" s="73">
        <v>7.3</v>
      </c>
      <c r="M199" s="55">
        <f t="shared" si="22"/>
        <v>130.16155151063126</v>
      </c>
      <c r="Q199">
        <f t="shared" si="31"/>
        <v>974.0597628848484</v>
      </c>
      <c r="R199" s="19">
        <f t="shared" si="28"/>
        <v>235.75333646417002</v>
      </c>
      <c r="T199">
        <f t="shared" si="30"/>
        <v>249.55389684394706</v>
      </c>
    </row>
  </sheetData>
  <pageMargins left="0.7" right="0.7" top="0.75" bottom="0.75" header="0.3" footer="0.3"/>
  <ignoredErrors>
    <ignoredError sqref="M83:N8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AADA-B998-46D5-BF7E-9E9870871F75}">
  <dimension ref="A1:E200"/>
  <sheetViews>
    <sheetView tabSelected="1" workbookViewId="0">
      <selection activeCell="J7" sqref="J7"/>
    </sheetView>
  </sheetViews>
  <sheetFormatPr baseColWidth="10" defaultRowHeight="15" x14ac:dyDescent="0.25"/>
  <cols>
    <col min="1" max="1" width="11.140625" bestFit="1" customWidth="1"/>
    <col min="3" max="3" width="19.5703125" customWidth="1"/>
    <col min="4" max="4" width="17.85546875" customWidth="1"/>
    <col min="5" max="5" width="20.28515625" customWidth="1"/>
  </cols>
  <sheetData>
    <row r="1" spans="1:5" x14ac:dyDescent="0.25">
      <c r="A1" t="s">
        <v>25</v>
      </c>
      <c r="B1" t="s">
        <v>9</v>
      </c>
      <c r="C1" t="s">
        <v>24</v>
      </c>
      <c r="D1" t="s">
        <v>23</v>
      </c>
      <c r="E1" t="s">
        <v>19</v>
      </c>
    </row>
    <row r="2" spans="1:5" ht="15.75" x14ac:dyDescent="0.25">
      <c r="A2" s="31">
        <v>26634</v>
      </c>
      <c r="C2" s="18">
        <v>100</v>
      </c>
      <c r="D2">
        <v>9.773024630275561</v>
      </c>
    </row>
    <row r="3" spans="1:5" ht="15.75" x14ac:dyDescent="0.25">
      <c r="A3" s="33">
        <v>26724</v>
      </c>
      <c r="C3" s="18">
        <v>103.36133573553442</v>
      </c>
      <c r="D3">
        <v>10.134626541595757</v>
      </c>
    </row>
    <row r="4" spans="1:5" ht="15.75" x14ac:dyDescent="0.25">
      <c r="A4" s="28">
        <v>26816</v>
      </c>
      <c r="C4" s="18">
        <v>106.68077261490762</v>
      </c>
      <c r="D4">
        <v>10.50600147754623</v>
      </c>
    </row>
    <row r="5" spans="1:5" ht="15.75" x14ac:dyDescent="0.25">
      <c r="A5" s="28">
        <v>26908</v>
      </c>
      <c r="C5" s="18">
        <v>110.27883688775297</v>
      </c>
      <c r="D5">
        <v>10.916468512017802</v>
      </c>
    </row>
    <row r="6" spans="1:5" ht="15.75" x14ac:dyDescent="0.25">
      <c r="A6" s="28">
        <v>26999</v>
      </c>
      <c r="C6" s="18">
        <v>114.3335986927557</v>
      </c>
      <c r="D6">
        <v>11.326935546489377</v>
      </c>
    </row>
    <row r="7" spans="1:5" ht="15.75" x14ac:dyDescent="0.25">
      <c r="A7" s="33">
        <v>27089</v>
      </c>
      <c r="C7" s="18">
        <v>118.77487744584573</v>
      </c>
      <c r="D7">
        <v>11.903543999675634</v>
      </c>
    </row>
    <row r="8" spans="1:5" ht="15.75" x14ac:dyDescent="0.25">
      <c r="A8" s="28">
        <v>27181</v>
      </c>
      <c r="C8" s="18">
        <v>124.40084635689448</v>
      </c>
      <c r="D8">
        <v>12.636520846946302</v>
      </c>
    </row>
    <row r="9" spans="1:5" ht="15.75" x14ac:dyDescent="0.25">
      <c r="A9" s="28">
        <v>27273</v>
      </c>
      <c r="C9" s="18">
        <v>130.34943646038465</v>
      </c>
      <c r="D9">
        <v>13.12517207846008</v>
      </c>
    </row>
    <row r="10" spans="1:5" ht="15.75" x14ac:dyDescent="0.25">
      <c r="A10" s="31">
        <v>27364</v>
      </c>
      <c r="C10" s="18">
        <v>135.05572547869443</v>
      </c>
      <c r="D10">
        <v>13.623596334604134</v>
      </c>
    </row>
    <row r="11" spans="1:5" ht="15.75" x14ac:dyDescent="0.25">
      <c r="A11" s="33">
        <v>27454</v>
      </c>
      <c r="C11" s="18">
        <v>140.39573469644279</v>
      </c>
      <c r="D11">
        <v>14.131793615378461</v>
      </c>
    </row>
    <row r="12" spans="1:5" ht="15.75" x14ac:dyDescent="0.25">
      <c r="A12" s="28">
        <v>27546</v>
      </c>
      <c r="C12" s="18">
        <v>145.68756022960574</v>
      </c>
      <c r="D12">
        <v>14.815905339497752</v>
      </c>
    </row>
    <row r="13" spans="1:5" ht="15.75" x14ac:dyDescent="0.25">
      <c r="A13" s="28">
        <v>27638</v>
      </c>
      <c r="C13" s="18">
        <v>150.49335903129847</v>
      </c>
      <c r="D13">
        <v>15.236145398599602</v>
      </c>
    </row>
    <row r="14" spans="1:5" ht="15.75" x14ac:dyDescent="0.25">
      <c r="A14" s="31">
        <v>27729</v>
      </c>
      <c r="C14" s="18">
        <v>154.9964385972263</v>
      </c>
      <c r="D14">
        <v>15.646612433071175</v>
      </c>
    </row>
    <row r="15" spans="1:5" ht="15.75" x14ac:dyDescent="0.25">
      <c r="A15" s="33">
        <v>27820</v>
      </c>
      <c r="C15" s="18">
        <v>160.37310931411574</v>
      </c>
      <c r="D15">
        <v>16.27208600940881</v>
      </c>
    </row>
    <row r="16" spans="1:5" ht="15.75" x14ac:dyDescent="0.25">
      <c r="A16" s="28">
        <v>27912</v>
      </c>
      <c r="C16" s="18">
        <v>165.98755603972012</v>
      </c>
      <c r="D16">
        <v>16.926878659637271</v>
      </c>
    </row>
    <row r="17" spans="1:4" ht="15.75" x14ac:dyDescent="0.25">
      <c r="A17" s="28">
        <v>28004</v>
      </c>
      <c r="C17" s="18">
        <v>171.16834960405581</v>
      </c>
      <c r="D17">
        <v>17.503487112823532</v>
      </c>
    </row>
    <row r="18" spans="1:4" ht="15.75" x14ac:dyDescent="0.25">
      <c r="A18" s="31">
        <v>28095</v>
      </c>
      <c r="C18" s="18">
        <v>175.80969539531571</v>
      </c>
      <c r="D18">
        <v>18.011684393597861</v>
      </c>
    </row>
    <row r="19" spans="1:4" ht="15.75" x14ac:dyDescent="0.25">
      <c r="A19" s="28">
        <v>28185</v>
      </c>
      <c r="C19" s="18">
        <v>179.84455524364188</v>
      </c>
      <c r="D19">
        <v>18.425953134650609</v>
      </c>
    </row>
    <row r="20" spans="1:4" ht="15.75" x14ac:dyDescent="0.25">
      <c r="A20" s="28">
        <v>28277</v>
      </c>
      <c r="C20" s="18">
        <v>183.95169061884613</v>
      </c>
      <c r="D20">
        <v>19.03835040403294</v>
      </c>
    </row>
    <row r="21" spans="1:4" ht="15.75" x14ac:dyDescent="0.25">
      <c r="A21" s="28">
        <v>28369</v>
      </c>
      <c r="C21" s="18">
        <v>188.70825826454939</v>
      </c>
      <c r="D21">
        <v>19.614724304628076</v>
      </c>
    </row>
    <row r="22" spans="1:4" ht="15.75" x14ac:dyDescent="0.25">
      <c r="A22" s="28">
        <v>28460</v>
      </c>
      <c r="C22" s="18">
        <v>194.45468638706166</v>
      </c>
      <c r="D22">
        <v>20.191098205223202</v>
      </c>
    </row>
    <row r="23" spans="1:4" ht="15.75" x14ac:dyDescent="0.25">
      <c r="A23" s="33">
        <v>28550</v>
      </c>
      <c r="C23" s="18">
        <v>200.38442200527928</v>
      </c>
      <c r="D23">
        <v>20.641390315063148</v>
      </c>
    </row>
    <row r="24" spans="1:4" ht="15.75" x14ac:dyDescent="0.25">
      <c r="A24" s="28">
        <v>28642</v>
      </c>
      <c r="C24" s="18">
        <v>206.23245485398249</v>
      </c>
      <c r="D24">
        <v>21.50595116595585</v>
      </c>
    </row>
    <row r="25" spans="1:4" ht="15.75" x14ac:dyDescent="0.25">
      <c r="A25" s="28">
        <v>28734</v>
      </c>
      <c r="C25" s="18">
        <v>212.16009552939207</v>
      </c>
      <c r="D25">
        <v>22.136360119731776</v>
      </c>
    </row>
    <row r="26" spans="1:4" ht="15.75" x14ac:dyDescent="0.25">
      <c r="A26" s="31">
        <v>28825</v>
      </c>
      <c r="C26" s="18">
        <v>217.51791176100892</v>
      </c>
      <c r="D26">
        <v>22.730745704720501</v>
      </c>
    </row>
    <row r="27" spans="1:4" ht="15.75" x14ac:dyDescent="0.25">
      <c r="A27" s="28">
        <v>28915</v>
      </c>
      <c r="C27" s="18">
        <v>222.82230695102024</v>
      </c>
      <c r="D27">
        <v>23.379166342890024</v>
      </c>
    </row>
    <row r="28" spans="1:4" ht="15.75" x14ac:dyDescent="0.25">
      <c r="A28" s="28">
        <v>29007</v>
      </c>
      <c r="C28" s="18">
        <v>228.93430259353923</v>
      </c>
      <c r="D28">
        <v>24.135657087421134</v>
      </c>
    </row>
    <row r="29" spans="1:4" ht="15.75" x14ac:dyDescent="0.25">
      <c r="A29" s="28">
        <v>29099</v>
      </c>
      <c r="C29" s="18">
        <v>236.53789751539782</v>
      </c>
      <c r="D29">
        <v>25.01822962270743</v>
      </c>
    </row>
    <row r="30" spans="1:4" ht="15.75" x14ac:dyDescent="0.25">
      <c r="A30" s="31">
        <v>29190</v>
      </c>
      <c r="C30" s="18">
        <v>245.58805044622281</v>
      </c>
      <c r="D30">
        <v>25.864778789206529</v>
      </c>
    </row>
    <row r="31" spans="1:4" ht="15.75" x14ac:dyDescent="0.25">
      <c r="A31" s="41">
        <v>29281</v>
      </c>
      <c r="C31" s="18">
        <v>254.09770813256802</v>
      </c>
      <c r="D31">
        <v>26.85542143085441</v>
      </c>
    </row>
    <row r="32" spans="1:4" ht="15.75" x14ac:dyDescent="0.25">
      <c r="A32" s="41">
        <v>29373</v>
      </c>
      <c r="C32" s="18">
        <v>263.89156576025476</v>
      </c>
      <c r="D32">
        <v>27.99015754765108</v>
      </c>
    </row>
    <row r="33" spans="1:4" ht="15.75" x14ac:dyDescent="0.25">
      <c r="A33" s="41">
        <v>29465</v>
      </c>
      <c r="C33" s="18">
        <v>273.08626974483599</v>
      </c>
      <c r="D33">
        <v>28.944776820511763</v>
      </c>
    </row>
    <row r="34" spans="1:4" ht="15.75" x14ac:dyDescent="0.25">
      <c r="A34" s="43">
        <v>29556</v>
      </c>
      <c r="C34" s="18">
        <v>281.28168600997196</v>
      </c>
      <c r="D34">
        <v>29.845361040191658</v>
      </c>
    </row>
    <row r="35" spans="1:4" ht="15.75" x14ac:dyDescent="0.25">
      <c r="A35" s="41">
        <v>29646</v>
      </c>
      <c r="C35" s="18">
        <v>289.15029119705036</v>
      </c>
      <c r="D35">
        <v>30.673898522297158</v>
      </c>
    </row>
    <row r="36" spans="1:4" ht="15.75" x14ac:dyDescent="0.25">
      <c r="A36" s="41">
        <v>29738</v>
      </c>
      <c r="C36" s="18">
        <v>299.02270918003939</v>
      </c>
      <c r="D36">
        <v>32.060798220604198</v>
      </c>
    </row>
    <row r="37" spans="1:4" ht="15.75" x14ac:dyDescent="0.25">
      <c r="A37" s="41">
        <v>29830</v>
      </c>
      <c r="C37" s="18">
        <v>310.55432186701307</v>
      </c>
      <c r="D37">
        <v>33.339627812549637</v>
      </c>
    </row>
    <row r="38" spans="1:4" ht="15.75" x14ac:dyDescent="0.25">
      <c r="A38" s="43">
        <v>29921</v>
      </c>
      <c r="C38" s="18">
        <v>323.02132651778612</v>
      </c>
      <c r="D38">
        <v>34.726527510856684</v>
      </c>
    </row>
    <row r="39" spans="1:4" ht="15.75" x14ac:dyDescent="0.25">
      <c r="A39" s="41">
        <v>30011</v>
      </c>
      <c r="C39" s="18">
        <v>334.62416726023383</v>
      </c>
      <c r="D39">
        <v>36.347579106280484</v>
      </c>
    </row>
    <row r="40" spans="1:4" ht="15.75" x14ac:dyDescent="0.25">
      <c r="A40" s="41">
        <v>30103</v>
      </c>
      <c r="C40" s="18">
        <v>343.22076507311351</v>
      </c>
      <c r="D40">
        <v>37.428280169896361</v>
      </c>
    </row>
    <row r="41" spans="1:4" ht="15.75" x14ac:dyDescent="0.25">
      <c r="A41" s="41">
        <v>30195</v>
      </c>
      <c r="C41" s="18">
        <v>348.06217790254328</v>
      </c>
      <c r="D41">
        <v>37.518338591864349</v>
      </c>
    </row>
    <row r="42" spans="1:4" ht="15.75" x14ac:dyDescent="0.25">
      <c r="A42" s="43">
        <v>30286</v>
      </c>
      <c r="C42" s="18">
        <v>354.2380693007081</v>
      </c>
      <c r="D42">
        <v>39.103366818500952</v>
      </c>
    </row>
    <row r="43" spans="1:4" ht="15.75" x14ac:dyDescent="0.25">
      <c r="A43" s="41">
        <v>30376</v>
      </c>
      <c r="C43" s="18">
        <v>363.57837181044965</v>
      </c>
      <c r="D43">
        <v>40.292137988478416</v>
      </c>
    </row>
    <row r="44" spans="1:4" ht="15.75" x14ac:dyDescent="0.25">
      <c r="A44" s="41">
        <v>30468</v>
      </c>
      <c r="C44" s="18">
        <v>371.59571793690037</v>
      </c>
      <c r="D44">
        <v>41.318803998913495</v>
      </c>
    </row>
    <row r="45" spans="1:4" ht="15.75" x14ac:dyDescent="0.25">
      <c r="A45" s="41">
        <v>30560</v>
      </c>
      <c r="C45" s="18">
        <v>378.87459672350946</v>
      </c>
      <c r="D45">
        <v>42.129329796625392</v>
      </c>
    </row>
    <row r="46" spans="1:4" ht="15.75" x14ac:dyDescent="0.25">
      <c r="A46" s="43">
        <v>30651</v>
      </c>
      <c r="C46" s="18">
        <v>386.23203586542093</v>
      </c>
      <c r="D46">
        <v>42.939855594337295</v>
      </c>
    </row>
    <row r="47" spans="1:4" ht="15.75" x14ac:dyDescent="0.25">
      <c r="A47" s="41">
        <v>30742</v>
      </c>
      <c r="C47" s="18">
        <v>393.65965559140238</v>
      </c>
      <c r="D47">
        <v>43.570264548113229</v>
      </c>
    </row>
    <row r="48" spans="1:4" ht="15.75" x14ac:dyDescent="0.25">
      <c r="A48" s="41">
        <v>30834</v>
      </c>
      <c r="C48" s="18">
        <v>400.81912263795198</v>
      </c>
      <c r="D48">
        <v>44.452837083399523</v>
      </c>
    </row>
    <row r="49" spans="1:5" ht="15.75" x14ac:dyDescent="0.25">
      <c r="A49" s="41">
        <v>30926</v>
      </c>
      <c r="C49" s="18">
        <v>406.97196966522819</v>
      </c>
      <c r="D49">
        <v>44.921140877633071</v>
      </c>
    </row>
    <row r="50" spans="1:5" ht="15.75" x14ac:dyDescent="0.25">
      <c r="A50" s="43">
        <v>31017</v>
      </c>
      <c r="C50" s="18">
        <v>412.97502828172793</v>
      </c>
      <c r="D50">
        <v>45.677631622164178</v>
      </c>
    </row>
    <row r="51" spans="1:5" ht="15.75" x14ac:dyDescent="0.25">
      <c r="A51" s="41">
        <v>31107</v>
      </c>
      <c r="C51" s="18">
        <v>419.62018686889849</v>
      </c>
      <c r="D51">
        <v>46.308040575940105</v>
      </c>
      <c r="E51">
        <v>51.419038823055828</v>
      </c>
    </row>
    <row r="52" spans="1:5" ht="15.75" x14ac:dyDescent="0.25">
      <c r="A52" s="41">
        <v>31199</v>
      </c>
      <c r="C52" s="18">
        <v>425.33728579209793</v>
      </c>
      <c r="D52">
        <v>46.970245556176053</v>
      </c>
      <c r="E52">
        <v>52.087486327755556</v>
      </c>
    </row>
    <row r="53" spans="1:5" ht="15.75" x14ac:dyDescent="0.25">
      <c r="A53" s="41">
        <v>31291</v>
      </c>
      <c r="C53" s="18">
        <v>430.92135584698542</v>
      </c>
      <c r="D53">
        <v>47.525942043087333</v>
      </c>
      <c r="E53">
        <v>52.740508120808357</v>
      </c>
    </row>
    <row r="54" spans="1:5" ht="15.75" x14ac:dyDescent="0.25">
      <c r="A54" s="43">
        <v>31382</v>
      </c>
      <c r="C54" s="18">
        <v>436.7054929400428</v>
      </c>
      <c r="D54">
        <v>48.077007725941023</v>
      </c>
      <c r="E54">
        <v>53.383246106096557</v>
      </c>
    </row>
    <row r="55" spans="1:5" ht="15.75" x14ac:dyDescent="0.25">
      <c r="A55" s="41">
        <v>31472</v>
      </c>
      <c r="C55" s="18">
        <v>441.76896970712693</v>
      </c>
      <c r="D55">
        <v>48.507672503297265</v>
      </c>
      <c r="E55">
        <v>53.840875551621757</v>
      </c>
    </row>
    <row r="56" spans="1:5" ht="15.75" x14ac:dyDescent="0.25">
      <c r="A56" s="41">
        <v>31564</v>
      </c>
      <c r="C56" s="18">
        <v>445.54405664725357</v>
      </c>
      <c r="D56">
        <v>48.989276125287041</v>
      </c>
      <c r="E56">
        <v>54.365349747616932</v>
      </c>
    </row>
    <row r="57" spans="1:5" ht="15.75" x14ac:dyDescent="0.25">
      <c r="A57" s="41">
        <v>31656</v>
      </c>
      <c r="C57" s="18">
        <v>449.06356056479655</v>
      </c>
      <c r="D57">
        <v>49.355109645836976</v>
      </c>
      <c r="E57">
        <v>54.740708731025229</v>
      </c>
    </row>
    <row r="58" spans="1:5" ht="15.75" x14ac:dyDescent="0.25">
      <c r="A58" s="43">
        <v>31747</v>
      </c>
      <c r="C58" s="18">
        <v>452.64800770938962</v>
      </c>
      <c r="D58">
        <v>49.642219497407801</v>
      </c>
      <c r="E58">
        <v>55.069790579492789</v>
      </c>
    </row>
    <row r="59" spans="1:5" ht="15.75" x14ac:dyDescent="0.25">
      <c r="A59" s="41">
        <v>31837</v>
      </c>
      <c r="C59" s="18">
        <v>456.25654669627522</v>
      </c>
      <c r="D59">
        <v>50.142346335627948</v>
      </c>
      <c r="E59">
        <v>55.583980967723349</v>
      </c>
    </row>
    <row r="60" spans="1:5" ht="15.75" x14ac:dyDescent="0.25">
      <c r="A60" s="41">
        <v>31929</v>
      </c>
      <c r="C60" s="18">
        <v>460.30921355846982</v>
      </c>
      <c r="D60">
        <v>50.545226288638631</v>
      </c>
      <c r="E60">
        <v>56.098171355953909</v>
      </c>
    </row>
    <row r="61" spans="1:5" ht="15.75" x14ac:dyDescent="0.25">
      <c r="A61" s="41">
        <v>32021</v>
      </c>
      <c r="C61" s="18">
        <v>464.87199899442749</v>
      </c>
      <c r="D61">
        <v>50.971260261937282</v>
      </c>
      <c r="E61">
        <v>56.627787455831381</v>
      </c>
    </row>
    <row r="62" spans="1:5" ht="15.75" x14ac:dyDescent="0.25">
      <c r="A62" s="43">
        <v>32112</v>
      </c>
      <c r="C62" s="18">
        <v>470.3837935224368</v>
      </c>
      <c r="D62">
        <v>51.383401823063139</v>
      </c>
      <c r="E62">
        <v>57.080274997474277</v>
      </c>
    </row>
    <row r="63" spans="1:5" ht="15.75" x14ac:dyDescent="0.25">
      <c r="A63" s="41">
        <v>32203</v>
      </c>
      <c r="C63" s="18">
        <v>475.31109900699715</v>
      </c>
      <c r="D63">
        <v>51.804804992304199</v>
      </c>
      <c r="E63">
        <v>57.635600616763284</v>
      </c>
    </row>
    <row r="64" spans="1:5" ht="15.75" x14ac:dyDescent="0.25">
      <c r="A64" s="41">
        <v>32295</v>
      </c>
      <c r="C64" s="18">
        <v>479.79322914484436</v>
      </c>
      <c r="D64">
        <v>52.265867756735709</v>
      </c>
      <c r="E64">
        <v>58.194665942745893</v>
      </c>
    </row>
    <row r="65" spans="1:5" ht="15.75" x14ac:dyDescent="0.25">
      <c r="A65" s="41">
        <v>32387</v>
      </c>
      <c r="C65" s="18">
        <v>484.54141701931536</v>
      </c>
      <c r="D65">
        <v>52.659584274677229</v>
      </c>
      <c r="E65">
        <v>58.586588026939886</v>
      </c>
    </row>
    <row r="66" spans="1:5" ht="15.75" x14ac:dyDescent="0.25">
      <c r="A66" s="43">
        <v>32478</v>
      </c>
      <c r="C66" s="18">
        <v>489.1366740687979</v>
      </c>
      <c r="D66">
        <v>53.141368961105655</v>
      </c>
      <c r="E66">
        <v>59.14565335292248</v>
      </c>
    </row>
    <row r="67" spans="1:5" ht="15.75" x14ac:dyDescent="0.25">
      <c r="A67" s="41">
        <v>32568</v>
      </c>
      <c r="C67" s="18">
        <v>494.28499601960868</v>
      </c>
      <c r="D67">
        <v>53.830372867503293</v>
      </c>
      <c r="E67">
        <v>59.906443281063765</v>
      </c>
    </row>
    <row r="68" spans="1:5" ht="15.75" x14ac:dyDescent="0.25">
      <c r="A68" s="41">
        <v>32660</v>
      </c>
      <c r="C68" s="18">
        <v>499.77793606234553</v>
      </c>
      <c r="D68">
        <v>54.338059956427877</v>
      </c>
      <c r="E68">
        <v>60.494326407354734</v>
      </c>
    </row>
    <row r="69" spans="1:5" ht="15.75" x14ac:dyDescent="0.25">
      <c r="A69" s="41">
        <v>32752</v>
      </c>
      <c r="C69" s="18">
        <v>505.41647463024265</v>
      </c>
      <c r="D69">
        <v>54.861288486850164</v>
      </c>
      <c r="E69">
        <v>61.122554454077459</v>
      </c>
    </row>
    <row r="70" spans="1:5" ht="15.75" x14ac:dyDescent="0.25">
      <c r="A70" s="43">
        <v>32843</v>
      </c>
      <c r="C70" s="18">
        <v>511.88146813591987</v>
      </c>
      <c r="D70">
        <v>55.488126627257024</v>
      </c>
      <c r="E70">
        <v>61.745018940738497</v>
      </c>
    </row>
    <row r="71" spans="1:5" ht="15.75" x14ac:dyDescent="0.25">
      <c r="A71" s="41">
        <v>32933</v>
      </c>
      <c r="C71" s="18">
        <v>519.30908786190139</v>
      </c>
      <c r="D71">
        <v>56.399891195121576</v>
      </c>
      <c r="E71">
        <v>62.817041112210291</v>
      </c>
    </row>
    <row r="72" spans="1:5" ht="15.75" x14ac:dyDescent="0.25">
      <c r="A72" s="41">
        <v>33025</v>
      </c>
      <c r="C72" s="18">
        <v>527.50869401265356</v>
      </c>
      <c r="D72">
        <v>57.15106086750999</v>
      </c>
      <c r="E72">
        <v>63.60664884065995</v>
      </c>
    </row>
    <row r="73" spans="1:5" ht="15.75" x14ac:dyDescent="0.25">
      <c r="A73" s="41">
        <v>33117</v>
      </c>
      <c r="C73" s="18">
        <v>534.8284241840197</v>
      </c>
      <c r="D73">
        <v>57.674289397932263</v>
      </c>
      <c r="E73">
        <v>64.165714166642559</v>
      </c>
    </row>
    <row r="74" spans="1:5" ht="15.75" x14ac:dyDescent="0.25">
      <c r="A74" s="43">
        <v>33208</v>
      </c>
      <c r="C74" s="18">
        <v>541.33217413164618</v>
      </c>
      <c r="D74">
        <v>58.342571382332999</v>
      </c>
      <c r="E74">
        <v>64.86886849416706</v>
      </c>
    </row>
    <row r="75" spans="1:5" ht="15.75" x14ac:dyDescent="0.25">
      <c r="A75" s="41">
        <v>33298</v>
      </c>
      <c r="C75" s="18">
        <v>546.34851468554905</v>
      </c>
      <c r="D75">
        <v>58.907243756749111</v>
      </c>
      <c r="E75">
        <v>65.531677901259854</v>
      </c>
    </row>
    <row r="76" spans="1:5" ht="15.75" x14ac:dyDescent="0.25">
      <c r="A76" s="41">
        <v>33390</v>
      </c>
      <c r="C76" s="18">
        <v>551.63719780449992</v>
      </c>
      <c r="D76">
        <v>59.855271688108274</v>
      </c>
      <c r="E76">
        <v>66.401975470572978</v>
      </c>
    </row>
    <row r="77" spans="1:5" ht="15.75" x14ac:dyDescent="0.25">
      <c r="A77" s="41">
        <v>33482</v>
      </c>
      <c r="C77" s="18">
        <v>556.63782628734236</v>
      </c>
      <c r="D77">
        <v>60.256302008418594</v>
      </c>
      <c r="E77">
        <v>66.800387323396407</v>
      </c>
    </row>
    <row r="78" spans="1:5" ht="15.75" x14ac:dyDescent="0.25">
      <c r="A78" s="43">
        <v>33573</v>
      </c>
      <c r="C78" s="18">
        <v>560.67897096409263</v>
      </c>
      <c r="D78">
        <v>60.753100763429899</v>
      </c>
      <c r="E78">
        <v>67.331603127161003</v>
      </c>
    </row>
    <row r="79" spans="1:5" ht="15.75" x14ac:dyDescent="0.25">
      <c r="A79" s="41">
        <v>33664</v>
      </c>
      <c r="C79" s="18">
        <v>565.32555411237274</v>
      </c>
      <c r="D79">
        <v>61.561146931219362</v>
      </c>
      <c r="E79">
        <v>68.188188610731402</v>
      </c>
    </row>
    <row r="80" spans="1:5" ht="15.75" x14ac:dyDescent="0.25">
      <c r="A80" s="41">
        <v>33756</v>
      </c>
      <c r="C80" s="18">
        <v>570.17220429882263</v>
      </c>
      <c r="D80">
        <v>62.117800957918767</v>
      </c>
      <c r="E80">
        <v>68.785806389966552</v>
      </c>
    </row>
    <row r="81" spans="1:5" ht="15.75" x14ac:dyDescent="0.25">
      <c r="A81" s="41">
        <v>33848</v>
      </c>
      <c r="C81" s="18">
        <v>574.31285875895594</v>
      </c>
      <c r="D81">
        <v>62.548758914073147</v>
      </c>
      <c r="E81">
        <v>69.230699625619394</v>
      </c>
    </row>
    <row r="82" spans="1:5" ht="15.75" x14ac:dyDescent="0.25">
      <c r="A82" s="43">
        <v>33939</v>
      </c>
      <c r="C82" s="18">
        <v>577.92873004566979</v>
      </c>
      <c r="D82">
        <v>62.907890544201791</v>
      </c>
      <c r="E82">
        <v>69.668952663725179</v>
      </c>
    </row>
    <row r="83" spans="1:5" ht="15.75" x14ac:dyDescent="0.25">
      <c r="A83" s="41">
        <v>34029</v>
      </c>
      <c r="C83" s="18">
        <v>581.1151380567311</v>
      </c>
      <c r="D83">
        <v>63.253640000000004</v>
      </c>
      <c r="E83">
        <v>70.060600000000008</v>
      </c>
    </row>
    <row r="84" spans="1:5" ht="15.75" x14ac:dyDescent="0.25">
      <c r="A84" s="41">
        <v>34121</v>
      </c>
      <c r="C84" s="18">
        <v>582.26421418695281</v>
      </c>
      <c r="D84">
        <v>63.433440000000004</v>
      </c>
      <c r="E84">
        <v>70.162363999999997</v>
      </c>
    </row>
    <row r="85" spans="1:5" ht="15.75" x14ac:dyDescent="0.25">
      <c r="A85" s="41">
        <v>34213</v>
      </c>
      <c r="C85" s="18">
        <v>583.4520467591235</v>
      </c>
      <c r="D85">
        <v>63.843383999999993</v>
      </c>
      <c r="E85">
        <v>70.569420000000008</v>
      </c>
    </row>
    <row r="86" spans="1:5" ht="15.75" x14ac:dyDescent="0.25">
      <c r="A86" s="43">
        <v>34304</v>
      </c>
      <c r="C86" s="18">
        <v>584.76557589977801</v>
      </c>
      <c r="D86">
        <v>64.037568000000007</v>
      </c>
      <c r="E86">
        <v>70.819916000000006</v>
      </c>
    </row>
    <row r="87" spans="1:5" ht="15.75" x14ac:dyDescent="0.25">
      <c r="A87" s="41">
        <v>34394</v>
      </c>
      <c r="C87" s="18">
        <v>584.8221393555956</v>
      </c>
      <c r="D87">
        <v>64.404359999999997</v>
      </c>
      <c r="E87">
        <v>71.148692000000011</v>
      </c>
    </row>
    <row r="88" spans="1:5" ht="15.75" x14ac:dyDescent="0.25">
      <c r="A88" s="41">
        <v>34486</v>
      </c>
      <c r="C88" s="18">
        <v>585.94817111492853</v>
      </c>
      <c r="D88">
        <v>64.763959999999997</v>
      </c>
      <c r="E88">
        <v>71.532263999999998</v>
      </c>
    </row>
    <row r="89" spans="1:5" ht="15.75" x14ac:dyDescent="0.25">
      <c r="A89" s="41">
        <v>34578</v>
      </c>
      <c r="C89" s="18">
        <v>588.26727280345244</v>
      </c>
      <c r="D89">
        <v>65.073216000000002</v>
      </c>
      <c r="E89">
        <v>71.868868000000006</v>
      </c>
    </row>
    <row r="90" spans="1:5" ht="15.75" x14ac:dyDescent="0.25">
      <c r="A90" s="43">
        <v>34669</v>
      </c>
      <c r="C90" s="18">
        <v>591.33426907445437</v>
      </c>
      <c r="D90">
        <v>65.346512000000004</v>
      </c>
      <c r="E90">
        <v>72.166331999999997</v>
      </c>
    </row>
    <row r="91" spans="1:5" ht="15.75" x14ac:dyDescent="0.25">
      <c r="A91" s="41">
        <v>34759</v>
      </c>
      <c r="C91" s="18">
        <v>594.89671931956252</v>
      </c>
      <c r="D91">
        <v>65.885912000000005</v>
      </c>
      <c r="E91">
        <v>72.761260000000007</v>
      </c>
    </row>
    <row r="92" spans="1:5" ht="15.75" x14ac:dyDescent="0.25">
      <c r="A92" s="41">
        <v>34851</v>
      </c>
      <c r="C92" s="18">
        <v>598.37118196673225</v>
      </c>
      <c r="D92">
        <v>66.446888000000001</v>
      </c>
      <c r="E92">
        <v>73.277908000000011</v>
      </c>
    </row>
    <row r="93" spans="1:5" ht="15.75" x14ac:dyDescent="0.25">
      <c r="A93" s="41">
        <v>34943</v>
      </c>
      <c r="C93" s="18">
        <v>601.03594921858644</v>
      </c>
      <c r="D93">
        <v>66.655456000000001</v>
      </c>
      <c r="E93">
        <v>73.465779999999995</v>
      </c>
    </row>
    <row r="94" spans="1:5" ht="15.75" x14ac:dyDescent="0.25">
      <c r="A94" s="43">
        <v>35034</v>
      </c>
      <c r="C94" s="18">
        <v>603.24192399547496</v>
      </c>
      <c r="D94">
        <v>66.856831999999997</v>
      </c>
      <c r="E94">
        <v>73.731932</v>
      </c>
    </row>
    <row r="95" spans="1:5" ht="15.75" x14ac:dyDescent="0.25">
      <c r="A95" s="41">
        <v>35125</v>
      </c>
      <c r="C95" s="18">
        <v>605.8731721623999</v>
      </c>
      <c r="D95">
        <v>67.403424000000001</v>
      </c>
      <c r="E95">
        <v>74.248580000000004</v>
      </c>
    </row>
    <row r="96" spans="1:5" ht="15.75" x14ac:dyDescent="0.25">
      <c r="A96" s="41">
        <v>35217</v>
      </c>
      <c r="C96" s="18">
        <v>608.74848116646422</v>
      </c>
      <c r="D96">
        <v>68.101048000000006</v>
      </c>
      <c r="E96">
        <v>74.851336000000003</v>
      </c>
    </row>
    <row r="97" spans="1:5" ht="15.75" x14ac:dyDescent="0.25">
      <c r="A97" s="41">
        <v>35309</v>
      </c>
      <c r="C97" s="18">
        <v>610.97016801441328</v>
      </c>
      <c r="D97">
        <v>68.388728</v>
      </c>
      <c r="E97">
        <v>75.086176000000009</v>
      </c>
    </row>
    <row r="98" spans="1:5" ht="15.75" x14ac:dyDescent="0.25">
      <c r="A98" s="43">
        <v>35400</v>
      </c>
      <c r="C98" s="18">
        <v>612.71316043072034</v>
      </c>
      <c r="D98">
        <v>68.798671999999996</v>
      </c>
      <c r="E98">
        <v>75.446263999999999</v>
      </c>
    </row>
    <row r="99" spans="1:5" ht="15.75" x14ac:dyDescent="0.25">
      <c r="A99" s="41">
        <v>35490</v>
      </c>
      <c r="C99" s="18">
        <v>615.92051786986212</v>
      </c>
      <c r="D99">
        <v>69.258960000000002</v>
      </c>
      <c r="E99">
        <v>75.868976000000004</v>
      </c>
    </row>
    <row r="100" spans="1:5" ht="15.75" x14ac:dyDescent="0.25">
      <c r="A100" s="41">
        <v>35582</v>
      </c>
      <c r="C100" s="18">
        <v>616.71450119411736</v>
      </c>
      <c r="D100">
        <v>69.949392000000003</v>
      </c>
      <c r="E100">
        <v>76.440420000000003</v>
      </c>
    </row>
    <row r="101" spans="1:5" ht="15.75" x14ac:dyDescent="0.25">
      <c r="A101" s="41">
        <v>35674</v>
      </c>
      <c r="C101" s="18">
        <v>617.69074454267411</v>
      </c>
      <c r="D101">
        <v>70.323375999999996</v>
      </c>
      <c r="E101">
        <v>76.816164000000001</v>
      </c>
    </row>
    <row r="102" spans="1:5" ht="15.75" x14ac:dyDescent="0.25">
      <c r="A102" s="43">
        <v>35765</v>
      </c>
      <c r="C102" s="18">
        <v>622.76364855239444</v>
      </c>
      <c r="D102">
        <v>70.575096000000002</v>
      </c>
      <c r="E102">
        <v>76.980552000000003</v>
      </c>
    </row>
    <row r="103" spans="1:5" ht="15.75" x14ac:dyDescent="0.25">
      <c r="A103" s="41">
        <v>35855</v>
      </c>
      <c r="C103" s="18">
        <v>623.98814262370638</v>
      </c>
      <c r="D103">
        <v>70.905928000000003</v>
      </c>
      <c r="E103">
        <v>77.324984000000001</v>
      </c>
    </row>
    <row r="104" spans="1:5" ht="15.75" x14ac:dyDescent="0.25">
      <c r="A104" s="41">
        <v>35947</v>
      </c>
      <c r="C104" s="18">
        <v>627.70980852222738</v>
      </c>
      <c r="D104">
        <v>71.402175999999997</v>
      </c>
      <c r="E104">
        <v>77.779008000000005</v>
      </c>
    </row>
    <row r="105" spans="1:5" ht="15.75" x14ac:dyDescent="0.25">
      <c r="A105" s="41">
        <v>36039</v>
      </c>
      <c r="C105" s="18">
        <v>632.08928646247966</v>
      </c>
      <c r="D105">
        <v>71.740200000000002</v>
      </c>
      <c r="E105">
        <v>78.084299999999999</v>
      </c>
    </row>
    <row r="106" spans="1:5" ht="15.75" x14ac:dyDescent="0.25">
      <c r="A106" s="43">
        <v>36130</v>
      </c>
      <c r="C106" s="18">
        <v>632.8329911593413</v>
      </c>
      <c r="D106">
        <v>71.92</v>
      </c>
      <c r="E106">
        <v>78.28</v>
      </c>
    </row>
    <row r="107" spans="1:5" ht="15.75" x14ac:dyDescent="0.25">
      <c r="A107" s="41">
        <v>36220</v>
      </c>
      <c r="C107" s="18">
        <v>632.84556081618973</v>
      </c>
      <c r="D107">
        <v>72.319999999999993</v>
      </c>
      <c r="E107">
        <v>78.69</v>
      </c>
    </row>
    <row r="108" spans="1:5" ht="15.75" x14ac:dyDescent="0.25">
      <c r="A108" s="41">
        <v>36312</v>
      </c>
      <c r="C108" s="18">
        <v>638.01483219508111</v>
      </c>
      <c r="D108">
        <v>72.760000000000005</v>
      </c>
      <c r="E108">
        <v>79</v>
      </c>
    </row>
    <row r="109" spans="1:5" ht="15.75" x14ac:dyDescent="0.25">
      <c r="A109" s="41">
        <v>36404</v>
      </c>
      <c r="C109" s="18">
        <v>642.29584782335451</v>
      </c>
      <c r="D109">
        <v>73.7</v>
      </c>
      <c r="E109">
        <v>79.34</v>
      </c>
    </row>
    <row r="110" spans="1:5" ht="15.75" x14ac:dyDescent="0.25">
      <c r="A110" s="43">
        <v>36495</v>
      </c>
      <c r="C110" s="18">
        <v>646.32442284325634</v>
      </c>
      <c r="D110">
        <v>74.38</v>
      </c>
      <c r="E110">
        <v>79.56</v>
      </c>
    </row>
    <row r="111" spans="1:5" ht="15.75" x14ac:dyDescent="0.25">
      <c r="A111" s="41">
        <v>36586</v>
      </c>
      <c r="C111" s="18">
        <v>653.03557212888086</v>
      </c>
      <c r="D111">
        <v>76.099999999999994</v>
      </c>
      <c r="E111">
        <v>79.959999999999994</v>
      </c>
    </row>
    <row r="112" spans="1:5" ht="15.75" x14ac:dyDescent="0.25">
      <c r="A112" s="41">
        <v>36678</v>
      </c>
      <c r="C112" s="18">
        <v>658.2247454644488</v>
      </c>
      <c r="D112">
        <v>76.760000000000005</v>
      </c>
      <c r="E112">
        <v>80.3</v>
      </c>
    </row>
    <row r="113" spans="1:5" ht="15.75" x14ac:dyDescent="0.25">
      <c r="A113" s="41">
        <v>36770</v>
      </c>
      <c r="C113" s="18">
        <v>662.12762391586716</v>
      </c>
      <c r="D113">
        <v>77.64</v>
      </c>
      <c r="E113">
        <v>80.83</v>
      </c>
    </row>
    <row r="114" spans="1:5" ht="15.75" x14ac:dyDescent="0.25">
      <c r="A114" s="43">
        <v>36861</v>
      </c>
      <c r="C114" s="18">
        <v>669.78149746511929</v>
      </c>
      <c r="D114">
        <v>78.14</v>
      </c>
      <c r="E114">
        <v>81.13</v>
      </c>
    </row>
    <row r="115" spans="1:5" ht="15.75" x14ac:dyDescent="0.25">
      <c r="A115" s="41">
        <v>36951</v>
      </c>
      <c r="C115" s="18">
        <v>673.51992290610474</v>
      </c>
      <c r="D115">
        <v>79.41</v>
      </c>
      <c r="E115">
        <v>81.87</v>
      </c>
    </row>
    <row r="116" spans="1:5" ht="15.75" x14ac:dyDescent="0.25">
      <c r="A116" s="41">
        <v>37043</v>
      </c>
      <c r="C116" s="18">
        <v>675.56144467256047</v>
      </c>
      <c r="D116">
        <v>80.010000000000005</v>
      </c>
      <c r="E116">
        <v>82.31</v>
      </c>
    </row>
    <row r="117" spans="1:5" ht="15.75" x14ac:dyDescent="0.25">
      <c r="A117" s="41">
        <v>37135</v>
      </c>
      <c r="C117" s="18">
        <v>680.48560774290866</v>
      </c>
      <c r="D117">
        <v>80.84</v>
      </c>
      <c r="E117">
        <v>82.9</v>
      </c>
    </row>
    <row r="118" spans="1:5" ht="15.75" x14ac:dyDescent="0.25">
      <c r="A118" s="43">
        <v>37226</v>
      </c>
      <c r="C118" s="18">
        <v>685.08295973519932</v>
      </c>
      <c r="D118">
        <v>81.27</v>
      </c>
      <c r="E118">
        <v>83.22</v>
      </c>
    </row>
    <row r="119" spans="1:5" ht="15.75" x14ac:dyDescent="0.25">
      <c r="A119" s="41">
        <v>37316</v>
      </c>
      <c r="C119" s="18">
        <v>691.83181799136889</v>
      </c>
      <c r="D119">
        <v>82.45</v>
      </c>
      <c r="E119">
        <v>83.91</v>
      </c>
    </row>
    <row r="120" spans="1:5" ht="15.75" x14ac:dyDescent="0.25">
      <c r="A120" s="41">
        <v>37408</v>
      </c>
      <c r="C120" s="18">
        <v>699.4165584279549</v>
      </c>
      <c r="D120">
        <v>83.04</v>
      </c>
      <c r="E120">
        <v>84.41</v>
      </c>
    </row>
    <row r="121" spans="1:5" ht="15.75" x14ac:dyDescent="0.25">
      <c r="A121" s="41">
        <v>37500</v>
      </c>
      <c r="C121" s="18">
        <v>703.64624795743077</v>
      </c>
      <c r="D121">
        <v>83.67</v>
      </c>
      <c r="E121">
        <v>84.93</v>
      </c>
    </row>
    <row r="122" spans="1:5" ht="15.75" x14ac:dyDescent="0.25">
      <c r="A122" s="43">
        <v>37591</v>
      </c>
      <c r="C122" s="18">
        <v>707.56483847990944</v>
      </c>
      <c r="D122">
        <v>84.08</v>
      </c>
      <c r="E122">
        <v>85.26</v>
      </c>
    </row>
    <row r="123" spans="1:5" ht="15.75" x14ac:dyDescent="0.25">
      <c r="A123" s="41">
        <v>37681</v>
      </c>
      <c r="C123" s="18">
        <v>710.58574600913391</v>
      </c>
      <c r="D123">
        <v>84.79</v>
      </c>
      <c r="E123">
        <v>85.97</v>
      </c>
    </row>
    <row r="124" spans="1:5" ht="15.75" x14ac:dyDescent="0.25">
      <c r="A124" s="41">
        <v>37773</v>
      </c>
      <c r="C124" s="18">
        <v>717.09368584237654</v>
      </c>
      <c r="D124">
        <v>85.27</v>
      </c>
      <c r="E124">
        <v>86.44</v>
      </c>
    </row>
    <row r="125" spans="1:5" ht="15.75" x14ac:dyDescent="0.25">
      <c r="A125" s="41">
        <v>37865</v>
      </c>
      <c r="C125" s="18">
        <v>724.34533037248082</v>
      </c>
      <c r="D125">
        <v>86.09</v>
      </c>
      <c r="E125">
        <v>87.05</v>
      </c>
    </row>
    <row r="126" spans="1:5" ht="15.75" x14ac:dyDescent="0.25">
      <c r="A126" s="43">
        <v>37956</v>
      </c>
      <c r="C126" s="18">
        <v>728.60120668705747</v>
      </c>
      <c r="D126">
        <v>86.39</v>
      </c>
      <c r="E126">
        <v>87.31</v>
      </c>
    </row>
    <row r="127" spans="1:5" ht="15.75" x14ac:dyDescent="0.25">
      <c r="A127" s="41">
        <v>38047</v>
      </c>
      <c r="C127" s="18">
        <v>736.709682825659</v>
      </c>
      <c r="D127">
        <v>87.14</v>
      </c>
      <c r="E127">
        <v>88.03</v>
      </c>
    </row>
    <row r="128" spans="1:5" ht="15.75" x14ac:dyDescent="0.25">
      <c r="A128" s="41">
        <v>38139</v>
      </c>
      <c r="C128" s="18">
        <v>744.12054300917589</v>
      </c>
      <c r="D128">
        <v>87.64</v>
      </c>
      <c r="E128">
        <v>88.55</v>
      </c>
    </row>
    <row r="129" spans="1:5" ht="15.75" x14ac:dyDescent="0.25">
      <c r="A129" s="41">
        <v>38231</v>
      </c>
      <c r="C129" s="18">
        <v>751.32609879750282</v>
      </c>
      <c r="D129">
        <v>88.62</v>
      </c>
      <c r="E129">
        <v>89.3</v>
      </c>
    </row>
    <row r="130" spans="1:5" ht="15.75" x14ac:dyDescent="0.25">
      <c r="A130" s="43">
        <v>38322</v>
      </c>
      <c r="C130" s="18">
        <v>756.75514308459378</v>
      </c>
      <c r="D130">
        <v>88.94</v>
      </c>
      <c r="E130">
        <v>89.59</v>
      </c>
    </row>
    <row r="131" spans="1:5" ht="15.75" x14ac:dyDescent="0.25">
      <c r="A131" s="41">
        <v>38412</v>
      </c>
      <c r="C131" s="18">
        <v>760.24950768844008</v>
      </c>
      <c r="D131">
        <v>89.7</v>
      </c>
      <c r="E131">
        <v>90.38</v>
      </c>
    </row>
    <row r="132" spans="1:5" ht="15.75" x14ac:dyDescent="0.25">
      <c r="A132" s="41">
        <v>38504</v>
      </c>
      <c r="C132" s="18">
        <v>766.99836594460976</v>
      </c>
      <c r="D132">
        <v>90.23</v>
      </c>
      <c r="E132">
        <v>90.89</v>
      </c>
    </row>
    <row r="133" spans="1:5" ht="15.75" x14ac:dyDescent="0.25">
      <c r="A133" s="41">
        <v>38596</v>
      </c>
      <c r="C133" s="18">
        <v>775.0597058700298</v>
      </c>
      <c r="D133">
        <v>91.35</v>
      </c>
      <c r="E133">
        <v>91.79</v>
      </c>
    </row>
    <row r="134" spans="1:5" ht="15.75" x14ac:dyDescent="0.25">
      <c r="A134" s="43">
        <v>38687</v>
      </c>
      <c r="C134" s="18">
        <v>783.12942556668213</v>
      </c>
      <c r="D134">
        <v>91.79</v>
      </c>
      <c r="E134">
        <v>92.21</v>
      </c>
    </row>
    <row r="135" spans="1:5" ht="15.75" x14ac:dyDescent="0.25">
      <c r="A135" s="41">
        <v>38777</v>
      </c>
      <c r="C135" s="18">
        <v>789.06020865630376</v>
      </c>
      <c r="D135">
        <v>92.53</v>
      </c>
      <c r="E135">
        <v>92.99</v>
      </c>
    </row>
    <row r="136" spans="1:5" ht="15.75" x14ac:dyDescent="0.25">
      <c r="A136" s="41">
        <v>38869</v>
      </c>
      <c r="C136" s="18">
        <v>794.75007332299833</v>
      </c>
      <c r="D136">
        <v>93.06</v>
      </c>
      <c r="E136">
        <v>93.52</v>
      </c>
    </row>
    <row r="137" spans="1:5" ht="15.75" x14ac:dyDescent="0.25">
      <c r="A137" s="41">
        <v>38961</v>
      </c>
      <c r="C137" s="18">
        <v>800.304814178573</v>
      </c>
      <c r="D137">
        <v>93.99</v>
      </c>
      <c r="E137">
        <v>94.28</v>
      </c>
    </row>
    <row r="138" spans="1:5" ht="15.75" x14ac:dyDescent="0.25">
      <c r="A138" s="43">
        <v>39052</v>
      </c>
      <c r="C138" s="18">
        <v>810.52499266770019</v>
      </c>
      <c r="D138">
        <v>94.34</v>
      </c>
      <c r="E138">
        <v>94.59</v>
      </c>
    </row>
    <row r="139" spans="1:5" ht="15.75" x14ac:dyDescent="0.25">
      <c r="A139" s="41">
        <v>39142</v>
      </c>
      <c r="C139" s="18">
        <v>812.9729333389198</v>
      </c>
      <c r="D139">
        <v>95.21</v>
      </c>
      <c r="E139">
        <v>95.49</v>
      </c>
    </row>
    <row r="140" spans="1:5" ht="15.75" x14ac:dyDescent="0.25">
      <c r="A140" s="41">
        <v>39234</v>
      </c>
      <c r="C140" s="18">
        <v>816.51652909875554</v>
      </c>
      <c r="D140">
        <v>95.8</v>
      </c>
      <c r="E140">
        <v>96.06</v>
      </c>
    </row>
    <row r="141" spans="1:5" ht="15.75" x14ac:dyDescent="0.25">
      <c r="A141" s="41">
        <v>39326</v>
      </c>
      <c r="C141" s="18">
        <v>823.83835421293008</v>
      </c>
      <c r="D141">
        <v>96.62</v>
      </c>
      <c r="E141">
        <v>96.75</v>
      </c>
    </row>
    <row r="142" spans="1:5" ht="15.75" x14ac:dyDescent="0.25">
      <c r="A142" s="43">
        <v>39417</v>
      </c>
      <c r="C142" s="18">
        <v>829.51355427996828</v>
      </c>
      <c r="D142">
        <v>96.95</v>
      </c>
      <c r="E142">
        <v>97.07</v>
      </c>
    </row>
    <row r="143" spans="1:5" ht="15.75" x14ac:dyDescent="0.25">
      <c r="A143" s="41">
        <v>39508</v>
      </c>
      <c r="C143" s="18">
        <v>837.96560103909178</v>
      </c>
      <c r="D143">
        <v>97.94</v>
      </c>
      <c r="E143">
        <v>98.1</v>
      </c>
    </row>
    <row r="144" spans="1:5" ht="15.75" x14ac:dyDescent="0.25">
      <c r="A144" s="41">
        <v>39600</v>
      </c>
      <c r="C144" s="18">
        <v>839.64155528554068</v>
      </c>
      <c r="D144">
        <v>99.02</v>
      </c>
      <c r="E144">
        <v>99.02</v>
      </c>
    </row>
    <row r="145" spans="1:5" ht="15.75" x14ac:dyDescent="0.25">
      <c r="A145" s="41">
        <v>39692</v>
      </c>
      <c r="C145" s="18">
        <v>846.14844764737927</v>
      </c>
      <c r="D145">
        <v>99.7</v>
      </c>
      <c r="E145">
        <v>99.69</v>
      </c>
    </row>
    <row r="146" spans="1:5" ht="15.75" x14ac:dyDescent="0.25">
      <c r="A146" s="43">
        <v>39783</v>
      </c>
      <c r="B146">
        <v>100</v>
      </c>
      <c r="C146" s="18">
        <v>846.18615661792433</v>
      </c>
      <c r="D146">
        <v>100</v>
      </c>
      <c r="E146">
        <v>100</v>
      </c>
    </row>
    <row r="147" spans="1:5" ht="15.75" x14ac:dyDescent="0.25">
      <c r="A147" s="69">
        <f>EDATE(A146,3)</f>
        <v>39873</v>
      </c>
      <c r="B147">
        <v>100.7</v>
      </c>
      <c r="C147" s="18">
        <v>844.75321573721033</v>
      </c>
      <c r="D147">
        <v>100.8</v>
      </c>
      <c r="E147">
        <v>100.8</v>
      </c>
    </row>
    <row r="148" spans="1:5" ht="15.75" x14ac:dyDescent="0.25">
      <c r="A148" s="69">
        <f t="shared" ref="A148:A200" si="0">EDATE(A147,3)</f>
        <v>39965</v>
      </c>
      <c r="B148">
        <v>101.1</v>
      </c>
      <c r="C148" s="18">
        <v>848.60686303263913</v>
      </c>
      <c r="D148">
        <v>101.2</v>
      </c>
      <c r="E148">
        <v>101.2</v>
      </c>
    </row>
    <row r="149" spans="1:5" ht="15.75" x14ac:dyDescent="0.25">
      <c r="A149" s="69">
        <f t="shared" si="0"/>
        <v>40057</v>
      </c>
      <c r="B149">
        <v>101.7</v>
      </c>
      <c r="C149" s="18">
        <v>857.04948254912642</v>
      </c>
      <c r="D149">
        <v>101.7</v>
      </c>
      <c r="E149">
        <v>101.7</v>
      </c>
    </row>
    <row r="150" spans="1:5" ht="15.75" x14ac:dyDescent="0.25">
      <c r="A150" s="69">
        <f t="shared" si="0"/>
        <v>40148</v>
      </c>
      <c r="B150">
        <v>101.9</v>
      </c>
      <c r="C150" s="18">
        <v>865.47638999455319</v>
      </c>
      <c r="D150">
        <v>101.9</v>
      </c>
      <c r="E150">
        <v>101.9</v>
      </c>
    </row>
    <row r="151" spans="1:5" ht="15.75" x14ac:dyDescent="0.25">
      <c r="A151" s="69">
        <f t="shared" si="0"/>
        <v>40238</v>
      </c>
      <c r="B151">
        <v>102.6</v>
      </c>
      <c r="C151" s="18">
        <v>875.41165626178406</v>
      </c>
      <c r="D151">
        <v>102.7</v>
      </c>
      <c r="E151">
        <v>102.6</v>
      </c>
    </row>
    <row r="152" spans="1:5" ht="15.75" x14ac:dyDescent="0.25">
      <c r="A152" s="69">
        <f t="shared" si="0"/>
        <v>40330</v>
      </c>
      <c r="B152">
        <v>103</v>
      </c>
      <c r="C152" s="18">
        <v>882.95135542799699</v>
      </c>
      <c r="D152">
        <v>103.2</v>
      </c>
      <c r="E152">
        <v>103.1</v>
      </c>
    </row>
    <row r="153" spans="1:5" ht="15.75" x14ac:dyDescent="0.25">
      <c r="A153" s="69">
        <f t="shared" si="0"/>
        <v>40422</v>
      </c>
      <c r="B153">
        <v>103.3</v>
      </c>
      <c r="C153" s="18">
        <v>886.63112247035656</v>
      </c>
      <c r="D153">
        <v>103.5</v>
      </c>
      <c r="E153">
        <v>103.4</v>
      </c>
    </row>
    <row r="154" spans="1:5" ht="15.75" x14ac:dyDescent="0.25">
      <c r="A154" s="69">
        <f t="shared" si="0"/>
        <v>40513</v>
      </c>
      <c r="B154">
        <v>103.6</v>
      </c>
      <c r="C154" s="18">
        <v>889.05497129928347</v>
      </c>
      <c r="D154">
        <v>103.7</v>
      </c>
      <c r="E154">
        <v>103.7</v>
      </c>
    </row>
    <row r="155" spans="1:5" ht="15.75" x14ac:dyDescent="0.25">
      <c r="A155" s="69">
        <f t="shared" si="0"/>
        <v>40603</v>
      </c>
      <c r="B155">
        <v>104.6</v>
      </c>
      <c r="C155" s="18">
        <v>893.6753676624628</v>
      </c>
      <c r="D155">
        <v>104.8</v>
      </c>
      <c r="E155">
        <v>104.7</v>
      </c>
    </row>
    <row r="156" spans="1:5" ht="15.75" x14ac:dyDescent="0.25">
      <c r="A156" s="69">
        <f t="shared" si="0"/>
        <v>40695</v>
      </c>
      <c r="B156">
        <v>105.2</v>
      </c>
      <c r="C156" s="18">
        <v>893.88905182888527</v>
      </c>
      <c r="D156">
        <v>105.4</v>
      </c>
      <c r="E156">
        <v>105.3</v>
      </c>
    </row>
    <row r="157" spans="1:5" ht="15.75" x14ac:dyDescent="0.25">
      <c r="A157" s="69">
        <f t="shared" si="0"/>
        <v>40787</v>
      </c>
      <c r="B157">
        <v>105.5</v>
      </c>
      <c r="C157" s="18">
        <v>895.03498554489465</v>
      </c>
      <c r="D157">
        <v>105.8</v>
      </c>
      <c r="E157">
        <v>105.7</v>
      </c>
    </row>
    <row r="158" spans="1:5" ht="15.75" x14ac:dyDescent="0.25">
      <c r="A158" s="69">
        <f t="shared" si="0"/>
        <v>40878</v>
      </c>
      <c r="B158">
        <v>106</v>
      </c>
      <c r="C158" s="18">
        <v>899.51292579712572</v>
      </c>
      <c r="D158">
        <v>106.1</v>
      </c>
      <c r="E158">
        <v>106</v>
      </c>
    </row>
    <row r="159" spans="1:5" ht="15.75" x14ac:dyDescent="0.25">
      <c r="A159" s="69">
        <f t="shared" si="0"/>
        <v>40969</v>
      </c>
      <c r="B159">
        <v>106.9</v>
      </c>
      <c r="C159" s="18">
        <v>905.97687183139919</v>
      </c>
      <c r="D159">
        <v>107.1</v>
      </c>
      <c r="E159">
        <v>107</v>
      </c>
    </row>
    <row r="160" spans="1:5" ht="15.75" x14ac:dyDescent="0.25">
      <c r="A160" s="69">
        <f t="shared" si="0"/>
        <v>41061</v>
      </c>
      <c r="B160">
        <v>107.4</v>
      </c>
      <c r="C160" s="18">
        <v>909.06481753048138</v>
      </c>
      <c r="D160">
        <v>107.7</v>
      </c>
      <c r="E160">
        <v>107.5</v>
      </c>
    </row>
    <row r="161" spans="1:5" ht="15.75" x14ac:dyDescent="0.25">
      <c r="A161" s="69">
        <f t="shared" si="0"/>
        <v>41153</v>
      </c>
      <c r="B161">
        <v>108</v>
      </c>
      <c r="C161" s="18">
        <v>915.03226211924402</v>
      </c>
      <c r="D161">
        <v>108.2</v>
      </c>
      <c r="E161">
        <v>108</v>
      </c>
    </row>
    <row r="162" spans="1:5" ht="15.75" x14ac:dyDescent="0.25">
      <c r="A162" s="69">
        <f t="shared" si="0"/>
        <v>41244</v>
      </c>
      <c r="B162">
        <v>108.3</v>
      </c>
      <c r="C162" s="18">
        <v>918.64813340595811</v>
      </c>
      <c r="D162">
        <v>108.4</v>
      </c>
      <c r="E162">
        <v>108.2</v>
      </c>
    </row>
    <row r="163" spans="1:5" ht="15.75" x14ac:dyDescent="0.25">
      <c r="A163" s="69">
        <f t="shared" si="0"/>
        <v>41334</v>
      </c>
      <c r="B163">
        <v>109</v>
      </c>
      <c r="C163" s="18">
        <v>921.17253948967198</v>
      </c>
      <c r="D163">
        <v>109.3</v>
      </c>
      <c r="E163">
        <v>109</v>
      </c>
    </row>
    <row r="164" spans="1:5" ht="15.75" x14ac:dyDescent="0.25">
      <c r="A164" s="69">
        <f t="shared" si="0"/>
        <v>41426</v>
      </c>
      <c r="B164">
        <v>109.5</v>
      </c>
      <c r="C164" s="18">
        <v>927.35995307328119</v>
      </c>
      <c r="D164">
        <v>109.7</v>
      </c>
      <c r="E164">
        <v>109.5</v>
      </c>
    </row>
    <row r="165" spans="1:5" ht="15.75" x14ac:dyDescent="0.25">
      <c r="A165" s="69">
        <f t="shared" si="0"/>
        <v>41518</v>
      </c>
      <c r="B165">
        <v>109.8</v>
      </c>
      <c r="C165" s="18">
        <v>930.61549419700839</v>
      </c>
      <c r="D165">
        <v>110</v>
      </c>
      <c r="E165">
        <v>109.7</v>
      </c>
    </row>
    <row r="166" spans="1:5" ht="15.75" x14ac:dyDescent="0.25">
      <c r="A166" s="69">
        <f t="shared" si="0"/>
        <v>41609</v>
      </c>
      <c r="B166">
        <v>110</v>
      </c>
      <c r="C166" s="18">
        <v>932.40562282649682</v>
      </c>
      <c r="D166">
        <v>110.2</v>
      </c>
      <c r="E166">
        <v>109.9</v>
      </c>
    </row>
    <row r="167" spans="1:5" ht="15.75" x14ac:dyDescent="0.25">
      <c r="A167" s="69">
        <f t="shared" si="0"/>
        <v>41699</v>
      </c>
      <c r="B167">
        <v>110.7</v>
      </c>
      <c r="C167" s="18">
        <v>932.09976117651991</v>
      </c>
      <c r="D167">
        <v>111</v>
      </c>
      <c r="E167">
        <v>110.6</v>
      </c>
    </row>
    <row r="168" spans="1:5" ht="15.75" x14ac:dyDescent="0.25">
      <c r="A168" s="69">
        <f t="shared" si="0"/>
        <v>41791</v>
      </c>
      <c r="B168">
        <v>111</v>
      </c>
      <c r="C168" s="18">
        <v>934.9268864959987</v>
      </c>
      <c r="D168">
        <v>111.4</v>
      </c>
      <c r="E168">
        <v>111</v>
      </c>
    </row>
    <row r="169" spans="1:5" ht="15.75" x14ac:dyDescent="0.25">
      <c r="A169" s="69">
        <f t="shared" si="0"/>
        <v>41883</v>
      </c>
      <c r="B169">
        <v>111.3</v>
      </c>
      <c r="C169" s="18">
        <v>937.78438848619442</v>
      </c>
      <c r="D169">
        <v>111.6</v>
      </c>
      <c r="E169">
        <v>111.3</v>
      </c>
    </row>
    <row r="170" spans="1:5" ht="15.75" x14ac:dyDescent="0.25">
      <c r="A170" s="69">
        <f t="shared" si="0"/>
        <v>41974</v>
      </c>
      <c r="B170">
        <v>111.5</v>
      </c>
      <c r="C170" s="18">
        <v>940.37897515397844</v>
      </c>
      <c r="D170">
        <v>111.8</v>
      </c>
      <c r="E170">
        <v>111.4</v>
      </c>
    </row>
    <row r="171" spans="1:5" ht="15.75" x14ac:dyDescent="0.25">
      <c r="A171" s="69">
        <f t="shared" si="0"/>
        <v>42064</v>
      </c>
      <c r="B171">
        <v>112</v>
      </c>
      <c r="C171" s="18">
        <v>945.23924246868069</v>
      </c>
      <c r="D171">
        <v>112.4</v>
      </c>
      <c r="E171">
        <v>112</v>
      </c>
    </row>
    <row r="172" spans="1:5" ht="15.75" x14ac:dyDescent="0.25">
      <c r="A172" s="69">
        <f t="shared" si="0"/>
        <v>42156</v>
      </c>
      <c r="B172">
        <v>112.3</v>
      </c>
      <c r="C172" s="18">
        <v>950.00628482842421</v>
      </c>
      <c r="D172">
        <v>112.7</v>
      </c>
      <c r="E172">
        <v>112.4</v>
      </c>
    </row>
    <row r="173" spans="1:5" ht="15.75" x14ac:dyDescent="0.25">
      <c r="A173" s="69">
        <f t="shared" si="0"/>
        <v>42248</v>
      </c>
      <c r="B173">
        <v>112.6</v>
      </c>
      <c r="C173" s="18">
        <v>952.72761553609587</v>
      </c>
      <c r="D173">
        <v>112.9</v>
      </c>
      <c r="E173">
        <v>112.6</v>
      </c>
    </row>
    <row r="174" spans="1:5" ht="15.75" x14ac:dyDescent="0.25">
      <c r="A174" s="69">
        <f t="shared" si="0"/>
        <v>42339</v>
      </c>
      <c r="B174">
        <v>112.7</v>
      </c>
      <c r="C174" s="18">
        <v>957.88012737252279</v>
      </c>
      <c r="D174">
        <v>113.1</v>
      </c>
      <c r="E174">
        <v>112.8</v>
      </c>
    </row>
    <row r="175" spans="1:5" ht="15.75" x14ac:dyDescent="0.25">
      <c r="A175" s="69">
        <f t="shared" si="0"/>
        <v>42430</v>
      </c>
      <c r="B175">
        <v>113.3</v>
      </c>
      <c r="C175" s="18">
        <v>962.59689110487284</v>
      </c>
      <c r="D175">
        <v>113.7</v>
      </c>
      <c r="E175">
        <v>113.3</v>
      </c>
    </row>
    <row r="176" spans="1:5" ht="15.75" x14ac:dyDescent="0.25">
      <c r="A176" s="69">
        <f t="shared" si="0"/>
        <v>42522</v>
      </c>
      <c r="B176">
        <v>113.6</v>
      </c>
      <c r="C176" s="18">
        <v>964.54099803075394</v>
      </c>
      <c r="D176">
        <v>114</v>
      </c>
      <c r="E176">
        <v>113.7</v>
      </c>
    </row>
    <row r="177" spans="1:5" ht="15.75" x14ac:dyDescent="0.25">
      <c r="A177" s="69">
        <f t="shared" si="0"/>
        <v>42614</v>
      </c>
      <c r="B177">
        <v>113.8</v>
      </c>
      <c r="C177" s="18">
        <v>968.66594041982671</v>
      </c>
      <c r="D177">
        <v>114.2</v>
      </c>
      <c r="E177">
        <v>113.9</v>
      </c>
    </row>
    <row r="178" spans="1:5" ht="15.75" x14ac:dyDescent="0.25">
      <c r="A178" s="69">
        <f t="shared" si="0"/>
        <v>42705</v>
      </c>
      <c r="B178">
        <v>114</v>
      </c>
      <c r="C178" s="18">
        <v>972.93752880546367</v>
      </c>
      <c r="D178">
        <v>114.4</v>
      </c>
      <c r="E178">
        <v>114.1</v>
      </c>
    </row>
    <row r="179" spans="1:5" ht="15.75" x14ac:dyDescent="0.25">
      <c r="A179" s="69">
        <f t="shared" si="0"/>
        <v>42795</v>
      </c>
      <c r="B179">
        <v>114.6</v>
      </c>
      <c r="C179" s="18">
        <v>981.90702643817826</v>
      </c>
      <c r="D179">
        <v>115</v>
      </c>
      <c r="E179">
        <v>114.7</v>
      </c>
    </row>
    <row r="180" spans="1:5" ht="15.75" x14ac:dyDescent="0.25">
      <c r="A180" s="69">
        <f t="shared" si="0"/>
        <v>42887</v>
      </c>
      <c r="B180">
        <v>115</v>
      </c>
      <c r="C180" s="18">
        <v>984.32144802446896</v>
      </c>
      <c r="D180">
        <v>115.4</v>
      </c>
      <c r="E180">
        <v>115.1</v>
      </c>
    </row>
    <row r="181" spans="1:5" ht="15.75" x14ac:dyDescent="0.25">
      <c r="A181" s="69">
        <f t="shared" si="0"/>
        <v>42979</v>
      </c>
      <c r="B181">
        <v>115.34499999999998</v>
      </c>
      <c r="C181" s="18">
        <v>988.30079188838158</v>
      </c>
      <c r="D181">
        <v>115.7</v>
      </c>
      <c r="E181">
        <v>115.5</v>
      </c>
    </row>
    <row r="182" spans="1:5" ht="15.75" x14ac:dyDescent="0.25">
      <c r="A182" s="69">
        <f t="shared" si="0"/>
        <v>43070</v>
      </c>
      <c r="B182">
        <v>115.46</v>
      </c>
      <c r="C182" s="18">
        <v>993.73821594670471</v>
      </c>
      <c r="D182">
        <v>115.8</v>
      </c>
      <c r="E182">
        <v>115.6</v>
      </c>
    </row>
    <row r="183" spans="1:5" ht="15.75" x14ac:dyDescent="0.25">
      <c r="A183" s="69">
        <f t="shared" si="0"/>
        <v>43160</v>
      </c>
      <c r="B183">
        <v>116.26499999999999</v>
      </c>
      <c r="C183" s="18">
        <v>994.03674529685361</v>
      </c>
      <c r="D183">
        <v>116.7</v>
      </c>
      <c r="E183">
        <v>116.4</v>
      </c>
    </row>
    <row r="184" spans="1:5" ht="15.75" x14ac:dyDescent="0.25">
      <c r="A184" s="69">
        <f t="shared" si="0"/>
        <v>43252</v>
      </c>
      <c r="B184">
        <v>116.72499999999999</v>
      </c>
      <c r="C184" s="18">
        <v>999.70356559265929</v>
      </c>
      <c r="D184">
        <v>117.13100000000001</v>
      </c>
      <c r="E184">
        <v>116.82650000000001</v>
      </c>
    </row>
    <row r="185" spans="1:5" ht="15.75" x14ac:dyDescent="0.25">
      <c r="A185" s="69">
        <f t="shared" si="0"/>
        <v>43344</v>
      </c>
      <c r="B185">
        <v>117.07</v>
      </c>
      <c r="C185" s="18">
        <v>1004.99224871161</v>
      </c>
      <c r="D185">
        <v>117.47720000000001</v>
      </c>
      <c r="E185">
        <v>117.17179999999999</v>
      </c>
    </row>
    <row r="186" spans="1:5" ht="15.75" x14ac:dyDescent="0.25">
      <c r="A186" s="69">
        <f t="shared" si="0"/>
        <v>43435</v>
      </c>
      <c r="B186">
        <v>117.3</v>
      </c>
      <c r="C186" s="18">
        <v>1013.519713411824</v>
      </c>
      <c r="D186">
        <v>117.70800000000001</v>
      </c>
      <c r="E186">
        <v>117.402</v>
      </c>
    </row>
    <row r="187" spans="1:5" ht="15.75" x14ac:dyDescent="0.25">
      <c r="A187" s="69">
        <f t="shared" si="0"/>
        <v>43525</v>
      </c>
      <c r="B187">
        <v>118.21999999999998</v>
      </c>
      <c r="C187" s="18">
        <v>1021.2626220304187</v>
      </c>
      <c r="D187">
        <v>118.63120000000001</v>
      </c>
      <c r="E187">
        <v>118.3228</v>
      </c>
    </row>
    <row r="188" spans="1:5" ht="15.75" x14ac:dyDescent="0.25">
      <c r="A188" s="69">
        <f t="shared" si="0"/>
        <v>43617</v>
      </c>
      <c r="B188">
        <v>118.67999999999999</v>
      </c>
      <c r="C188" s="18">
        <v>1023.3229982821468</v>
      </c>
      <c r="D188">
        <v>119.20819999999999</v>
      </c>
      <c r="E188">
        <v>118.89829999999998</v>
      </c>
    </row>
    <row r="189" spans="1:5" ht="15.75" x14ac:dyDescent="0.25">
      <c r="A189" s="69">
        <f t="shared" si="0"/>
        <v>43709</v>
      </c>
      <c r="B189">
        <v>119.02499999999999</v>
      </c>
      <c r="C189" s="18">
        <v>1028.3341014790294</v>
      </c>
      <c r="D189">
        <v>119.55440000000002</v>
      </c>
      <c r="E189">
        <v>119.2436</v>
      </c>
    </row>
    <row r="190" spans="1:5" ht="15.75" x14ac:dyDescent="0.25">
      <c r="A190" s="69">
        <f t="shared" si="0"/>
        <v>43800</v>
      </c>
      <c r="B190">
        <v>119.255</v>
      </c>
      <c r="C190" s="18">
        <v>1032.747098504211</v>
      </c>
      <c r="D190">
        <v>119.7852</v>
      </c>
      <c r="E190">
        <v>119.4738</v>
      </c>
    </row>
    <row r="191" spans="1:5" ht="15.75" x14ac:dyDescent="0.25">
      <c r="A191" s="69">
        <f t="shared" si="0"/>
        <v>43891</v>
      </c>
      <c r="C191" s="18">
        <v>996.3705115850338</v>
      </c>
    </row>
    <row r="192" spans="1:5" ht="15.75" x14ac:dyDescent="0.25">
      <c r="A192" s="69">
        <f t="shared" si="0"/>
        <v>43983</v>
      </c>
      <c r="B192">
        <v>120.51999999999998</v>
      </c>
      <c r="C192" s="18">
        <v>887.61574559014548</v>
      </c>
      <c r="D192">
        <v>121.05460000000002</v>
      </c>
      <c r="E192">
        <v>120.62479999999999</v>
      </c>
    </row>
    <row r="193" spans="1:5" ht="15.75" x14ac:dyDescent="0.25">
      <c r="A193" s="69">
        <f t="shared" si="0"/>
        <v>44075</v>
      </c>
      <c r="B193">
        <v>120.86499999999998</v>
      </c>
      <c r="C193" s="18">
        <v>1030.9004064189046</v>
      </c>
      <c r="D193">
        <v>121.40080000000002</v>
      </c>
      <c r="E193">
        <v>120.97009999999999</v>
      </c>
    </row>
    <row r="194" spans="1:5" ht="15.75" x14ac:dyDescent="0.25">
      <c r="A194" s="69">
        <f t="shared" si="0"/>
        <v>44166</v>
      </c>
      <c r="B194">
        <v>121.21</v>
      </c>
      <c r="C194" s="18">
        <v>1009.6388318598903</v>
      </c>
      <c r="D194">
        <v>121.747</v>
      </c>
      <c r="E194">
        <v>121.3154</v>
      </c>
    </row>
    <row r="195" spans="1:5" ht="15.75" x14ac:dyDescent="0.25">
      <c r="A195" s="69">
        <f t="shared" si="0"/>
        <v>44256</v>
      </c>
      <c r="B195">
        <v>121.89999999999999</v>
      </c>
      <c r="C195" s="18">
        <v>1010.3573972430553</v>
      </c>
      <c r="D195">
        <v>122.55480000000001</v>
      </c>
      <c r="E195">
        <v>122.006</v>
      </c>
    </row>
    <row r="196" spans="1:5" ht="15.75" x14ac:dyDescent="0.25">
      <c r="A196" s="69">
        <f t="shared" si="0"/>
        <v>44348</v>
      </c>
      <c r="B196">
        <v>122.24499999999999</v>
      </c>
      <c r="C196" s="18">
        <v>1009.2020362844094</v>
      </c>
      <c r="D196">
        <v>122.901</v>
      </c>
      <c r="E196">
        <v>122.35129999999998</v>
      </c>
    </row>
    <row r="197" spans="1:5" ht="15.75" x14ac:dyDescent="0.25">
      <c r="A197" s="69">
        <f t="shared" si="0"/>
        <v>44440</v>
      </c>
      <c r="B197">
        <v>122.58999999999999</v>
      </c>
      <c r="C197" s="18">
        <v>1058.0707671680564</v>
      </c>
      <c r="D197">
        <v>123.24720000000001</v>
      </c>
      <c r="E197">
        <v>122.6966</v>
      </c>
    </row>
    <row r="198" spans="1:5" ht="15.75" x14ac:dyDescent="0.25">
      <c r="A198" s="69">
        <f t="shared" si="0"/>
        <v>44531</v>
      </c>
      <c r="B198">
        <v>123.50999999999999</v>
      </c>
      <c r="C198" s="18">
        <v>1064.6310805715004</v>
      </c>
      <c r="D198">
        <v>123.8242</v>
      </c>
      <c r="E198">
        <v>123.38720000000001</v>
      </c>
    </row>
    <row r="199" spans="1:5" ht="15.75" x14ac:dyDescent="0.25">
      <c r="A199" s="69">
        <f t="shared" si="0"/>
        <v>44621</v>
      </c>
      <c r="B199">
        <v>125.005</v>
      </c>
      <c r="C199" s="18">
        <v>1075.0817027695145</v>
      </c>
      <c r="D199">
        <v>125.55520000000001</v>
      </c>
      <c r="E199">
        <v>124.7684</v>
      </c>
    </row>
    <row r="200" spans="1:5" ht="15.75" x14ac:dyDescent="0.25">
      <c r="A200" s="69">
        <f t="shared" si="0"/>
        <v>44713</v>
      </c>
      <c r="B200">
        <f>B196*1.035</f>
        <v>126.52357499999998</v>
      </c>
      <c r="C200" s="18">
        <v>1084.1098588008549</v>
      </c>
      <c r="E200">
        <f>E196*1.03</f>
        <v>126.02183899999999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SciencesPo</cp:lastModifiedBy>
  <dcterms:created xsi:type="dcterms:W3CDTF">2022-06-30T15:08:33Z</dcterms:created>
  <dcterms:modified xsi:type="dcterms:W3CDTF">2022-09-02T15:16:59Z</dcterms:modified>
</cp:coreProperties>
</file>