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D6" i="1"/>
  <c r="D7" i="1"/>
  <c r="D8" i="1"/>
  <c r="D9" i="1"/>
  <c r="D10" i="1"/>
  <c r="D5" i="1"/>
  <c r="D3" i="1"/>
  <c r="D18" i="1"/>
  <c r="D19" i="1"/>
  <c r="D20" i="1"/>
  <c r="D21" i="1"/>
  <c r="D22" i="1"/>
  <c r="D23" i="1"/>
  <c r="D24" i="1"/>
  <c r="D25" i="1"/>
  <c r="D17" i="1"/>
  <c r="D15" i="1"/>
  <c r="C18" i="1"/>
  <c r="C19" i="1"/>
  <c r="C20" i="1"/>
  <c r="C21" i="1"/>
  <c r="C22" i="1"/>
  <c r="C23" i="1"/>
  <c r="C24" i="1"/>
  <c r="C25" i="1"/>
  <c r="C17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<sst xmlns="http://schemas.openxmlformats.org/spreadsheetml/2006/main" count="14" uniqueCount="9">
  <si>
    <t>EC us/cm</t>
  </si>
  <si>
    <t>zeta mV</t>
  </si>
  <si>
    <t>Kaolitine zeta potential values estimated from Chorom and Rengasamy 1995 (Approximate from figure 3)</t>
  </si>
  <si>
    <t>M</t>
  </si>
  <si>
    <t>Ca Kaolinite in Ca(OH)2</t>
  </si>
  <si>
    <t>Na Kaolinite in NaOH</t>
  </si>
  <si>
    <t>ppm = mg/L</t>
  </si>
  <si>
    <t>zeta (mV)</t>
  </si>
  <si>
    <t>Modeled Na-Kaolinite 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</si>
</sst>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 Kaolinite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0567826132377581"/>
                  <c:y val="-2.2357321693605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Sheet1!$D$17:$D$25</c:f>
              <c:numCache>
                <c:formatCode>General</c:formatCode>
                <c:ptCount val="9"/>
                <c:pt idx="0">
                  <c:v>6.0571289721644751E-2</c:v>
                </c:pt>
                <c:pt idx="1">
                  <c:v>8.6530413888063928E-2</c:v>
                </c:pt>
                <c:pt idx="2">
                  <c:v>0.10383649666567672</c:v>
                </c:pt>
                <c:pt idx="3">
                  <c:v>0.17306082777612786</c:v>
                </c:pt>
                <c:pt idx="4">
                  <c:v>0.21632603472015979</c:v>
                </c:pt>
                <c:pt idx="5">
                  <c:v>0.25959124166419179</c:v>
                </c:pt>
                <c:pt idx="6">
                  <c:v>0.51918248332838357</c:v>
                </c:pt>
                <c:pt idx="7">
                  <c:v>0.64897810416047952</c:v>
                </c:pt>
                <c:pt idx="8">
                  <c:v>0.86530413888063917</c:v>
                </c:pt>
              </c:numCache>
            </c:numRef>
          </c:xVal>
          <c:yVal>
            <c:numRef>
              <c:f>Sheet1!$B$17:$B$25</c:f>
              <c:numCache>
                <c:formatCode>General</c:formatCode>
                <c:ptCount val="9"/>
                <c:pt idx="0">
                  <c:v>-27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-14.8</c:v>
                </c:pt>
                <c:pt idx="5">
                  <c:v>-14.6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</c:numCache>
            </c:numRef>
          </c:yVal>
          <c:smooth val="0"/>
        </c:ser>
        <c:ser>
          <c:idx val="1"/>
          <c:order val="1"/>
          <c:tx>
            <c:v>Na 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9866222075269"/>
                  <c:y val="-0.180155334415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Sheet1!$D$5:$D$10</c:f>
              <c:numCache>
                <c:formatCode>General</c:formatCode>
                <c:ptCount val="6"/>
                <c:pt idx="0">
                  <c:v>0.14422499999999999</c:v>
                </c:pt>
                <c:pt idx="1">
                  <c:v>3.2049999999999996</c:v>
                </c:pt>
                <c:pt idx="2">
                  <c:v>6.4099999999999993</c:v>
                </c:pt>
                <c:pt idx="3">
                  <c:v>9.6150000000000002</c:v>
                </c:pt>
                <c:pt idx="4">
                  <c:v>13.62125</c:v>
                </c:pt>
                <c:pt idx="5">
                  <c:v>16.024999999999999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-41</c:v>
                </c:pt>
                <c:pt idx="1">
                  <c:v>-38</c:v>
                </c:pt>
                <c:pt idx="2">
                  <c:v>-36</c:v>
                </c:pt>
                <c:pt idx="3">
                  <c:v>-35</c:v>
                </c:pt>
                <c:pt idx="4">
                  <c:v>-34</c:v>
                </c:pt>
                <c:pt idx="5">
                  <c:v>-33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54008"/>
        <c:axId val="267053616"/>
      </c:scatterChart>
      <c:valAx>
        <c:axId val="267054008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53616"/>
        <c:crosses val="autoZero"/>
        <c:crossBetween val="midCat"/>
      </c:valAx>
      <c:valAx>
        <c:axId val="2670536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540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138112</xdr:rowOff>
    </xdr:from>
    <xdr:to>
      <xdr:col>21</xdr:col>
      <xdr:colOff>438149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13" sqref="H13"/>
    </sheetView>
  </sheetViews>
  <sheetFormatPr defaultRowHeight="15" x14ac:dyDescent="0.25"/>
  <cols>
    <col min="3" max="3" width="11.28515625" bestFit="1" customWidth="1"/>
  </cols>
  <sheetData>
    <row r="1" spans="1:8" x14ac:dyDescent="0.25">
      <c r="A1" t="s">
        <v>2</v>
      </c>
    </row>
    <row r="3" spans="1:8" x14ac:dyDescent="0.25">
      <c r="A3" t="s">
        <v>5</v>
      </c>
      <c r="D3">
        <f>23 + 16+ 1</f>
        <v>40</v>
      </c>
      <c r="G3" t="s">
        <v>8</v>
      </c>
    </row>
    <row r="4" spans="1:8" x14ac:dyDescent="0.25">
      <c r="A4" t="s">
        <v>0</v>
      </c>
      <c r="B4" t="s">
        <v>1</v>
      </c>
      <c r="C4" t="s">
        <v>6</v>
      </c>
      <c r="D4" t="s">
        <v>3</v>
      </c>
      <c r="G4" t="s">
        <v>3</v>
      </c>
      <c r="H4" t="s">
        <v>7</v>
      </c>
    </row>
    <row r="5" spans="1:8" x14ac:dyDescent="0.25">
      <c r="A5">
        <v>9</v>
      </c>
      <c r="B5">
        <v>-41</v>
      </c>
      <c r="C5">
        <f>A5*0.641</f>
        <v>5.7690000000000001</v>
      </c>
      <c r="D5">
        <f>C5/$D$3</f>
        <v>0.14422499999999999</v>
      </c>
      <c r="G5">
        <v>1</v>
      </c>
      <c r="H5">
        <f>1.53903 * LN(G5) - 38.482</f>
        <v>-38.481999999999999</v>
      </c>
    </row>
    <row r="6" spans="1:8" x14ac:dyDescent="0.25">
      <c r="A6">
        <v>200</v>
      </c>
      <c r="B6">
        <v>-38</v>
      </c>
      <c r="C6">
        <f t="shared" ref="C6:C10" si="0">A6*0.641</f>
        <v>128.19999999999999</v>
      </c>
      <c r="D6">
        <f t="shared" ref="D6:D10" si="1">C6/$D$3</f>
        <v>3.2049999999999996</v>
      </c>
      <c r="G6">
        <v>0.1</v>
      </c>
      <c r="H6">
        <f t="shared" ref="H6:H9" si="2">1.53903 * LN(G6) - 38.482</f>
        <v>-42.025747535670625</v>
      </c>
    </row>
    <row r="7" spans="1:8" x14ac:dyDescent="0.25">
      <c r="A7">
        <v>400</v>
      </c>
      <c r="B7">
        <v>-36</v>
      </c>
      <c r="C7">
        <f t="shared" si="0"/>
        <v>256.39999999999998</v>
      </c>
      <c r="D7">
        <f t="shared" si="1"/>
        <v>6.4099999999999993</v>
      </c>
      <c r="G7">
        <v>0.01</v>
      </c>
      <c r="H7">
        <f t="shared" si="2"/>
        <v>-45.569495071341251</v>
      </c>
    </row>
    <row r="8" spans="1:8" x14ac:dyDescent="0.25">
      <c r="A8">
        <v>600</v>
      </c>
      <c r="B8">
        <v>-35</v>
      </c>
      <c r="C8">
        <f t="shared" si="0"/>
        <v>384.6</v>
      </c>
      <c r="D8">
        <f t="shared" si="1"/>
        <v>9.6150000000000002</v>
      </c>
      <c r="G8">
        <v>1E-3</v>
      </c>
      <c r="H8">
        <f t="shared" si="2"/>
        <v>-49.113242607011877</v>
      </c>
    </row>
    <row r="9" spans="1:8" x14ac:dyDescent="0.25">
      <c r="A9">
        <v>850</v>
      </c>
      <c r="B9">
        <v>-34</v>
      </c>
      <c r="C9">
        <f t="shared" si="0"/>
        <v>544.85</v>
      </c>
      <c r="D9">
        <f t="shared" si="1"/>
        <v>13.62125</v>
      </c>
      <c r="G9">
        <v>1E-4</v>
      </c>
      <c r="H9">
        <f t="shared" si="2"/>
        <v>-52.656990142682503</v>
      </c>
    </row>
    <row r="10" spans="1:8" x14ac:dyDescent="0.25">
      <c r="A10">
        <v>1000</v>
      </c>
      <c r="B10">
        <v>-33</v>
      </c>
      <c r="C10">
        <f t="shared" si="0"/>
        <v>641</v>
      </c>
      <c r="D10">
        <f t="shared" si="1"/>
        <v>16.024999999999999</v>
      </c>
    </row>
    <row r="15" spans="1:8" x14ac:dyDescent="0.25">
      <c r="A15" t="s">
        <v>4</v>
      </c>
      <c r="D15">
        <f>40.078 + (2*16) + (2*1)</f>
        <v>74.078000000000003</v>
      </c>
    </row>
    <row r="16" spans="1:8" x14ac:dyDescent="0.25">
      <c r="A16" t="s">
        <v>0</v>
      </c>
      <c r="B16" t="s">
        <v>1</v>
      </c>
      <c r="C16" t="s">
        <v>6</v>
      </c>
      <c r="D16" t="s">
        <v>3</v>
      </c>
    </row>
    <row r="17" spans="1:4" x14ac:dyDescent="0.25">
      <c r="A17">
        <v>7</v>
      </c>
      <c r="B17">
        <v>-27</v>
      </c>
      <c r="C17">
        <f>A17*0.641</f>
        <v>4.4870000000000001</v>
      </c>
      <c r="D17">
        <f>C17/$D$15</f>
        <v>6.0571289721644751E-2</v>
      </c>
    </row>
    <row r="18" spans="1:4" x14ac:dyDescent="0.25">
      <c r="A18">
        <v>10</v>
      </c>
      <c r="B18">
        <v>-17</v>
      </c>
      <c r="C18">
        <f t="shared" ref="C18:C25" si="3">A18*0.641</f>
        <v>6.41</v>
      </c>
      <c r="D18">
        <f t="shared" ref="D18:D25" si="4">C18/$D$15</f>
        <v>8.6530413888063928E-2</v>
      </c>
    </row>
    <row r="19" spans="1:4" x14ac:dyDescent="0.25">
      <c r="A19">
        <v>12</v>
      </c>
      <c r="B19">
        <v>-16</v>
      </c>
      <c r="C19">
        <f t="shared" si="3"/>
        <v>7.6920000000000002</v>
      </c>
      <c r="D19">
        <f t="shared" si="4"/>
        <v>0.10383649666567672</v>
      </c>
    </row>
    <row r="20" spans="1:4" x14ac:dyDescent="0.25">
      <c r="A20">
        <v>20</v>
      </c>
      <c r="B20">
        <v>-15</v>
      </c>
      <c r="C20">
        <f t="shared" si="3"/>
        <v>12.82</v>
      </c>
      <c r="D20">
        <f t="shared" si="4"/>
        <v>0.17306082777612786</v>
      </c>
    </row>
    <row r="21" spans="1:4" x14ac:dyDescent="0.25">
      <c r="A21">
        <v>25</v>
      </c>
      <c r="B21">
        <v>-14.8</v>
      </c>
      <c r="C21">
        <f t="shared" si="3"/>
        <v>16.024999999999999</v>
      </c>
      <c r="D21">
        <f t="shared" si="4"/>
        <v>0.21632603472015979</v>
      </c>
    </row>
    <row r="22" spans="1:4" x14ac:dyDescent="0.25">
      <c r="A22">
        <v>30</v>
      </c>
      <c r="B22">
        <v>-14.6</v>
      </c>
      <c r="C22">
        <f t="shared" si="3"/>
        <v>19.23</v>
      </c>
      <c r="D22">
        <f t="shared" si="4"/>
        <v>0.25959124166419179</v>
      </c>
    </row>
    <row r="23" spans="1:4" x14ac:dyDescent="0.25">
      <c r="A23">
        <v>60</v>
      </c>
      <c r="B23">
        <v>-14</v>
      </c>
      <c r="C23">
        <f t="shared" si="3"/>
        <v>38.46</v>
      </c>
      <c r="D23">
        <f t="shared" si="4"/>
        <v>0.51918248332838357</v>
      </c>
    </row>
    <row r="24" spans="1:4" x14ac:dyDescent="0.25">
      <c r="A24">
        <v>75</v>
      </c>
      <c r="B24">
        <v>-13.5</v>
      </c>
      <c r="C24">
        <f t="shared" si="3"/>
        <v>48.075000000000003</v>
      </c>
      <c r="D24">
        <f t="shared" si="4"/>
        <v>0.64897810416047952</v>
      </c>
    </row>
    <row r="25" spans="1:4" x14ac:dyDescent="0.25">
      <c r="A25">
        <v>100</v>
      </c>
      <c r="B25">
        <v>-13</v>
      </c>
      <c r="C25">
        <f t="shared" si="3"/>
        <v>64.099999999999994</v>
      </c>
      <c r="D25">
        <f t="shared" si="4"/>
        <v>0.86530413888063917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2017-12-01T23:53:36Z</dcterms:modified>
</cp:coreProperties>
</file>