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VBOXSVR\Share\prosp..git\trunk\"/>
    </mc:Choice>
  </mc:AlternateContent>
  <bookViews>
    <workbookView xWindow="0" yWindow="0" windowWidth="27945" windowHeight="117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1" i="1" l="1"/>
  <c r="E22" i="1"/>
  <c r="E23" i="1"/>
  <c r="E24" i="1"/>
  <c r="E20" i="1"/>
  <c r="E13" i="1" l="1"/>
  <c r="E14" i="1"/>
  <c r="E15" i="1"/>
  <c r="E12" i="1"/>
  <c r="D13" i="1"/>
  <c r="D14" i="1"/>
  <c r="D15" i="1"/>
  <c r="D12" i="1"/>
  <c r="C13" i="1"/>
  <c r="C14" i="1"/>
  <c r="C15" i="1"/>
  <c r="C12" i="1"/>
  <c r="B13" i="1"/>
  <c r="B14" i="1"/>
  <c r="B15" i="1"/>
  <c r="B12" i="1"/>
  <c r="H5" i="1"/>
  <c r="I5" i="1" s="1"/>
  <c r="H6" i="1"/>
  <c r="I6" i="1" s="1"/>
  <c r="H7" i="1"/>
  <c r="I7" i="1" s="1"/>
  <c r="H4" i="1"/>
  <c r="I4" i="1" s="1"/>
</calcChain>
</file>

<file path=xl/sharedStrings.xml><?xml version="1.0" encoding="utf-8"?>
<sst xmlns="http://schemas.openxmlformats.org/spreadsheetml/2006/main" count="28" uniqueCount="27">
  <si>
    <t>conc</t>
  </si>
  <si>
    <t xml:space="preserve">a </t>
  </si>
  <si>
    <t>b</t>
  </si>
  <si>
    <t>Horn</t>
  </si>
  <si>
    <t>Peschel</t>
  </si>
  <si>
    <t>Rabin</t>
  </si>
  <si>
    <t>Weiss</t>
  </si>
  <si>
    <t>surface potentials reported in Decker et. al. 1992</t>
  </si>
  <si>
    <t>Combined</t>
  </si>
  <si>
    <t>Molarity</t>
  </si>
  <si>
    <t>potential in mV</t>
  </si>
  <si>
    <t>Conc</t>
  </si>
  <si>
    <t>Combined in V</t>
  </si>
  <si>
    <t>Inverse Debye</t>
  </si>
  <si>
    <t>Debye</t>
  </si>
  <si>
    <t>Zeta potential</t>
  </si>
  <si>
    <t>e</t>
  </si>
  <si>
    <t>ep0</t>
  </si>
  <si>
    <t>epr</t>
  </si>
  <si>
    <t>NA</t>
  </si>
  <si>
    <t>k</t>
  </si>
  <si>
    <t>T</t>
  </si>
  <si>
    <t>Constants for Debye</t>
  </si>
  <si>
    <t>z</t>
  </si>
  <si>
    <t>Zeta mV</t>
  </si>
  <si>
    <t>Modeled silica glass zeta potential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</si>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</sst>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5887655122812635"/>
                  <c:y val="8.0209508273355826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Sheet1!$A$12:$A$15</c:f>
              <c:numCache>
                <c:formatCode>General</c:formatCode>
                <c:ptCount val="4"/>
                <c:pt idx="0">
                  <c:v>1</c:v>
                </c:pt>
                <c:pt idx="1">
                  <c:v>0.1</c:v>
                </c:pt>
                <c:pt idx="2">
                  <c:v>0.01</c:v>
                </c:pt>
                <c:pt idx="3">
                  <c:v>1E-3</c:v>
                </c:pt>
              </c:numCache>
            </c:numRef>
          </c:xVal>
          <c:yVal>
            <c:numRef>
              <c:f>Sheet1!$E$12:$E$15</c:f>
              <c:numCache>
                <c:formatCode>0.00</c:formatCode>
                <c:ptCount val="4"/>
                <c:pt idx="0">
                  <c:v>-24.474575002298625</c:v>
                </c:pt>
                <c:pt idx="1">
                  <c:v>-35.894203356238229</c:v>
                </c:pt>
                <c:pt idx="2">
                  <c:v>-50.6750244172148</c:v>
                </c:pt>
                <c:pt idx="3">
                  <c:v>-61.139664741638697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4676440"/>
        <c:axId val="264678400"/>
      </c:scatterChart>
      <c:valAx>
        <c:axId val="26467644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678400"/>
        <c:crosses val="max"/>
        <c:crossBetween val="midCat"/>
      </c:valAx>
      <c:valAx>
        <c:axId val="264678400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676440"/>
        <c:crossesAt val="1.0000000000000002E-3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204786</xdr:colOff>
      <xdr:row>1</xdr:row>
      <xdr:rowOff>85726</xdr:rowOff>
    </xdr:from>
    <xdr:to>
      <xdr:col>21</xdr:col>
      <xdr:colOff>95250</xdr:colOff>
      <xdr:row>23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tabSelected="1" workbookViewId="0">
      <selection activeCell="H14" sqref="H14"/>
    </sheetView>
  </sheetViews>
  <sheetFormatPr defaultRowHeight="15" x14ac:dyDescent="0.25"/>
  <cols>
    <col min="1" max="1" width="8.85546875" customWidth="1"/>
    <col min="2" max="2" width="14.85546875" bestFit="1" customWidth="1"/>
    <col min="3" max="3" width="13.85546875" bestFit="1" customWidth="1"/>
    <col min="4" max="4" width="12.85546875" customWidth="1"/>
  </cols>
  <sheetData>
    <row r="1" spans="1:9" x14ac:dyDescent="0.25">
      <c r="A1" t="s">
        <v>7</v>
      </c>
    </row>
    <row r="2" spans="1:9" x14ac:dyDescent="0.25">
      <c r="A2" t="s">
        <v>9</v>
      </c>
      <c r="B2" t="s">
        <v>10</v>
      </c>
    </row>
    <row r="3" spans="1:9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8</v>
      </c>
      <c r="I3" t="s">
        <v>12</v>
      </c>
    </row>
    <row r="4" spans="1:9" x14ac:dyDescent="0.25">
      <c r="A4">
        <v>1</v>
      </c>
      <c r="B4">
        <v>-21</v>
      </c>
      <c r="C4">
        <v>-35</v>
      </c>
      <c r="D4">
        <v>-23</v>
      </c>
      <c r="G4">
        <v>-22</v>
      </c>
      <c r="H4" s="1">
        <f>AVERAGE(B4:G4)</f>
        <v>-25.25</v>
      </c>
      <c r="I4">
        <f>H4*10^-3</f>
        <v>-2.5250000000000002E-2</v>
      </c>
    </row>
    <row r="5" spans="1:9" x14ac:dyDescent="0.25">
      <c r="A5">
        <v>0.1</v>
      </c>
      <c r="B5">
        <v>-34</v>
      </c>
      <c r="C5">
        <v>-43</v>
      </c>
      <c r="D5">
        <v>-28</v>
      </c>
      <c r="G5">
        <v>-40</v>
      </c>
      <c r="H5" s="1">
        <f t="shared" ref="H5:H7" si="0">AVERAGE(B5:G5)</f>
        <v>-36.25</v>
      </c>
      <c r="I5">
        <f t="shared" ref="I5:I7" si="1">H5*10^-3</f>
        <v>-3.6249999999999998E-2</v>
      </c>
    </row>
    <row r="6" spans="1:9" x14ac:dyDescent="0.25">
      <c r="A6">
        <v>0.01</v>
      </c>
      <c r="B6">
        <v>-53</v>
      </c>
      <c r="C6">
        <v>-58</v>
      </c>
      <c r="D6">
        <v>-32</v>
      </c>
      <c r="E6">
        <v>-50</v>
      </c>
      <c r="F6">
        <v>-45</v>
      </c>
      <c r="G6">
        <v>-67</v>
      </c>
      <c r="H6" s="1">
        <f t="shared" si="0"/>
        <v>-50.833333333333336</v>
      </c>
      <c r="I6">
        <f t="shared" si="1"/>
        <v>-5.0833333333333335E-2</v>
      </c>
    </row>
    <row r="7" spans="1:9" x14ac:dyDescent="0.25">
      <c r="A7">
        <v>1E-3</v>
      </c>
      <c r="B7">
        <v>-61</v>
      </c>
      <c r="C7">
        <v>-65</v>
      </c>
      <c r="D7">
        <v>-40</v>
      </c>
      <c r="E7">
        <v>-57</v>
      </c>
      <c r="G7">
        <v>-83</v>
      </c>
      <c r="H7" s="1">
        <f t="shared" si="0"/>
        <v>-61.2</v>
      </c>
      <c r="I7">
        <f t="shared" si="1"/>
        <v>-6.1200000000000004E-2</v>
      </c>
    </row>
    <row r="11" spans="1:9" x14ac:dyDescent="0.25">
      <c r="A11" t="s">
        <v>11</v>
      </c>
      <c r="B11" t="s">
        <v>14</v>
      </c>
      <c r="C11" t="s">
        <v>13</v>
      </c>
      <c r="D11" t="s">
        <v>15</v>
      </c>
      <c r="E11" t="s">
        <v>24</v>
      </c>
    </row>
    <row r="12" spans="1:9" x14ac:dyDescent="0.25">
      <c r="A12">
        <v>1</v>
      </c>
      <c r="B12">
        <f>(($B$20*$B$21*$B$23*$B$24)/($B$19*$B$19*$B$22*2*A12))^0.5</f>
        <v>9.6180567028319806E-9</v>
      </c>
      <c r="C12">
        <f>1/B12</f>
        <v>103971106.73152466</v>
      </c>
      <c r="D12" s="3">
        <f>I4/(EXP(C12*$B$25))</f>
        <v>-2.4474575002298625E-2</v>
      </c>
      <c r="E12" s="1">
        <f>D12*10^3</f>
        <v>-24.474575002298625</v>
      </c>
    </row>
    <row r="13" spans="1:9" x14ac:dyDescent="0.25">
      <c r="A13">
        <v>0.1</v>
      </c>
      <c r="B13">
        <f t="shared" ref="B13:B15" si="2">(($B$20*$B$21*$B$23*$B$24)/($B$19*$B$19*$B$22*2*A13))^0.5</f>
        <v>3.0414965845598315E-8</v>
      </c>
      <c r="C13">
        <f t="shared" ref="C13:C15" si="3">1/B13</f>
        <v>32878550.812008262</v>
      </c>
      <c r="D13" s="3">
        <f t="shared" ref="D13:D15" si="4">I5/(EXP(C13*$B$25))</f>
        <v>-3.5894203356238226E-2</v>
      </c>
      <c r="E13" s="1">
        <f t="shared" ref="E13:E15" si="5">D13*10^3</f>
        <v>-35.894203356238229</v>
      </c>
    </row>
    <row r="14" spans="1:9" x14ac:dyDescent="0.25">
      <c r="A14">
        <v>0.01</v>
      </c>
      <c r="B14">
        <f t="shared" si="2"/>
        <v>9.6180567028319816E-8</v>
      </c>
      <c r="C14">
        <f t="shared" si="3"/>
        <v>10397110.673152465</v>
      </c>
      <c r="D14" s="3">
        <f t="shared" si="4"/>
        <v>-5.0675024417214803E-2</v>
      </c>
      <c r="E14" s="1">
        <f t="shared" si="5"/>
        <v>-50.6750244172148</v>
      </c>
    </row>
    <row r="15" spans="1:9" x14ac:dyDescent="0.25">
      <c r="A15">
        <v>1E-3</v>
      </c>
      <c r="B15">
        <f t="shared" si="2"/>
        <v>3.0414965845598315E-7</v>
      </c>
      <c r="C15">
        <f t="shared" si="3"/>
        <v>3287855.081200826</v>
      </c>
      <c r="D15" s="3">
        <f t="shared" si="4"/>
        <v>-6.1139664741638698E-2</v>
      </c>
      <c r="E15" s="1">
        <f t="shared" si="5"/>
        <v>-61.139664741638697</v>
      </c>
    </row>
    <row r="18" spans="1:5" x14ac:dyDescent="0.25">
      <c r="A18" t="s">
        <v>22</v>
      </c>
      <c r="D18" t="s">
        <v>25</v>
      </c>
    </row>
    <row r="19" spans="1:5" x14ac:dyDescent="0.25">
      <c r="A19" t="s">
        <v>16</v>
      </c>
      <c r="B19" s="2">
        <v>1.5999999999999999E-19</v>
      </c>
      <c r="D19" t="s">
        <v>26</v>
      </c>
      <c r="E19" t="s">
        <v>24</v>
      </c>
    </row>
    <row r="20" spans="1:5" x14ac:dyDescent="0.25">
      <c r="A20" t="s">
        <v>17</v>
      </c>
      <c r="B20" s="2">
        <v>8.8500000000000005E-12</v>
      </c>
      <c r="D20">
        <v>1</v>
      </c>
      <c r="E20" s="1">
        <f>5.419*LN(D20) - 24.329</f>
        <v>-24.329000000000001</v>
      </c>
    </row>
    <row r="21" spans="1:5" x14ac:dyDescent="0.25">
      <c r="A21" t="s">
        <v>18</v>
      </c>
      <c r="B21">
        <v>78.304000000000002</v>
      </c>
      <c r="D21">
        <v>0.1</v>
      </c>
      <c r="E21" s="1">
        <f t="shared" ref="E21:E24" si="6">5.419*LN(D21) - 24.329</f>
        <v>-36.806708618934735</v>
      </c>
    </row>
    <row r="22" spans="1:5" x14ac:dyDescent="0.25">
      <c r="A22" t="s">
        <v>19</v>
      </c>
      <c r="B22" s="2">
        <v>6.02E+23</v>
      </c>
      <c r="D22">
        <v>0.01</v>
      </c>
      <c r="E22" s="1">
        <f t="shared" si="6"/>
        <v>-49.284417237869462</v>
      </c>
    </row>
    <row r="23" spans="1:5" x14ac:dyDescent="0.25">
      <c r="A23" t="s">
        <v>20</v>
      </c>
      <c r="B23" s="2">
        <v>1.3800000000000001E-23</v>
      </c>
      <c r="D23">
        <v>1E-3</v>
      </c>
      <c r="E23" s="1">
        <f t="shared" si="6"/>
        <v>-61.762125856804197</v>
      </c>
    </row>
    <row r="24" spans="1:5" x14ac:dyDescent="0.25">
      <c r="A24" t="s">
        <v>21</v>
      </c>
      <c r="B24" s="2">
        <v>298.14999999999998</v>
      </c>
      <c r="D24">
        <v>1E-4</v>
      </c>
      <c r="E24" s="1">
        <f t="shared" si="6"/>
        <v>-74.239834475738917</v>
      </c>
    </row>
    <row r="25" spans="1:5" x14ac:dyDescent="0.25">
      <c r="A25" t="s">
        <v>23</v>
      </c>
      <c r="B25" s="2">
        <v>3E-10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Josh</cp:lastModifiedBy>
  <dcterms:created xsi:type="dcterms:W3CDTF">2017-12-01T22:58:14Z</dcterms:created>
  <dcterms:modified xsi:type="dcterms:W3CDTF">2017-12-01T23:56:01Z</dcterms:modified>
</cp:coreProperties>
</file>