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hn/ex/compare_compressors/data/"/>
    </mc:Choice>
  </mc:AlternateContent>
  <bookViews>
    <workbookView xWindow="80" yWindow="460" windowWidth="25520" windowHeight="15540" tabRatio="500"/>
  </bookViews>
  <sheets>
    <sheet name="Model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2" l="1"/>
  <c r="B20" i="2"/>
  <c r="B18" i="2"/>
  <c r="B16" i="2"/>
  <c r="B15" i="2"/>
  <c r="B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C6" i="2"/>
  <c r="D6" i="2"/>
  <c r="B8" i="2"/>
  <c r="C9" i="2"/>
  <c r="D9" i="2"/>
  <c r="D11" i="2"/>
  <c r="C4" i="2"/>
  <c r="C3" i="2"/>
  <c r="D4" i="2"/>
  <c r="D5" i="2"/>
  <c r="D16" i="2"/>
  <c r="E6" i="2"/>
  <c r="E9" i="2"/>
  <c r="E11" i="2"/>
  <c r="D3" i="2"/>
  <c r="E4" i="2"/>
  <c r="E5" i="2"/>
  <c r="E16" i="2"/>
  <c r="F6" i="2"/>
  <c r="F9" i="2"/>
  <c r="F11" i="2"/>
  <c r="E3" i="2"/>
  <c r="F4" i="2"/>
  <c r="F5" i="2"/>
  <c r="F16" i="2"/>
  <c r="G6" i="2"/>
  <c r="G9" i="2"/>
  <c r="G11" i="2"/>
  <c r="F3" i="2"/>
  <c r="G4" i="2"/>
  <c r="G5" i="2"/>
  <c r="G16" i="2"/>
  <c r="H6" i="2"/>
  <c r="H9" i="2"/>
  <c r="H11" i="2"/>
  <c r="G3" i="2"/>
  <c r="H4" i="2"/>
  <c r="H5" i="2"/>
  <c r="H16" i="2"/>
  <c r="I6" i="2"/>
  <c r="I9" i="2"/>
  <c r="I11" i="2"/>
  <c r="H3" i="2"/>
  <c r="I4" i="2"/>
  <c r="I5" i="2"/>
  <c r="I16" i="2"/>
  <c r="J6" i="2"/>
  <c r="J9" i="2"/>
  <c r="J11" i="2"/>
  <c r="I3" i="2"/>
  <c r="J4" i="2"/>
  <c r="J5" i="2"/>
  <c r="J16" i="2"/>
  <c r="K6" i="2"/>
  <c r="K9" i="2"/>
  <c r="K11" i="2"/>
  <c r="J3" i="2"/>
  <c r="K4" i="2"/>
  <c r="K5" i="2"/>
  <c r="K16" i="2"/>
  <c r="L6" i="2"/>
  <c r="L9" i="2"/>
  <c r="L11" i="2"/>
  <c r="K3" i="2"/>
  <c r="L4" i="2"/>
  <c r="L5" i="2"/>
  <c r="L16" i="2"/>
  <c r="M6" i="2"/>
  <c r="M9" i="2"/>
  <c r="M11" i="2"/>
  <c r="L3" i="2"/>
  <c r="M4" i="2"/>
  <c r="M5" i="2"/>
  <c r="M16" i="2"/>
  <c r="N6" i="2"/>
  <c r="N9" i="2"/>
  <c r="N11" i="2"/>
  <c r="M3" i="2"/>
  <c r="N4" i="2"/>
  <c r="N5" i="2"/>
  <c r="N16" i="2"/>
  <c r="O6" i="2"/>
  <c r="O9" i="2"/>
  <c r="O11" i="2"/>
  <c r="N3" i="2"/>
  <c r="O4" i="2"/>
  <c r="O5" i="2"/>
  <c r="O16" i="2"/>
  <c r="P6" i="2"/>
  <c r="P9" i="2"/>
  <c r="P11" i="2"/>
  <c r="O3" i="2"/>
  <c r="P4" i="2"/>
  <c r="P5" i="2"/>
  <c r="P16" i="2"/>
  <c r="Q6" i="2"/>
  <c r="Q9" i="2"/>
  <c r="Q11" i="2"/>
  <c r="P3" i="2"/>
  <c r="Q4" i="2"/>
  <c r="Q5" i="2"/>
  <c r="Q16" i="2"/>
  <c r="R6" i="2"/>
  <c r="R9" i="2"/>
  <c r="R11" i="2"/>
  <c r="Q3" i="2"/>
  <c r="R4" i="2"/>
  <c r="R5" i="2"/>
  <c r="R16" i="2"/>
  <c r="S6" i="2"/>
  <c r="S9" i="2"/>
  <c r="S11" i="2"/>
  <c r="R3" i="2"/>
  <c r="S4" i="2"/>
  <c r="S5" i="2"/>
  <c r="S16" i="2"/>
  <c r="T6" i="2"/>
  <c r="T9" i="2"/>
  <c r="T11" i="2"/>
  <c r="S3" i="2"/>
  <c r="T4" i="2"/>
  <c r="T5" i="2"/>
  <c r="T16" i="2"/>
  <c r="U6" i="2"/>
  <c r="U9" i="2"/>
  <c r="U11" i="2"/>
  <c r="T3" i="2"/>
  <c r="U4" i="2"/>
  <c r="U5" i="2"/>
  <c r="U16" i="2"/>
  <c r="V6" i="2"/>
  <c r="V9" i="2"/>
  <c r="V11" i="2"/>
  <c r="U3" i="2"/>
  <c r="V4" i="2"/>
  <c r="V5" i="2"/>
  <c r="V16" i="2"/>
  <c r="W6" i="2"/>
  <c r="W9" i="2"/>
  <c r="W11" i="2"/>
  <c r="V3" i="2"/>
  <c r="W4" i="2"/>
  <c r="W5" i="2"/>
  <c r="W16" i="2"/>
  <c r="X6" i="2"/>
  <c r="X9" i="2"/>
  <c r="X11" i="2"/>
  <c r="W3" i="2"/>
  <c r="X4" i="2"/>
  <c r="X5" i="2"/>
  <c r="X16" i="2"/>
  <c r="Y6" i="2"/>
  <c r="Y9" i="2"/>
  <c r="Y11" i="2"/>
  <c r="X3" i="2"/>
  <c r="Y4" i="2"/>
  <c r="Y5" i="2"/>
  <c r="Y16" i="2"/>
  <c r="Z6" i="2"/>
  <c r="Z9" i="2"/>
  <c r="Z11" i="2"/>
  <c r="Y3" i="2"/>
  <c r="Z4" i="2"/>
  <c r="Z5" i="2"/>
  <c r="Z16" i="2"/>
  <c r="AA6" i="2"/>
  <c r="AA9" i="2"/>
  <c r="AA11" i="2"/>
  <c r="Z3" i="2"/>
  <c r="AA4" i="2"/>
  <c r="AA5" i="2"/>
  <c r="AA16" i="2"/>
  <c r="AB6" i="2"/>
  <c r="AB9" i="2"/>
  <c r="AB11" i="2"/>
  <c r="AA3" i="2"/>
  <c r="AB4" i="2"/>
  <c r="AB5" i="2"/>
  <c r="AB16" i="2"/>
  <c r="AC6" i="2"/>
  <c r="AC9" i="2"/>
  <c r="AC11" i="2"/>
  <c r="AB3" i="2"/>
  <c r="AC4" i="2"/>
  <c r="AC5" i="2"/>
  <c r="AC16" i="2"/>
  <c r="AD6" i="2"/>
  <c r="AD9" i="2"/>
  <c r="AD11" i="2"/>
  <c r="AC3" i="2"/>
  <c r="AD4" i="2"/>
  <c r="AD5" i="2"/>
  <c r="AD16" i="2"/>
  <c r="AE6" i="2"/>
  <c r="AE9" i="2"/>
  <c r="AE11" i="2"/>
  <c r="AD3" i="2"/>
  <c r="AE4" i="2"/>
  <c r="AE5" i="2"/>
  <c r="AE16" i="2"/>
  <c r="AF6" i="2"/>
  <c r="AF9" i="2"/>
  <c r="AF11" i="2"/>
  <c r="AE3" i="2"/>
  <c r="AF4" i="2"/>
  <c r="AF5" i="2"/>
  <c r="AF16" i="2"/>
  <c r="AG6" i="2"/>
  <c r="AG9" i="2"/>
  <c r="AG11" i="2"/>
  <c r="AF3" i="2"/>
  <c r="AG4" i="2"/>
  <c r="AG5" i="2"/>
  <c r="AG16" i="2"/>
  <c r="AH6" i="2"/>
  <c r="AH9" i="2"/>
  <c r="AH11" i="2"/>
  <c r="AG3" i="2"/>
  <c r="AH4" i="2"/>
  <c r="AH5" i="2"/>
  <c r="AH16" i="2"/>
  <c r="AI6" i="2"/>
  <c r="AI9" i="2"/>
  <c r="AI11" i="2"/>
  <c r="AH3" i="2"/>
  <c r="AI4" i="2"/>
  <c r="AI5" i="2"/>
  <c r="AI16" i="2"/>
  <c r="AJ6" i="2"/>
  <c r="AJ9" i="2"/>
  <c r="AJ11" i="2"/>
  <c r="AI3" i="2"/>
  <c r="AJ4" i="2"/>
  <c r="AJ5" i="2"/>
  <c r="AJ16" i="2"/>
  <c r="AK6" i="2"/>
  <c r="AK9" i="2"/>
  <c r="AK11" i="2"/>
  <c r="AJ3" i="2"/>
  <c r="AK4" i="2"/>
  <c r="AK5" i="2"/>
  <c r="AK16" i="2"/>
  <c r="AL6" i="2"/>
  <c r="AL9" i="2"/>
  <c r="AL11" i="2"/>
  <c r="AK3" i="2"/>
  <c r="AL4" i="2"/>
  <c r="AL5" i="2"/>
  <c r="AL16" i="2"/>
  <c r="C5" i="2"/>
  <c r="C11" i="2"/>
  <c r="C16" i="2"/>
  <c r="AL3" i="2"/>
  <c r="B10" i="2"/>
  <c r="D10" i="2"/>
  <c r="D14" i="2"/>
  <c r="E10" i="2"/>
  <c r="E14" i="2"/>
  <c r="F10" i="2"/>
  <c r="F14" i="2"/>
  <c r="G10" i="2"/>
  <c r="G14" i="2"/>
  <c r="H10" i="2"/>
  <c r="H14" i="2"/>
  <c r="I10" i="2"/>
  <c r="I14" i="2"/>
  <c r="J10" i="2"/>
  <c r="J14" i="2"/>
  <c r="K10" i="2"/>
  <c r="K14" i="2"/>
  <c r="L10" i="2"/>
  <c r="L14" i="2"/>
  <c r="M10" i="2"/>
  <c r="M14" i="2"/>
  <c r="N10" i="2"/>
  <c r="N14" i="2"/>
  <c r="O10" i="2"/>
  <c r="O14" i="2"/>
  <c r="P10" i="2"/>
  <c r="P14" i="2"/>
  <c r="Q10" i="2"/>
  <c r="Q14" i="2"/>
  <c r="R10" i="2"/>
  <c r="R14" i="2"/>
  <c r="S10" i="2"/>
  <c r="S14" i="2"/>
  <c r="T10" i="2"/>
  <c r="T14" i="2"/>
  <c r="U10" i="2"/>
  <c r="U14" i="2"/>
  <c r="V10" i="2"/>
  <c r="V14" i="2"/>
  <c r="W10" i="2"/>
  <c r="W14" i="2"/>
  <c r="X10" i="2"/>
  <c r="X14" i="2"/>
  <c r="Y10" i="2"/>
  <c r="Y14" i="2"/>
  <c r="Z10" i="2"/>
  <c r="Z14" i="2"/>
  <c r="AA10" i="2"/>
  <c r="AA14" i="2"/>
  <c r="AB10" i="2"/>
  <c r="AB14" i="2"/>
  <c r="AC10" i="2"/>
  <c r="AC14" i="2"/>
  <c r="AD10" i="2"/>
  <c r="AD14" i="2"/>
  <c r="AE10" i="2"/>
  <c r="AE14" i="2"/>
  <c r="AF10" i="2"/>
  <c r="AF14" i="2"/>
  <c r="AG10" i="2"/>
  <c r="AG14" i="2"/>
  <c r="AH10" i="2"/>
  <c r="AH14" i="2"/>
  <c r="AI10" i="2"/>
  <c r="AI14" i="2"/>
  <c r="AJ10" i="2"/>
  <c r="AJ14" i="2"/>
  <c r="AK10" i="2"/>
  <c r="AK14" i="2"/>
  <c r="AL10" i="2"/>
  <c r="AL14" i="2"/>
  <c r="C10" i="2"/>
  <c r="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C15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</calcChain>
</file>

<file path=xl/sharedStrings.xml><?xml version="1.0" encoding="utf-8"?>
<sst xmlns="http://schemas.openxmlformats.org/spreadsheetml/2006/main" count="15" uniqueCount="15">
  <si>
    <t>Month</t>
  </si>
  <si>
    <t>Total Genomes at Month End</t>
  </si>
  <si>
    <t>New Genomes in Month</t>
  </si>
  <si>
    <t>Cost of Capital per Month</t>
  </si>
  <si>
    <t>Size Cost / GiB</t>
  </si>
  <si>
    <t>Compression Time Cost / hour</t>
  </si>
  <si>
    <t>Decompression Time Cost / hour</t>
  </si>
  <si>
    <t>Average Genomes Stored in Month</t>
  </si>
  <si>
    <t>Discount Factor</t>
  </si>
  <si>
    <t>Discounted Cost / GiB</t>
  </si>
  <si>
    <t>Discounted Cost / h</t>
  </si>
  <si>
    <t>PVs</t>
  </si>
  <si>
    <t>Growth per Month in Total Genomes</t>
  </si>
  <si>
    <t>New Tests per Month</t>
  </si>
  <si>
    <t>Unformatted: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</si>
</sst>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_([$$-409]* #,##0.00_);_([$$-409]* \(#,##0.00\);_([$$-409]* &quot;-&quot;??_);_(@_)"/>
    <numFmt numFmtId="170" formatCode="_([$$-409]* #,##0.0000_);_([$$-409]* \(#,##0.0000\);_([$$-409]* &quot;-&quot;??_);_(@_)"/>
    <numFmt numFmtId="17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10" fontId="0" fillId="0" borderId="0" xfId="0" applyNumberFormat="1"/>
    <xf numFmtId="9" fontId="0" fillId="0" borderId="0" xfId="1" applyFont="1"/>
    <xf numFmtId="168" fontId="0" fillId="0" borderId="0" xfId="0" applyNumberFormat="1"/>
    <xf numFmtId="170" fontId="0" fillId="0" borderId="0" xfId="0" applyNumberFormat="1"/>
    <xf numFmtId="174" fontId="0" fillId="0" borderId="0" xfId="0" applyNumberFormat="1"/>
    <xf numFmtId="0" fontId="2" fillId="0" borderId="0" xfId="0" applyFont="1"/>
    <xf numFmtId="168" fontId="2" fillId="0" borderId="0" xfId="0" applyNumberFormat="1" applyFont="1"/>
    <xf numFmtId="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"/>
  <sheetViews>
    <sheetView tabSelected="1" workbookViewId="0">
      <selection activeCell="E7" sqref="E7"/>
    </sheetView>
  </sheetViews>
  <sheetFormatPr baseColWidth="10" defaultRowHeight="16" x14ac:dyDescent="0.2"/>
  <cols>
    <col min="1" max="1" width="37.6640625" customWidth="1"/>
    <col min="2" max="2" width="12.1640625" customWidth="1"/>
    <col min="32" max="38" width="12" customWidth="1"/>
    <col min="62" max="62" width="10.83203125" customWidth="1"/>
  </cols>
  <sheetData>
    <row r="1" spans="1:44" x14ac:dyDescent="0.2">
      <c r="A1" t="s">
        <v>0</v>
      </c>
      <c r="B1">
        <v>0</v>
      </c>
      <c r="C1">
        <f t="shared" ref="C1:N1" si="0">B1+1</f>
        <v>1</v>
      </c>
      <c r="D1">
        <f t="shared" si="0"/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ref="O1:Y1" si="1">N1+1</f>
        <v>13</v>
      </c>
      <c r="P1">
        <f t="shared" si="1"/>
        <v>14</v>
      </c>
      <c r="Q1">
        <f t="shared" si="1"/>
        <v>15</v>
      </c>
      <c r="R1">
        <f t="shared" si="1"/>
        <v>16</v>
      </c>
      <c r="S1">
        <f t="shared" si="1"/>
        <v>17</v>
      </c>
      <c r="T1">
        <f t="shared" si="1"/>
        <v>18</v>
      </c>
      <c r="U1">
        <f t="shared" si="1"/>
        <v>19</v>
      </c>
      <c r="V1">
        <f t="shared" si="1"/>
        <v>20</v>
      </c>
      <c r="W1">
        <f t="shared" si="1"/>
        <v>21</v>
      </c>
      <c r="X1">
        <f t="shared" si="1"/>
        <v>22</v>
      </c>
      <c r="Y1">
        <f t="shared" si="1"/>
        <v>23</v>
      </c>
      <c r="Z1">
        <f t="shared" ref="Z1:AL1" si="2">Y1+1</f>
        <v>24</v>
      </c>
      <c r="AA1">
        <f t="shared" si="2"/>
        <v>25</v>
      </c>
      <c r="AB1">
        <f t="shared" si="2"/>
        <v>26</v>
      </c>
      <c r="AC1">
        <f t="shared" si="2"/>
        <v>27</v>
      </c>
      <c r="AD1">
        <f t="shared" si="2"/>
        <v>28</v>
      </c>
      <c r="AE1">
        <f t="shared" si="2"/>
        <v>29</v>
      </c>
      <c r="AF1">
        <f t="shared" si="2"/>
        <v>30</v>
      </c>
      <c r="AG1">
        <f t="shared" si="2"/>
        <v>31</v>
      </c>
      <c r="AH1">
        <f t="shared" si="2"/>
        <v>32</v>
      </c>
      <c r="AI1">
        <f t="shared" si="2"/>
        <v>33</v>
      </c>
      <c r="AJ1">
        <f t="shared" si="2"/>
        <v>34</v>
      </c>
      <c r="AK1">
        <f t="shared" si="2"/>
        <v>35</v>
      </c>
      <c r="AL1">
        <f t="shared" si="2"/>
        <v>36</v>
      </c>
    </row>
    <row r="2" spans="1:44" x14ac:dyDescent="0.2">
      <c r="A2" t="s">
        <v>12</v>
      </c>
      <c r="B2" s="6">
        <v>0.2</v>
      </c>
      <c r="C2" s="6">
        <f>B2</f>
        <v>0.2</v>
      </c>
      <c r="D2" s="6">
        <f t="shared" ref="D2:AL2" si="3">C2</f>
        <v>0.2</v>
      </c>
      <c r="E2" s="6">
        <f t="shared" si="3"/>
        <v>0.2</v>
      </c>
      <c r="F2" s="6">
        <f t="shared" si="3"/>
        <v>0.2</v>
      </c>
      <c r="G2" s="6">
        <f t="shared" si="3"/>
        <v>0.2</v>
      </c>
      <c r="H2" s="6">
        <f t="shared" si="3"/>
        <v>0.2</v>
      </c>
      <c r="I2" s="6">
        <f t="shared" si="3"/>
        <v>0.2</v>
      </c>
      <c r="J2" s="6">
        <f t="shared" si="3"/>
        <v>0.2</v>
      </c>
      <c r="K2" s="6">
        <f t="shared" si="3"/>
        <v>0.2</v>
      </c>
      <c r="L2" s="6">
        <f t="shared" si="3"/>
        <v>0.2</v>
      </c>
      <c r="M2" s="6">
        <f t="shared" si="3"/>
        <v>0.2</v>
      </c>
      <c r="N2" s="6">
        <f t="shared" si="3"/>
        <v>0.2</v>
      </c>
      <c r="O2" s="6">
        <f t="shared" si="3"/>
        <v>0.2</v>
      </c>
      <c r="P2" s="6">
        <f t="shared" si="3"/>
        <v>0.2</v>
      </c>
      <c r="Q2" s="6">
        <f t="shared" si="3"/>
        <v>0.2</v>
      </c>
      <c r="R2" s="6">
        <f t="shared" si="3"/>
        <v>0.2</v>
      </c>
      <c r="S2" s="6">
        <f t="shared" si="3"/>
        <v>0.2</v>
      </c>
      <c r="T2" s="6">
        <f t="shared" si="3"/>
        <v>0.2</v>
      </c>
      <c r="U2" s="6">
        <f t="shared" si="3"/>
        <v>0.2</v>
      </c>
      <c r="V2" s="6">
        <f t="shared" si="3"/>
        <v>0.2</v>
      </c>
      <c r="W2" s="6">
        <f t="shared" si="3"/>
        <v>0.2</v>
      </c>
      <c r="X2" s="6">
        <f t="shared" si="3"/>
        <v>0.2</v>
      </c>
      <c r="Y2" s="6">
        <f t="shared" si="3"/>
        <v>0.2</v>
      </c>
      <c r="Z2" s="6">
        <f t="shared" si="3"/>
        <v>0.2</v>
      </c>
      <c r="AA2" s="6">
        <f t="shared" si="3"/>
        <v>0.2</v>
      </c>
      <c r="AB2" s="6">
        <f t="shared" si="3"/>
        <v>0.2</v>
      </c>
      <c r="AC2" s="6">
        <f t="shared" si="3"/>
        <v>0.2</v>
      </c>
      <c r="AD2" s="6">
        <f t="shared" si="3"/>
        <v>0.2</v>
      </c>
      <c r="AE2" s="6">
        <f t="shared" si="3"/>
        <v>0.2</v>
      </c>
      <c r="AF2" s="6">
        <f t="shared" si="3"/>
        <v>0.2</v>
      </c>
      <c r="AG2" s="6">
        <f t="shared" si="3"/>
        <v>0.2</v>
      </c>
      <c r="AH2" s="6">
        <f t="shared" si="3"/>
        <v>0.2</v>
      </c>
      <c r="AI2" s="6">
        <f t="shared" si="3"/>
        <v>0.2</v>
      </c>
      <c r="AJ2" s="6">
        <f t="shared" si="3"/>
        <v>0.2</v>
      </c>
      <c r="AK2" s="6">
        <f t="shared" si="3"/>
        <v>0.2</v>
      </c>
      <c r="AL2" s="6">
        <f t="shared" si="3"/>
        <v>0.2</v>
      </c>
      <c r="AM2" s="6"/>
      <c r="AN2" s="6"/>
      <c r="AO2" s="6"/>
      <c r="AP2" s="6"/>
      <c r="AQ2" s="6"/>
      <c r="AR2" s="6"/>
    </row>
    <row r="3" spans="1:44" x14ac:dyDescent="0.2">
      <c r="A3" t="s">
        <v>1</v>
      </c>
      <c r="B3" s="1">
        <v>1000</v>
      </c>
      <c r="C3" s="1">
        <f>B3+C4</f>
        <v>1200</v>
      </c>
      <c r="D3" s="1">
        <f t="shared" ref="D3:N3" si="4">C3+D4</f>
        <v>1440</v>
      </c>
      <c r="E3" s="1">
        <f t="shared" si="4"/>
        <v>1728</v>
      </c>
      <c r="F3" s="1">
        <f t="shared" si="4"/>
        <v>2073.6</v>
      </c>
      <c r="G3" s="1">
        <f t="shared" si="4"/>
        <v>2488.3199999999997</v>
      </c>
      <c r="H3" s="1">
        <f t="shared" si="4"/>
        <v>2985.9839999999995</v>
      </c>
      <c r="I3" s="1">
        <f t="shared" si="4"/>
        <v>3583.1807999999992</v>
      </c>
      <c r="J3" s="1">
        <f t="shared" si="4"/>
        <v>4299.8169599999992</v>
      </c>
      <c r="K3" s="1">
        <f t="shared" si="4"/>
        <v>5159.7803519999989</v>
      </c>
      <c r="L3" s="1">
        <f t="shared" si="4"/>
        <v>6191.7364223999984</v>
      </c>
      <c r="M3" s="1">
        <f t="shared" si="4"/>
        <v>7430.0837068799983</v>
      </c>
      <c r="N3" s="1">
        <f t="shared" si="4"/>
        <v>8916.1004482559983</v>
      </c>
      <c r="O3" s="1">
        <f t="shared" ref="O3" si="5">N3+O4</f>
        <v>10699.320537907199</v>
      </c>
      <c r="P3" s="1">
        <f t="shared" ref="P3" si="6">O3+P4</f>
        <v>12839.184645488638</v>
      </c>
      <c r="Q3" s="1">
        <f t="shared" ref="Q3" si="7">P3+Q4</f>
        <v>15407.021574586366</v>
      </c>
      <c r="R3" s="1">
        <f t="shared" ref="R3" si="8">Q3+R4</f>
        <v>18488.42588950364</v>
      </c>
      <c r="S3" s="1">
        <f t="shared" ref="S3" si="9">R3+S4</f>
        <v>22186.111067404367</v>
      </c>
      <c r="T3" s="1">
        <f t="shared" ref="T3" si="10">S3+T4</f>
        <v>26623.333280885239</v>
      </c>
      <c r="U3" s="1">
        <f t="shared" ref="U3" si="11">T3+U4</f>
        <v>31947.999937062286</v>
      </c>
      <c r="V3" s="1">
        <f t="shared" ref="V3" si="12">U3+V4</f>
        <v>38337.599924474744</v>
      </c>
      <c r="W3" s="1">
        <f t="shared" ref="W3" si="13">V3+W4</f>
        <v>46005.119909369692</v>
      </c>
      <c r="X3" s="1">
        <f t="shared" ref="X3" si="14">W3+X4</f>
        <v>55206.143891243628</v>
      </c>
      <c r="Y3" s="1">
        <f t="shared" ref="Y3" si="15">X3+Y4</f>
        <v>66247.372669492353</v>
      </c>
      <c r="Z3" s="1">
        <f t="shared" ref="Z3" si="16">Y3+Z4</f>
        <v>79496.847203390818</v>
      </c>
      <c r="AA3" s="1">
        <f t="shared" ref="AA3" si="17">Z3+AA4</f>
        <v>95396.216644068976</v>
      </c>
      <c r="AB3" s="1">
        <f t="shared" ref="AB3" si="18">AA3+AB4</f>
        <v>114475.45997288277</v>
      </c>
      <c r="AC3" s="1">
        <f t="shared" ref="AC3" si="19">AB3+AC4</f>
        <v>137370.55196745932</v>
      </c>
      <c r="AD3" s="1">
        <f t="shared" ref="AD3" si="20">AC3+AD4</f>
        <v>164844.66236095119</v>
      </c>
      <c r="AE3" s="1">
        <f t="shared" ref="AE3" si="21">AD3+AE4</f>
        <v>197813.59483314143</v>
      </c>
      <c r="AF3" s="1">
        <f t="shared" ref="AF3" si="22">AE3+AF4</f>
        <v>237376.3137997697</v>
      </c>
      <c r="AG3" s="1">
        <f t="shared" ref="AG3" si="23">AF3+AG4</f>
        <v>284851.57655972365</v>
      </c>
      <c r="AH3" s="1">
        <f t="shared" ref="AH3" si="24">AG3+AH4</f>
        <v>341821.8918716684</v>
      </c>
      <c r="AI3" s="1">
        <f t="shared" ref="AI3" si="25">AH3+AI4</f>
        <v>410186.27024600207</v>
      </c>
      <c r="AJ3" s="1">
        <f t="shared" ref="AJ3" si="26">AI3+AJ4</f>
        <v>492223.52429520246</v>
      </c>
      <c r="AK3" s="1">
        <f t="shared" ref="AK3" si="27">AJ3+AK4</f>
        <v>590668.2291542429</v>
      </c>
      <c r="AL3" s="1">
        <f t="shared" ref="AL3" si="28">AK3+AL4</f>
        <v>708801.8749850915</v>
      </c>
      <c r="AM3" s="1"/>
      <c r="AN3" s="1"/>
      <c r="AO3" s="1"/>
      <c r="AP3" s="1"/>
    </row>
    <row r="4" spans="1:44" x14ac:dyDescent="0.2">
      <c r="A4" t="s">
        <v>2</v>
      </c>
      <c r="B4" s="1"/>
      <c r="C4" s="1">
        <f>B3*C2</f>
        <v>200</v>
      </c>
      <c r="D4" s="1">
        <f t="shared" ref="D4:N4" si="29">C3*D2</f>
        <v>240</v>
      </c>
      <c r="E4" s="1">
        <f t="shared" si="29"/>
        <v>288</v>
      </c>
      <c r="F4" s="1">
        <f t="shared" si="29"/>
        <v>345.6</v>
      </c>
      <c r="G4" s="1">
        <f t="shared" si="29"/>
        <v>414.72</v>
      </c>
      <c r="H4" s="1">
        <f t="shared" si="29"/>
        <v>497.66399999999999</v>
      </c>
      <c r="I4" s="1">
        <f t="shared" si="29"/>
        <v>597.19679999999994</v>
      </c>
      <c r="J4" s="1">
        <f t="shared" si="29"/>
        <v>716.6361599999999</v>
      </c>
      <c r="K4" s="1">
        <f t="shared" si="29"/>
        <v>859.96339199999989</v>
      </c>
      <c r="L4" s="1">
        <f t="shared" si="29"/>
        <v>1031.9560703999998</v>
      </c>
      <c r="M4" s="1">
        <f t="shared" si="29"/>
        <v>1238.3472844799999</v>
      </c>
      <c r="N4" s="1">
        <f t="shared" si="29"/>
        <v>1486.0167413759998</v>
      </c>
      <c r="O4" s="1">
        <f t="shared" ref="O4:Y4" si="30">N3*O2</f>
        <v>1783.2200896511997</v>
      </c>
      <c r="P4" s="1">
        <f t="shared" si="30"/>
        <v>2139.8641075814398</v>
      </c>
      <c r="Q4" s="1">
        <f t="shared" si="30"/>
        <v>2567.836929097728</v>
      </c>
      <c r="R4" s="1">
        <f t="shared" si="30"/>
        <v>3081.4043149172735</v>
      </c>
      <c r="S4" s="1">
        <f t="shared" si="30"/>
        <v>3697.6851779007284</v>
      </c>
      <c r="T4" s="1">
        <f t="shared" si="30"/>
        <v>4437.2222134808735</v>
      </c>
      <c r="U4" s="1">
        <f t="shared" si="30"/>
        <v>5324.666656177048</v>
      </c>
      <c r="V4" s="1">
        <f t="shared" si="30"/>
        <v>6389.5999874124573</v>
      </c>
      <c r="W4" s="1">
        <f t="shared" si="30"/>
        <v>7667.5199848949487</v>
      </c>
      <c r="X4" s="1">
        <f t="shared" si="30"/>
        <v>9201.0239818739392</v>
      </c>
      <c r="Y4" s="1">
        <f t="shared" si="30"/>
        <v>11041.228778248726</v>
      </c>
      <c r="Z4" s="1">
        <f t="shared" ref="Z4:AL4" si="31">Y3*Z2</f>
        <v>13249.474533898472</v>
      </c>
      <c r="AA4" s="1">
        <f t="shared" si="31"/>
        <v>15899.369440678165</v>
      </c>
      <c r="AB4" s="1">
        <f t="shared" si="31"/>
        <v>19079.243328813795</v>
      </c>
      <c r="AC4" s="1">
        <f t="shared" si="31"/>
        <v>22895.091994576556</v>
      </c>
      <c r="AD4" s="1">
        <f t="shared" si="31"/>
        <v>27474.110393491865</v>
      </c>
      <c r="AE4" s="1">
        <f t="shared" si="31"/>
        <v>32968.932472190238</v>
      </c>
      <c r="AF4" s="1">
        <f t="shared" si="31"/>
        <v>39562.718966628287</v>
      </c>
      <c r="AG4" s="1">
        <f t="shared" si="31"/>
        <v>47475.262759953941</v>
      </c>
      <c r="AH4" s="1">
        <f t="shared" si="31"/>
        <v>56970.315311944731</v>
      </c>
      <c r="AI4" s="1">
        <f t="shared" si="31"/>
        <v>68364.378374333683</v>
      </c>
      <c r="AJ4" s="1">
        <f t="shared" si="31"/>
        <v>82037.254049200419</v>
      </c>
      <c r="AK4" s="1">
        <f t="shared" si="31"/>
        <v>98444.704859040503</v>
      </c>
      <c r="AL4" s="1">
        <f t="shared" si="31"/>
        <v>118133.64583084859</v>
      </c>
      <c r="AM4" s="1"/>
      <c r="AN4" s="1"/>
      <c r="AO4" s="1"/>
      <c r="AP4" s="1"/>
    </row>
    <row r="5" spans="1:44" x14ac:dyDescent="0.2">
      <c r="A5" t="s">
        <v>7</v>
      </c>
      <c r="B5" s="1"/>
      <c r="C5" s="1">
        <f>B3+C4/2</f>
        <v>1100</v>
      </c>
      <c r="D5" s="1">
        <f t="shared" ref="D5:I5" si="32">C3+D4/2</f>
        <v>1320</v>
      </c>
      <c r="E5" s="1">
        <f t="shared" si="32"/>
        <v>1584</v>
      </c>
      <c r="F5" s="1">
        <f t="shared" si="32"/>
        <v>1900.8</v>
      </c>
      <c r="G5" s="1">
        <f t="shared" si="32"/>
        <v>2280.96</v>
      </c>
      <c r="H5" s="1">
        <f t="shared" si="32"/>
        <v>2737.1519999999996</v>
      </c>
      <c r="I5" s="1">
        <f t="shared" si="32"/>
        <v>3284.5823999999993</v>
      </c>
      <c r="J5" s="1">
        <f t="shared" ref="J5" si="33">I3+J4/2</f>
        <v>3941.4988799999992</v>
      </c>
      <c r="K5" s="1">
        <f t="shared" ref="K5" si="34">J3+K4/2</f>
        <v>4729.798655999999</v>
      </c>
      <c r="L5" s="1">
        <f t="shared" ref="L5" si="35">K3+L4/2</f>
        <v>5675.7583871999987</v>
      </c>
      <c r="M5" s="1">
        <f t="shared" ref="M5" si="36">L3+M4/2</f>
        <v>6810.9100646399984</v>
      </c>
      <c r="N5" s="1">
        <f t="shared" ref="N5" si="37">M3+N4/2</f>
        <v>8173.0920775679979</v>
      </c>
      <c r="O5" s="1">
        <f t="shared" ref="O5" si="38">N3+O4/2</f>
        <v>9807.7104930815985</v>
      </c>
      <c r="P5" s="1">
        <f t="shared" ref="P5" si="39">O3+P4/2</f>
        <v>11769.252591697919</v>
      </c>
      <c r="Q5" s="1">
        <f t="shared" ref="Q5" si="40">P3+Q4/2</f>
        <v>14123.103110037502</v>
      </c>
      <c r="R5" s="1">
        <f t="shared" ref="R5" si="41">Q3+R4/2</f>
        <v>16947.723732045004</v>
      </c>
      <c r="S5" s="1">
        <f t="shared" ref="S5" si="42">R3+S4/2</f>
        <v>20337.268478454003</v>
      </c>
      <c r="T5" s="1">
        <f t="shared" ref="T5" si="43">S3+T4/2</f>
        <v>24404.722174144805</v>
      </c>
      <c r="U5" s="1">
        <f t="shared" ref="U5" si="44">T3+U4/2</f>
        <v>29285.666608973763</v>
      </c>
      <c r="V5" s="1">
        <f t="shared" ref="V5" si="45">U3+V4/2</f>
        <v>35142.799930768517</v>
      </c>
      <c r="W5" s="1">
        <f t="shared" ref="W5" si="46">V3+W4/2</f>
        <v>42171.359916922214</v>
      </c>
      <c r="X5" s="1">
        <f t="shared" ref="X5" si="47">W3+X4/2</f>
        <v>50605.63190030666</v>
      </c>
      <c r="Y5" s="1">
        <f t="shared" ref="Y5" si="48">X3+Y4/2</f>
        <v>60726.758280367991</v>
      </c>
      <c r="Z5" s="1">
        <f t="shared" ref="Z5" si="49">Y3+Z4/2</f>
        <v>72872.109936441586</v>
      </c>
      <c r="AA5" s="1">
        <f t="shared" ref="AA5" si="50">Z3+AA4/2</f>
        <v>87446.531923729897</v>
      </c>
      <c r="AB5" s="1">
        <f t="shared" ref="AB5" si="51">AA3+AB4/2</f>
        <v>104935.83830847587</v>
      </c>
      <c r="AC5" s="1">
        <f t="shared" ref="AC5" si="52">AB3+AC4/2</f>
        <v>125923.00597017106</v>
      </c>
      <c r="AD5" s="1">
        <f t="shared" ref="AD5" si="53">AC3+AD4/2</f>
        <v>151107.60716420526</v>
      </c>
      <c r="AE5" s="1">
        <f t="shared" ref="AE5" si="54">AD3+AE4/2</f>
        <v>181329.12859704631</v>
      </c>
      <c r="AF5" s="1">
        <f t="shared" ref="AF5" si="55">AE3+AF4/2</f>
        <v>217594.95431645558</v>
      </c>
      <c r="AG5" s="1">
        <f t="shared" ref="AG5" si="56">AF3+AG4/2</f>
        <v>261113.94517974666</v>
      </c>
      <c r="AH5" s="1">
        <f t="shared" ref="AH5" si="57">AG3+AH4/2</f>
        <v>313336.73421569599</v>
      </c>
      <c r="AI5" s="1">
        <f t="shared" ref="AI5" si="58">AH3+AI4/2</f>
        <v>376004.08105883526</v>
      </c>
      <c r="AJ5" s="1">
        <f t="shared" ref="AJ5" si="59">AI3+AJ4/2</f>
        <v>451204.89727060229</v>
      </c>
      <c r="AK5" s="1">
        <f t="shared" ref="AK5" si="60">AJ3+AK4/2</f>
        <v>541445.87672472268</v>
      </c>
      <c r="AL5" s="1">
        <f t="shared" ref="AL5" si="61">AK3+AL4/2</f>
        <v>649735.05206966714</v>
      </c>
      <c r="AM5" s="1"/>
      <c r="AN5" s="1"/>
      <c r="AO5" s="1"/>
      <c r="AP5" s="1"/>
    </row>
    <row r="6" spans="1:44" x14ac:dyDescent="0.2">
      <c r="A6" t="s">
        <v>13</v>
      </c>
      <c r="B6" s="1">
        <v>1</v>
      </c>
      <c r="C6" s="1">
        <f>B6</f>
        <v>1</v>
      </c>
      <c r="D6" s="1">
        <f t="shared" ref="D6:N6" si="62">C6</f>
        <v>1</v>
      </c>
      <c r="E6" s="1">
        <f t="shared" si="62"/>
        <v>1</v>
      </c>
      <c r="F6" s="1">
        <f t="shared" si="62"/>
        <v>1</v>
      </c>
      <c r="G6" s="1">
        <f t="shared" si="62"/>
        <v>1</v>
      </c>
      <c r="H6" s="1">
        <f t="shared" si="62"/>
        <v>1</v>
      </c>
      <c r="I6" s="1">
        <f t="shared" si="62"/>
        <v>1</v>
      </c>
      <c r="J6" s="1">
        <f t="shared" si="62"/>
        <v>1</v>
      </c>
      <c r="K6" s="1">
        <f t="shared" si="62"/>
        <v>1</v>
      </c>
      <c r="L6" s="1">
        <f t="shared" si="62"/>
        <v>1</v>
      </c>
      <c r="M6" s="1">
        <f t="shared" si="62"/>
        <v>1</v>
      </c>
      <c r="N6" s="1">
        <f t="shared" si="62"/>
        <v>1</v>
      </c>
      <c r="O6" s="1">
        <f t="shared" ref="O6:Y6" si="63">N6</f>
        <v>1</v>
      </c>
      <c r="P6" s="1">
        <f t="shared" si="63"/>
        <v>1</v>
      </c>
      <c r="Q6" s="1">
        <f t="shared" si="63"/>
        <v>1</v>
      </c>
      <c r="R6" s="1">
        <f t="shared" si="63"/>
        <v>1</v>
      </c>
      <c r="S6" s="1">
        <f t="shared" si="63"/>
        <v>1</v>
      </c>
      <c r="T6" s="1">
        <f t="shared" si="63"/>
        <v>1</v>
      </c>
      <c r="U6" s="1">
        <f t="shared" si="63"/>
        <v>1</v>
      </c>
      <c r="V6" s="1">
        <f t="shared" si="63"/>
        <v>1</v>
      </c>
      <c r="W6" s="1">
        <f t="shared" si="63"/>
        <v>1</v>
      </c>
      <c r="X6" s="1">
        <f t="shared" si="63"/>
        <v>1</v>
      </c>
      <c r="Y6" s="1">
        <f t="shared" si="63"/>
        <v>1</v>
      </c>
      <c r="Z6" s="1">
        <f t="shared" ref="Z6:AL6" si="64">Y6</f>
        <v>1</v>
      </c>
      <c r="AA6" s="1">
        <f t="shared" si="64"/>
        <v>1</v>
      </c>
      <c r="AB6" s="1">
        <f t="shared" si="64"/>
        <v>1</v>
      </c>
      <c r="AC6" s="1">
        <f t="shared" si="64"/>
        <v>1</v>
      </c>
      <c r="AD6" s="1">
        <f t="shared" si="64"/>
        <v>1</v>
      </c>
      <c r="AE6" s="1">
        <f t="shared" si="64"/>
        <v>1</v>
      </c>
      <c r="AF6" s="1">
        <f t="shared" si="64"/>
        <v>1</v>
      </c>
      <c r="AG6" s="1">
        <f t="shared" si="64"/>
        <v>1</v>
      </c>
      <c r="AH6" s="1">
        <f t="shared" si="64"/>
        <v>1</v>
      </c>
      <c r="AI6" s="1">
        <f t="shared" si="64"/>
        <v>1</v>
      </c>
      <c r="AJ6" s="1">
        <f t="shared" si="64"/>
        <v>1</v>
      </c>
      <c r="AK6" s="1">
        <f t="shared" si="64"/>
        <v>1</v>
      </c>
      <c r="AL6" s="1">
        <f t="shared" si="64"/>
        <v>1</v>
      </c>
      <c r="AM6" s="1"/>
      <c r="AN6" s="1"/>
      <c r="AO6" s="1"/>
      <c r="AP6" s="1"/>
    </row>
    <row r="7" spans="1:44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4" x14ac:dyDescent="0.2">
      <c r="A8" t="s">
        <v>3</v>
      </c>
      <c r="B8" s="2">
        <f>POWER(1 + 0.2,1/12)-1</f>
        <v>1.5309470499731193E-2</v>
      </c>
    </row>
    <row r="9" spans="1:44" x14ac:dyDescent="0.2">
      <c r="A9" t="s">
        <v>8</v>
      </c>
      <c r="B9" s="3">
        <v>1</v>
      </c>
      <c r="C9" s="3">
        <f>B9/(1+$B8)</f>
        <v>0.98492137526088874</v>
      </c>
      <c r="D9" s="3">
        <f>C9/(1+$B8)</f>
        <v>0.97007011544580046</v>
      </c>
      <c r="E9" s="3">
        <f>D9/(1+$B8)</f>
        <v>0.9554427922043669</v>
      </c>
      <c r="F9" s="3">
        <f>E9/(1+$B8)</f>
        <v>0.94103602888102855</v>
      </c>
      <c r="G9" s="3">
        <f>F9/(1+$B8)</f>
        <v>0.92684649973554811</v>
      </c>
      <c r="H9" s="3">
        <f>G9/(1+$B8)</f>
        <v>0.91287092917527701</v>
      </c>
      <c r="I9" s="3">
        <f>H9/(1+$B8)</f>
        <v>0.89910609099899919</v>
      </c>
      <c r="J9" s="3">
        <f>I9/(1+$B8)</f>
        <v>0.88554880765217603</v>
      </c>
      <c r="K9" s="3">
        <f>J9/(1+$B8)</f>
        <v>0.8721959494934215</v>
      </c>
      <c r="L9" s="3">
        <f>K9/(1+$B8)</f>
        <v>0.85904443407203734</v>
      </c>
      <c r="M9" s="3">
        <f>L9/(1+$B8)</f>
        <v>0.84609122541644288</v>
      </c>
      <c r="N9" s="3">
        <f>M9/(1+$B8)</f>
        <v>0.83333333333333359</v>
      </c>
      <c r="O9" s="3">
        <f>N9/(1+$B8)</f>
        <v>0.82076781271740751</v>
      </c>
      <c r="P9" s="3">
        <f>O9/(1+$B8)</f>
        <v>0.80839176287150061</v>
      </c>
      <c r="Q9" s="3">
        <f>P9/(1+$B8)</f>
        <v>0.79620232683697267</v>
      </c>
      <c r="R9" s="3">
        <f>Q9/(1+$B8)</f>
        <v>0.78419669073419074</v>
      </c>
      <c r="S9" s="3">
        <f>R9/(1+$B8)</f>
        <v>0.77237208311295702</v>
      </c>
      <c r="T9" s="3">
        <f>S9/(1+$B8)</f>
        <v>0.76072577431273114</v>
      </c>
      <c r="U9" s="3">
        <f>T9/(1+$B8)</f>
        <v>0.74925507583249962</v>
      </c>
      <c r="V9" s="3">
        <f>U9/(1+$B8)</f>
        <v>0.73795733971014699</v>
      </c>
      <c r="W9" s="3">
        <f>V9/(1+$B8)</f>
        <v>0.72682995791118488</v>
      </c>
      <c r="X9" s="3">
        <f>W9/(1+$B8)</f>
        <v>0.71587036172669805</v>
      </c>
      <c r="Y9" s="3">
        <f>X9/(1+$B8)</f>
        <v>0.70507602118036938</v>
      </c>
      <c r="Z9" s="3">
        <f>Y9/(1+$B8)</f>
        <v>0.69444444444444497</v>
      </c>
      <c r="AA9" s="3">
        <f>Z9/(1+$B8)</f>
        <v>0.68397317726450657</v>
      </c>
      <c r="AB9" s="3">
        <f>AA9/(1+$B8)</f>
        <v>0.67365980239291745</v>
      </c>
      <c r="AC9" s="3">
        <f>AB9/(1+$B8)</f>
        <v>0.66350193903081078</v>
      </c>
      <c r="AD9" s="3">
        <f>AC9/(1+$B8)</f>
        <v>0.65349724227849249</v>
      </c>
      <c r="AE9" s="3">
        <f>AD9/(1+$B8)</f>
        <v>0.643643402594131</v>
      </c>
      <c r="AF9" s="3">
        <f>AE9/(1+$B8)</f>
        <v>0.63393814526060943</v>
      </c>
      <c r="AG9" s="3">
        <f>AF9/(1+$B8)</f>
        <v>0.6243792298604165</v>
      </c>
      <c r="AH9" s="3">
        <f>AG9/(1+$B8)</f>
        <v>0.61496444975845599</v>
      </c>
      <c r="AI9" s="3">
        <f>AH9/(1+$B8)</f>
        <v>0.60569163159265416</v>
      </c>
      <c r="AJ9" s="3">
        <f>AI9/(1+$B8)</f>
        <v>0.59655863477224846</v>
      </c>
      <c r="AK9" s="3">
        <f>AJ9/(1+$B8)</f>
        <v>0.58756335098364121</v>
      </c>
      <c r="AL9" s="3">
        <f>AK9/(1+$B8)</f>
        <v>0.57870370370370416</v>
      </c>
      <c r="AM9" s="3"/>
      <c r="AN9" s="3"/>
      <c r="AO9" s="3"/>
      <c r="AP9" s="3"/>
    </row>
    <row r="10" spans="1:44" x14ac:dyDescent="0.2">
      <c r="A10" t="s">
        <v>9</v>
      </c>
      <c r="B10" s="5">
        <f>0.023</f>
        <v>2.3E-2</v>
      </c>
      <c r="C10" s="5">
        <f>$B10*C$9</f>
        <v>2.2653191631000439E-2</v>
      </c>
      <c r="D10" s="5">
        <f t="shared" ref="D10:S11" si="65">$B10*D$9</f>
        <v>2.2311612655253409E-2</v>
      </c>
      <c r="E10" s="5">
        <f t="shared" si="65"/>
        <v>2.1975184220700439E-2</v>
      </c>
      <c r="F10" s="5">
        <f t="shared" si="65"/>
        <v>2.1643828664263655E-2</v>
      </c>
      <c r="G10" s="5">
        <f t="shared" si="65"/>
        <v>2.1317469493917607E-2</v>
      </c>
      <c r="H10" s="5">
        <f t="shared" si="65"/>
        <v>2.0996031371031371E-2</v>
      </c>
      <c r="I10" s="5">
        <f t="shared" si="65"/>
        <v>2.0679440092976981E-2</v>
      </c>
      <c r="J10" s="5">
        <f t="shared" si="65"/>
        <v>2.0367622576000048E-2</v>
      </c>
      <c r="K10" s="5">
        <f t="shared" si="65"/>
        <v>2.0060506838348695E-2</v>
      </c>
      <c r="L10" s="5">
        <f t="shared" si="65"/>
        <v>1.9758021983656858E-2</v>
      </c>
      <c r="M10" s="5">
        <f t="shared" si="65"/>
        <v>1.9460098184578185E-2</v>
      </c>
      <c r="N10" s="5">
        <f t="shared" si="65"/>
        <v>1.9166666666666672E-2</v>
      </c>
      <c r="O10" s="5">
        <f t="shared" si="65"/>
        <v>1.8877659692500371E-2</v>
      </c>
      <c r="P10" s="5">
        <f t="shared" si="65"/>
        <v>1.8593010546044515E-2</v>
      </c>
      <c r="Q10" s="5">
        <f t="shared" si="65"/>
        <v>1.8312653517250373E-2</v>
      </c>
      <c r="R10" s="5">
        <f t="shared" si="65"/>
        <v>1.8036523886886386E-2</v>
      </c>
      <c r="S10" s="5">
        <f t="shared" si="65"/>
        <v>1.7764557911598013E-2</v>
      </c>
      <c r="T10" s="5">
        <f t="shared" ref="O10:AD11" si="66">$B10*T$9</f>
        <v>1.7496692809192815E-2</v>
      </c>
      <c r="U10" s="5">
        <f t="shared" si="66"/>
        <v>1.723286674414749E-2</v>
      </c>
      <c r="V10" s="5">
        <f t="shared" si="66"/>
        <v>1.6973018813333379E-2</v>
      </c>
      <c r="W10" s="5">
        <f t="shared" si="66"/>
        <v>1.671708903195725E-2</v>
      </c>
      <c r="X10" s="5">
        <f t="shared" si="66"/>
        <v>1.6465018319714055E-2</v>
      </c>
      <c r="Y10" s="5">
        <f t="shared" si="66"/>
        <v>1.6216748487148495E-2</v>
      </c>
      <c r="Z10" s="5">
        <f t="shared" si="66"/>
        <v>1.5972222222222235E-2</v>
      </c>
      <c r="AA10" s="5">
        <f t="shared" si="66"/>
        <v>1.573138307708365E-2</v>
      </c>
      <c r="AB10" s="5">
        <f t="shared" si="66"/>
        <v>1.5494175455037101E-2</v>
      </c>
      <c r="AC10" s="5">
        <f t="shared" si="66"/>
        <v>1.5260544597708647E-2</v>
      </c>
      <c r="AD10" s="5">
        <f t="shared" si="66"/>
        <v>1.5030436572405327E-2</v>
      </c>
      <c r="AE10" s="5">
        <f>$B10*AE$9</f>
        <v>1.4803798259665013E-2</v>
      </c>
      <c r="AF10" s="5">
        <f>$B10*AF$9</f>
        <v>1.4580577340994017E-2</v>
      </c>
      <c r="AG10" s="5">
        <f>$B10*AG$9</f>
        <v>1.4360722286789579E-2</v>
      </c>
      <c r="AH10" s="5">
        <f>$B10*AH$9</f>
        <v>1.4144182344444487E-2</v>
      </c>
      <c r="AI10" s="5">
        <f>$B10*AI$9</f>
        <v>1.3930907526631045E-2</v>
      </c>
      <c r="AJ10" s="5">
        <f>$B10*AJ$9</f>
        <v>1.3720848599761715E-2</v>
      </c>
      <c r="AK10" s="5">
        <f>$B10*AK$9</f>
        <v>1.3513957072623747E-2</v>
      </c>
      <c r="AL10" s="5">
        <f>$B10*AL$9</f>
        <v>1.3310185185185196E-2</v>
      </c>
      <c r="AM10" s="5"/>
      <c r="AN10" s="5"/>
      <c r="AO10" s="5"/>
      <c r="AP10" s="5"/>
    </row>
    <row r="11" spans="1:44" x14ac:dyDescent="0.2">
      <c r="A11" t="s">
        <v>10</v>
      </c>
      <c r="B11" s="5">
        <v>7.2999999999999995E-2</v>
      </c>
      <c r="C11" s="5">
        <f>$B11*C$9</f>
        <v>7.1899260394044873E-2</v>
      </c>
      <c r="D11" s="5">
        <f t="shared" si="65"/>
        <v>7.0815118427543428E-2</v>
      </c>
      <c r="E11" s="5">
        <f t="shared" si="65"/>
        <v>6.9747323830918778E-2</v>
      </c>
      <c r="F11" s="5">
        <f t="shared" si="65"/>
        <v>6.8695630108315087E-2</v>
      </c>
      <c r="G11" s="5">
        <f t="shared" si="65"/>
        <v>6.7659794480695007E-2</v>
      </c>
      <c r="H11" s="5">
        <f t="shared" si="65"/>
        <v>6.6639577829795224E-2</v>
      </c>
      <c r="I11" s="5">
        <f t="shared" si="65"/>
        <v>6.5634744642926943E-2</v>
      </c>
      <c r="J11" s="5">
        <f t="shared" si="65"/>
        <v>6.4645062958608848E-2</v>
      </c>
      <c r="K11" s="5">
        <f t="shared" si="65"/>
        <v>6.367030431301976E-2</v>
      </c>
      <c r="L11" s="5">
        <f t="shared" si="65"/>
        <v>6.2710243687258721E-2</v>
      </c>
      <c r="M11" s="5">
        <f t="shared" si="65"/>
        <v>6.1764659455400328E-2</v>
      </c>
      <c r="N11" s="5">
        <f t="shared" si="65"/>
        <v>6.083333333333335E-2</v>
      </c>
      <c r="O11" s="5">
        <f t="shared" si="66"/>
        <v>5.9916050328370746E-2</v>
      </c>
      <c r="P11" s="5">
        <f t="shared" si="66"/>
        <v>5.9012598689619541E-2</v>
      </c>
      <c r="Q11" s="5">
        <f t="shared" si="66"/>
        <v>5.8122769859099005E-2</v>
      </c>
      <c r="R11" s="5">
        <f t="shared" si="66"/>
        <v>5.7246358423595919E-2</v>
      </c>
      <c r="S11" s="5">
        <f t="shared" si="66"/>
        <v>5.6383162067245862E-2</v>
      </c>
      <c r="T11" s="5">
        <f t="shared" si="66"/>
        <v>5.553298152482937E-2</v>
      </c>
      <c r="U11" s="5">
        <f t="shared" si="66"/>
        <v>5.4695620535772468E-2</v>
      </c>
      <c r="V11" s="5">
        <f t="shared" si="66"/>
        <v>5.387088579884073E-2</v>
      </c>
      <c r="W11" s="5">
        <f t="shared" si="66"/>
        <v>5.3058586927516492E-2</v>
      </c>
      <c r="X11" s="5">
        <f t="shared" si="66"/>
        <v>5.2258536406048953E-2</v>
      </c>
      <c r="Y11" s="5">
        <f t="shared" si="66"/>
        <v>5.1470549546166963E-2</v>
      </c>
      <c r="Z11" s="5">
        <f>$B11*Z$9</f>
        <v>5.0694444444444479E-2</v>
      </c>
      <c r="AA11" s="5">
        <f>$B11*AA$9</f>
        <v>4.9930041940308978E-2</v>
      </c>
      <c r="AB11" s="5">
        <f>$B11*AB$9</f>
        <v>4.917716557468297E-2</v>
      </c>
      <c r="AC11" s="5">
        <f>$B11*AC$9</f>
        <v>4.8435641549249182E-2</v>
      </c>
      <c r="AD11" s="5">
        <f>$B11*AD$9</f>
        <v>4.7705298686329951E-2</v>
      </c>
      <c r="AE11" s="5">
        <f>$B11*AE$9</f>
        <v>4.6985968389371559E-2</v>
      </c>
      <c r="AF11" s="5">
        <f>$B11*AF$9</f>
        <v>4.6277484604024484E-2</v>
      </c>
      <c r="AG11" s="5">
        <f>$B11*AG$9</f>
        <v>4.55796837798104E-2</v>
      </c>
      <c r="AH11" s="5">
        <f>$B11*AH$9</f>
        <v>4.4892404832367283E-2</v>
      </c>
      <c r="AI11" s="5">
        <f>$B11*AI$9</f>
        <v>4.4215489106263751E-2</v>
      </c>
      <c r="AJ11" s="5">
        <f>$B11*AJ$9</f>
        <v>4.3548780338374136E-2</v>
      </c>
      <c r="AK11" s="5">
        <f>$B11*AK$9</f>
        <v>4.2892124621805805E-2</v>
      </c>
      <c r="AL11" s="5">
        <f>$B11*AL$9</f>
        <v>4.2245370370370398E-2</v>
      </c>
      <c r="AM11" s="5"/>
      <c r="AN11" s="5"/>
      <c r="AO11" s="5"/>
      <c r="AP11" s="5"/>
    </row>
    <row r="13" spans="1:44" x14ac:dyDescent="0.2">
      <c r="B13" s="7" t="s">
        <v>11</v>
      </c>
    </row>
    <row r="14" spans="1:44" x14ac:dyDescent="0.2">
      <c r="A14" t="s">
        <v>4</v>
      </c>
      <c r="B14" s="8">
        <f>SUM(C14:AL14)</f>
        <v>56052.753030895357</v>
      </c>
      <c r="C14" s="4">
        <f>C5*C10</f>
        <v>24.918510794100484</v>
      </c>
      <c r="D14" s="4">
        <f>D5*D10</f>
        <v>29.4513287049345</v>
      </c>
      <c r="E14" s="4">
        <f>E5*E10</f>
        <v>34.808691805589497</v>
      </c>
      <c r="F14" s="4">
        <f>F5*F10</f>
        <v>41.140589525032354</v>
      </c>
      <c r="G14" s="4">
        <f>G5*G10</f>
        <v>48.624295216846306</v>
      </c>
      <c r="H14" s="4">
        <f>H5*H10</f>
        <v>57.469329259281253</v>
      </c>
      <c r="I14" s="4">
        <f>I5*I10</f>
        <v>67.923324971246544</v>
      </c>
      <c r="J14" s="4">
        <f>J5*J10</f>
        <v>80.278961571566882</v>
      </c>
      <c r="K14" s="4">
        <f>K5*K10</f>
        <v>94.882158282700445</v>
      </c>
      <c r="L14" s="4">
        <f>L5*L10</f>
        <v>112.14175898822236</v>
      </c>
      <c r="M14" s="4">
        <f>M5*M10</f>
        <v>132.54097858422611</v>
      </c>
      <c r="N14" s="4">
        <f>N5*N10</f>
        <v>156.65093148672</v>
      </c>
      <c r="O14" s="4">
        <f>O5*O10</f>
        <v>185.14662105095942</v>
      </c>
      <c r="P14" s="4">
        <f>P5*P10</f>
        <v>218.82583755650117</v>
      </c>
      <c r="Q14" s="4">
        <f>Q5*Q10</f>
        <v>258.63149384251795</v>
      </c>
      <c r="R14" s="4">
        <f>R5*R10</f>
        <v>305.678023921381</v>
      </c>
      <c r="S14" s="4">
        <f>S5*S10</f>
        <v>361.28258364921294</v>
      </c>
      <c r="T14" s="4">
        <f>T5*T10</f>
        <v>427.00192697470783</v>
      </c>
      <c r="U14" s="4">
        <f>U5*U10</f>
        <v>504.67599018597451</v>
      </c>
      <c r="V14" s="4">
        <f>V5*V10</f>
        <v>596.47940437814498</v>
      </c>
      <c r="W14" s="4">
        <f>W5*W10</f>
        <v>704.98237832990196</v>
      </c>
      <c r="X14" s="4">
        <f>X5*X10</f>
        <v>833.22265631925518</v>
      </c>
      <c r="Y14" s="4">
        <f>Y5*Y10</f>
        <v>984.79056547258995</v>
      </c>
      <c r="Z14" s="4">
        <f>Z5*Z10</f>
        <v>1163.9295337070541</v>
      </c>
      <c r="AA14" s="4">
        <f>AA5*AA10</f>
        <v>1375.6548924546196</v>
      </c>
      <c r="AB14" s="4">
        <f>AB5*AB10</f>
        <v>1625.8942902729286</v>
      </c>
      <c r="AC14" s="4">
        <f>AC5*AC10</f>
        <v>1921.6536484853277</v>
      </c>
      <c r="AD14" s="4">
        <f>AD5*AD10</f>
        <v>2271.2133050895281</v>
      </c>
      <c r="AE14" s="4">
        <f>AE5*AE10</f>
        <v>2684.3598383515277</v>
      </c>
      <c r="AF14" s="4">
        <f>AF5*AF10</f>
        <v>3172.6600604211403</v>
      </c>
      <c r="AG14" s="4">
        <f>AG5*AG10</f>
        <v>3749.7848519343402</v>
      </c>
      <c r="AH14" s="4">
        <f>AH5*AH10</f>
        <v>4431.8919039595421</v>
      </c>
      <c r="AI14" s="4">
        <f>AI5*AI10</f>
        <v>5238.0780828665174</v>
      </c>
      <c r="AJ14" s="4">
        <f>AJ5*AJ10</f>
        <v>6190.9140829209719</v>
      </c>
      <c r="AK14" s="4">
        <f>AK5*AK10</f>
        <v>7317.0763352070317</v>
      </c>
      <c r="AL14" s="4">
        <f>AL5*AL10</f>
        <v>8648.0938643532154</v>
      </c>
      <c r="AM14" s="4"/>
      <c r="AN14" s="4"/>
      <c r="AO14" s="4"/>
      <c r="AP14" s="4"/>
    </row>
    <row r="15" spans="1:44" x14ac:dyDescent="0.2">
      <c r="A15" t="s">
        <v>5</v>
      </c>
      <c r="B15" s="8">
        <f t="shared" ref="B15:B16" si="67">SUM(C15:AL15)</f>
        <v>32346.647994113529</v>
      </c>
      <c r="C15" s="4">
        <f>C4*C11</f>
        <v>14.379852078808975</v>
      </c>
      <c r="D15" s="4">
        <f>D4*D11</f>
        <v>16.995628422610423</v>
      </c>
      <c r="E15" s="4">
        <f>E4*E11</f>
        <v>20.087229263304607</v>
      </c>
      <c r="F15" s="4">
        <f>F4*F11</f>
        <v>23.741209765433695</v>
      </c>
      <c r="G15" s="4">
        <f>G4*G11</f>
        <v>28.059869967033833</v>
      </c>
      <c r="H15" s="4">
        <f>H4*H11</f>
        <v>33.164118861087211</v>
      </c>
      <c r="I15" s="4">
        <f>I4*I11</f>
        <v>39.196859469573106</v>
      </c>
      <c r="J15" s="4">
        <f>J4*J11</f>
        <v>46.326989681615679</v>
      </c>
      <c r="K15" s="4">
        <f>K4*K11</f>
        <v>54.754130866696698</v>
      </c>
      <c r="L15" s="4">
        <f>L4*L11</f>
        <v>64.714216649329899</v>
      </c>
      <c r="M15" s="4">
        <f>M4*M11</f>
        <v>76.48609831342695</v>
      </c>
      <c r="N15" s="4">
        <f>N4*N11</f>
        <v>90.399351767040017</v>
      </c>
      <c r="O15" s="4">
        <f>O4*O11</f>
        <v>106.84350463810307</v>
      </c>
      <c r="P15" s="4">
        <f>P4*P11</f>
        <v>126.27894183102437</v>
      </c>
      <c r="Q15" s="4">
        <f>Q4*Q11</f>
        <v>149.24979486564277</v>
      </c>
      <c r="R15" s="4">
        <f>R4*R11</f>
        <v>176.39917585976929</v>
      </c>
      <c r="S15" s="4">
        <f>S4*S11</f>
        <v>208.4871826592296</v>
      </c>
      <c r="T15" s="4">
        <f>T4*T11</f>
        <v>246.41217920279584</v>
      </c>
      <c r="U15" s="4">
        <f>U4*U11</f>
        <v>291.23594690574026</v>
      </c>
      <c r="V15" s="4">
        <f>V4*V11</f>
        <v>344.21341122217063</v>
      </c>
      <c r="W15" s="4">
        <f>W4*W11</f>
        <v>406.82777563701859</v>
      </c>
      <c r="X15" s="4">
        <f>X4*X11</f>
        <v>480.83204672968873</v>
      </c>
      <c r="Y15" s="4">
        <f>Y4*Y11</f>
        <v>568.29811288141559</v>
      </c>
      <c r="Z15" s="4">
        <f>Z4*Z11</f>
        <v>671.674750676798</v>
      </c>
      <c r="AA15" s="4">
        <f>AA4*AA11</f>
        <v>793.85618299752764</v>
      </c>
      <c r="AB15" s="4">
        <f>AB4*AB11</f>
        <v>938.2631082207414</v>
      </c>
      <c r="AC15" s="4">
        <f>AC4*AC11</f>
        <v>1108.9384690863947</v>
      </c>
      <c r="AD15" s="4">
        <f>AD4*AD11</f>
        <v>1310.6606424627314</v>
      </c>
      <c r="AE15" s="4">
        <f>AE4*AE11</f>
        <v>1549.0772189696561</v>
      </c>
      <c r="AF15" s="4">
        <f>AF4*AF11</f>
        <v>1830.8631178714879</v>
      </c>
      <c r="AG15" s="4">
        <f>AG4*AG11</f>
        <v>2163.9074639621094</v>
      </c>
      <c r="AH15" s="4">
        <f>AH4*AH11</f>
        <v>2557.5344584114355</v>
      </c>
      <c r="AI15" s="4">
        <f>AI4*AI11</f>
        <v>3022.764427266844</v>
      </c>
      <c r="AJ15" s="4">
        <f>AJ4*AJ11</f>
        <v>3572.6223561520233</v>
      </c>
      <c r="AK15" s="4">
        <f>AK4*AK11</f>
        <v>4222.5025491708566</v>
      </c>
      <c r="AL15" s="4">
        <f>AL4*AL11</f>
        <v>4990.5996213263616</v>
      </c>
      <c r="AM15" s="4"/>
      <c r="AN15" s="4"/>
      <c r="AO15" s="4"/>
      <c r="AP15" s="4"/>
    </row>
    <row r="16" spans="1:44" x14ac:dyDescent="0.2">
      <c r="A16" t="s">
        <v>6</v>
      </c>
      <c r="B16" s="8">
        <f t="shared" si="67"/>
        <v>177906.56396762439</v>
      </c>
      <c r="C16" s="4">
        <f>C5*C6*C11</f>
        <v>79.089186433449356</v>
      </c>
      <c r="D16" s="4">
        <f t="shared" ref="D16:AL16" si="68">D5*D6*D11</f>
        <v>93.475956324357327</v>
      </c>
      <c r="E16" s="4">
        <f t="shared" si="68"/>
        <v>110.47976094817534</v>
      </c>
      <c r="F16" s="4">
        <f t="shared" si="68"/>
        <v>130.57665370988531</v>
      </c>
      <c r="G16" s="4">
        <f t="shared" si="68"/>
        <v>154.32928481868609</v>
      </c>
      <c r="H16" s="4">
        <f t="shared" si="68"/>
        <v>182.40265373597964</v>
      </c>
      <c r="I16" s="4">
        <f t="shared" si="68"/>
        <v>215.58272708265207</v>
      </c>
      <c r="J16" s="4">
        <f t="shared" si="68"/>
        <v>254.7984432488862</v>
      </c>
      <c r="K16" s="4">
        <f t="shared" si="68"/>
        <v>301.14771976683181</v>
      </c>
      <c r="L16" s="4">
        <f t="shared" si="68"/>
        <v>355.92819157131447</v>
      </c>
      <c r="M16" s="4">
        <f t="shared" si="68"/>
        <v>420.67354072384813</v>
      </c>
      <c r="N16" s="4">
        <f t="shared" si="68"/>
        <v>497.19643471872001</v>
      </c>
      <c r="O16" s="4">
        <f t="shared" si="68"/>
        <v>587.63927550956691</v>
      </c>
      <c r="P16" s="4">
        <f t="shared" si="68"/>
        <v>694.53418007063408</v>
      </c>
      <c r="Q16" s="4">
        <f t="shared" si="68"/>
        <v>820.87387176103516</v>
      </c>
      <c r="R16" s="4">
        <f t="shared" si="68"/>
        <v>970.19546722873099</v>
      </c>
      <c r="S16" s="4">
        <f t="shared" si="68"/>
        <v>1146.6795046257628</v>
      </c>
      <c r="T16" s="4">
        <f t="shared" si="68"/>
        <v>1355.2669856153771</v>
      </c>
      <c r="U16" s="4">
        <f t="shared" si="68"/>
        <v>1601.7977079815714</v>
      </c>
      <c r="V16" s="4">
        <f t="shared" si="68"/>
        <v>1893.1737617219387</v>
      </c>
      <c r="W16" s="4">
        <f t="shared" si="68"/>
        <v>2237.5527660036018</v>
      </c>
      <c r="X16" s="4">
        <f t="shared" si="68"/>
        <v>2644.5762570132879</v>
      </c>
      <c r="Y16" s="4">
        <f t="shared" si="68"/>
        <v>3125.6396208477854</v>
      </c>
      <c r="Z16" s="4">
        <f t="shared" si="68"/>
        <v>3694.2111287223884</v>
      </c>
      <c r="AA16" s="4">
        <f t="shared" si="68"/>
        <v>4366.2090064864014</v>
      </c>
      <c r="AB16" s="4">
        <f t="shared" si="68"/>
        <v>5160.4470952140782</v>
      </c>
      <c r="AC16" s="4">
        <f t="shared" si="68"/>
        <v>6099.1615799751698</v>
      </c>
      <c r="AD16" s="4">
        <f t="shared" si="68"/>
        <v>7208.6335335450231</v>
      </c>
      <c r="AE16" s="4">
        <f t="shared" si="68"/>
        <v>8519.9247043331088</v>
      </c>
      <c r="AF16" s="4">
        <f t="shared" si="68"/>
        <v>10069.747148293183</v>
      </c>
      <c r="AG16" s="4">
        <f t="shared" si="68"/>
        <v>11901.491051791601</v>
      </c>
      <c r="AH16" s="4">
        <f t="shared" si="68"/>
        <v>14066.439521262893</v>
      </c>
      <c r="AI16" s="4">
        <f t="shared" si="68"/>
        <v>16625.204349967644</v>
      </c>
      <c r="AJ16" s="4">
        <f t="shared" si="68"/>
        <v>19649.422958836127</v>
      </c>
      <c r="AK16" s="4">
        <f t="shared" si="68"/>
        <v>23223.764020439707</v>
      </c>
      <c r="AL16" s="4">
        <f t="shared" si="68"/>
        <v>27448.297917294985</v>
      </c>
      <c r="AM16" s="4"/>
      <c r="AN16" s="4"/>
      <c r="AO16" s="4"/>
      <c r="AP16" s="4"/>
    </row>
    <row r="18" spans="1:2" x14ac:dyDescent="0.2">
      <c r="A18" t="s">
        <v>14</v>
      </c>
      <c r="B18" s="9">
        <f>B14</f>
        <v>56052.753030895357</v>
      </c>
    </row>
    <row r="19" spans="1:2" x14ac:dyDescent="0.2">
      <c r="B19" s="9">
        <f t="shared" ref="B19:B20" si="69">B15</f>
        <v>32346.647994113529</v>
      </c>
    </row>
    <row r="20" spans="1:2" x14ac:dyDescent="0.2">
      <c r="B20" s="9">
        <f t="shared" si="69"/>
        <v>177906.56396762439</v>
      </c>
    </row>
    <row r="22" spans="1:2" x14ac:dyDescent="0.2">
      <c r="B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2017-04-26T20:24:46Z</dcterms:created>
  <dcterms:modified xsi:type="dcterms:W3CDTF">2017-05-01T13:02:23Z</dcterms:modified>
</cp:coreProperties>
</file>