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Documents\HD\Personal\School\Data Science Bootcamp\Level\Unit 3 - Stat Inference 1\"/>
    </mc:Choice>
  </mc:AlternateContent>
  <bookViews>
    <workbookView xWindow="0" yWindow="0" windowWidth="16100" windowHeight="7410"/>
  </bookViews>
  <sheets>
    <sheet name="Mortality Lab - Data" sheetId="1" r:id="rId1"/>
  </sheets>
  <calcPr calcId="152511"/>
</workbook>
</file>

<file path=xl/calcChain.xml><?xml version="1.0" encoding="utf-8"?>
<calcChain xmlns="http://schemas.openxmlformats.org/spreadsheetml/2006/main">
  <c r="T62" i="1" l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62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S61" i="1" l="1"/>
  <c r="W61" i="1" s="1"/>
  <c r="S59" i="1"/>
  <c r="S5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U61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U17" i="1" l="1"/>
  <c r="W17" i="1"/>
  <c r="W48" i="1"/>
  <c r="U48" i="1"/>
  <c r="W16" i="1"/>
  <c r="U16" i="1"/>
  <c r="W39" i="1"/>
  <c r="U39" i="1"/>
  <c r="U23" i="1"/>
  <c r="W23" i="1"/>
  <c r="W51" i="1"/>
  <c r="U51" i="1"/>
  <c r="W19" i="1"/>
  <c r="U19" i="1"/>
  <c r="W50" i="1"/>
  <c r="U50" i="1"/>
  <c r="W34" i="1"/>
  <c r="U34" i="1"/>
  <c r="W18" i="1"/>
  <c r="U18" i="1"/>
  <c r="U57" i="1"/>
  <c r="W57" i="1"/>
  <c r="U41" i="1"/>
  <c r="W41" i="1"/>
  <c r="U25" i="1"/>
  <c r="W25" i="1"/>
  <c r="U9" i="1"/>
  <c r="W9" i="1"/>
  <c r="W56" i="1"/>
  <c r="U56" i="1"/>
  <c r="W40" i="1"/>
  <c r="U40" i="1"/>
  <c r="W24" i="1"/>
  <c r="U24" i="1"/>
  <c r="W8" i="1"/>
  <c r="U8" i="1"/>
  <c r="W47" i="1"/>
  <c r="U47" i="1"/>
  <c r="W31" i="1"/>
  <c r="U31" i="1"/>
  <c r="W15" i="1"/>
  <c r="U15" i="1"/>
  <c r="U5" i="1"/>
  <c r="W5" i="1"/>
  <c r="W58" i="1"/>
  <c r="U58" i="1"/>
  <c r="W42" i="1"/>
  <c r="U42" i="1"/>
  <c r="W26" i="1"/>
  <c r="U26" i="1"/>
  <c r="W10" i="1"/>
  <c r="U10" i="1"/>
  <c r="U49" i="1"/>
  <c r="W49" i="1"/>
  <c r="U33" i="1"/>
  <c r="W33" i="1"/>
  <c r="W32" i="1"/>
  <c r="U32" i="1"/>
  <c r="W55" i="1"/>
  <c r="U55" i="1"/>
  <c r="W7" i="1"/>
  <c r="U7" i="1"/>
  <c r="W54" i="1"/>
  <c r="U54" i="1"/>
  <c r="W38" i="1"/>
  <c r="U38" i="1"/>
  <c r="W22" i="1"/>
  <c r="U22" i="1"/>
  <c r="W6" i="1"/>
  <c r="U6" i="1"/>
  <c r="U45" i="1"/>
  <c r="W45" i="1"/>
  <c r="U29" i="1"/>
  <c r="W29" i="1"/>
  <c r="U13" i="1"/>
  <c r="W13" i="1"/>
  <c r="W60" i="1"/>
  <c r="U60" i="1"/>
  <c r="W44" i="1"/>
  <c r="U44" i="1"/>
  <c r="W28" i="1"/>
  <c r="U28" i="1"/>
  <c r="W12" i="1"/>
  <c r="U12" i="1"/>
  <c r="U35" i="1"/>
  <c r="W35" i="1"/>
  <c r="U3" i="1"/>
  <c r="W3" i="1"/>
  <c r="W62" i="1"/>
  <c r="U62" i="1"/>
  <c r="U46" i="1"/>
  <c r="W46" i="1"/>
  <c r="W30" i="1"/>
  <c r="U30" i="1"/>
  <c r="W14" i="1"/>
  <c r="U14" i="1"/>
  <c r="U53" i="1"/>
  <c r="W53" i="1"/>
  <c r="U37" i="1"/>
  <c r="W37" i="1"/>
  <c r="U21" i="1"/>
  <c r="W21" i="1"/>
  <c r="W52" i="1"/>
  <c r="U52" i="1"/>
  <c r="W36" i="1"/>
  <c r="U36" i="1"/>
  <c r="W20" i="1"/>
  <c r="U20" i="1"/>
  <c r="W4" i="1"/>
  <c r="U4" i="1"/>
  <c r="W43" i="1"/>
  <c r="U43" i="1"/>
  <c r="W27" i="1"/>
  <c r="U27" i="1"/>
  <c r="U11" i="1"/>
  <c r="W11" i="1"/>
  <c r="W59" i="1"/>
  <c r="U59" i="1"/>
  <c r="V3" i="1" l="1"/>
  <c r="X3" i="1" s="1"/>
  <c r="AA50" i="1" l="1"/>
  <c r="AB50" i="1" s="1"/>
  <c r="AA42" i="1"/>
  <c r="AB42" i="1" s="1"/>
  <c r="AA26" i="1"/>
  <c r="AB26" i="1" s="1"/>
  <c r="AA22" i="1"/>
  <c r="AB22" i="1" s="1"/>
  <c r="AA6" i="1"/>
  <c r="AB6" i="1" s="1"/>
  <c r="AA56" i="1"/>
  <c r="AB56" i="1" s="1"/>
  <c r="AA24" i="1"/>
  <c r="AB24" i="1" s="1"/>
  <c r="AA8" i="1"/>
  <c r="AB8" i="1" s="1"/>
  <c r="AA43" i="1"/>
  <c r="AB43" i="1" s="1"/>
  <c r="AA35" i="1"/>
  <c r="AB35" i="1" s="1"/>
  <c r="AA3" i="1"/>
  <c r="AB3" i="1" s="1"/>
  <c r="AA61" i="1"/>
  <c r="AB61" i="1" s="1"/>
  <c r="AA45" i="1"/>
  <c r="AB45" i="1" s="1"/>
  <c r="AA37" i="1"/>
  <c r="AB37" i="1" s="1"/>
  <c r="AA21" i="1"/>
  <c r="AB21" i="1" s="1"/>
  <c r="AA17" i="1"/>
  <c r="AB17" i="1" s="1"/>
  <c r="AA60" i="1"/>
  <c r="AB60" i="1" s="1"/>
  <c r="AA52" i="1"/>
  <c r="AB52" i="1" s="1"/>
  <c r="AA20" i="1"/>
  <c r="AB20" i="1" s="1"/>
  <c r="AA55" i="1"/>
  <c r="AB55" i="1" s="1"/>
  <c r="AA23" i="1"/>
  <c r="AB23" i="1" s="1"/>
  <c r="AA15" i="1"/>
  <c r="AB15" i="1" s="1"/>
  <c r="Y3" i="1"/>
  <c r="AA62" i="1" s="1"/>
  <c r="AB62" i="1" s="1"/>
  <c r="AA39" i="1" l="1"/>
  <c r="AB39" i="1" s="1"/>
  <c r="AA28" i="1"/>
  <c r="AB28" i="1" s="1"/>
  <c r="AA5" i="1"/>
  <c r="AB5" i="1" s="1"/>
  <c r="AA29" i="1"/>
  <c r="AB29" i="1" s="1"/>
  <c r="AA49" i="1"/>
  <c r="AB49" i="1" s="1"/>
  <c r="AA11" i="1"/>
  <c r="AB11" i="1" s="1"/>
  <c r="AA59" i="1"/>
  <c r="AB59" i="1" s="1"/>
  <c r="AA32" i="1"/>
  <c r="AB32" i="1" s="1"/>
  <c r="AA10" i="1"/>
  <c r="AB10" i="1" s="1"/>
  <c r="AA34" i="1"/>
  <c r="AB34" i="1" s="1"/>
  <c r="AA54" i="1"/>
  <c r="AB54" i="1" s="1"/>
  <c r="AA7" i="1"/>
  <c r="AB7" i="1" s="1"/>
  <c r="AA47" i="1"/>
  <c r="AB47" i="1" s="1"/>
  <c r="AA36" i="1"/>
  <c r="AB36" i="1" s="1"/>
  <c r="AA13" i="1"/>
  <c r="AB13" i="1" s="1"/>
  <c r="AA33" i="1"/>
  <c r="AB33" i="1" s="1"/>
  <c r="AA53" i="1"/>
  <c r="AB53" i="1" s="1"/>
  <c r="AA27" i="1"/>
  <c r="AB27" i="1" s="1"/>
  <c r="AA4" i="1"/>
  <c r="AB4" i="1" s="1"/>
  <c r="AA40" i="1"/>
  <c r="AB40" i="1" s="1"/>
  <c r="AA18" i="1"/>
  <c r="AB18" i="1" s="1"/>
  <c r="AA38" i="1"/>
  <c r="AB38" i="1" s="1"/>
  <c r="AA58" i="1"/>
  <c r="AB58" i="1" s="1"/>
  <c r="AA31" i="1"/>
  <c r="AB31" i="1" s="1"/>
  <c r="AA12" i="1"/>
  <c r="AB12" i="1" s="1"/>
  <c r="AA44" i="1"/>
  <c r="AB44" i="1" s="1"/>
  <c r="AA9" i="1"/>
  <c r="AB9" i="1" s="1"/>
  <c r="AA25" i="1"/>
  <c r="AB25" i="1" s="1"/>
  <c r="AA41" i="1"/>
  <c r="AB41" i="1" s="1"/>
  <c r="AA57" i="1"/>
  <c r="AB57" i="1" s="1"/>
  <c r="AA19" i="1"/>
  <c r="AB19" i="1" s="1"/>
  <c r="AA51" i="1"/>
  <c r="AB51" i="1" s="1"/>
  <c r="AA16" i="1"/>
  <c r="AB16" i="1" s="1"/>
  <c r="AA48" i="1"/>
  <c r="AB48" i="1" s="1"/>
  <c r="AA14" i="1"/>
  <c r="AB14" i="1" s="1"/>
  <c r="AA30" i="1"/>
  <c r="AB30" i="1" s="1"/>
  <c r="AA46" i="1"/>
  <c r="AB46" i="1" s="1"/>
</calcChain>
</file>

<file path=xl/sharedStrings.xml><?xml version="1.0" encoding="utf-8"?>
<sst xmlns="http://schemas.openxmlformats.org/spreadsheetml/2006/main" count="158" uniqueCount="156">
  <si>
    <t>city</t>
  </si>
  <si>
    <t>JanTemp</t>
  </si>
  <si>
    <t>JulyTemp</t>
  </si>
  <si>
    <t>RelHum</t>
  </si>
  <si>
    <t>Rain</t>
  </si>
  <si>
    <t>Mortality</t>
  </si>
  <si>
    <t>Education</t>
  </si>
  <si>
    <t>PopDensity</t>
  </si>
  <si>
    <t>%NonWhite</t>
  </si>
  <si>
    <t>%WC</t>
  </si>
  <si>
    <t>pop</t>
  </si>
  <si>
    <t>pop/house</t>
  </si>
  <si>
    <t>income</t>
  </si>
  <si>
    <t>HCPot</t>
  </si>
  <si>
    <t>NOxPot</t>
  </si>
  <si>
    <t>S02Pot</t>
  </si>
  <si>
    <t>NOx</t>
  </si>
  <si>
    <t>Reference: U.S. Department of Labor Statistics</t>
  </si>
  <si>
    <t>Akron, OH</t>
  </si>
  <si>
    <t>Authorization: free use</t>
  </si>
  <si>
    <t>Albany-Schenectady-Troy, NY</t>
  </si>
  <si>
    <t>Description: Properties of 60 Standard Metropolitan Statistical Areas (a standard Census Bureau designation of the region around a city) in the United States, collected from a variety of sources.</t>
  </si>
  <si>
    <t>Allentown, Bethlehem, PA-NJ</t>
  </si>
  <si>
    <t>The data include information on the social and economic conditions in these areas, on their climate, and some indices of air pollution potentials.</t>
  </si>
  <si>
    <t>Atlanta, GA</t>
  </si>
  <si>
    <t>Baltimore, MD</t>
  </si>
  <si>
    <t>Number of cases: 60</t>
  </si>
  <si>
    <t>Birmingham, AL</t>
  </si>
  <si>
    <t>Variable Names:</t>
  </si>
  <si>
    <t>Boston, MA</t>
  </si>
  <si>
    <t>city: City name</t>
  </si>
  <si>
    <t>Bridgeport-Milford, CT</t>
  </si>
  <si>
    <t>JanTemp: Mean January temperature (degrees Farenheit)</t>
  </si>
  <si>
    <t>Buffalo, NY</t>
  </si>
  <si>
    <t>JulyTemp: Mean July temperature (degrees Farenheit)</t>
  </si>
  <si>
    <t>Canton, OH</t>
  </si>
  <si>
    <t>RelHum: Relative Humidity</t>
  </si>
  <si>
    <t>Chattanooga, TN-GA</t>
  </si>
  <si>
    <t>Rain: Annual rainfall (inches)</t>
  </si>
  <si>
    <t>Chicago, IL</t>
  </si>
  <si>
    <t>Mortality: Age adjusted mortality</t>
  </si>
  <si>
    <t>Cincinnati, OH-KY-IN</t>
  </si>
  <si>
    <t>Education: Median education</t>
  </si>
  <si>
    <t>Cleveland, OH</t>
  </si>
  <si>
    <t>PopDensity: Population density</t>
  </si>
  <si>
    <t>Columbus, OH</t>
  </si>
  <si>
    <t>%NonWhite: Percentage of non whites</t>
  </si>
  <si>
    <t>Dallas, TX</t>
  </si>
  <si>
    <t>%WC: Percentage of white collar workers</t>
  </si>
  <si>
    <t>Dayton-Springfield, OH</t>
  </si>
  <si>
    <t>pop: Population</t>
  </si>
  <si>
    <t>Denver, CO</t>
  </si>
  <si>
    <t>pop/house: Population per household</t>
  </si>
  <si>
    <t>Detroit, MI</t>
  </si>
  <si>
    <t>income: Median income</t>
  </si>
  <si>
    <t>Flint, MI</t>
  </si>
  <si>
    <t>HCPot: HC pollution potential</t>
  </si>
  <si>
    <t>Fort Worth, TX</t>
  </si>
  <si>
    <t>NOxPot: Nitrous Oxide pollution potential</t>
  </si>
  <si>
    <t>Grand Rapids, MI</t>
  </si>
  <si>
    <t>SO2Pot: Sulfur Dioxide pollution potential</t>
  </si>
  <si>
    <t>Greensboro-Winston-Salem-High Point, NC</t>
  </si>
  <si>
    <t>NOx: Nitrous Oxide</t>
  </si>
  <si>
    <t>Hartford, CT</t>
  </si>
  <si>
    <t>Houston, TX</t>
  </si>
  <si>
    <t>Indianapolis, IN</t>
  </si>
  <si>
    <t>Kansas City, MO</t>
  </si>
  <si>
    <t>Lancaster, PA</t>
  </si>
  <si>
    <t>Los Angeles, Long Beach, CA</t>
  </si>
  <si>
    <t>Louisville, KY-IN</t>
  </si>
  <si>
    <t>Memphis, TN-AR-MS</t>
  </si>
  <si>
    <t>Miami-Hialeah, FL</t>
  </si>
  <si>
    <t>Milwaukee, WI</t>
  </si>
  <si>
    <t>Minneapolis-St. Paul, MN-WI</t>
  </si>
  <si>
    <t>Nashville, TN</t>
  </si>
  <si>
    <t>New Haven-Meriden, CT</t>
  </si>
  <si>
    <t>New Orleans, LA</t>
  </si>
  <si>
    <t>New York, NY</t>
  </si>
  <si>
    <t>Philadelphia, PA-NJ</t>
  </si>
  <si>
    <t>Pittsburgh, PA</t>
  </si>
  <si>
    <t>Portland, OR</t>
  </si>
  <si>
    <t>Providence, RI</t>
  </si>
  <si>
    <t>Reading, PA</t>
  </si>
  <si>
    <t>Richmond-Petersburg, VA</t>
  </si>
  <si>
    <t>Rochester, NY</t>
  </si>
  <si>
    <t>St. Louis, MO-IL</t>
  </si>
  <si>
    <t>San Diego, CA</t>
  </si>
  <si>
    <t>San Francisco, CA</t>
  </si>
  <si>
    <t>San Jose, CA</t>
  </si>
  <si>
    <t>Seattle, WA</t>
  </si>
  <si>
    <t>Springfield, MA</t>
  </si>
  <si>
    <t>Syracuse, NY</t>
  </si>
  <si>
    <t>Toledo, OH</t>
  </si>
  <si>
    <t>Utica-Rome, NY</t>
  </si>
  <si>
    <t>Washington, DC-MD-VA</t>
  </si>
  <si>
    <t>Wichita, KS</t>
  </si>
  <si>
    <t>Wilmington, DE-NJ-MD</t>
  </si>
  <si>
    <t>Worcester, MA</t>
  </si>
  <si>
    <t>York, PA</t>
  </si>
  <si>
    <t>Youngstown-Warren, OH</t>
  </si>
  <si>
    <t>Log Nox</t>
  </si>
  <si>
    <t>b1</t>
  </si>
  <si>
    <t>(xi - xbar)</t>
  </si>
  <si>
    <t>x</t>
  </si>
  <si>
    <t>y</t>
  </si>
  <si>
    <t>(yi - ybar)</t>
  </si>
  <si>
    <t>a</t>
  </si>
  <si>
    <t>b</t>
  </si>
  <si>
    <t>a*b</t>
  </si>
  <si>
    <t>Sum(a*b)</t>
  </si>
  <si>
    <t>a^2</t>
  </si>
  <si>
    <t>c</t>
  </si>
  <si>
    <t>d</t>
  </si>
  <si>
    <t>c/sum(d)</t>
  </si>
  <si>
    <t>b0</t>
  </si>
  <si>
    <t>ybar - b1 * xbar</t>
  </si>
  <si>
    <t>Predicted Mortality</t>
  </si>
  <si>
    <t xml:space="preserve">Residuals </t>
  </si>
  <si>
    <t>yhat = bo + b1 * x</t>
  </si>
  <si>
    <t>E = yhat - ybar</t>
  </si>
  <si>
    <t>1</t>
  </si>
  <si>
    <t>More</t>
  </si>
  <si>
    <t>Frequency</t>
  </si>
  <si>
    <t>Hist Bins</t>
  </si>
  <si>
    <t>Hist Output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</si>
  <si>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</si>
  <si>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</si>
  <si>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</si>
  <si>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</si>
  <si>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</si>
  <si>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</si>
  <si>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</si>
  <si>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</si>
  <si>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</si>
  <si>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</si>
  <si>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</si>
  <si>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</si>
  <si>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</si>
  <si>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</si>
  <si>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</si>
  <si>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</si>
  <si>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</si>
  <si>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</si>
  <si>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</si>
  <si>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</si>
  <si>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</si>
  <si>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</si>
  <si>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</si>
  <si>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</si>
  <si>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</si>
  <si>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</si>
  <si>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921.87</t>
  </si>
  <si>
    <t>Residuals</t>
  </si>
  <si>
    <t>PROBABILITY OUTPUT</t>
  </si>
  <si>
    <t>Percentile</t>
  </si>
  <si>
    <t>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</si>
</sst>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NOx</a:t>
            </a:r>
            <a:r>
              <a:rPr lang="en-US" baseline="0"/>
              <a:t> v Mortality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86131247716428"/>
                  <c:y val="-0.1789476366010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'Mortality Lab - Data'!$R$3:$R$62</c:f>
              <c:numCache>
                <c:formatCode>General</c:formatCode>
                <c:ptCount val="60"/>
                <c:pt idx="0">
                  <c:v>1.1760912590556813</c:v>
                </c:pt>
                <c:pt idx="1">
                  <c:v>1</c:v>
                </c:pt>
                <c:pt idx="2">
                  <c:v>0.77815125038364363</c:v>
                </c:pt>
                <c:pt idx="3">
                  <c:v>0.90308998699194354</c:v>
                </c:pt>
                <c:pt idx="4">
                  <c:v>1.5797835966168101</c:v>
                </c:pt>
                <c:pt idx="5">
                  <c:v>1.505149978319906</c:v>
                </c:pt>
                <c:pt idx="6">
                  <c:v>1.505149978319906</c:v>
                </c:pt>
                <c:pt idx="7">
                  <c:v>0.6020599913279624</c:v>
                </c:pt>
                <c:pt idx="8">
                  <c:v>1.0791812460476249</c:v>
                </c:pt>
                <c:pt idx="9">
                  <c:v>0.84509804001425681</c:v>
                </c:pt>
                <c:pt idx="10">
                  <c:v>0.90308998699194354</c:v>
                </c:pt>
                <c:pt idx="11">
                  <c:v>1.7993405494535817</c:v>
                </c:pt>
                <c:pt idx="12">
                  <c:v>1.414973347970818</c:v>
                </c:pt>
                <c:pt idx="13">
                  <c:v>1.3222192947339193</c:v>
                </c:pt>
                <c:pt idx="14">
                  <c:v>0.95424250943932487</c:v>
                </c:pt>
                <c:pt idx="15">
                  <c:v>0</c:v>
                </c:pt>
                <c:pt idx="16">
                  <c:v>0.6020599913279624</c:v>
                </c:pt>
                <c:pt idx="17">
                  <c:v>0.90308998699194354</c:v>
                </c:pt>
                <c:pt idx="18">
                  <c:v>1.5440680443502757</c:v>
                </c:pt>
                <c:pt idx="19">
                  <c:v>0.6020599913279624</c:v>
                </c:pt>
                <c:pt idx="20">
                  <c:v>0</c:v>
                </c:pt>
                <c:pt idx="21">
                  <c:v>0.47712125471966244</c:v>
                </c:pt>
                <c:pt idx="22">
                  <c:v>0.47712125471966244</c:v>
                </c:pt>
                <c:pt idx="23">
                  <c:v>0.47712125471966244</c:v>
                </c:pt>
                <c:pt idx="24">
                  <c:v>0.69897000433601886</c:v>
                </c:pt>
                <c:pt idx="25">
                  <c:v>0.84509804001425681</c:v>
                </c:pt>
                <c:pt idx="26">
                  <c:v>0.6020599913279624</c:v>
                </c:pt>
                <c:pt idx="27">
                  <c:v>0.84509804001425681</c:v>
                </c:pt>
                <c:pt idx="28">
                  <c:v>2.503790683057181</c:v>
                </c:pt>
                <c:pt idx="29">
                  <c:v>1.568201724066995</c:v>
                </c:pt>
                <c:pt idx="30">
                  <c:v>1.255272505103306</c:v>
                </c:pt>
                <c:pt idx="31">
                  <c:v>0</c:v>
                </c:pt>
                <c:pt idx="32">
                  <c:v>1.3617278360175928</c:v>
                </c:pt>
                <c:pt idx="33">
                  <c:v>1.0413926851582251</c:v>
                </c:pt>
                <c:pt idx="34">
                  <c:v>1.146128035678238</c:v>
                </c:pt>
                <c:pt idx="35">
                  <c:v>0.47712125471966244</c:v>
                </c:pt>
                <c:pt idx="36">
                  <c:v>1.2304489213782739</c:v>
                </c:pt>
                <c:pt idx="37">
                  <c:v>1.414973347970818</c:v>
                </c:pt>
                <c:pt idx="38">
                  <c:v>1.505149978319906</c:v>
                </c:pt>
                <c:pt idx="39">
                  <c:v>1.7708520116421442</c:v>
                </c:pt>
                <c:pt idx="40">
                  <c:v>1.3222192947339193</c:v>
                </c:pt>
                <c:pt idx="41">
                  <c:v>0.6020599913279624</c:v>
                </c:pt>
                <c:pt idx="42">
                  <c:v>1.0413926851582251</c:v>
                </c:pt>
                <c:pt idx="43">
                  <c:v>0.95424250943932487</c:v>
                </c:pt>
                <c:pt idx="44">
                  <c:v>0.6020599913279624</c:v>
                </c:pt>
                <c:pt idx="45">
                  <c:v>1.1760912590556813</c:v>
                </c:pt>
                <c:pt idx="46">
                  <c:v>1.8195439355418688</c:v>
                </c:pt>
                <c:pt idx="47">
                  <c:v>2.2329961103921536</c:v>
                </c:pt>
                <c:pt idx="48">
                  <c:v>1.505149978319906</c:v>
                </c:pt>
                <c:pt idx="49">
                  <c:v>0.84509804001425681</c:v>
                </c:pt>
                <c:pt idx="50">
                  <c:v>0</c:v>
                </c:pt>
                <c:pt idx="51">
                  <c:v>0.69897000433601886</c:v>
                </c:pt>
                <c:pt idx="52">
                  <c:v>0.84509804001425681</c:v>
                </c:pt>
                <c:pt idx="53">
                  <c:v>0.3010299956639812</c:v>
                </c:pt>
                <c:pt idx="54">
                  <c:v>1.4471580313422192</c:v>
                </c:pt>
                <c:pt idx="55">
                  <c:v>0.3010299956639812</c:v>
                </c:pt>
                <c:pt idx="56">
                  <c:v>1.0413926851582251</c:v>
                </c:pt>
                <c:pt idx="57">
                  <c:v>0.47712125471966244</c:v>
                </c:pt>
                <c:pt idx="58">
                  <c:v>0.90308998699194354</c:v>
                </c:pt>
                <c:pt idx="59">
                  <c:v>1.1139433523068367</c:v>
                </c:pt>
              </c:numCache>
            </c:numRef>
          </c:xVal>
          <c:yVal>
            <c:numRef>
              <c:f>'Mortality Lab - Data'!$F$3:$F$62</c:f>
              <c:numCache>
                <c:formatCode>General</c:formatCode>
                <c:ptCount val="60"/>
                <c:pt idx="0">
                  <c:v>921.87</c:v>
                </c:pt>
                <c:pt idx="1">
                  <c:v>997.87</c:v>
                </c:pt>
                <c:pt idx="2">
                  <c:v>962.35</c:v>
                </c:pt>
                <c:pt idx="3">
                  <c:v>982.29</c:v>
                </c:pt>
                <c:pt idx="4">
                  <c:v>1071.29</c:v>
                </c:pt>
                <c:pt idx="5">
                  <c:v>1030.3800000000001</c:v>
                </c:pt>
                <c:pt idx="6">
                  <c:v>934.7</c:v>
                </c:pt>
                <c:pt idx="7">
                  <c:v>899.53</c:v>
                </c:pt>
                <c:pt idx="8">
                  <c:v>1001.9</c:v>
                </c:pt>
                <c:pt idx="9">
                  <c:v>912.35</c:v>
                </c:pt>
                <c:pt idx="10">
                  <c:v>1017.61</c:v>
                </c:pt>
                <c:pt idx="11">
                  <c:v>1024.8900000000001</c:v>
                </c:pt>
                <c:pt idx="12">
                  <c:v>970.47</c:v>
                </c:pt>
                <c:pt idx="13">
                  <c:v>985.95</c:v>
                </c:pt>
                <c:pt idx="14">
                  <c:v>958.84</c:v>
                </c:pt>
                <c:pt idx="15">
                  <c:v>860.1</c:v>
                </c:pt>
                <c:pt idx="16">
                  <c:v>936.23</c:v>
                </c:pt>
                <c:pt idx="17">
                  <c:v>871.77</c:v>
                </c:pt>
                <c:pt idx="18">
                  <c:v>959.22</c:v>
                </c:pt>
                <c:pt idx="19">
                  <c:v>941.18</c:v>
                </c:pt>
                <c:pt idx="20">
                  <c:v>891.71</c:v>
                </c:pt>
                <c:pt idx="21">
                  <c:v>871.34</c:v>
                </c:pt>
                <c:pt idx="22">
                  <c:v>971.12</c:v>
                </c:pt>
                <c:pt idx="23">
                  <c:v>887.47</c:v>
                </c:pt>
                <c:pt idx="24">
                  <c:v>952.53</c:v>
                </c:pt>
                <c:pt idx="25">
                  <c:v>968.67</c:v>
                </c:pt>
                <c:pt idx="26">
                  <c:v>919.73</c:v>
                </c:pt>
                <c:pt idx="27">
                  <c:v>844.05</c:v>
                </c:pt>
                <c:pt idx="28">
                  <c:v>861.26</c:v>
                </c:pt>
                <c:pt idx="29">
                  <c:v>989.26</c:v>
                </c:pt>
                <c:pt idx="30">
                  <c:v>1006.49</c:v>
                </c:pt>
                <c:pt idx="31">
                  <c:v>861.44</c:v>
                </c:pt>
                <c:pt idx="32">
                  <c:v>929.15</c:v>
                </c:pt>
                <c:pt idx="33">
                  <c:v>857.62</c:v>
                </c:pt>
                <c:pt idx="34">
                  <c:v>961.01</c:v>
                </c:pt>
                <c:pt idx="35">
                  <c:v>923.23</c:v>
                </c:pt>
                <c:pt idx="36">
                  <c:v>1113.1600000000001</c:v>
                </c:pt>
                <c:pt idx="37">
                  <c:v>994.65</c:v>
                </c:pt>
                <c:pt idx="38">
                  <c:v>1015.02</c:v>
                </c:pt>
                <c:pt idx="39">
                  <c:v>991.29</c:v>
                </c:pt>
                <c:pt idx="40">
                  <c:v>893.99</c:v>
                </c:pt>
                <c:pt idx="41">
                  <c:v>938.5</c:v>
                </c:pt>
                <c:pt idx="42">
                  <c:v>946.19</c:v>
                </c:pt>
                <c:pt idx="43">
                  <c:v>1025.5</c:v>
                </c:pt>
                <c:pt idx="44">
                  <c:v>874.28</c:v>
                </c:pt>
                <c:pt idx="45">
                  <c:v>953.56</c:v>
                </c:pt>
                <c:pt idx="46">
                  <c:v>839.71</c:v>
                </c:pt>
                <c:pt idx="47">
                  <c:v>911.7</c:v>
                </c:pt>
                <c:pt idx="48">
                  <c:v>790.73</c:v>
                </c:pt>
                <c:pt idx="49">
                  <c:v>899.26</c:v>
                </c:pt>
                <c:pt idx="50">
                  <c:v>904.16</c:v>
                </c:pt>
                <c:pt idx="51">
                  <c:v>950.67</c:v>
                </c:pt>
                <c:pt idx="52">
                  <c:v>972.46</c:v>
                </c:pt>
                <c:pt idx="53">
                  <c:v>912.2</c:v>
                </c:pt>
                <c:pt idx="54">
                  <c:v>967.8</c:v>
                </c:pt>
                <c:pt idx="55">
                  <c:v>823.76</c:v>
                </c:pt>
                <c:pt idx="56">
                  <c:v>1003.5</c:v>
                </c:pt>
                <c:pt idx="57">
                  <c:v>895.7</c:v>
                </c:pt>
                <c:pt idx="58">
                  <c:v>911.82</c:v>
                </c:pt>
                <c:pt idx="59">
                  <c:v>954.44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6928"/>
        <c:axId val="5854677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('Mortality Lab - Data'!$F$4,'Mortality Lab - Data'!$R$4)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997.87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Data'!$F$5,'Mortality Lab - Data'!$R$5)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962.35</c:v>
                      </c:pt>
                      <c:pt idx="1">
                        <c:v>0.77815125038364363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Data'!$F$6,'Mortality Lab - Data'!$R$6)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982.29</c:v>
                      </c:pt>
                      <c:pt idx="1">
                        <c:v>0.90308998699194354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Data'!$F$7,'Mortality Lab - Data'!$R$7)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1071.29</c:v>
                      </c:pt>
                      <c:pt idx="1">
                        <c:v>1.5797835966168101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Data'!$F$8,'Mortality Lab - Data'!$R$8)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1030.3800000000001</c:v>
                      </c:pt>
                      <c:pt idx="1">
                        <c:v>1.505149978319906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Data'!$F$9,'Mortality Lab - Data'!$R$9)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934.7</c:v>
                      </c:pt>
                      <c:pt idx="1">
                        <c:v>1.505149978319906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Data'!$F$10,'Mortality Lab - Data'!$R$10)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899.53</c:v>
                      </c:pt>
                      <c:pt idx="1">
                        <c:v>0.6020599913279624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Data'!$F$11,'Mortality Lab - Data'!$R$11)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1001.9</c:v>
                      </c:pt>
                      <c:pt idx="1">
                        <c:v>1.0791812460476249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Data'!$F$12,'Mortality Lab - Data'!$R$12)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912.35</c:v>
                      </c:pt>
                      <c:pt idx="1">
                        <c:v>0.84509804001425681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Data'!$F$13,'Mortality Lab - Data'!$R$13)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1017.61</c:v>
                      </c:pt>
                      <c:pt idx="1">
                        <c:v>0.90308998699194354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Data'!$F$14,'Mortality Lab - Data'!$R$14)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1024.8900000000001</c:v>
                      </c:pt>
                      <c:pt idx="1">
                        <c:v>1.7993405494535817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Data'!$F$15,'Mortality Lab - Data'!$R$15)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970.47</c:v>
                      </c:pt>
                      <c:pt idx="1">
                        <c:v>1.414973347970818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Data'!$F$16,'Mortality Lab - Data'!$R$16)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985.95</c:v>
                      </c:pt>
                      <c:pt idx="1">
                        <c:v>1.3222192947339193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Data'!$F$17,'Mortality Lab - Data'!$R$17)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958.84</c:v>
                      </c:pt>
                      <c:pt idx="1">
                        <c:v>0.95424250943932487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Data'!$F$18,'Mortality Lab - Data'!$R$18)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860.1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Data'!$F$19,'Mortality Lab - Data'!$R$19)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936.23</c:v>
                      </c:pt>
                      <c:pt idx="1">
                        <c:v>0.6020599913279624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Data'!$F$20,'Mortality Lab - Data'!$R$20)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871.77</c:v>
                      </c:pt>
                      <c:pt idx="1">
                        <c:v>0.90308998699194354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Data'!$F$21,'Mortality Lab - Data'!$R$21)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959.22</c:v>
                      </c:pt>
                      <c:pt idx="1">
                        <c:v>1.5440680443502757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Data'!$F$22,'Mortality Lab - Data'!$R$22)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941.18</c:v>
                      </c:pt>
                      <c:pt idx="1">
                        <c:v>0.6020599913279624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Data'!$F$23,'Mortality Lab - Data'!$R$23)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891.71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Data'!$F$24,'Mortality Lab - Data'!$R$24)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871.34</c:v>
                      </c:pt>
                      <c:pt idx="1">
                        <c:v>0.47712125471966244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2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Data'!$F$25,'Mortality Lab - Data'!$R$25)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971.12</c:v>
                      </c:pt>
                      <c:pt idx="1">
                        <c:v>0.47712125471966244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3"/>
                <c:order val="2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Data'!$F$26,'Mortality Lab - Data'!$R$26)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887.47</c:v>
                      </c:pt>
                      <c:pt idx="1">
                        <c:v>0.47712125471966244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2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Data'!$F$27,'Mortality Lab - Data'!$R$27)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952.53</c:v>
                      </c:pt>
                      <c:pt idx="1">
                        <c:v>0.69897000433601886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2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Data'!$F$28,'Mortality Lab - Data'!$R$28)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968.67</c:v>
                      </c:pt>
                      <c:pt idx="1">
                        <c:v>0.84509804001425681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6"/>
                <c:order val="2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Data'!$F$29,'Mortality Lab - Data'!$R$29)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919.73</c:v>
                      </c:pt>
                      <c:pt idx="1">
                        <c:v>0.6020599913279624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7"/>
                <c:order val="2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Data'!$F$30,'Mortality Lab - Data'!$R$30)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844.05</c:v>
                      </c:pt>
                      <c:pt idx="1">
                        <c:v>0.84509804001425681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8"/>
                <c:order val="2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Data'!$F$31,'Mortality Lab - Data'!$R$31)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861.26</c:v>
                      </c:pt>
                      <c:pt idx="1">
                        <c:v>2.503790683057181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9"/>
                <c:order val="2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Data'!$F$32,'Mortality Lab - Data'!$R$32)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989.26</c:v>
                      </c:pt>
                      <c:pt idx="1">
                        <c:v>1.568201724066995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0"/>
                <c:order val="3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Data'!$F$33,'Mortality Lab - Data'!$R$33)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1006.49</c:v>
                      </c:pt>
                      <c:pt idx="1">
                        <c:v>1.255272505103306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1"/>
                <c:order val="3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Data'!$F$34,'Mortality Lab - Data'!$R$34)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861.44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2"/>
                <c:order val="3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Data'!$F$35,'Mortality Lab - Data'!$R$35)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929.15</c:v>
                      </c:pt>
                      <c:pt idx="1">
                        <c:v>1.3617278360175928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3"/>
                <c:order val="3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Data'!$F$36,'Mortality Lab - Data'!$R$36)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857.62</c:v>
                      </c:pt>
                      <c:pt idx="1">
                        <c:v>1.0413926851582251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4"/>
                <c:order val="3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Data'!$F$37,'Mortality Lab - Data'!$R$37)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961.01</c:v>
                      </c:pt>
                      <c:pt idx="1">
                        <c:v>1.146128035678238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5"/>
                <c:order val="3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Data'!$F$38,'Mortality Lab - Data'!$R$38)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923.23</c:v>
                      </c:pt>
                      <c:pt idx="1">
                        <c:v>0.47712125471966244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6"/>
                <c:order val="3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Data'!$F$39,'Mortality Lab - Data'!$R$39)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1113.1600000000001</c:v>
                      </c:pt>
                      <c:pt idx="1">
                        <c:v>1.2304489213782739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7"/>
                <c:order val="3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Data'!$F$40,'Mortality Lab - Data'!$R$40)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994.65</c:v>
                      </c:pt>
                      <c:pt idx="1">
                        <c:v>1.414973347970818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8"/>
                <c:order val="3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Data'!$F$41,'Mortality Lab - Data'!$R$41)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1015.02</c:v>
                      </c:pt>
                      <c:pt idx="1">
                        <c:v>1.505149978319906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9"/>
                <c:order val="3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Data'!$F$42,'Mortality Lab - Data'!$R$42)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991.29</c:v>
                      </c:pt>
                      <c:pt idx="1">
                        <c:v>1.7708520116421442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0"/>
                <c:order val="4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Data'!$F$43,'Mortality Lab - Data'!$R$43)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893.99</c:v>
                      </c:pt>
                      <c:pt idx="1">
                        <c:v>1.3222192947339193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1"/>
                <c:order val="4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Data'!$F$44,'Mortality Lab - Data'!$R$44)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938.5</c:v>
                      </c:pt>
                      <c:pt idx="1">
                        <c:v>0.6020599913279624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2"/>
                <c:order val="4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Data'!$F$45,'Mortality Lab - Data'!$R$45)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946.19</c:v>
                      </c:pt>
                      <c:pt idx="1">
                        <c:v>1.0413926851582251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3"/>
                <c:order val="4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Data'!$F$46,'Mortality Lab - Data'!$R$46)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1025.5</c:v>
                      </c:pt>
                      <c:pt idx="1">
                        <c:v>0.95424250943932487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4"/>
                <c:order val="4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Data'!$F$47,'Mortality Lab - Data'!$R$47)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874.28</c:v>
                      </c:pt>
                      <c:pt idx="1">
                        <c:v>0.6020599913279624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5"/>
                <c:order val="4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Data'!$F$48,'Mortality Lab - Data'!$R$48)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953.56</c:v>
                      </c:pt>
                      <c:pt idx="1">
                        <c:v>1.1760912590556813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6"/>
                <c:order val="4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Data'!$F$49,'Mortality Lab - Data'!$R$49)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839.71</c:v>
                      </c:pt>
                      <c:pt idx="1">
                        <c:v>1.8195439355418688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7"/>
                <c:order val="4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Data'!$F$50,'Mortality Lab - Data'!$R$50)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911.7</c:v>
                      </c:pt>
                      <c:pt idx="1">
                        <c:v>2.2329961103921536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8"/>
                <c:order val="4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Data'!$F$51,'Mortality Lab - Data'!$R$51)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790.73</c:v>
                      </c:pt>
                      <c:pt idx="1">
                        <c:v>1.505149978319906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9"/>
                <c:order val="4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Data'!$F$52,'Mortality Lab - Data'!$R$52)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899.26</c:v>
                      </c:pt>
                      <c:pt idx="1">
                        <c:v>0.84509804001425681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0"/>
                <c:order val="5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Data'!$F$53,'Mortality Lab - Data'!$R$53)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904.16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1"/>
                <c:order val="5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Data'!$F$54,'Mortality Lab - Data'!$R$54)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950.67</c:v>
                      </c:pt>
                      <c:pt idx="1">
                        <c:v>0.69897000433601886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2"/>
                <c:order val="5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Data'!$F$55,'Mortality Lab - Data'!$R$55)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972.46</c:v>
                      </c:pt>
                      <c:pt idx="1">
                        <c:v>0.84509804001425681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3"/>
                <c:order val="5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Data'!$F$56,'Mortality Lab - Data'!$R$56)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912.2</c:v>
                      </c:pt>
                      <c:pt idx="1">
                        <c:v>0.3010299956639812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4"/>
                <c:order val="5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Data'!$F$57,'Mortality Lab - Data'!$R$57)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967.8</c:v>
                      </c:pt>
                      <c:pt idx="1">
                        <c:v>1.4471580313422192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5"/>
                <c:order val="5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Data'!$F$58,'Mortality Lab - Data'!$R$58)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823.76</c:v>
                      </c:pt>
                      <c:pt idx="1">
                        <c:v>0.3010299956639812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6"/>
                <c:order val="5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Data'!$F$59,'Mortality Lab - Data'!$R$59)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1003.5</c:v>
                      </c:pt>
                      <c:pt idx="1">
                        <c:v>1.0413926851582251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7"/>
                <c:order val="5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Data'!$F$60,'Mortality Lab - Data'!$R$60)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895.7</c:v>
                      </c:pt>
                      <c:pt idx="1">
                        <c:v>0.47712125471966244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8"/>
                <c:order val="5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Data'!$F$61,'Mortality Lab - Data'!$R$61)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911.82</c:v>
                      </c:pt>
                      <c:pt idx="1">
                        <c:v>0.90308998699194354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9"/>
                <c:order val="5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Data'!$F$2,'Mortality Lab - Data'!$R$2)</c15:sqref>
                        </c15:formulaRef>
                      </c:ext>
                    </c:extLst>
                    <c:strCache>
                      <c:ptCount val="2"/>
                      <c:pt idx="0">
                        <c:v>Mortality</c:v>
                      </c:pt>
                      <c:pt idx="1">
                        <c:v>Log Nox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('Mortality Lab - Data'!$F$62,'Mortality Lab - Data'!$R$62)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954.44</c:v>
                      </c:pt>
                      <c:pt idx="1">
                        <c:v>1.1139433523068367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854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67712"/>
        <c:crosses val="autoZero"/>
        <c:crossBetween val="midCat"/>
      </c:valAx>
      <c:valAx>
        <c:axId val="5854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'Mortality Lab - Data'!$AW$3:$AW$10</c:f>
              <c:numCache>
                <c:formatCode>General</c:formatCode>
                <c:ptCount val="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</c:numCache>
            </c:numRef>
          </c:cat>
          <c:val>
            <c:numRef>
              <c:f>'Mortality Lab - Data'!$AX$3:$AX$11</c:f>
              <c:numCache>
                <c:formatCode>General</c:formatCode>
                <c:ptCount val="9"/>
                <c:pt idx="0">
                  <c:v>40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68496"/>
        <c:axId val="585468888"/>
      </c:barChart>
      <c:catAx>
        <c:axId val="58546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468888"/>
        <c:crosses val="autoZero"/>
        <c:auto val="1"/>
        <c:lblAlgn val="ctr"/>
        <c:lblOffset val="100"/>
        <c:noMultiLvlLbl val="0"/>
      </c:catAx>
      <c:valAx>
        <c:axId val="58546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46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'Mortality Lab - Data'!$R$4:$R$62</c:f>
              <c:numCache>
                <c:formatCode>General</c:formatCode>
                <c:ptCount val="59"/>
                <c:pt idx="0">
                  <c:v>1</c:v>
                </c:pt>
                <c:pt idx="1">
                  <c:v>0.77815125038364363</c:v>
                </c:pt>
                <c:pt idx="2">
                  <c:v>0.90308998699194354</c:v>
                </c:pt>
                <c:pt idx="3">
                  <c:v>1.5797835966168101</c:v>
                </c:pt>
                <c:pt idx="4">
                  <c:v>1.505149978319906</c:v>
                </c:pt>
                <c:pt idx="5">
                  <c:v>1.505149978319906</c:v>
                </c:pt>
                <c:pt idx="6">
                  <c:v>0.6020599913279624</c:v>
                </c:pt>
                <c:pt idx="7">
                  <c:v>1.0791812460476249</c:v>
                </c:pt>
                <c:pt idx="8">
                  <c:v>0.84509804001425681</c:v>
                </c:pt>
                <c:pt idx="9">
                  <c:v>0.90308998699194354</c:v>
                </c:pt>
                <c:pt idx="10">
                  <c:v>1.7993405494535817</c:v>
                </c:pt>
                <c:pt idx="11">
                  <c:v>1.414973347970818</c:v>
                </c:pt>
                <c:pt idx="12">
                  <c:v>1.3222192947339193</c:v>
                </c:pt>
                <c:pt idx="13">
                  <c:v>0.95424250943932487</c:v>
                </c:pt>
                <c:pt idx="14">
                  <c:v>0</c:v>
                </c:pt>
                <c:pt idx="15">
                  <c:v>0.6020599913279624</c:v>
                </c:pt>
                <c:pt idx="16">
                  <c:v>0.90308998699194354</c:v>
                </c:pt>
                <c:pt idx="17">
                  <c:v>1.5440680443502757</c:v>
                </c:pt>
                <c:pt idx="18">
                  <c:v>0.6020599913279624</c:v>
                </c:pt>
                <c:pt idx="19">
                  <c:v>0</c:v>
                </c:pt>
                <c:pt idx="20">
                  <c:v>0.47712125471966244</c:v>
                </c:pt>
                <c:pt idx="21">
                  <c:v>0.47712125471966244</c:v>
                </c:pt>
                <c:pt idx="22">
                  <c:v>0.47712125471966244</c:v>
                </c:pt>
                <c:pt idx="23">
                  <c:v>0.69897000433601886</c:v>
                </c:pt>
                <c:pt idx="24">
                  <c:v>0.84509804001425681</c:v>
                </c:pt>
                <c:pt idx="25">
                  <c:v>0.6020599913279624</c:v>
                </c:pt>
                <c:pt idx="26">
                  <c:v>0.84509804001425681</c:v>
                </c:pt>
                <c:pt idx="27">
                  <c:v>2.503790683057181</c:v>
                </c:pt>
                <c:pt idx="28">
                  <c:v>1.568201724066995</c:v>
                </c:pt>
                <c:pt idx="29">
                  <c:v>1.255272505103306</c:v>
                </c:pt>
                <c:pt idx="30">
                  <c:v>0</c:v>
                </c:pt>
                <c:pt idx="31">
                  <c:v>1.3617278360175928</c:v>
                </c:pt>
                <c:pt idx="32">
                  <c:v>1.0413926851582251</c:v>
                </c:pt>
                <c:pt idx="33">
                  <c:v>1.146128035678238</c:v>
                </c:pt>
                <c:pt idx="34">
                  <c:v>0.47712125471966244</c:v>
                </c:pt>
                <c:pt idx="35">
                  <c:v>1.2304489213782739</c:v>
                </c:pt>
                <c:pt idx="36">
                  <c:v>1.414973347970818</c:v>
                </c:pt>
                <c:pt idx="37">
                  <c:v>1.505149978319906</c:v>
                </c:pt>
                <c:pt idx="38">
                  <c:v>1.7708520116421442</c:v>
                </c:pt>
                <c:pt idx="39">
                  <c:v>1.3222192947339193</c:v>
                </c:pt>
                <c:pt idx="40">
                  <c:v>0.6020599913279624</c:v>
                </c:pt>
                <c:pt idx="41">
                  <c:v>1.0413926851582251</c:v>
                </c:pt>
                <c:pt idx="42">
                  <c:v>0.95424250943932487</c:v>
                </c:pt>
                <c:pt idx="43">
                  <c:v>0.6020599913279624</c:v>
                </c:pt>
                <c:pt idx="44">
                  <c:v>1.1760912590556813</c:v>
                </c:pt>
                <c:pt idx="45">
                  <c:v>1.8195439355418688</c:v>
                </c:pt>
                <c:pt idx="46">
                  <c:v>2.2329961103921536</c:v>
                </c:pt>
                <c:pt idx="47">
                  <c:v>1.505149978319906</c:v>
                </c:pt>
                <c:pt idx="48">
                  <c:v>0.84509804001425681</c:v>
                </c:pt>
                <c:pt idx="49">
                  <c:v>0</c:v>
                </c:pt>
                <c:pt idx="50">
                  <c:v>0.69897000433601886</c:v>
                </c:pt>
                <c:pt idx="51">
                  <c:v>0.84509804001425681</c:v>
                </c:pt>
                <c:pt idx="52">
                  <c:v>0.3010299956639812</c:v>
                </c:pt>
                <c:pt idx="53">
                  <c:v>1.4471580313422192</c:v>
                </c:pt>
                <c:pt idx="54">
                  <c:v>0.3010299956639812</c:v>
                </c:pt>
                <c:pt idx="55">
                  <c:v>1.0413926851582251</c:v>
                </c:pt>
                <c:pt idx="56">
                  <c:v>0.47712125471966244</c:v>
                </c:pt>
                <c:pt idx="57">
                  <c:v>0.90308998699194354</c:v>
                </c:pt>
                <c:pt idx="58">
                  <c:v>1.1139433523068367</c:v>
                </c:pt>
              </c:numCache>
            </c:numRef>
          </c:xVal>
          <c:yVal>
            <c:numRef>
              <c:f>'Mortality Lab - Data'!$AX$38:$AX$96</c:f>
              <c:numCache>
                <c:formatCode>General</c:formatCode>
                <c:ptCount val="59"/>
                <c:pt idx="0">
                  <c:v>57.071637747547811</c:v>
                </c:pt>
                <c:pt idx="1">
                  <c:v>29.324454849212657</c:v>
                </c:pt>
                <c:pt idx="2">
                  <c:v>44.887031265582891</c:v>
                </c:pt>
                <c:pt idx="3">
                  <c:v>110.17801478216688</c:v>
                </c:pt>
                <c:pt idx="4">
                  <c:v>71.882920052809709</c:v>
                </c:pt>
                <c:pt idx="5">
                  <c:v>-23.797079947190355</c:v>
                </c:pt>
                <c:pt idx="6">
                  <c:v>-27.325913128030379</c:v>
                </c:pt>
                <c:pt idx="7">
                  <c:v>58.327399242825891</c:v>
                </c:pt>
                <c:pt idx="8">
                  <c:v>-23.021130385061838</c:v>
                </c:pt>
                <c:pt idx="9">
                  <c:v>80.207031265582941</c:v>
                </c:pt>
                <c:pt idx="10">
                  <c:v>56.08549435665077</c:v>
                </c:pt>
                <c:pt idx="11">
                  <c:v>15.132399003040405</c:v>
                </c:pt>
                <c:pt idx="12">
                  <c:v>33.86218198579445</c:v>
                </c:pt>
                <c:pt idx="13">
                  <c:v>19.644822826455652</c:v>
                </c:pt>
                <c:pt idx="14">
                  <c:v>-45.661801915256888</c:v>
                </c:pt>
                <c:pt idx="15">
                  <c:v>9.3740868719696664</c:v>
                </c:pt>
                <c:pt idx="16">
                  <c:v>-65.632968734417091</c:v>
                </c:pt>
                <c:pt idx="17">
                  <c:v>-0.64063511587039557</c:v>
                </c:pt>
                <c:pt idx="18">
                  <c:v>14.324086871969598</c:v>
                </c:pt>
                <c:pt idx="19">
                  <c:v>-14.051801915256874</c:v>
                </c:pt>
                <c:pt idx="20">
                  <c:v>-51.138489544400613</c:v>
                </c:pt>
                <c:pt idx="21">
                  <c:v>48.641510455599359</c:v>
                </c:pt>
                <c:pt idx="22">
                  <c:v>-35.008489544400618</c:v>
                </c:pt>
                <c:pt idx="23">
                  <c:v>22.2786933539345</c:v>
                </c:pt>
                <c:pt idx="24">
                  <c:v>33.298869614938098</c:v>
                </c:pt>
                <c:pt idx="25">
                  <c:v>-7.1259131280303336</c:v>
                </c:pt>
                <c:pt idx="26">
                  <c:v>-91.321130385061906</c:v>
                </c:pt>
                <c:pt idx="27">
                  <c:v>-132.22601525389712</c:v>
                </c:pt>
                <c:pt idx="28">
                  <c:v>28.553803758576237</c:v>
                </c:pt>
                <c:pt idx="29">
                  <c:v>56.747767220068909</c:v>
                </c:pt>
                <c:pt idx="30">
                  <c:v>-44.321801915256856</c:v>
                </c:pt>
                <c:pt idx="31">
                  <c:v>-24.322061404725673</c:v>
                </c:pt>
                <c:pt idx="32">
                  <c:v>-84.62861956351685</c:v>
                </c:pt>
                <c:pt idx="33">
                  <c:v>15.09181400855141</c:v>
                </c:pt>
                <c:pt idx="34">
                  <c:v>0.75151045559937302</c:v>
                </c:pt>
                <c:pt idx="35">
                  <c:v>164.28750020903647</c:v>
                </c:pt>
                <c:pt idx="36">
                  <c:v>39.312399003040355</c:v>
                </c:pt>
                <c:pt idx="37">
                  <c:v>56.522920052809582</c:v>
                </c:pt>
                <c:pt idx="38">
                  <c:v>23.483634730599533</c:v>
                </c:pt>
                <c:pt idx="39">
                  <c:v>-58.097818014205586</c:v>
                </c:pt>
                <c:pt idx="40">
                  <c:v>11.644086871969648</c:v>
                </c:pt>
                <c:pt idx="41">
                  <c:v>3.9413804364832004</c:v>
                </c:pt>
                <c:pt idx="42">
                  <c:v>86.30482282645562</c:v>
                </c:pt>
                <c:pt idx="43">
                  <c:v>-52.575913128030379</c:v>
                </c:pt>
                <c:pt idx="44">
                  <c:v>6.592005724790738</c:v>
                </c:pt>
                <c:pt idx="45">
                  <c:v>-129.80236279904727</c:v>
                </c:pt>
                <c:pt idx="46">
                  <c:v>-72.298304869733897</c:v>
                </c:pt>
                <c:pt idx="47">
                  <c:v>-167.76707994719038</c:v>
                </c:pt>
                <c:pt idx="48">
                  <c:v>-36.11113038506187</c:v>
                </c:pt>
                <c:pt idx="49">
                  <c:v>-1.6018019152569423</c:v>
                </c:pt>
                <c:pt idx="50">
                  <c:v>20.418693353934486</c:v>
                </c:pt>
                <c:pt idx="51">
                  <c:v>37.088869614938176</c:v>
                </c:pt>
                <c:pt idx="52">
                  <c:v>-4.1088575216435856</c:v>
                </c:pt>
                <c:pt idx="53">
                  <c:v>11.334758402164653</c:v>
                </c:pt>
                <c:pt idx="54">
                  <c:v>-92.54885752164364</c:v>
                </c:pt>
                <c:pt idx="55">
                  <c:v>61.251380436483146</c:v>
                </c:pt>
                <c:pt idx="56">
                  <c:v>-26.7784895444006</c:v>
                </c:pt>
                <c:pt idx="57">
                  <c:v>-25.582968734417022</c:v>
                </c:pt>
                <c:pt idx="58">
                  <c:v>9.6494546094271527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7120"/>
        <c:axId val="585469280"/>
      </c:scatterChart>
      <c:valAx>
        <c:axId val="5854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469280"/>
        <c:crosses val="autoZero"/>
        <c:crossBetween val="midCat"/>
      </c:valAx>
      <c:valAx>
        <c:axId val="58546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47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4.79452054794520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'Mortality Lab - Data'!$AZ$38:$AZ$96</c:f>
              <c:numCache>
                <c:formatCode>General</c:formatCode>
                <c:ptCount val="59"/>
                <c:pt idx="0">
                  <c:v>0.84745762711864403</c:v>
                </c:pt>
                <c:pt idx="1">
                  <c:v>2.5423728813559321</c:v>
                </c:pt>
                <c:pt idx="2">
                  <c:v>4.2372881355932197</c:v>
                </c:pt>
                <c:pt idx="3">
                  <c:v>5.9322033898305087</c:v>
                </c:pt>
                <c:pt idx="4">
                  <c:v>7.6271186440677958</c:v>
                </c:pt>
                <c:pt idx="5">
                  <c:v>9.322033898305083</c:v>
                </c:pt>
                <c:pt idx="6">
                  <c:v>11.016949152542372</c:v>
                </c:pt>
                <c:pt idx="7">
                  <c:v>12.711864406779661</c:v>
                </c:pt>
                <c:pt idx="8">
                  <c:v>14.406779661016948</c:v>
                </c:pt>
                <c:pt idx="9">
                  <c:v>16.101694915254235</c:v>
                </c:pt>
                <c:pt idx="10">
                  <c:v>17.796610169491522</c:v>
                </c:pt>
                <c:pt idx="11">
                  <c:v>19.491525423728813</c:v>
                </c:pt>
                <c:pt idx="12">
                  <c:v>21.1864406779661</c:v>
                </c:pt>
                <c:pt idx="13">
                  <c:v>22.881355932203387</c:v>
                </c:pt>
                <c:pt idx="14">
                  <c:v>24.576271186440678</c:v>
                </c:pt>
                <c:pt idx="15">
                  <c:v>26.271186440677965</c:v>
                </c:pt>
                <c:pt idx="16">
                  <c:v>27.966101694915253</c:v>
                </c:pt>
                <c:pt idx="17">
                  <c:v>29.66101694915254</c:v>
                </c:pt>
                <c:pt idx="18">
                  <c:v>31.355932203389827</c:v>
                </c:pt>
                <c:pt idx="19">
                  <c:v>33.050847457627114</c:v>
                </c:pt>
                <c:pt idx="20">
                  <c:v>34.745762711864401</c:v>
                </c:pt>
                <c:pt idx="21">
                  <c:v>36.440677966101696</c:v>
                </c:pt>
                <c:pt idx="22">
                  <c:v>38.135593220338983</c:v>
                </c:pt>
                <c:pt idx="23">
                  <c:v>39.83050847457627</c:v>
                </c:pt>
                <c:pt idx="24">
                  <c:v>41.525423728813557</c:v>
                </c:pt>
                <c:pt idx="25">
                  <c:v>43.220338983050844</c:v>
                </c:pt>
                <c:pt idx="26">
                  <c:v>44.915254237288131</c:v>
                </c:pt>
                <c:pt idx="27">
                  <c:v>46.610169491525419</c:v>
                </c:pt>
                <c:pt idx="28">
                  <c:v>48.305084745762713</c:v>
                </c:pt>
                <c:pt idx="29">
                  <c:v>50</c:v>
                </c:pt>
                <c:pt idx="30">
                  <c:v>51.694915254237287</c:v>
                </c:pt>
                <c:pt idx="31">
                  <c:v>53.389830508474574</c:v>
                </c:pt>
                <c:pt idx="32">
                  <c:v>55.084745762711862</c:v>
                </c:pt>
                <c:pt idx="33">
                  <c:v>56.779661016949149</c:v>
                </c:pt>
                <c:pt idx="34">
                  <c:v>58.474576271186436</c:v>
                </c:pt>
                <c:pt idx="35">
                  <c:v>60.169491525423723</c:v>
                </c:pt>
                <c:pt idx="36">
                  <c:v>61.86440677966101</c:v>
                </c:pt>
                <c:pt idx="37">
                  <c:v>63.559322033898304</c:v>
                </c:pt>
                <c:pt idx="38">
                  <c:v>65.254237288135585</c:v>
                </c:pt>
                <c:pt idx="39">
                  <c:v>66.949152542372872</c:v>
                </c:pt>
                <c:pt idx="40">
                  <c:v>68.644067796610159</c:v>
                </c:pt>
                <c:pt idx="41">
                  <c:v>70.33898305084746</c:v>
                </c:pt>
                <c:pt idx="42">
                  <c:v>72.033898305084747</c:v>
                </c:pt>
                <c:pt idx="43">
                  <c:v>73.728813559322035</c:v>
                </c:pt>
                <c:pt idx="44">
                  <c:v>75.423728813559322</c:v>
                </c:pt>
                <c:pt idx="45">
                  <c:v>77.118644067796609</c:v>
                </c:pt>
                <c:pt idx="46">
                  <c:v>78.813559322033896</c:v>
                </c:pt>
                <c:pt idx="47">
                  <c:v>80.508474576271183</c:v>
                </c:pt>
                <c:pt idx="48">
                  <c:v>82.20338983050847</c:v>
                </c:pt>
                <c:pt idx="49">
                  <c:v>83.898305084745758</c:v>
                </c:pt>
                <c:pt idx="50">
                  <c:v>85.593220338983045</c:v>
                </c:pt>
                <c:pt idx="51">
                  <c:v>87.288135593220332</c:v>
                </c:pt>
                <c:pt idx="52">
                  <c:v>88.983050847457619</c:v>
                </c:pt>
                <c:pt idx="53">
                  <c:v>90.677966101694906</c:v>
                </c:pt>
                <c:pt idx="54">
                  <c:v>92.372881355932194</c:v>
                </c:pt>
                <c:pt idx="55">
                  <c:v>94.067796610169481</c:v>
                </c:pt>
                <c:pt idx="56">
                  <c:v>95.762711864406782</c:v>
                </c:pt>
                <c:pt idx="57">
                  <c:v>97.457627118644069</c:v>
                </c:pt>
                <c:pt idx="58">
                  <c:v>99.152542372881356</c:v>
                </c:pt>
              </c:numCache>
            </c:numRef>
          </c:xVal>
          <c:yVal>
            <c:numRef>
              <c:f>'Mortality Lab - Data'!$BA$38:$BA$96</c:f>
              <c:numCache>
                <c:formatCode>General</c:formatCode>
                <c:ptCount val="59"/>
                <c:pt idx="0">
                  <c:v>790.73</c:v>
                </c:pt>
                <c:pt idx="1">
                  <c:v>823.76</c:v>
                </c:pt>
                <c:pt idx="2">
                  <c:v>839.71</c:v>
                </c:pt>
                <c:pt idx="3">
                  <c:v>844.05</c:v>
                </c:pt>
                <c:pt idx="4">
                  <c:v>857.62</c:v>
                </c:pt>
                <c:pt idx="5">
                  <c:v>860.1</c:v>
                </c:pt>
                <c:pt idx="6">
                  <c:v>861.26</c:v>
                </c:pt>
                <c:pt idx="7">
                  <c:v>861.44</c:v>
                </c:pt>
                <c:pt idx="8">
                  <c:v>871.34</c:v>
                </c:pt>
                <c:pt idx="9">
                  <c:v>871.77</c:v>
                </c:pt>
                <c:pt idx="10">
                  <c:v>874.28</c:v>
                </c:pt>
                <c:pt idx="11">
                  <c:v>887.47</c:v>
                </c:pt>
                <c:pt idx="12">
                  <c:v>891.71</c:v>
                </c:pt>
                <c:pt idx="13">
                  <c:v>893.99</c:v>
                </c:pt>
                <c:pt idx="14">
                  <c:v>895.7</c:v>
                </c:pt>
                <c:pt idx="15">
                  <c:v>899.26</c:v>
                </c:pt>
                <c:pt idx="16">
                  <c:v>899.53</c:v>
                </c:pt>
                <c:pt idx="17">
                  <c:v>904.16</c:v>
                </c:pt>
                <c:pt idx="18">
                  <c:v>911.7</c:v>
                </c:pt>
                <c:pt idx="19">
                  <c:v>911.82</c:v>
                </c:pt>
                <c:pt idx="20">
                  <c:v>912.2</c:v>
                </c:pt>
                <c:pt idx="21">
                  <c:v>912.35</c:v>
                </c:pt>
                <c:pt idx="22">
                  <c:v>919.73</c:v>
                </c:pt>
                <c:pt idx="23">
                  <c:v>923.23</c:v>
                </c:pt>
                <c:pt idx="24">
                  <c:v>929.15</c:v>
                </c:pt>
                <c:pt idx="25">
                  <c:v>934.7</c:v>
                </c:pt>
                <c:pt idx="26">
                  <c:v>936.23</c:v>
                </c:pt>
                <c:pt idx="27">
                  <c:v>938.5</c:v>
                </c:pt>
                <c:pt idx="28">
                  <c:v>941.18</c:v>
                </c:pt>
                <c:pt idx="29">
                  <c:v>946.19</c:v>
                </c:pt>
                <c:pt idx="30">
                  <c:v>950.67</c:v>
                </c:pt>
                <c:pt idx="31">
                  <c:v>952.53</c:v>
                </c:pt>
                <c:pt idx="32">
                  <c:v>953.56</c:v>
                </c:pt>
                <c:pt idx="33">
                  <c:v>954.44</c:v>
                </c:pt>
                <c:pt idx="34">
                  <c:v>958.84</c:v>
                </c:pt>
                <c:pt idx="35">
                  <c:v>959.22</c:v>
                </c:pt>
                <c:pt idx="36">
                  <c:v>961.01</c:v>
                </c:pt>
                <c:pt idx="37">
                  <c:v>962.35</c:v>
                </c:pt>
                <c:pt idx="38">
                  <c:v>967.8</c:v>
                </c:pt>
                <c:pt idx="39">
                  <c:v>968.67</c:v>
                </c:pt>
                <c:pt idx="40">
                  <c:v>970.47</c:v>
                </c:pt>
                <c:pt idx="41">
                  <c:v>971.12</c:v>
                </c:pt>
                <c:pt idx="42">
                  <c:v>972.46</c:v>
                </c:pt>
                <c:pt idx="43">
                  <c:v>982.29</c:v>
                </c:pt>
                <c:pt idx="44">
                  <c:v>985.95</c:v>
                </c:pt>
                <c:pt idx="45">
                  <c:v>989.26</c:v>
                </c:pt>
                <c:pt idx="46">
                  <c:v>991.29</c:v>
                </c:pt>
                <c:pt idx="47">
                  <c:v>994.65</c:v>
                </c:pt>
                <c:pt idx="48">
                  <c:v>997.87</c:v>
                </c:pt>
                <c:pt idx="49">
                  <c:v>1001.9</c:v>
                </c:pt>
                <c:pt idx="50">
                  <c:v>1003.5</c:v>
                </c:pt>
                <c:pt idx="51">
                  <c:v>1006.49</c:v>
                </c:pt>
                <c:pt idx="52">
                  <c:v>1015.02</c:v>
                </c:pt>
                <c:pt idx="53">
                  <c:v>1017.61</c:v>
                </c:pt>
                <c:pt idx="54">
                  <c:v>1024.8900000000001</c:v>
                </c:pt>
                <c:pt idx="55">
                  <c:v>1025.5</c:v>
                </c:pt>
                <c:pt idx="56">
                  <c:v>1030.3800000000001</c:v>
                </c:pt>
                <c:pt idx="57">
                  <c:v>1071.29</c:v>
                </c:pt>
                <c:pt idx="58">
                  <c:v>1113.1600000000001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1632"/>
        <c:axId val="585472416"/>
      </c:scatterChart>
      <c:valAx>
        <c:axId val="58547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472416"/>
        <c:crosses val="autoZero"/>
        <c:crossBetween val="midCat"/>
      </c:valAx>
      <c:valAx>
        <c:axId val="58547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Mortality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47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314324</xdr:colOff>
      <xdr:row>1</xdr:row>
      <xdr:rowOff>53974</xdr:rowOff>
    </xdr:from>
    <xdr:to>
      <xdr:col>45</xdr:col>
      <xdr:colOff>158749</xdr:colOff>
      <xdr:row>18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241300</xdr:colOff>
      <xdr:row>19</xdr:row>
      <xdr:rowOff>82550</xdr:rowOff>
    </xdr:from>
    <xdr:to>
      <xdr:col>43</xdr:col>
      <xdr:colOff>241300</xdr:colOff>
      <xdr:row>29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279400</xdr:colOff>
      <xdr:row>30</xdr:row>
      <xdr:rowOff>50800</xdr:rowOff>
    </xdr:from>
    <xdr:to>
      <xdr:col>43</xdr:col>
      <xdr:colOff>279400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234950</xdr:colOff>
      <xdr:row>41</xdr:row>
      <xdr:rowOff>44450</xdr:rowOff>
    </xdr:from>
    <xdr:to>
      <xdr:col>43</xdr:col>
      <xdr:colOff>234950</xdr:colOff>
      <xdr:row>51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6"/>
  <sheetViews>
    <sheetView tabSelected="1" topLeftCell="AL1" workbookViewId="0">
      <selection activeCell="AS36" sqref="AS36"/>
    </sheetView>
  </sheetViews>
  <sheetFormatPr defaultRowHeight="14.5" x14ac:dyDescent="0.35"/>
  <cols>
    <col min="1" max="1" width="28.36328125" customWidth="1"/>
    <col min="8" max="8" width="10.08984375" customWidth="1"/>
    <col min="9" max="9" width="12.54296875" customWidth="1"/>
    <col min="21" max="21" width="12.453125" bestFit="1" customWidth="1"/>
    <col min="22" max="22" width="11.81640625" bestFit="1" customWidth="1"/>
    <col min="27" max="27" width="18.90625" customWidth="1"/>
    <col min="28" max="29" width="12.36328125" customWidth="1"/>
    <col min="48" max="48" width="16.81640625" customWidth="1"/>
    <col min="49" max="49" width="14" customWidth="1"/>
    <col min="50" max="50" width="9.453125" customWidth="1"/>
    <col min="53" max="53" width="15.81640625" customWidth="1"/>
  </cols>
  <sheetData>
    <row r="1" spans="1:50" ht="15" thickBot="1" x14ac:dyDescent="0.4">
      <c r="F1" t="s">
        <v>104</v>
      </c>
      <c r="R1" t="s">
        <v>103</v>
      </c>
      <c r="S1" t="s">
        <v>106</v>
      </c>
      <c r="T1" t="s">
        <v>107</v>
      </c>
      <c r="V1" t="s">
        <v>111</v>
      </c>
      <c r="W1" t="s">
        <v>112</v>
      </c>
      <c r="X1" s="1" t="s">
        <v>101</v>
      </c>
      <c r="Y1" s="1" t="s">
        <v>114</v>
      </c>
      <c r="AA1" s="1" t="s">
        <v>116</v>
      </c>
      <c r="AB1" s="1" t="s">
        <v>117</v>
      </c>
      <c r="AC1" s="1"/>
      <c r="AV1" t="s">
        <v>123</v>
      </c>
      <c r="AW1" t="s">
        <v>124</v>
      </c>
    </row>
    <row r="2" spans="1:50" ht="15" thickBot="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100</v>
      </c>
      <c r="S2" t="s">
        <v>102</v>
      </c>
      <c r="T2" t="s">
        <v>105</v>
      </c>
      <c r="U2" t="s">
        <v>108</v>
      </c>
      <c r="V2" t="s">
        <v>109</v>
      </c>
      <c r="W2" t="s">
        <v>110</v>
      </c>
      <c r="X2" t="s">
        <v>113</v>
      </c>
      <c r="Y2" t="s">
        <v>115</v>
      </c>
      <c r="AA2" t="s">
        <v>118</v>
      </c>
      <c r="AB2" t="s">
        <v>119</v>
      </c>
      <c r="AD2" t="s">
        <v>17</v>
      </c>
      <c r="AV2">
        <v>1</v>
      </c>
      <c r="AW2" s="5" t="s">
        <v>120</v>
      </c>
      <c r="AX2" s="5" t="s">
        <v>122</v>
      </c>
    </row>
    <row r="3" spans="1:50" x14ac:dyDescent="0.35">
      <c r="A3" t="s">
        <v>18</v>
      </c>
      <c r="B3">
        <v>27</v>
      </c>
      <c r="C3">
        <v>71</v>
      </c>
      <c r="D3">
        <v>59</v>
      </c>
      <c r="E3">
        <v>36</v>
      </c>
      <c r="F3">
        <v>921.87</v>
      </c>
      <c r="G3">
        <v>11.4</v>
      </c>
      <c r="H3">
        <v>3243</v>
      </c>
      <c r="I3">
        <v>8.8000000000000007</v>
      </c>
      <c r="J3">
        <v>42.6</v>
      </c>
      <c r="K3">
        <v>660328</v>
      </c>
      <c r="L3">
        <v>3.34</v>
      </c>
      <c r="M3">
        <v>29560</v>
      </c>
      <c r="N3">
        <v>21</v>
      </c>
      <c r="O3">
        <v>15</v>
      </c>
      <c r="P3">
        <v>59</v>
      </c>
      <c r="Q3">
        <v>15</v>
      </c>
      <c r="R3">
        <f>LOG(Q3)</f>
        <v>1.1760912590556813</v>
      </c>
      <c r="S3">
        <f>R3-AVERAGE($R$3:$R$62)</f>
        <v>0.17698734248672032</v>
      </c>
      <c r="T3">
        <f>F3-AVERAGE($F$3:$F$62)</f>
        <v>-18.478666666666754</v>
      </c>
      <c r="U3">
        <f>S3*T3</f>
        <v>-3.2704901060312914</v>
      </c>
      <c r="V3">
        <f>SUM(U3:U62)</f>
        <v>572.17151647259618</v>
      </c>
      <c r="W3">
        <f>S3^2</f>
        <v>3.132451940051164E-2</v>
      </c>
      <c r="X3">
        <f>V3/SUM(W3:W62)</f>
        <v>34.766651037469593</v>
      </c>
      <c r="Y3">
        <f>AVERAGE(F3:F62)-X3*(AVERAGE(R3:R62))</f>
        <v>905.61316944914461</v>
      </c>
      <c r="AA3">
        <f>$X$3+$Y$3*R3</f>
        <v>1099.8503837123201</v>
      </c>
      <c r="AB3">
        <f>AA3-AVERAGE($F$3:$F$62)</f>
        <v>159.50171704565332</v>
      </c>
      <c r="AD3" t="s">
        <v>19</v>
      </c>
      <c r="AM3" s="5"/>
      <c r="AN3" s="5"/>
      <c r="AV3">
        <v>1.25</v>
      </c>
      <c r="AW3" s="2">
        <v>1.25</v>
      </c>
      <c r="AX3" s="3">
        <v>40</v>
      </c>
    </row>
    <row r="4" spans="1:50" x14ac:dyDescent="0.35">
      <c r="A4" t="s">
        <v>20</v>
      </c>
      <c r="B4">
        <v>23</v>
      </c>
      <c r="C4">
        <v>72</v>
      </c>
      <c r="D4">
        <v>57</v>
      </c>
      <c r="E4">
        <v>35</v>
      </c>
      <c r="F4">
        <v>997.87</v>
      </c>
      <c r="G4">
        <v>11</v>
      </c>
      <c r="H4">
        <v>4281</v>
      </c>
      <c r="I4">
        <v>3.5</v>
      </c>
      <c r="J4">
        <v>50.7</v>
      </c>
      <c r="K4">
        <v>835880</v>
      </c>
      <c r="L4">
        <v>3.14</v>
      </c>
      <c r="M4">
        <v>31458</v>
      </c>
      <c r="N4">
        <v>8</v>
      </c>
      <c r="O4">
        <v>10</v>
      </c>
      <c r="P4">
        <v>39</v>
      </c>
      <c r="Q4">
        <v>10</v>
      </c>
      <c r="R4">
        <f t="shared" ref="R4:R62" si="0">LOG(Q4)</f>
        <v>1</v>
      </c>
      <c r="S4">
        <f t="shared" ref="S4:S62" si="1">R4-AVERAGE($R$3:$R$62)</f>
        <v>8.9608343103897425E-4</v>
      </c>
      <c r="T4">
        <f t="shared" ref="T4:T62" si="2">F4-AVERAGE($F$3:$F$62)</f>
        <v>57.521333333333246</v>
      </c>
      <c r="U4">
        <f t="shared" ref="U4:U62" si="3">S4*T4</f>
        <v>5.1543913731269771E-2</v>
      </c>
      <c r="W4">
        <f t="shared" ref="W4:W62" si="4">S4^2</f>
        <v>8.0296551538258014E-7</v>
      </c>
      <c r="AA4">
        <f t="shared" ref="AA4:AA62" si="5">$X$3+$Y$3*R4</f>
        <v>940.37982048661422</v>
      </c>
      <c r="AB4">
        <f t="shared" ref="AB4:AB62" si="6">AA4-AVERAGE($F$3:$F$62)</f>
        <v>3.115381994746258E-2</v>
      </c>
      <c r="AD4" t="s">
        <v>21</v>
      </c>
      <c r="AM4" s="2"/>
      <c r="AN4" s="3"/>
      <c r="AV4">
        <v>1.5</v>
      </c>
      <c r="AW4" s="2">
        <v>1.5</v>
      </c>
      <c r="AX4" s="3">
        <v>7</v>
      </c>
    </row>
    <row r="5" spans="1:50" x14ac:dyDescent="0.35">
      <c r="A5" t="s">
        <v>22</v>
      </c>
      <c r="B5">
        <v>29</v>
      </c>
      <c r="C5">
        <v>74</v>
      </c>
      <c r="D5">
        <v>54</v>
      </c>
      <c r="E5">
        <v>44</v>
      </c>
      <c r="F5">
        <v>962.35</v>
      </c>
      <c r="G5">
        <v>9.8000000000000007</v>
      </c>
      <c r="H5">
        <v>4260</v>
      </c>
      <c r="I5">
        <v>0.8</v>
      </c>
      <c r="J5">
        <v>39.4</v>
      </c>
      <c r="K5">
        <v>635481</v>
      </c>
      <c r="L5">
        <v>3.21</v>
      </c>
      <c r="M5">
        <v>31856</v>
      </c>
      <c r="N5">
        <v>6</v>
      </c>
      <c r="O5">
        <v>6</v>
      </c>
      <c r="P5">
        <v>33</v>
      </c>
      <c r="Q5">
        <v>6</v>
      </c>
      <c r="R5">
        <f t="shared" si="0"/>
        <v>0.77815125038364363</v>
      </c>
      <c r="S5">
        <f t="shared" si="1"/>
        <v>-0.22095266618531739</v>
      </c>
      <c r="T5">
        <f t="shared" si="2"/>
        <v>22.001333333333264</v>
      </c>
      <c r="U5">
        <f t="shared" si="3"/>
        <v>-4.8612532596318809</v>
      </c>
      <c r="W5">
        <f t="shared" si="4"/>
        <v>4.8820080694400303E-2</v>
      </c>
      <c r="AA5">
        <f t="shared" si="5"/>
        <v>739.470671208216</v>
      </c>
      <c r="AB5">
        <f t="shared" si="6"/>
        <v>-200.87799545845075</v>
      </c>
      <c r="AD5" t="s">
        <v>23</v>
      </c>
      <c r="AM5" s="2"/>
      <c r="AN5" s="3"/>
      <c r="AV5">
        <v>1.75</v>
      </c>
      <c r="AW5" s="2">
        <v>1.75</v>
      </c>
      <c r="AX5" s="3">
        <v>7</v>
      </c>
    </row>
    <row r="6" spans="1:50" x14ac:dyDescent="0.35">
      <c r="A6" t="s">
        <v>24</v>
      </c>
      <c r="B6">
        <v>45</v>
      </c>
      <c r="C6">
        <v>79</v>
      </c>
      <c r="D6">
        <v>56</v>
      </c>
      <c r="E6">
        <v>47</v>
      </c>
      <c r="F6">
        <v>982.29</v>
      </c>
      <c r="G6">
        <v>11.1</v>
      </c>
      <c r="H6">
        <v>3125</v>
      </c>
      <c r="I6">
        <v>27.1</v>
      </c>
      <c r="J6">
        <v>50.2</v>
      </c>
      <c r="K6">
        <v>2138231</v>
      </c>
      <c r="L6">
        <v>3.41</v>
      </c>
      <c r="M6">
        <v>32452</v>
      </c>
      <c r="N6">
        <v>18</v>
      </c>
      <c r="O6">
        <v>8</v>
      </c>
      <c r="P6">
        <v>24</v>
      </c>
      <c r="Q6">
        <v>8</v>
      </c>
      <c r="R6">
        <f t="shared" si="0"/>
        <v>0.90308998699194354</v>
      </c>
      <c r="S6">
        <f t="shared" si="1"/>
        <v>-9.6013929577017487E-2</v>
      </c>
      <c r="T6">
        <f t="shared" si="2"/>
        <v>41.941333333333205</v>
      </c>
      <c r="U6">
        <f t="shared" si="3"/>
        <v>-4.0269522250328702</v>
      </c>
      <c r="W6">
        <f t="shared" si="4"/>
        <v>9.2186746728204726E-3</v>
      </c>
      <c r="AA6">
        <f t="shared" si="5"/>
        <v>852.61683645503035</v>
      </c>
      <c r="AB6">
        <f t="shared" si="6"/>
        <v>-87.731830211636407</v>
      </c>
      <c r="AM6" s="2"/>
      <c r="AN6" s="3"/>
      <c r="AV6">
        <v>2</v>
      </c>
      <c r="AW6" s="2">
        <v>2</v>
      </c>
      <c r="AX6" s="3">
        <v>3</v>
      </c>
    </row>
    <row r="7" spans="1:50" x14ac:dyDescent="0.35">
      <c r="A7" t="s">
        <v>25</v>
      </c>
      <c r="B7">
        <v>35</v>
      </c>
      <c r="C7">
        <v>77</v>
      </c>
      <c r="D7">
        <v>55</v>
      </c>
      <c r="E7">
        <v>43</v>
      </c>
      <c r="F7">
        <v>1071.29</v>
      </c>
      <c r="G7">
        <v>9.6</v>
      </c>
      <c r="H7">
        <v>6441</v>
      </c>
      <c r="I7">
        <v>24.4</v>
      </c>
      <c r="J7">
        <v>43.7</v>
      </c>
      <c r="K7">
        <v>2199531</v>
      </c>
      <c r="L7">
        <v>3.44</v>
      </c>
      <c r="M7">
        <v>32368</v>
      </c>
      <c r="N7">
        <v>43</v>
      </c>
      <c r="O7">
        <v>38</v>
      </c>
      <c r="P7">
        <v>206</v>
      </c>
      <c r="Q7">
        <v>38</v>
      </c>
      <c r="R7">
        <f t="shared" si="0"/>
        <v>1.5797835966168101</v>
      </c>
      <c r="S7">
        <f t="shared" si="1"/>
        <v>0.58067968004784909</v>
      </c>
      <c r="T7">
        <f t="shared" si="2"/>
        <v>130.9413333333332</v>
      </c>
      <c r="U7">
        <f t="shared" si="3"/>
        <v>76.034971545038687</v>
      </c>
      <c r="W7">
        <f t="shared" si="4"/>
        <v>0.33718889082047238</v>
      </c>
      <c r="AA7">
        <f t="shared" si="5"/>
        <v>1465.4394810133879</v>
      </c>
      <c r="AB7">
        <f t="shared" si="6"/>
        <v>525.09081434672112</v>
      </c>
      <c r="AD7" t="s">
        <v>26</v>
      </c>
      <c r="AM7" s="2"/>
      <c r="AN7" s="3"/>
      <c r="AV7">
        <v>2.25</v>
      </c>
      <c r="AW7" s="2">
        <v>2.25</v>
      </c>
      <c r="AX7" s="3">
        <v>1</v>
      </c>
    </row>
    <row r="8" spans="1:50" x14ac:dyDescent="0.35">
      <c r="A8" t="s">
        <v>27</v>
      </c>
      <c r="B8">
        <v>45</v>
      </c>
      <c r="C8">
        <v>80</v>
      </c>
      <c r="D8">
        <v>54</v>
      </c>
      <c r="E8">
        <v>53</v>
      </c>
      <c r="F8">
        <v>1030.3800000000001</v>
      </c>
      <c r="G8">
        <v>10.199999999999999</v>
      </c>
      <c r="H8">
        <v>3325</v>
      </c>
      <c r="I8">
        <v>38.5</v>
      </c>
      <c r="J8">
        <v>43.1</v>
      </c>
      <c r="K8">
        <v>883946</v>
      </c>
      <c r="L8">
        <v>3.45</v>
      </c>
      <c r="M8">
        <v>27835</v>
      </c>
      <c r="N8">
        <v>30</v>
      </c>
      <c r="O8">
        <v>32</v>
      </c>
      <c r="P8">
        <v>72</v>
      </c>
      <c r="Q8">
        <v>32</v>
      </c>
      <c r="R8">
        <f t="shared" si="0"/>
        <v>1.505149978319906</v>
      </c>
      <c r="S8">
        <f t="shared" si="1"/>
        <v>0.50604606175094502</v>
      </c>
      <c r="T8">
        <f t="shared" si="2"/>
        <v>90.03133333333335</v>
      </c>
      <c r="U8">
        <f t="shared" si="3"/>
        <v>45.56000166751992</v>
      </c>
      <c r="W8">
        <f t="shared" si="4"/>
        <v>0.25608261661364123</v>
      </c>
      <c r="AA8">
        <f t="shared" si="5"/>
        <v>1397.850293400071</v>
      </c>
      <c r="AB8">
        <f t="shared" si="6"/>
        <v>457.50162673340424</v>
      </c>
      <c r="AD8" t="s">
        <v>28</v>
      </c>
      <c r="AM8" s="2"/>
      <c r="AN8" s="3"/>
      <c r="AV8">
        <v>2.5</v>
      </c>
      <c r="AW8" s="2">
        <v>2.5</v>
      </c>
      <c r="AX8" s="3">
        <v>0</v>
      </c>
    </row>
    <row r="9" spans="1:50" x14ac:dyDescent="0.35">
      <c r="A9" t="s">
        <v>29</v>
      </c>
      <c r="B9">
        <v>30</v>
      </c>
      <c r="C9">
        <v>74</v>
      </c>
      <c r="D9">
        <v>56</v>
      </c>
      <c r="E9">
        <v>43</v>
      </c>
      <c r="F9">
        <v>934.7</v>
      </c>
      <c r="G9">
        <v>12.1</v>
      </c>
      <c r="H9">
        <v>4679</v>
      </c>
      <c r="I9">
        <v>3.5</v>
      </c>
      <c r="J9">
        <v>49.2</v>
      </c>
      <c r="K9">
        <v>2805911</v>
      </c>
      <c r="L9">
        <v>3.23</v>
      </c>
      <c r="M9">
        <v>36644</v>
      </c>
      <c r="N9">
        <v>21</v>
      </c>
      <c r="O9">
        <v>32</v>
      </c>
      <c r="P9">
        <v>62</v>
      </c>
      <c r="Q9">
        <v>32</v>
      </c>
      <c r="R9">
        <f t="shared" si="0"/>
        <v>1.505149978319906</v>
      </c>
      <c r="S9">
        <f t="shared" si="1"/>
        <v>0.50604606175094502</v>
      </c>
      <c r="T9">
        <f t="shared" si="2"/>
        <v>-5.6486666666667134</v>
      </c>
      <c r="U9">
        <f t="shared" si="3"/>
        <v>-2.8584855208105284</v>
      </c>
      <c r="W9">
        <f t="shared" si="4"/>
        <v>0.25608261661364123</v>
      </c>
      <c r="AA9">
        <f t="shared" si="5"/>
        <v>1397.850293400071</v>
      </c>
      <c r="AB9">
        <f t="shared" si="6"/>
        <v>457.50162673340424</v>
      </c>
      <c r="AD9" t="s">
        <v>30</v>
      </c>
      <c r="AM9" s="2"/>
      <c r="AN9" s="3"/>
      <c r="AV9">
        <v>2.75</v>
      </c>
      <c r="AW9" s="2">
        <v>2.75</v>
      </c>
      <c r="AX9" s="3">
        <v>1</v>
      </c>
    </row>
    <row r="10" spans="1:50" x14ac:dyDescent="0.35">
      <c r="A10" t="s">
        <v>31</v>
      </c>
      <c r="B10">
        <v>30</v>
      </c>
      <c r="C10">
        <v>73</v>
      </c>
      <c r="D10">
        <v>56</v>
      </c>
      <c r="E10">
        <v>45</v>
      </c>
      <c r="F10">
        <v>899.53</v>
      </c>
      <c r="G10">
        <v>10.6</v>
      </c>
      <c r="H10">
        <v>2140</v>
      </c>
      <c r="I10">
        <v>5.3</v>
      </c>
      <c r="J10">
        <v>40.4</v>
      </c>
      <c r="K10">
        <v>438557</v>
      </c>
      <c r="L10">
        <v>3.29</v>
      </c>
      <c r="M10">
        <v>47258</v>
      </c>
      <c r="N10">
        <v>6</v>
      </c>
      <c r="O10">
        <v>4</v>
      </c>
      <c r="P10">
        <v>4</v>
      </c>
      <c r="Q10">
        <v>4</v>
      </c>
      <c r="R10">
        <f t="shared" si="0"/>
        <v>0.6020599913279624</v>
      </c>
      <c r="S10">
        <f t="shared" si="1"/>
        <v>-0.39704392524099863</v>
      </c>
      <c r="T10">
        <f t="shared" si="2"/>
        <v>-40.818666666666786</v>
      </c>
      <c r="U10">
        <f t="shared" si="3"/>
        <v>16.206803636437289</v>
      </c>
      <c r="W10">
        <f t="shared" si="4"/>
        <v>0.15764387857077972</v>
      </c>
      <c r="AA10">
        <f t="shared" si="5"/>
        <v>580.00010798251014</v>
      </c>
      <c r="AB10">
        <f t="shared" si="6"/>
        <v>-360.34855868415661</v>
      </c>
      <c r="AD10" t="s">
        <v>32</v>
      </c>
      <c r="AM10" s="2"/>
      <c r="AN10" s="3"/>
      <c r="AV10">
        <v>3</v>
      </c>
      <c r="AW10" s="2">
        <v>3</v>
      </c>
      <c r="AX10" s="3">
        <v>0</v>
      </c>
    </row>
    <row r="11" spans="1:50" ht="15" thickBot="1" x14ac:dyDescent="0.4">
      <c r="A11" t="s">
        <v>33</v>
      </c>
      <c r="B11">
        <v>24</v>
      </c>
      <c r="C11">
        <v>70</v>
      </c>
      <c r="D11">
        <v>61</v>
      </c>
      <c r="E11">
        <v>36</v>
      </c>
      <c r="F11">
        <v>1001.9</v>
      </c>
      <c r="G11">
        <v>10.5</v>
      </c>
      <c r="H11">
        <v>6582</v>
      </c>
      <c r="I11">
        <v>8.1</v>
      </c>
      <c r="J11">
        <v>42.5</v>
      </c>
      <c r="K11">
        <v>1015472</v>
      </c>
      <c r="L11">
        <v>3.31</v>
      </c>
      <c r="M11">
        <v>31248</v>
      </c>
      <c r="N11">
        <v>18</v>
      </c>
      <c r="O11">
        <v>12</v>
      </c>
      <c r="P11">
        <v>37</v>
      </c>
      <c r="Q11">
        <v>12</v>
      </c>
      <c r="R11">
        <f t="shared" si="0"/>
        <v>1.0791812460476249</v>
      </c>
      <c r="S11">
        <f t="shared" si="1"/>
        <v>8.0077329478663861E-2</v>
      </c>
      <c r="T11">
        <f t="shared" si="2"/>
        <v>61.551333333333218</v>
      </c>
      <c r="U11">
        <f t="shared" si="3"/>
        <v>4.9288663991843897</v>
      </c>
      <c r="W11">
        <f t="shared" si="4"/>
        <v>6.412378696434488E-3</v>
      </c>
      <c r="AA11">
        <f t="shared" si="5"/>
        <v>1012.0873996807363</v>
      </c>
      <c r="AB11">
        <f t="shared" si="6"/>
        <v>71.738733014069567</v>
      </c>
      <c r="AD11" t="s">
        <v>34</v>
      </c>
      <c r="AM11" s="2"/>
      <c r="AN11" s="3"/>
      <c r="AW11" t="s">
        <v>121</v>
      </c>
      <c r="AX11" s="4">
        <v>0</v>
      </c>
    </row>
    <row r="12" spans="1:50" x14ac:dyDescent="0.35">
      <c r="A12" t="s">
        <v>35</v>
      </c>
      <c r="B12">
        <v>27</v>
      </c>
      <c r="C12">
        <v>72</v>
      </c>
      <c r="D12">
        <v>59</v>
      </c>
      <c r="E12">
        <v>36</v>
      </c>
      <c r="F12">
        <v>912.35</v>
      </c>
      <c r="G12">
        <v>10.7</v>
      </c>
      <c r="H12">
        <v>4213</v>
      </c>
      <c r="I12">
        <v>6.7</v>
      </c>
      <c r="J12">
        <v>41</v>
      </c>
      <c r="K12">
        <v>404421</v>
      </c>
      <c r="L12">
        <v>3.36</v>
      </c>
      <c r="M12">
        <v>29089</v>
      </c>
      <c r="N12">
        <v>12</v>
      </c>
      <c r="O12">
        <v>7</v>
      </c>
      <c r="P12">
        <v>20</v>
      </c>
      <c r="Q12">
        <v>7</v>
      </c>
      <c r="R12">
        <f t="shared" si="0"/>
        <v>0.84509804001425681</v>
      </c>
      <c r="S12">
        <f t="shared" si="1"/>
        <v>-0.15400587655470421</v>
      </c>
      <c r="T12">
        <f t="shared" si="2"/>
        <v>-27.998666666666736</v>
      </c>
      <c r="U12">
        <f t="shared" si="3"/>
        <v>4.3119592023629894</v>
      </c>
      <c r="W12">
        <f t="shared" si="4"/>
        <v>2.3717810013382794E-2</v>
      </c>
      <c r="AA12">
        <f t="shared" si="5"/>
        <v>800.0985655500408</v>
      </c>
      <c r="AB12">
        <f t="shared" si="6"/>
        <v>-140.25010111662596</v>
      </c>
      <c r="AD12" t="s">
        <v>36</v>
      </c>
      <c r="AM12" s="2"/>
      <c r="AN12" s="3"/>
    </row>
    <row r="13" spans="1:50" x14ac:dyDescent="0.35">
      <c r="A13" t="s">
        <v>37</v>
      </c>
      <c r="B13">
        <v>42</v>
      </c>
      <c r="C13">
        <v>79</v>
      </c>
      <c r="D13">
        <v>56</v>
      </c>
      <c r="E13">
        <v>52</v>
      </c>
      <c r="F13">
        <v>1017.61</v>
      </c>
      <c r="G13">
        <v>9.6</v>
      </c>
      <c r="H13">
        <v>2302</v>
      </c>
      <c r="I13">
        <v>22.2</v>
      </c>
      <c r="J13">
        <v>41.3</v>
      </c>
      <c r="K13">
        <v>426540</v>
      </c>
      <c r="L13">
        <v>3.39</v>
      </c>
      <c r="M13">
        <v>25782</v>
      </c>
      <c r="N13">
        <v>18</v>
      </c>
      <c r="O13">
        <v>8</v>
      </c>
      <c r="P13">
        <v>27</v>
      </c>
      <c r="Q13">
        <v>8</v>
      </c>
      <c r="R13">
        <f t="shared" si="0"/>
        <v>0.90308998699194354</v>
      </c>
      <c r="S13">
        <f t="shared" si="1"/>
        <v>-9.6013929577017487E-2</v>
      </c>
      <c r="T13">
        <f t="shared" si="2"/>
        <v>77.261333333333255</v>
      </c>
      <c r="U13">
        <f t="shared" si="3"/>
        <v>-7.4181642176931328</v>
      </c>
      <c r="W13">
        <f t="shared" si="4"/>
        <v>9.2186746728204726E-3</v>
      </c>
      <c r="AA13">
        <f t="shared" si="5"/>
        <v>852.61683645503035</v>
      </c>
      <c r="AB13">
        <f t="shared" si="6"/>
        <v>-87.731830211636407</v>
      </c>
      <c r="AD13" t="s">
        <v>38</v>
      </c>
      <c r="AM13" s="2"/>
      <c r="AN13" s="3"/>
      <c r="AV13" s="1" t="s">
        <v>155</v>
      </c>
    </row>
    <row r="14" spans="1:50" x14ac:dyDescent="0.35">
      <c r="A14" t="s">
        <v>39</v>
      </c>
      <c r="B14">
        <v>26</v>
      </c>
      <c r="C14">
        <v>76</v>
      </c>
      <c r="D14">
        <v>58</v>
      </c>
      <c r="E14">
        <v>33</v>
      </c>
      <c r="F14">
        <v>1024.8900000000001</v>
      </c>
      <c r="G14">
        <v>10.9</v>
      </c>
      <c r="H14">
        <v>6122</v>
      </c>
      <c r="I14">
        <v>16.3</v>
      </c>
      <c r="J14">
        <v>44.9</v>
      </c>
      <c r="K14">
        <v>606387</v>
      </c>
      <c r="L14">
        <v>3.2</v>
      </c>
      <c r="M14">
        <v>36593</v>
      </c>
      <c r="N14">
        <v>88</v>
      </c>
      <c r="O14">
        <v>63</v>
      </c>
      <c r="P14">
        <v>278</v>
      </c>
      <c r="Q14">
        <v>63</v>
      </c>
      <c r="R14">
        <f t="shared" si="0"/>
        <v>1.7993405494535817</v>
      </c>
      <c r="S14">
        <f t="shared" si="1"/>
        <v>0.80023663288462066</v>
      </c>
      <c r="T14">
        <f t="shared" si="2"/>
        <v>84.541333333333341</v>
      </c>
      <c r="U14">
        <f t="shared" si="3"/>
        <v>67.653071926243015</v>
      </c>
      <c r="W14">
        <f t="shared" si="4"/>
        <v>0.64037866861051518</v>
      </c>
      <c r="AA14">
        <f t="shared" si="5"/>
        <v>1664.2731489464929</v>
      </c>
      <c r="AB14">
        <f t="shared" si="6"/>
        <v>723.92448227982618</v>
      </c>
      <c r="AD14" t="s">
        <v>40</v>
      </c>
      <c r="AM14" s="2"/>
      <c r="AN14" s="3"/>
      <c r="AV14" t="s">
        <v>125</v>
      </c>
    </row>
    <row r="15" spans="1:50" ht="15" thickBot="1" x14ac:dyDescent="0.4">
      <c r="A15" t="s">
        <v>41</v>
      </c>
      <c r="B15">
        <v>34</v>
      </c>
      <c r="C15">
        <v>77</v>
      </c>
      <c r="D15">
        <v>57</v>
      </c>
      <c r="E15">
        <v>40</v>
      </c>
      <c r="F15">
        <v>970.47</v>
      </c>
      <c r="G15">
        <v>10.199999999999999</v>
      </c>
      <c r="H15">
        <v>4101</v>
      </c>
      <c r="I15">
        <v>13</v>
      </c>
      <c r="J15">
        <v>45.7</v>
      </c>
      <c r="K15">
        <v>1401491</v>
      </c>
      <c r="L15">
        <v>3.21</v>
      </c>
      <c r="M15">
        <v>31427</v>
      </c>
      <c r="N15">
        <v>26</v>
      </c>
      <c r="O15">
        <v>26</v>
      </c>
      <c r="P15">
        <v>146</v>
      </c>
      <c r="Q15">
        <v>26</v>
      </c>
      <c r="R15">
        <f t="shared" si="0"/>
        <v>1.414973347970818</v>
      </c>
      <c r="S15">
        <f t="shared" si="1"/>
        <v>0.41586943140185695</v>
      </c>
      <c r="T15">
        <f t="shared" si="2"/>
        <v>30.121333333333268</v>
      </c>
      <c r="U15">
        <f t="shared" si="3"/>
        <v>12.526541766399108</v>
      </c>
      <c r="W15">
        <f t="shared" si="4"/>
        <v>0.17294738397450379</v>
      </c>
      <c r="AA15">
        <f t="shared" si="5"/>
        <v>1316.1851493793893</v>
      </c>
      <c r="AB15">
        <f t="shared" si="6"/>
        <v>375.8364827127225</v>
      </c>
      <c r="AD15" t="s">
        <v>42</v>
      </c>
      <c r="AM15" s="2"/>
      <c r="AN15" s="3"/>
    </row>
    <row r="16" spans="1:50" x14ac:dyDescent="0.35">
      <c r="A16" t="s">
        <v>43</v>
      </c>
      <c r="B16">
        <v>28</v>
      </c>
      <c r="C16">
        <v>71</v>
      </c>
      <c r="D16">
        <v>60</v>
      </c>
      <c r="E16">
        <v>35</v>
      </c>
      <c r="F16">
        <v>985.95</v>
      </c>
      <c r="G16">
        <v>11.1</v>
      </c>
      <c r="H16">
        <v>3042</v>
      </c>
      <c r="I16">
        <v>14.7</v>
      </c>
      <c r="J16">
        <v>44.6</v>
      </c>
      <c r="K16">
        <v>1898825</v>
      </c>
      <c r="L16">
        <v>3.29</v>
      </c>
      <c r="M16">
        <v>35720</v>
      </c>
      <c r="N16">
        <v>31</v>
      </c>
      <c r="O16">
        <v>21</v>
      </c>
      <c r="P16">
        <v>64</v>
      </c>
      <c r="Q16">
        <v>21</v>
      </c>
      <c r="R16">
        <f t="shared" si="0"/>
        <v>1.3222192947339193</v>
      </c>
      <c r="S16">
        <f t="shared" si="1"/>
        <v>0.32311537816495828</v>
      </c>
      <c r="T16">
        <f t="shared" si="2"/>
        <v>45.601333333333287</v>
      </c>
      <c r="U16">
        <f t="shared" si="3"/>
        <v>14.734492064826302</v>
      </c>
      <c r="W16">
        <f t="shared" si="4"/>
        <v>0.10440354760668399</v>
      </c>
      <c r="AA16">
        <f t="shared" si="5"/>
        <v>1232.1858572482668</v>
      </c>
      <c r="AB16">
        <f t="shared" si="6"/>
        <v>291.8371905816</v>
      </c>
      <c r="AD16" t="s">
        <v>44</v>
      </c>
      <c r="AM16" s="2"/>
      <c r="AN16" s="3"/>
      <c r="AV16" s="6" t="s">
        <v>126</v>
      </c>
      <c r="AW16" s="6"/>
    </row>
    <row r="17" spans="1:56" x14ac:dyDescent="0.35">
      <c r="A17" t="s">
        <v>45</v>
      </c>
      <c r="B17">
        <v>31</v>
      </c>
      <c r="C17">
        <v>75</v>
      </c>
      <c r="D17">
        <v>58</v>
      </c>
      <c r="E17">
        <v>37</v>
      </c>
      <c r="F17">
        <v>958.84</v>
      </c>
      <c r="G17">
        <v>11.9</v>
      </c>
      <c r="H17">
        <v>4259</v>
      </c>
      <c r="I17">
        <v>13.1</v>
      </c>
      <c r="J17">
        <v>49.6</v>
      </c>
      <c r="K17">
        <v>124833</v>
      </c>
      <c r="L17">
        <v>3.26</v>
      </c>
      <c r="M17">
        <v>29761</v>
      </c>
      <c r="N17">
        <v>23</v>
      </c>
      <c r="O17">
        <v>9</v>
      </c>
      <c r="P17">
        <v>15</v>
      </c>
      <c r="Q17">
        <v>9</v>
      </c>
      <c r="R17">
        <f t="shared" si="0"/>
        <v>0.95424250943932487</v>
      </c>
      <c r="S17">
        <f t="shared" si="1"/>
        <v>-4.4861407129636155E-2</v>
      </c>
      <c r="T17">
        <f t="shared" si="2"/>
        <v>18.491333333333273</v>
      </c>
      <c r="U17">
        <f t="shared" si="3"/>
        <v>-0.82954723303647593</v>
      </c>
      <c r="W17">
        <f t="shared" si="4"/>
        <v>2.0125458496509695E-3</v>
      </c>
      <c r="AA17">
        <f t="shared" si="5"/>
        <v>898.94123443392186</v>
      </c>
      <c r="AB17">
        <f t="shared" si="6"/>
        <v>-41.407432232744895</v>
      </c>
      <c r="AD17" t="s">
        <v>46</v>
      </c>
      <c r="AM17" s="2"/>
      <c r="AN17" s="3"/>
      <c r="AV17" s="3" t="s">
        <v>127</v>
      </c>
      <c r="AW17" s="3">
        <v>0.29734890922516394</v>
      </c>
    </row>
    <row r="18" spans="1:56" x14ac:dyDescent="0.35">
      <c r="A18" t="s">
        <v>47</v>
      </c>
      <c r="B18">
        <v>46</v>
      </c>
      <c r="C18">
        <v>85</v>
      </c>
      <c r="D18">
        <v>54</v>
      </c>
      <c r="E18">
        <v>35</v>
      </c>
      <c r="F18">
        <v>860.1</v>
      </c>
      <c r="G18">
        <v>11.8</v>
      </c>
      <c r="H18">
        <v>1441</v>
      </c>
      <c r="I18">
        <v>14.8</v>
      </c>
      <c r="J18">
        <v>51.2</v>
      </c>
      <c r="K18">
        <v>1957378</v>
      </c>
      <c r="L18">
        <v>3.22</v>
      </c>
      <c r="M18">
        <v>38769</v>
      </c>
      <c r="N18">
        <v>1</v>
      </c>
      <c r="O18">
        <v>1</v>
      </c>
      <c r="P18">
        <v>1</v>
      </c>
      <c r="Q18">
        <v>1</v>
      </c>
      <c r="R18">
        <f t="shared" si="0"/>
        <v>0</v>
      </c>
      <c r="S18">
        <f t="shared" si="1"/>
        <v>-0.99910391656896103</v>
      </c>
      <c r="T18">
        <f t="shared" si="2"/>
        <v>-80.248666666666736</v>
      </c>
      <c r="U18">
        <f t="shared" si="3"/>
        <v>80.176757166103769</v>
      </c>
      <c r="W18">
        <f t="shared" si="4"/>
        <v>0.99820863610343746</v>
      </c>
      <c r="AA18">
        <f t="shared" si="5"/>
        <v>34.766651037469593</v>
      </c>
      <c r="AB18">
        <f t="shared" si="6"/>
        <v>-905.58201562919714</v>
      </c>
      <c r="AD18" t="s">
        <v>48</v>
      </c>
      <c r="AM18" s="2"/>
      <c r="AN18" s="3"/>
      <c r="AV18" s="3" t="s">
        <v>128</v>
      </c>
      <c r="AW18" s="3">
        <v>8.8416373817394783E-2</v>
      </c>
    </row>
    <row r="19" spans="1:56" x14ac:dyDescent="0.35">
      <c r="A19" t="s">
        <v>49</v>
      </c>
      <c r="B19">
        <v>30</v>
      </c>
      <c r="C19">
        <v>75</v>
      </c>
      <c r="D19">
        <v>58</v>
      </c>
      <c r="E19">
        <v>36</v>
      </c>
      <c r="F19">
        <v>936.23</v>
      </c>
      <c r="G19">
        <v>11.4</v>
      </c>
      <c r="H19">
        <v>4029</v>
      </c>
      <c r="I19">
        <v>12.4</v>
      </c>
      <c r="J19">
        <v>44</v>
      </c>
      <c r="K19">
        <v>942083</v>
      </c>
      <c r="L19">
        <v>3.35</v>
      </c>
      <c r="M19">
        <v>30232</v>
      </c>
      <c r="N19">
        <v>6</v>
      </c>
      <c r="O19">
        <v>4</v>
      </c>
      <c r="P19">
        <v>16</v>
      </c>
      <c r="Q19">
        <v>4</v>
      </c>
      <c r="R19">
        <f t="shared" si="0"/>
        <v>0.6020599913279624</v>
      </c>
      <c r="S19">
        <f t="shared" si="1"/>
        <v>-0.39704392524099863</v>
      </c>
      <c r="T19">
        <f t="shared" si="2"/>
        <v>-4.1186666666667406</v>
      </c>
      <c r="U19">
        <f t="shared" si="3"/>
        <v>1.6352915800926224</v>
      </c>
      <c r="W19">
        <f t="shared" si="4"/>
        <v>0.15764387857077972</v>
      </c>
      <c r="AA19">
        <f t="shared" si="5"/>
        <v>580.00010798251014</v>
      </c>
      <c r="AB19">
        <f t="shared" si="6"/>
        <v>-360.34855868415661</v>
      </c>
      <c r="AD19" t="s">
        <v>50</v>
      </c>
      <c r="AM19" s="2"/>
      <c r="AN19" s="3"/>
      <c r="AV19" s="3" t="s">
        <v>129</v>
      </c>
      <c r="AW19" s="3">
        <v>7.2423678621208729E-2</v>
      </c>
    </row>
    <row r="20" spans="1:56" x14ac:dyDescent="0.35">
      <c r="A20" t="s">
        <v>51</v>
      </c>
      <c r="B20">
        <v>30</v>
      </c>
      <c r="C20">
        <v>73</v>
      </c>
      <c r="D20">
        <v>38</v>
      </c>
      <c r="E20">
        <v>15</v>
      </c>
      <c r="F20">
        <v>871.77</v>
      </c>
      <c r="G20">
        <v>12.2</v>
      </c>
      <c r="H20">
        <v>4824</v>
      </c>
      <c r="I20">
        <v>4.7</v>
      </c>
      <c r="J20">
        <v>53.1</v>
      </c>
      <c r="K20">
        <v>1428836</v>
      </c>
      <c r="L20">
        <v>3.15</v>
      </c>
      <c r="M20">
        <v>39099</v>
      </c>
      <c r="N20">
        <v>17</v>
      </c>
      <c r="O20">
        <v>8</v>
      </c>
      <c r="P20">
        <v>28</v>
      </c>
      <c r="Q20">
        <v>8</v>
      </c>
      <c r="R20">
        <f t="shared" si="0"/>
        <v>0.90308998699194354</v>
      </c>
      <c r="S20">
        <f t="shared" si="1"/>
        <v>-9.6013929577017487E-2</v>
      </c>
      <c r="T20">
        <f t="shared" si="2"/>
        <v>-68.578666666666777</v>
      </c>
      <c r="U20">
        <f t="shared" si="3"/>
        <v>6.5845072718191009</v>
      </c>
      <c r="W20">
        <f t="shared" si="4"/>
        <v>9.2186746728204726E-3</v>
      </c>
      <c r="AA20">
        <f t="shared" si="5"/>
        <v>852.61683645503035</v>
      </c>
      <c r="AB20">
        <f t="shared" si="6"/>
        <v>-87.731830211636407</v>
      </c>
      <c r="AD20" t="s">
        <v>52</v>
      </c>
      <c r="AM20" s="2"/>
      <c r="AN20" s="3"/>
      <c r="AV20" s="3" t="s">
        <v>130</v>
      </c>
      <c r="AW20" s="3">
        <v>60.391651967975747</v>
      </c>
    </row>
    <row r="21" spans="1:56" ht="15" thickBot="1" x14ac:dyDescent="0.4">
      <c r="A21" t="s">
        <v>53</v>
      </c>
      <c r="B21">
        <v>27</v>
      </c>
      <c r="C21">
        <v>74</v>
      </c>
      <c r="D21">
        <v>59</v>
      </c>
      <c r="E21">
        <v>31</v>
      </c>
      <c r="F21">
        <v>959.22</v>
      </c>
      <c r="G21">
        <v>10.8</v>
      </c>
      <c r="H21">
        <v>4834</v>
      </c>
      <c r="I21">
        <v>15.8</v>
      </c>
      <c r="J21">
        <v>43.5</v>
      </c>
      <c r="K21">
        <v>4488072</v>
      </c>
      <c r="L21">
        <v>3.44</v>
      </c>
      <c r="M21">
        <v>33858</v>
      </c>
      <c r="N21">
        <v>52</v>
      </c>
      <c r="O21">
        <v>35</v>
      </c>
      <c r="P21">
        <v>124</v>
      </c>
      <c r="Q21">
        <v>35</v>
      </c>
      <c r="R21">
        <f t="shared" si="0"/>
        <v>1.5440680443502757</v>
      </c>
      <c r="S21">
        <f t="shared" si="1"/>
        <v>0.54496412778131464</v>
      </c>
      <c r="T21">
        <f t="shared" si="2"/>
        <v>18.871333333333268</v>
      </c>
      <c r="U21">
        <f t="shared" si="3"/>
        <v>10.284199710070414</v>
      </c>
      <c r="W21">
        <f t="shared" si="4"/>
        <v>0.29698590056844903</v>
      </c>
      <c r="AA21">
        <f t="shared" si="5"/>
        <v>1433.095006526665</v>
      </c>
      <c r="AB21">
        <f t="shared" si="6"/>
        <v>492.74633985999822</v>
      </c>
      <c r="AD21" t="s">
        <v>54</v>
      </c>
      <c r="AM21" s="2"/>
      <c r="AN21" s="3"/>
      <c r="AV21" s="4" t="s">
        <v>131</v>
      </c>
      <c r="AW21" s="4">
        <v>59</v>
      </c>
    </row>
    <row r="22" spans="1:56" x14ac:dyDescent="0.35">
      <c r="A22" t="s">
        <v>55</v>
      </c>
      <c r="B22">
        <v>24</v>
      </c>
      <c r="C22">
        <v>72</v>
      </c>
      <c r="D22">
        <v>61</v>
      </c>
      <c r="E22">
        <v>30</v>
      </c>
      <c r="F22">
        <v>941.18</v>
      </c>
      <c r="G22">
        <v>10.8</v>
      </c>
      <c r="H22">
        <v>3694</v>
      </c>
      <c r="I22">
        <v>13.1</v>
      </c>
      <c r="J22">
        <v>33.799999999999997</v>
      </c>
      <c r="K22">
        <v>450449</v>
      </c>
      <c r="L22">
        <v>3.53</v>
      </c>
      <c r="M22">
        <v>32000</v>
      </c>
      <c r="N22">
        <v>11</v>
      </c>
      <c r="O22">
        <v>4</v>
      </c>
      <c r="P22">
        <v>11</v>
      </c>
      <c r="Q22">
        <v>4</v>
      </c>
      <c r="R22">
        <f t="shared" si="0"/>
        <v>0.6020599913279624</v>
      </c>
      <c r="S22">
        <f t="shared" si="1"/>
        <v>-0.39704392524099863</v>
      </c>
      <c r="T22">
        <f t="shared" si="2"/>
        <v>0.83133333333319115</v>
      </c>
      <c r="U22">
        <f t="shared" si="3"/>
        <v>-0.33007584985029376</v>
      </c>
      <c r="W22">
        <f t="shared" si="4"/>
        <v>0.15764387857077972</v>
      </c>
      <c r="AA22">
        <f t="shared" si="5"/>
        <v>580.00010798251014</v>
      </c>
      <c r="AB22">
        <f t="shared" si="6"/>
        <v>-360.34855868415661</v>
      </c>
      <c r="AD22" t="s">
        <v>56</v>
      </c>
      <c r="AM22" s="2"/>
      <c r="AN22" s="3"/>
    </row>
    <row r="23" spans="1:56" ht="15" thickBot="1" x14ac:dyDescent="0.4">
      <c r="A23" t="s">
        <v>57</v>
      </c>
      <c r="B23">
        <v>45</v>
      </c>
      <c r="C23">
        <v>85</v>
      </c>
      <c r="D23">
        <v>53</v>
      </c>
      <c r="E23">
        <v>31</v>
      </c>
      <c r="F23">
        <v>891.71</v>
      </c>
      <c r="G23">
        <v>11.4</v>
      </c>
      <c r="H23">
        <v>1844</v>
      </c>
      <c r="I23">
        <v>11.5</v>
      </c>
      <c r="J23">
        <v>48.1</v>
      </c>
      <c r="L23">
        <v>3.22</v>
      </c>
      <c r="N23">
        <v>1</v>
      </c>
      <c r="O23">
        <v>1</v>
      </c>
      <c r="P23">
        <v>1</v>
      </c>
      <c r="Q23">
        <v>1</v>
      </c>
      <c r="R23">
        <f t="shared" si="0"/>
        <v>0</v>
      </c>
      <c r="S23">
        <f t="shared" si="1"/>
        <v>-0.99910391656896103</v>
      </c>
      <c r="T23">
        <f t="shared" si="2"/>
        <v>-48.638666666666722</v>
      </c>
      <c r="U23">
        <f t="shared" si="3"/>
        <v>48.595082363358898</v>
      </c>
      <c r="W23">
        <f t="shared" si="4"/>
        <v>0.99820863610343746</v>
      </c>
      <c r="AA23">
        <f t="shared" si="5"/>
        <v>34.766651037469593</v>
      </c>
      <c r="AB23">
        <f t="shared" si="6"/>
        <v>-905.58201562919714</v>
      </c>
      <c r="AD23" t="s">
        <v>58</v>
      </c>
      <c r="AM23" s="2"/>
      <c r="AN23" s="3"/>
      <c r="AV23" t="s">
        <v>132</v>
      </c>
    </row>
    <row r="24" spans="1:56" x14ac:dyDescent="0.35">
      <c r="A24" t="s">
        <v>59</v>
      </c>
      <c r="B24">
        <v>24</v>
      </c>
      <c r="C24">
        <v>72</v>
      </c>
      <c r="D24">
        <v>61</v>
      </c>
      <c r="E24">
        <v>31</v>
      </c>
      <c r="F24">
        <v>871.34</v>
      </c>
      <c r="G24">
        <v>10.9</v>
      </c>
      <c r="H24">
        <v>3226</v>
      </c>
      <c r="I24">
        <v>5.0999999999999996</v>
      </c>
      <c r="J24">
        <v>45.2</v>
      </c>
      <c r="K24">
        <v>601680</v>
      </c>
      <c r="L24">
        <v>3.37</v>
      </c>
      <c r="M24">
        <v>29915</v>
      </c>
      <c r="N24">
        <v>5</v>
      </c>
      <c r="O24">
        <v>3</v>
      </c>
      <c r="P24">
        <v>10</v>
      </c>
      <c r="Q24">
        <v>3</v>
      </c>
      <c r="R24">
        <f t="shared" si="0"/>
        <v>0.47712125471966244</v>
      </c>
      <c r="S24">
        <f t="shared" si="1"/>
        <v>-0.52198266184929865</v>
      </c>
      <c r="T24">
        <f t="shared" si="2"/>
        <v>-69.008666666666727</v>
      </c>
      <c r="U24">
        <f t="shared" si="3"/>
        <v>36.021327517337667</v>
      </c>
      <c r="W24">
        <f t="shared" si="4"/>
        <v>0.27246589927127923</v>
      </c>
      <c r="AA24">
        <f t="shared" si="5"/>
        <v>466.85394273569574</v>
      </c>
      <c r="AB24">
        <f t="shared" si="6"/>
        <v>-473.49472393097102</v>
      </c>
      <c r="AD24" t="s">
        <v>60</v>
      </c>
      <c r="AM24" s="2"/>
      <c r="AN24" s="3"/>
      <c r="AV24" s="5"/>
      <c r="AW24" s="5" t="s">
        <v>137</v>
      </c>
      <c r="AX24" s="5" t="s">
        <v>138</v>
      </c>
      <c r="AY24" s="5" t="s">
        <v>139</v>
      </c>
      <c r="AZ24" s="5" t="s">
        <v>140</v>
      </c>
      <c r="BA24" s="5" t="s">
        <v>141</v>
      </c>
    </row>
    <row r="25" spans="1:56" x14ac:dyDescent="0.35">
      <c r="A25" t="s">
        <v>61</v>
      </c>
      <c r="B25">
        <v>40</v>
      </c>
      <c r="C25">
        <v>77</v>
      </c>
      <c r="D25">
        <v>53</v>
      </c>
      <c r="E25">
        <v>42</v>
      </c>
      <c r="F25">
        <v>971.12</v>
      </c>
      <c r="G25">
        <v>10.4</v>
      </c>
      <c r="H25">
        <v>2269</v>
      </c>
      <c r="I25">
        <v>22.7</v>
      </c>
      <c r="J25">
        <v>41.4</v>
      </c>
      <c r="K25">
        <v>851851</v>
      </c>
      <c r="L25">
        <v>3.45</v>
      </c>
      <c r="M25">
        <v>29450</v>
      </c>
      <c r="N25">
        <v>8</v>
      </c>
      <c r="O25">
        <v>3</v>
      </c>
      <c r="P25">
        <v>5</v>
      </c>
      <c r="Q25">
        <v>3</v>
      </c>
      <c r="R25">
        <f t="shared" si="0"/>
        <v>0.47712125471966244</v>
      </c>
      <c r="S25">
        <f t="shared" si="1"/>
        <v>-0.52198266184929865</v>
      </c>
      <c r="T25">
        <f t="shared" si="2"/>
        <v>30.771333333333246</v>
      </c>
      <c r="U25">
        <f t="shared" si="3"/>
        <v>-16.062102481985338</v>
      </c>
      <c r="W25">
        <f t="shared" si="4"/>
        <v>0.27246589927127923</v>
      </c>
      <c r="AA25">
        <f t="shared" si="5"/>
        <v>466.85394273569574</v>
      </c>
      <c r="AB25">
        <f t="shared" si="6"/>
        <v>-473.49472393097102</v>
      </c>
      <c r="AD25" t="s">
        <v>62</v>
      </c>
      <c r="AM25" s="2"/>
      <c r="AN25" s="3"/>
      <c r="AV25" s="3" t="s">
        <v>133</v>
      </c>
      <c r="AW25" s="3">
        <v>1</v>
      </c>
      <c r="AX25" s="3">
        <v>20163.450731912075</v>
      </c>
      <c r="AY25" s="3">
        <v>20163.450731912075</v>
      </c>
      <c r="AZ25" s="3">
        <v>5.5285474232310978</v>
      </c>
      <c r="BA25" s="3">
        <v>2.2189347526263982E-2</v>
      </c>
    </row>
    <row r="26" spans="1:56" x14ac:dyDescent="0.35">
      <c r="A26" t="s">
        <v>63</v>
      </c>
      <c r="B26">
        <v>27</v>
      </c>
      <c r="C26">
        <v>72</v>
      </c>
      <c r="D26">
        <v>56</v>
      </c>
      <c r="E26">
        <v>43</v>
      </c>
      <c r="F26">
        <v>887.47</v>
      </c>
      <c r="G26">
        <v>11.5</v>
      </c>
      <c r="H26">
        <v>2909</v>
      </c>
      <c r="I26">
        <v>7.2</v>
      </c>
      <c r="J26">
        <v>51.6</v>
      </c>
      <c r="K26">
        <v>715923</v>
      </c>
      <c r="L26">
        <v>3.25</v>
      </c>
      <c r="M26">
        <v>37565</v>
      </c>
      <c r="N26">
        <v>7</v>
      </c>
      <c r="O26">
        <v>3</v>
      </c>
      <c r="P26">
        <v>10</v>
      </c>
      <c r="Q26">
        <v>3</v>
      </c>
      <c r="R26">
        <f t="shared" si="0"/>
        <v>0.47712125471966244</v>
      </c>
      <c r="S26">
        <f t="shared" si="1"/>
        <v>-0.52198266184929865</v>
      </c>
      <c r="T26">
        <f t="shared" si="2"/>
        <v>-52.878666666666732</v>
      </c>
      <c r="U26">
        <f t="shared" si="3"/>
        <v>27.601747181708479</v>
      </c>
      <c r="W26">
        <f t="shared" si="4"/>
        <v>0.27246589927127923</v>
      </c>
      <c r="AA26">
        <f t="shared" si="5"/>
        <v>466.85394273569574</v>
      </c>
      <c r="AB26">
        <f t="shared" si="6"/>
        <v>-473.49472393097102</v>
      </c>
      <c r="AM26" s="2"/>
      <c r="AN26" s="3"/>
      <c r="AV26" s="3" t="s">
        <v>134</v>
      </c>
      <c r="AW26" s="3">
        <v>57</v>
      </c>
      <c r="AX26" s="3">
        <v>207887.64276300318</v>
      </c>
      <c r="AY26" s="3">
        <v>3647.1516274211085</v>
      </c>
      <c r="AZ26" s="3"/>
      <c r="BA26" s="3"/>
    </row>
    <row r="27" spans="1:56" ht="15" thickBot="1" x14ac:dyDescent="0.4">
      <c r="A27" t="s">
        <v>64</v>
      </c>
      <c r="B27">
        <v>55</v>
      </c>
      <c r="C27">
        <v>84</v>
      </c>
      <c r="D27">
        <v>59</v>
      </c>
      <c r="E27">
        <v>46</v>
      </c>
      <c r="F27">
        <v>952.53</v>
      </c>
      <c r="G27">
        <v>11.4</v>
      </c>
      <c r="H27">
        <v>2647</v>
      </c>
      <c r="I27">
        <v>21</v>
      </c>
      <c r="J27">
        <v>46.9</v>
      </c>
      <c r="K27">
        <v>2735766</v>
      </c>
      <c r="L27">
        <v>3.35</v>
      </c>
      <c r="M27">
        <v>39558</v>
      </c>
      <c r="N27">
        <v>6</v>
      </c>
      <c r="O27">
        <v>5</v>
      </c>
      <c r="P27">
        <v>1</v>
      </c>
      <c r="Q27">
        <v>5</v>
      </c>
      <c r="R27">
        <f t="shared" si="0"/>
        <v>0.69897000433601886</v>
      </c>
      <c r="S27">
        <f t="shared" si="1"/>
        <v>-0.30013391223294217</v>
      </c>
      <c r="T27">
        <f t="shared" si="2"/>
        <v>12.181333333333214</v>
      </c>
      <c r="U27">
        <f t="shared" si="3"/>
        <v>-3.6560312295468438</v>
      </c>
      <c r="W27">
        <f t="shared" si="4"/>
        <v>9.0080365272251439E-2</v>
      </c>
      <c r="AA27">
        <f t="shared" si="5"/>
        <v>667.76309201409401</v>
      </c>
      <c r="AB27">
        <f t="shared" si="6"/>
        <v>-272.58557465257275</v>
      </c>
      <c r="AM27" s="2"/>
      <c r="AN27" s="3"/>
      <c r="AV27" s="4" t="s">
        <v>135</v>
      </c>
      <c r="AW27" s="4">
        <v>58</v>
      </c>
      <c r="AX27" s="4">
        <v>228051.09349491526</v>
      </c>
      <c r="AY27" s="4"/>
      <c r="AZ27" s="4"/>
      <c r="BA27" s="4"/>
    </row>
    <row r="28" spans="1:56" ht="15" thickBot="1" x14ac:dyDescent="0.4">
      <c r="A28" t="s">
        <v>65</v>
      </c>
      <c r="B28">
        <v>29</v>
      </c>
      <c r="C28">
        <v>75</v>
      </c>
      <c r="D28">
        <v>60</v>
      </c>
      <c r="E28">
        <v>39</v>
      </c>
      <c r="F28">
        <v>968.67</v>
      </c>
      <c r="G28">
        <v>11.4</v>
      </c>
      <c r="H28">
        <v>4412</v>
      </c>
      <c r="I28">
        <v>15.6</v>
      </c>
      <c r="J28">
        <v>46.6</v>
      </c>
      <c r="K28">
        <v>1166575</v>
      </c>
      <c r="L28">
        <v>3.23</v>
      </c>
      <c r="M28">
        <v>31461</v>
      </c>
      <c r="N28">
        <v>13</v>
      </c>
      <c r="O28">
        <v>7</v>
      </c>
      <c r="P28">
        <v>33</v>
      </c>
      <c r="Q28">
        <v>7</v>
      </c>
      <c r="R28">
        <f t="shared" si="0"/>
        <v>0.84509804001425681</v>
      </c>
      <c r="S28">
        <f t="shared" si="1"/>
        <v>-0.15400587655470421</v>
      </c>
      <c r="T28">
        <f t="shared" si="2"/>
        <v>28.3213333333332</v>
      </c>
      <c r="U28">
        <f t="shared" si="3"/>
        <v>-4.3616517651979425</v>
      </c>
      <c r="W28">
        <f t="shared" si="4"/>
        <v>2.3717810013382794E-2</v>
      </c>
      <c r="AA28">
        <f t="shared" si="5"/>
        <v>800.0985655500408</v>
      </c>
      <c r="AB28">
        <f t="shared" si="6"/>
        <v>-140.25010111662596</v>
      </c>
      <c r="AM28" s="2"/>
      <c r="AN28" s="3"/>
    </row>
    <row r="29" spans="1:56" x14ac:dyDescent="0.35">
      <c r="A29" t="s">
        <v>66</v>
      </c>
      <c r="B29">
        <v>31</v>
      </c>
      <c r="C29">
        <v>81</v>
      </c>
      <c r="D29">
        <v>55</v>
      </c>
      <c r="E29">
        <v>35</v>
      </c>
      <c r="F29">
        <v>919.73</v>
      </c>
      <c r="G29">
        <v>12</v>
      </c>
      <c r="H29">
        <v>3262</v>
      </c>
      <c r="I29">
        <v>12.6</v>
      </c>
      <c r="J29">
        <v>48.6</v>
      </c>
      <c r="K29">
        <v>914427</v>
      </c>
      <c r="L29">
        <v>3.1</v>
      </c>
      <c r="M29">
        <v>30783</v>
      </c>
      <c r="N29">
        <v>7</v>
      </c>
      <c r="O29">
        <v>4</v>
      </c>
      <c r="P29">
        <v>4</v>
      </c>
      <c r="Q29">
        <v>4</v>
      </c>
      <c r="R29">
        <f t="shared" si="0"/>
        <v>0.6020599913279624</v>
      </c>
      <c r="S29">
        <f t="shared" si="1"/>
        <v>-0.39704392524099863</v>
      </c>
      <c r="T29">
        <f t="shared" si="2"/>
        <v>-20.618666666666741</v>
      </c>
      <c r="U29">
        <f t="shared" si="3"/>
        <v>8.1865163465690998</v>
      </c>
      <c r="W29">
        <f t="shared" si="4"/>
        <v>0.15764387857077972</v>
      </c>
      <c r="AA29">
        <f t="shared" si="5"/>
        <v>580.00010798251014</v>
      </c>
      <c r="AB29">
        <f t="shared" si="6"/>
        <v>-360.34855868415661</v>
      </c>
      <c r="AM29" s="2"/>
      <c r="AN29" s="3"/>
      <c r="AV29" s="5"/>
      <c r="AW29" s="5" t="s">
        <v>142</v>
      </c>
      <c r="AX29" s="5" t="s">
        <v>130</v>
      </c>
      <c r="AY29" s="5" t="s">
        <v>143</v>
      </c>
      <c r="AZ29" s="5" t="s">
        <v>144</v>
      </c>
      <c r="BA29" s="5" t="s">
        <v>145</v>
      </c>
      <c r="BB29" s="5" t="s">
        <v>146</v>
      </c>
      <c r="BC29" s="5" t="s">
        <v>147</v>
      </c>
      <c r="BD29" s="5" t="s">
        <v>148</v>
      </c>
    </row>
    <row r="30" spans="1:56" x14ac:dyDescent="0.35">
      <c r="A30" t="s">
        <v>67</v>
      </c>
      <c r="B30">
        <v>32</v>
      </c>
      <c r="C30">
        <v>74</v>
      </c>
      <c r="D30">
        <v>54</v>
      </c>
      <c r="E30">
        <v>43</v>
      </c>
      <c r="F30">
        <v>844.05</v>
      </c>
      <c r="G30">
        <v>9.5</v>
      </c>
      <c r="H30">
        <v>3214</v>
      </c>
      <c r="I30">
        <v>2.9</v>
      </c>
      <c r="J30">
        <v>43.7</v>
      </c>
      <c r="K30">
        <v>362346</v>
      </c>
      <c r="L30">
        <v>3.38</v>
      </c>
      <c r="M30">
        <v>30248</v>
      </c>
      <c r="N30">
        <v>11</v>
      </c>
      <c r="O30">
        <v>7</v>
      </c>
      <c r="P30">
        <v>32</v>
      </c>
      <c r="Q30">
        <v>7</v>
      </c>
      <c r="R30">
        <f t="shared" si="0"/>
        <v>0.84509804001425681</v>
      </c>
      <c r="S30">
        <f t="shared" si="1"/>
        <v>-0.15400587655470421</v>
      </c>
      <c r="T30">
        <f t="shared" si="2"/>
        <v>-96.298666666666804</v>
      </c>
      <c r="U30">
        <f t="shared" si="3"/>
        <v>14.830560571049297</v>
      </c>
      <c r="W30">
        <f t="shared" si="4"/>
        <v>2.3717810013382794E-2</v>
      </c>
      <c r="AA30">
        <f t="shared" si="5"/>
        <v>800.0985655500408</v>
      </c>
      <c r="AB30">
        <f t="shared" si="6"/>
        <v>-140.25010111662596</v>
      </c>
      <c r="AM30" s="2"/>
      <c r="AN30" s="3"/>
      <c r="AV30" s="3" t="s">
        <v>136</v>
      </c>
      <c r="AW30" s="3">
        <v>905.76180191525691</v>
      </c>
      <c r="AX30" s="3">
        <v>16.796718762087824</v>
      </c>
      <c r="AY30" s="3">
        <v>53.924925144288785</v>
      </c>
      <c r="AZ30" s="3">
        <v>1.3071524252242682E-50</v>
      </c>
      <c r="BA30" s="3">
        <v>872.12695276475085</v>
      </c>
      <c r="BB30" s="3">
        <v>939.39665106576297</v>
      </c>
      <c r="BC30" s="3">
        <v>872.12695276475085</v>
      </c>
      <c r="BD30" s="3">
        <v>939.39665106576297</v>
      </c>
    </row>
    <row r="31" spans="1:56" ht="15" thickBot="1" x14ac:dyDescent="0.4">
      <c r="A31" t="s">
        <v>68</v>
      </c>
      <c r="B31">
        <v>53</v>
      </c>
      <c r="C31">
        <v>68</v>
      </c>
      <c r="D31">
        <v>47</v>
      </c>
      <c r="E31">
        <v>11</v>
      </c>
      <c r="F31">
        <v>861.26</v>
      </c>
      <c r="G31">
        <v>12.1</v>
      </c>
      <c r="H31">
        <v>4700</v>
      </c>
      <c r="I31">
        <v>7.8</v>
      </c>
      <c r="J31">
        <v>48.9</v>
      </c>
      <c r="K31">
        <v>7477503</v>
      </c>
      <c r="L31">
        <v>2.66</v>
      </c>
      <c r="M31">
        <v>36624</v>
      </c>
      <c r="N31">
        <v>648</v>
      </c>
      <c r="O31">
        <v>319</v>
      </c>
      <c r="P31">
        <v>130</v>
      </c>
      <c r="Q31">
        <v>319</v>
      </c>
      <c r="R31">
        <f t="shared" si="0"/>
        <v>2.503790683057181</v>
      </c>
      <c r="S31">
        <f t="shared" si="1"/>
        <v>1.50468676648822</v>
      </c>
      <c r="T31">
        <f t="shared" si="2"/>
        <v>-79.088666666666768</v>
      </c>
      <c r="U31">
        <f t="shared" si="3"/>
        <v>-119.00367011253148</v>
      </c>
      <c r="W31">
        <f t="shared" si="4"/>
        <v>2.2640822652447752</v>
      </c>
      <c r="AA31">
        <f t="shared" si="5"/>
        <v>2302.2324671581223</v>
      </c>
      <c r="AB31">
        <f t="shared" si="6"/>
        <v>1361.8838004914555</v>
      </c>
      <c r="AM31" s="2"/>
      <c r="AN31" s="3"/>
      <c r="AV31" s="4">
        <v>1.1760912590556813</v>
      </c>
      <c r="AW31" s="4">
        <v>35.036560337195255</v>
      </c>
      <c r="AX31" s="4">
        <v>14.901018150975206</v>
      </c>
      <c r="AY31" s="4">
        <v>2.3512863337397025</v>
      </c>
      <c r="AZ31" s="4">
        <v>2.2189347526264083E-2</v>
      </c>
      <c r="BA31" s="4">
        <v>5.1977861815990636</v>
      </c>
      <c r="BB31" s="4">
        <v>64.875334492791438</v>
      </c>
      <c r="BC31" s="4">
        <v>5.1977861815990636</v>
      </c>
      <c r="BD31" s="4">
        <v>64.875334492791438</v>
      </c>
    </row>
    <row r="32" spans="1:56" x14ac:dyDescent="0.35">
      <c r="A32" t="s">
        <v>69</v>
      </c>
      <c r="B32">
        <v>35</v>
      </c>
      <c r="C32">
        <v>71</v>
      </c>
      <c r="D32">
        <v>57</v>
      </c>
      <c r="E32">
        <v>30</v>
      </c>
      <c r="F32">
        <v>989.26</v>
      </c>
      <c r="G32">
        <v>9.9</v>
      </c>
      <c r="H32">
        <v>4474</v>
      </c>
      <c r="I32">
        <v>13.1</v>
      </c>
      <c r="J32">
        <v>42.6</v>
      </c>
      <c r="K32">
        <v>956756</v>
      </c>
      <c r="L32">
        <v>3.37</v>
      </c>
      <c r="M32">
        <v>29621</v>
      </c>
      <c r="N32">
        <v>38</v>
      </c>
      <c r="O32">
        <v>37</v>
      </c>
      <c r="P32">
        <v>193</v>
      </c>
      <c r="Q32">
        <v>37</v>
      </c>
      <c r="R32">
        <f t="shared" si="0"/>
        <v>1.568201724066995</v>
      </c>
      <c r="S32">
        <f t="shared" si="1"/>
        <v>0.56909780749803396</v>
      </c>
      <c r="T32">
        <f t="shared" si="2"/>
        <v>48.911333333333232</v>
      </c>
      <c r="U32">
        <f t="shared" si="3"/>
        <v>27.835332561805448</v>
      </c>
      <c r="W32">
        <f t="shared" si="4"/>
        <v>0.32387231449906934</v>
      </c>
      <c r="AA32">
        <f t="shared" si="5"/>
        <v>1454.9507847053937</v>
      </c>
      <c r="AB32">
        <f t="shared" si="6"/>
        <v>514.60211803872699</v>
      </c>
      <c r="AM32" s="2"/>
      <c r="AN32" s="3"/>
    </row>
    <row r="33" spans="1:53" x14ac:dyDescent="0.35">
      <c r="A33" t="s">
        <v>70</v>
      </c>
      <c r="B33">
        <v>42</v>
      </c>
      <c r="C33">
        <v>82</v>
      </c>
      <c r="D33">
        <v>59</v>
      </c>
      <c r="E33">
        <v>50</v>
      </c>
      <c r="F33">
        <v>1006.49</v>
      </c>
      <c r="G33">
        <v>10.4</v>
      </c>
      <c r="H33">
        <v>3497</v>
      </c>
      <c r="I33">
        <v>36.700000000000003</v>
      </c>
      <c r="J33">
        <v>43.3</v>
      </c>
      <c r="K33">
        <v>913472</v>
      </c>
      <c r="L33">
        <v>3.49</v>
      </c>
      <c r="M33">
        <v>27910</v>
      </c>
      <c r="N33">
        <v>15</v>
      </c>
      <c r="O33">
        <v>18</v>
      </c>
      <c r="P33">
        <v>34</v>
      </c>
      <c r="Q33">
        <v>18</v>
      </c>
      <c r="R33">
        <f t="shared" si="0"/>
        <v>1.255272505103306</v>
      </c>
      <c r="S33">
        <f t="shared" si="1"/>
        <v>0.25616858853434499</v>
      </c>
      <c r="T33">
        <f t="shared" si="2"/>
        <v>66.14133333333325</v>
      </c>
      <c r="U33">
        <f t="shared" si="3"/>
        <v>16.943332003779602</v>
      </c>
      <c r="W33">
        <f t="shared" si="4"/>
        <v>6.5622345751678551E-2</v>
      </c>
      <c r="AA33">
        <f t="shared" si="5"/>
        <v>1171.5579629064421</v>
      </c>
      <c r="AB33">
        <f t="shared" si="6"/>
        <v>231.20929623977531</v>
      </c>
      <c r="AM33" s="2"/>
      <c r="AN33" s="3"/>
    </row>
    <row r="34" spans="1:53" x14ac:dyDescent="0.35">
      <c r="A34" t="s">
        <v>71</v>
      </c>
      <c r="B34">
        <v>67</v>
      </c>
      <c r="C34">
        <v>82</v>
      </c>
      <c r="D34">
        <v>60</v>
      </c>
      <c r="E34">
        <v>60</v>
      </c>
      <c r="F34">
        <v>861.44</v>
      </c>
      <c r="G34">
        <v>11.5</v>
      </c>
      <c r="H34">
        <v>4657</v>
      </c>
      <c r="I34">
        <v>13.5</v>
      </c>
      <c r="J34">
        <v>47.3</v>
      </c>
      <c r="K34">
        <v>1625781</v>
      </c>
      <c r="L34">
        <v>2.65</v>
      </c>
      <c r="M34">
        <v>32808</v>
      </c>
      <c r="N34">
        <v>3</v>
      </c>
      <c r="O34">
        <v>1</v>
      </c>
      <c r="P34">
        <v>1</v>
      </c>
      <c r="Q34">
        <v>1</v>
      </c>
      <c r="R34">
        <f t="shared" si="0"/>
        <v>0</v>
      </c>
      <c r="S34">
        <f t="shared" si="1"/>
        <v>-0.99910391656896103</v>
      </c>
      <c r="T34">
        <f t="shared" si="2"/>
        <v>-78.908666666666704</v>
      </c>
      <c r="U34">
        <f t="shared" si="3"/>
        <v>78.837957917901321</v>
      </c>
      <c r="W34">
        <f t="shared" si="4"/>
        <v>0.99820863610343746</v>
      </c>
      <c r="AA34">
        <f t="shared" si="5"/>
        <v>34.766651037469593</v>
      </c>
      <c r="AB34">
        <f t="shared" si="6"/>
        <v>-905.58201562919714</v>
      </c>
      <c r="AM34" s="2"/>
      <c r="AN34" s="3"/>
    </row>
    <row r="35" spans="1:53" x14ac:dyDescent="0.35">
      <c r="A35" t="s">
        <v>72</v>
      </c>
      <c r="B35">
        <v>20</v>
      </c>
      <c r="C35">
        <v>69</v>
      </c>
      <c r="D35">
        <v>64</v>
      </c>
      <c r="E35">
        <v>30</v>
      </c>
      <c r="F35">
        <v>929.15</v>
      </c>
      <c r="G35">
        <v>11.1</v>
      </c>
      <c r="H35">
        <v>2934</v>
      </c>
      <c r="I35">
        <v>5.8</v>
      </c>
      <c r="J35">
        <v>44</v>
      </c>
      <c r="K35">
        <v>1397143</v>
      </c>
      <c r="L35">
        <v>3.26</v>
      </c>
      <c r="M35">
        <v>35272</v>
      </c>
      <c r="N35">
        <v>33</v>
      </c>
      <c r="O35">
        <v>23</v>
      </c>
      <c r="P35">
        <v>125</v>
      </c>
      <c r="Q35">
        <v>23</v>
      </c>
      <c r="R35">
        <f t="shared" si="0"/>
        <v>1.3617278360175928</v>
      </c>
      <c r="S35">
        <f t="shared" si="1"/>
        <v>0.36262391944863182</v>
      </c>
      <c r="T35">
        <f t="shared" si="2"/>
        <v>-11.198666666666782</v>
      </c>
      <c r="U35">
        <f t="shared" si="3"/>
        <v>-4.0609043992654534</v>
      </c>
      <c r="W35">
        <f t="shared" si="4"/>
        <v>0.13149610695628783</v>
      </c>
      <c r="AA35">
        <f t="shared" si="5"/>
        <v>1267.9653125404868</v>
      </c>
      <c r="AB35">
        <f t="shared" si="6"/>
        <v>327.61664587382006</v>
      </c>
      <c r="AM35" s="2"/>
      <c r="AN35" s="3"/>
      <c r="AV35" t="s">
        <v>149</v>
      </c>
      <c r="AZ35" t="s">
        <v>153</v>
      </c>
    </row>
    <row r="36" spans="1:53" ht="15" thickBot="1" x14ac:dyDescent="0.4">
      <c r="A36" t="s">
        <v>73</v>
      </c>
      <c r="B36">
        <v>12</v>
      </c>
      <c r="C36">
        <v>73</v>
      </c>
      <c r="D36">
        <v>58</v>
      </c>
      <c r="E36">
        <v>25</v>
      </c>
      <c r="F36">
        <v>857.62</v>
      </c>
      <c r="G36">
        <v>12.1</v>
      </c>
      <c r="H36">
        <v>2095</v>
      </c>
      <c r="I36">
        <v>2</v>
      </c>
      <c r="J36">
        <v>51.9</v>
      </c>
      <c r="K36">
        <v>2137133</v>
      </c>
      <c r="L36">
        <v>3.28</v>
      </c>
      <c r="M36">
        <v>35871</v>
      </c>
      <c r="N36">
        <v>20</v>
      </c>
      <c r="O36">
        <v>11</v>
      </c>
      <c r="P36">
        <v>26</v>
      </c>
      <c r="Q36">
        <v>11</v>
      </c>
      <c r="R36">
        <f t="shared" si="0"/>
        <v>1.0413926851582251</v>
      </c>
      <c r="S36">
        <f t="shared" si="1"/>
        <v>4.2288768589264114E-2</v>
      </c>
      <c r="T36">
        <f t="shared" si="2"/>
        <v>-82.728666666666754</v>
      </c>
      <c r="U36">
        <f t="shared" si="3"/>
        <v>-3.4984934403650381</v>
      </c>
      <c r="W36">
        <f t="shared" si="4"/>
        <v>1.7883399487963311E-3</v>
      </c>
      <c r="AA36">
        <f t="shared" si="5"/>
        <v>977.86558128476509</v>
      </c>
      <c r="AB36">
        <f t="shared" si="6"/>
        <v>37.516914618098326</v>
      </c>
      <c r="AM36" s="2"/>
      <c r="AN36" s="3"/>
    </row>
    <row r="37" spans="1:53" x14ac:dyDescent="0.35">
      <c r="A37" t="s">
        <v>74</v>
      </c>
      <c r="B37">
        <v>40</v>
      </c>
      <c r="C37">
        <v>80</v>
      </c>
      <c r="D37">
        <v>56</v>
      </c>
      <c r="E37">
        <v>45</v>
      </c>
      <c r="F37">
        <v>961.01</v>
      </c>
      <c r="G37">
        <v>10.1</v>
      </c>
      <c r="H37">
        <v>2682</v>
      </c>
      <c r="I37">
        <v>21</v>
      </c>
      <c r="J37">
        <v>46.1</v>
      </c>
      <c r="K37">
        <v>850505</v>
      </c>
      <c r="L37">
        <v>3.32</v>
      </c>
      <c r="M37">
        <v>28641</v>
      </c>
      <c r="N37">
        <v>17</v>
      </c>
      <c r="O37">
        <v>14</v>
      </c>
      <c r="P37">
        <v>78</v>
      </c>
      <c r="Q37">
        <v>14</v>
      </c>
      <c r="R37">
        <f t="shared" si="0"/>
        <v>1.146128035678238</v>
      </c>
      <c r="S37">
        <f t="shared" si="1"/>
        <v>0.14702411910927693</v>
      </c>
      <c r="T37">
        <f t="shared" si="2"/>
        <v>20.661333333333232</v>
      </c>
      <c r="U37">
        <f t="shared" si="3"/>
        <v>3.0377143329564587</v>
      </c>
      <c r="W37">
        <f t="shared" si="4"/>
        <v>2.1616091599858851E-2</v>
      </c>
      <c r="AA37">
        <f t="shared" si="5"/>
        <v>1072.7152940225608</v>
      </c>
      <c r="AB37">
        <f t="shared" si="6"/>
        <v>132.36662735589402</v>
      </c>
      <c r="AM37" s="2"/>
      <c r="AN37" s="3"/>
      <c r="AV37" s="5" t="s">
        <v>150</v>
      </c>
      <c r="AW37" s="5" t="s">
        <v>151</v>
      </c>
      <c r="AX37" s="5" t="s">
        <v>152</v>
      </c>
      <c r="AZ37" s="5" t="s">
        <v>154</v>
      </c>
      <c r="BA37" s="5" t="s">
        <v>5</v>
      </c>
    </row>
    <row r="38" spans="1:53" x14ac:dyDescent="0.35">
      <c r="A38" t="s">
        <v>75</v>
      </c>
      <c r="B38">
        <v>30</v>
      </c>
      <c r="C38">
        <v>72</v>
      </c>
      <c r="D38">
        <v>58</v>
      </c>
      <c r="E38">
        <v>46</v>
      </c>
      <c r="F38">
        <v>923.23</v>
      </c>
      <c r="G38">
        <v>11.3</v>
      </c>
      <c r="H38">
        <v>3327</v>
      </c>
      <c r="I38">
        <v>8.8000000000000007</v>
      </c>
      <c r="J38">
        <v>45.3</v>
      </c>
      <c r="K38">
        <v>500474</v>
      </c>
      <c r="L38">
        <v>3.16</v>
      </c>
      <c r="M38">
        <v>34364</v>
      </c>
      <c r="N38">
        <v>4</v>
      </c>
      <c r="O38">
        <v>3</v>
      </c>
      <c r="P38">
        <v>8</v>
      </c>
      <c r="Q38">
        <v>3</v>
      </c>
      <c r="R38">
        <f t="shared" si="0"/>
        <v>0.47712125471966244</v>
      </c>
      <c r="S38">
        <f t="shared" si="1"/>
        <v>-0.52198266184929865</v>
      </c>
      <c r="T38">
        <f t="shared" si="2"/>
        <v>-17.118666666666741</v>
      </c>
      <c r="U38">
        <f t="shared" si="3"/>
        <v>8.9356471939775659</v>
      </c>
      <c r="W38">
        <f t="shared" si="4"/>
        <v>0.27246589927127923</v>
      </c>
      <c r="AA38">
        <f t="shared" si="5"/>
        <v>466.85394273569574</v>
      </c>
      <c r="AB38">
        <f t="shared" si="6"/>
        <v>-473.49472393097102</v>
      </c>
      <c r="AM38" s="2"/>
      <c r="AN38" s="3"/>
      <c r="AV38" s="3">
        <v>1</v>
      </c>
      <c r="AW38" s="3">
        <v>940.79836225245219</v>
      </c>
      <c r="AX38" s="3">
        <v>57.071637747547811</v>
      </c>
      <c r="AZ38" s="3">
        <v>0.84745762711864403</v>
      </c>
      <c r="BA38" s="3">
        <v>790.73</v>
      </c>
    </row>
    <row r="39" spans="1:53" x14ac:dyDescent="0.35">
      <c r="A39" t="s">
        <v>76</v>
      </c>
      <c r="B39">
        <v>54</v>
      </c>
      <c r="C39">
        <v>81</v>
      </c>
      <c r="D39">
        <v>62</v>
      </c>
      <c r="E39">
        <v>54</v>
      </c>
      <c r="F39">
        <v>1113.1600000000001</v>
      </c>
      <c r="G39">
        <v>9.6999999999999993</v>
      </c>
      <c r="H39">
        <v>3172</v>
      </c>
      <c r="I39">
        <v>31.4</v>
      </c>
      <c r="J39">
        <v>45.5</v>
      </c>
      <c r="K39">
        <v>1256256</v>
      </c>
      <c r="L39">
        <v>3.36</v>
      </c>
      <c r="M39">
        <v>32704</v>
      </c>
      <c r="N39">
        <v>20</v>
      </c>
      <c r="O39">
        <v>17</v>
      </c>
      <c r="P39">
        <v>1</v>
      </c>
      <c r="Q39">
        <v>17</v>
      </c>
      <c r="R39">
        <f t="shared" si="0"/>
        <v>1.2304489213782739</v>
      </c>
      <c r="S39">
        <f t="shared" si="1"/>
        <v>0.23134500480931286</v>
      </c>
      <c r="T39">
        <f t="shared" si="2"/>
        <v>172.81133333333332</v>
      </c>
      <c r="U39">
        <f t="shared" si="3"/>
        <v>39.979038741103764</v>
      </c>
      <c r="W39">
        <f t="shared" si="4"/>
        <v>5.352051125022099E-2</v>
      </c>
      <c r="AA39">
        <f t="shared" si="5"/>
        <v>1149.0773985721294</v>
      </c>
      <c r="AB39">
        <f t="shared" si="6"/>
        <v>208.72873190546261</v>
      </c>
      <c r="AM39" s="2"/>
      <c r="AN39" s="3"/>
      <c r="AV39" s="3">
        <v>2</v>
      </c>
      <c r="AW39" s="3">
        <v>933.02554515078737</v>
      </c>
      <c r="AX39" s="3">
        <v>29.324454849212657</v>
      </c>
      <c r="AZ39" s="3">
        <v>2.5423728813559321</v>
      </c>
      <c r="BA39" s="3">
        <v>823.76</v>
      </c>
    </row>
    <row r="40" spans="1:53" x14ac:dyDescent="0.35">
      <c r="A40" t="s">
        <v>77</v>
      </c>
      <c r="B40">
        <v>33</v>
      </c>
      <c r="C40">
        <v>77</v>
      </c>
      <c r="D40">
        <v>58</v>
      </c>
      <c r="E40">
        <v>42</v>
      </c>
      <c r="F40">
        <v>994.65</v>
      </c>
      <c r="G40">
        <v>10.7</v>
      </c>
      <c r="H40">
        <v>7462</v>
      </c>
      <c r="I40">
        <v>11.3</v>
      </c>
      <c r="J40">
        <v>48.7</v>
      </c>
      <c r="K40">
        <v>8274961</v>
      </c>
      <c r="L40">
        <v>3.03</v>
      </c>
      <c r="M40">
        <v>36047</v>
      </c>
      <c r="N40">
        <v>41</v>
      </c>
      <c r="O40">
        <v>26</v>
      </c>
      <c r="P40">
        <v>108</v>
      </c>
      <c r="Q40">
        <v>26</v>
      </c>
      <c r="R40">
        <f t="shared" si="0"/>
        <v>1.414973347970818</v>
      </c>
      <c r="S40">
        <f t="shared" si="1"/>
        <v>0.41586943140185695</v>
      </c>
      <c r="T40">
        <f t="shared" si="2"/>
        <v>54.301333333333218</v>
      </c>
      <c r="U40">
        <f t="shared" si="3"/>
        <v>22.582264617695987</v>
      </c>
      <c r="W40">
        <f t="shared" si="4"/>
        <v>0.17294738397450379</v>
      </c>
      <c r="AA40">
        <f t="shared" si="5"/>
        <v>1316.1851493793893</v>
      </c>
      <c r="AB40">
        <f t="shared" si="6"/>
        <v>375.8364827127225</v>
      </c>
      <c r="AM40" s="2"/>
      <c r="AN40" s="3"/>
      <c r="AV40" s="3">
        <v>3</v>
      </c>
      <c r="AW40" s="3">
        <v>937.40296873441707</v>
      </c>
      <c r="AX40" s="3">
        <v>44.887031265582891</v>
      </c>
      <c r="AZ40" s="3">
        <v>4.2372881355932197</v>
      </c>
      <c r="BA40" s="3">
        <v>839.71</v>
      </c>
    </row>
    <row r="41" spans="1:53" x14ac:dyDescent="0.35">
      <c r="A41" t="s">
        <v>78</v>
      </c>
      <c r="B41">
        <v>32</v>
      </c>
      <c r="C41">
        <v>76</v>
      </c>
      <c r="D41">
        <v>54</v>
      </c>
      <c r="E41">
        <v>42</v>
      </c>
      <c r="F41">
        <v>1015.02</v>
      </c>
      <c r="G41">
        <v>10.5</v>
      </c>
      <c r="H41">
        <v>6092</v>
      </c>
      <c r="I41">
        <v>17.5</v>
      </c>
      <c r="J41">
        <v>45.3</v>
      </c>
      <c r="K41">
        <v>4716818</v>
      </c>
      <c r="L41">
        <v>3.32</v>
      </c>
      <c r="M41">
        <v>33449</v>
      </c>
      <c r="N41">
        <v>29</v>
      </c>
      <c r="O41">
        <v>32</v>
      </c>
      <c r="P41">
        <v>161</v>
      </c>
      <c r="Q41">
        <v>32</v>
      </c>
      <c r="R41">
        <f t="shared" si="0"/>
        <v>1.505149978319906</v>
      </c>
      <c r="S41">
        <f t="shared" si="1"/>
        <v>0.50604606175094502</v>
      </c>
      <c r="T41">
        <f t="shared" si="2"/>
        <v>74.671333333333223</v>
      </c>
      <c r="U41">
        <f t="shared" si="3"/>
        <v>37.787134159025342</v>
      </c>
      <c r="W41">
        <f t="shared" si="4"/>
        <v>0.25608261661364123</v>
      </c>
      <c r="AA41">
        <f t="shared" si="5"/>
        <v>1397.850293400071</v>
      </c>
      <c r="AB41">
        <f t="shared" si="6"/>
        <v>457.50162673340424</v>
      </c>
      <c r="AM41" s="2"/>
      <c r="AN41" s="3"/>
      <c r="AV41" s="3">
        <v>4</v>
      </c>
      <c r="AW41" s="3">
        <v>961.11198521783308</v>
      </c>
      <c r="AX41" s="3">
        <v>110.17801478216688</v>
      </c>
      <c r="AZ41" s="3">
        <v>5.9322033898305087</v>
      </c>
      <c r="BA41" s="3">
        <v>844.05</v>
      </c>
    </row>
    <row r="42" spans="1:53" x14ac:dyDescent="0.35">
      <c r="A42" t="s">
        <v>79</v>
      </c>
      <c r="B42">
        <v>29</v>
      </c>
      <c r="C42">
        <v>72</v>
      </c>
      <c r="D42">
        <v>56</v>
      </c>
      <c r="E42">
        <v>36</v>
      </c>
      <c r="F42">
        <v>991.29</v>
      </c>
      <c r="G42">
        <v>10.6</v>
      </c>
      <c r="H42">
        <v>3437</v>
      </c>
      <c r="I42">
        <v>8.1</v>
      </c>
      <c r="J42">
        <v>45.5</v>
      </c>
      <c r="K42">
        <v>2218870</v>
      </c>
      <c r="L42">
        <v>3.32</v>
      </c>
      <c r="M42">
        <v>32934</v>
      </c>
      <c r="N42">
        <v>45</v>
      </c>
      <c r="O42">
        <v>59</v>
      </c>
      <c r="P42">
        <v>263</v>
      </c>
      <c r="Q42">
        <v>59</v>
      </c>
      <c r="R42">
        <f t="shared" si="0"/>
        <v>1.7708520116421442</v>
      </c>
      <c r="S42">
        <f t="shared" si="1"/>
        <v>0.7717480950731832</v>
      </c>
      <c r="T42">
        <f t="shared" si="2"/>
        <v>50.941333333333205</v>
      </c>
      <c r="U42">
        <f t="shared" si="3"/>
        <v>39.313876960487953</v>
      </c>
      <c r="W42">
        <f t="shared" si="4"/>
        <v>0.59559512224908706</v>
      </c>
      <c r="AA42">
        <f t="shared" si="5"/>
        <v>1638.4735539261053</v>
      </c>
      <c r="AB42">
        <f t="shared" si="6"/>
        <v>698.12488725943854</v>
      </c>
      <c r="AM42" s="2"/>
      <c r="AN42" s="3"/>
      <c r="AV42" s="3">
        <v>5</v>
      </c>
      <c r="AW42" s="3">
        <v>958.4970799471904</v>
      </c>
      <c r="AX42" s="3">
        <v>71.882920052809709</v>
      </c>
      <c r="AZ42" s="3">
        <v>7.6271186440677958</v>
      </c>
      <c r="BA42" s="3">
        <v>857.62</v>
      </c>
    </row>
    <row r="43" spans="1:53" x14ac:dyDescent="0.35">
      <c r="A43" t="s">
        <v>80</v>
      </c>
      <c r="B43">
        <v>38</v>
      </c>
      <c r="C43">
        <v>67</v>
      </c>
      <c r="D43">
        <v>73</v>
      </c>
      <c r="E43">
        <v>37</v>
      </c>
      <c r="F43">
        <v>893.99</v>
      </c>
      <c r="G43">
        <v>12</v>
      </c>
      <c r="H43">
        <v>3387</v>
      </c>
      <c r="I43">
        <v>3.6</v>
      </c>
      <c r="J43">
        <v>50.3</v>
      </c>
      <c r="K43">
        <v>1105699</v>
      </c>
      <c r="L43">
        <v>2.66</v>
      </c>
      <c r="M43">
        <v>33020</v>
      </c>
      <c r="N43">
        <v>56</v>
      </c>
      <c r="O43">
        <v>21</v>
      </c>
      <c r="P43">
        <v>44</v>
      </c>
      <c r="Q43">
        <v>21</v>
      </c>
      <c r="R43">
        <f t="shared" si="0"/>
        <v>1.3222192947339193</v>
      </c>
      <c r="S43">
        <f t="shared" si="1"/>
        <v>0.32311537816495828</v>
      </c>
      <c r="T43">
        <f t="shared" si="2"/>
        <v>-46.35866666666675</v>
      </c>
      <c r="U43">
        <f t="shared" si="3"/>
        <v>-14.979198111223273</v>
      </c>
      <c r="W43">
        <f t="shared" si="4"/>
        <v>0.10440354760668399</v>
      </c>
      <c r="AA43">
        <f t="shared" si="5"/>
        <v>1232.1858572482668</v>
      </c>
      <c r="AB43">
        <f t="shared" si="6"/>
        <v>291.8371905816</v>
      </c>
      <c r="AM43" s="2"/>
      <c r="AN43" s="3"/>
      <c r="AV43" s="3">
        <v>6</v>
      </c>
      <c r="AW43" s="3">
        <v>958.4970799471904</v>
      </c>
      <c r="AX43" s="3">
        <v>-23.797079947190355</v>
      </c>
      <c r="AZ43" s="3">
        <v>9.322033898305083</v>
      </c>
      <c r="BA43" s="3">
        <v>860.1</v>
      </c>
    </row>
    <row r="44" spans="1:53" x14ac:dyDescent="0.35">
      <c r="A44" t="s">
        <v>81</v>
      </c>
      <c r="B44">
        <v>29</v>
      </c>
      <c r="C44">
        <v>72</v>
      </c>
      <c r="D44">
        <v>56</v>
      </c>
      <c r="E44">
        <v>42</v>
      </c>
      <c r="F44">
        <v>938.5</v>
      </c>
      <c r="G44">
        <v>10.1</v>
      </c>
      <c r="H44">
        <v>3508</v>
      </c>
      <c r="I44">
        <v>2.2000000000000002</v>
      </c>
      <c r="J44">
        <v>38.799999999999997</v>
      </c>
      <c r="K44">
        <v>618514</v>
      </c>
      <c r="L44">
        <v>3.16</v>
      </c>
      <c r="M44">
        <v>30094</v>
      </c>
      <c r="N44">
        <v>6</v>
      </c>
      <c r="O44">
        <v>4</v>
      </c>
      <c r="P44">
        <v>18</v>
      </c>
      <c r="Q44">
        <v>4</v>
      </c>
      <c r="R44">
        <f t="shared" si="0"/>
        <v>0.6020599913279624</v>
      </c>
      <c r="S44">
        <f t="shared" si="1"/>
        <v>-0.39704392524099863</v>
      </c>
      <c r="T44">
        <f t="shared" si="2"/>
        <v>-1.8486666666667588</v>
      </c>
      <c r="U44">
        <f t="shared" si="3"/>
        <v>0.7340018697955627</v>
      </c>
      <c r="W44">
        <f t="shared" si="4"/>
        <v>0.15764387857077972</v>
      </c>
      <c r="AA44">
        <f t="shared" si="5"/>
        <v>580.00010798251014</v>
      </c>
      <c r="AB44">
        <f t="shared" si="6"/>
        <v>-360.34855868415661</v>
      </c>
      <c r="AM44" s="2"/>
      <c r="AN44" s="3"/>
      <c r="AV44" s="3">
        <v>7</v>
      </c>
      <c r="AW44" s="3">
        <v>926.85591312803035</v>
      </c>
      <c r="AX44" s="3">
        <v>-27.325913128030379</v>
      </c>
      <c r="AZ44" s="3">
        <v>11.016949152542372</v>
      </c>
      <c r="BA44" s="3">
        <v>861.26</v>
      </c>
    </row>
    <row r="45" spans="1:53" x14ac:dyDescent="0.35">
      <c r="A45" t="s">
        <v>82</v>
      </c>
      <c r="B45">
        <v>33</v>
      </c>
      <c r="C45">
        <v>77</v>
      </c>
      <c r="D45">
        <v>54</v>
      </c>
      <c r="E45">
        <v>41</v>
      </c>
      <c r="F45">
        <v>946.19</v>
      </c>
      <c r="G45">
        <v>9.6</v>
      </c>
      <c r="H45">
        <v>4843</v>
      </c>
      <c r="I45">
        <v>2.7</v>
      </c>
      <c r="J45">
        <v>38.6</v>
      </c>
      <c r="K45">
        <v>312509</v>
      </c>
      <c r="L45">
        <v>3.08</v>
      </c>
      <c r="M45">
        <v>32449</v>
      </c>
      <c r="N45">
        <v>11</v>
      </c>
      <c r="O45">
        <v>11</v>
      </c>
      <c r="P45">
        <v>89</v>
      </c>
      <c r="Q45">
        <v>11</v>
      </c>
      <c r="R45">
        <f t="shared" si="0"/>
        <v>1.0413926851582251</v>
      </c>
      <c r="S45">
        <f t="shared" si="1"/>
        <v>4.2288768589264114E-2</v>
      </c>
      <c r="T45">
        <f t="shared" si="2"/>
        <v>5.8413333333332957</v>
      </c>
      <c r="U45">
        <f t="shared" si="3"/>
        <v>0.24702279358608653</v>
      </c>
      <c r="W45">
        <f t="shared" si="4"/>
        <v>1.7883399487963311E-3</v>
      </c>
      <c r="AA45">
        <f t="shared" si="5"/>
        <v>977.86558128476509</v>
      </c>
      <c r="AB45">
        <f t="shared" si="6"/>
        <v>37.516914618098326</v>
      </c>
      <c r="AM45" s="2"/>
      <c r="AN45" s="3"/>
      <c r="AV45" s="3">
        <v>8</v>
      </c>
      <c r="AW45" s="3">
        <v>943.57260075717409</v>
      </c>
      <c r="AX45" s="3">
        <v>58.327399242825891</v>
      </c>
      <c r="AZ45" s="3">
        <v>12.711864406779661</v>
      </c>
      <c r="BA45" s="3">
        <v>861.44</v>
      </c>
    </row>
    <row r="46" spans="1:53" x14ac:dyDescent="0.35">
      <c r="A46" t="s">
        <v>83</v>
      </c>
      <c r="B46">
        <v>39</v>
      </c>
      <c r="C46">
        <v>78</v>
      </c>
      <c r="D46">
        <v>53</v>
      </c>
      <c r="E46">
        <v>44</v>
      </c>
      <c r="F46">
        <v>1025.5</v>
      </c>
      <c r="G46">
        <v>11</v>
      </c>
      <c r="H46">
        <v>3768</v>
      </c>
      <c r="I46">
        <v>28.6</v>
      </c>
      <c r="J46">
        <v>49.5</v>
      </c>
      <c r="K46">
        <v>761311</v>
      </c>
      <c r="L46">
        <v>3.32</v>
      </c>
      <c r="M46">
        <v>33510</v>
      </c>
      <c r="N46">
        <v>12</v>
      </c>
      <c r="O46">
        <v>9</v>
      </c>
      <c r="P46">
        <v>48</v>
      </c>
      <c r="Q46">
        <v>9</v>
      </c>
      <c r="R46">
        <f t="shared" si="0"/>
        <v>0.95424250943932487</v>
      </c>
      <c r="S46">
        <f t="shared" si="1"/>
        <v>-4.4861407129636155E-2</v>
      </c>
      <c r="T46">
        <f t="shared" si="2"/>
        <v>85.151333333333241</v>
      </c>
      <c r="U46">
        <f t="shared" si="3"/>
        <v>-3.8200086322980207</v>
      </c>
      <c r="W46">
        <f t="shared" si="4"/>
        <v>2.0125458496509695E-3</v>
      </c>
      <c r="AA46">
        <f t="shared" si="5"/>
        <v>898.94123443392186</v>
      </c>
      <c r="AB46">
        <f t="shared" si="6"/>
        <v>-41.407432232744895</v>
      </c>
      <c r="AM46" s="2"/>
      <c r="AN46" s="3"/>
      <c r="AV46" s="3">
        <v>9</v>
      </c>
      <c r="AW46" s="3">
        <v>935.37113038506186</v>
      </c>
      <c r="AX46" s="3">
        <v>-23.021130385061838</v>
      </c>
      <c r="AZ46" s="3">
        <v>14.406779661016948</v>
      </c>
      <c r="BA46" s="3">
        <v>871.34</v>
      </c>
    </row>
    <row r="47" spans="1:53" x14ac:dyDescent="0.35">
      <c r="A47" t="s">
        <v>84</v>
      </c>
      <c r="B47">
        <v>25</v>
      </c>
      <c r="C47">
        <v>72</v>
      </c>
      <c r="D47">
        <v>60</v>
      </c>
      <c r="E47">
        <v>32</v>
      </c>
      <c r="F47">
        <v>874.28</v>
      </c>
      <c r="G47">
        <v>11.1</v>
      </c>
      <c r="H47">
        <v>4355</v>
      </c>
      <c r="I47">
        <v>5</v>
      </c>
      <c r="J47">
        <v>46.4</v>
      </c>
      <c r="K47">
        <v>971230</v>
      </c>
      <c r="L47">
        <v>3.21</v>
      </c>
      <c r="M47">
        <v>34896</v>
      </c>
      <c r="N47">
        <v>7</v>
      </c>
      <c r="O47">
        <v>4</v>
      </c>
      <c r="P47">
        <v>18</v>
      </c>
      <c r="Q47">
        <v>4</v>
      </c>
      <c r="R47">
        <f t="shared" si="0"/>
        <v>0.6020599913279624</v>
      </c>
      <c r="S47">
        <f t="shared" si="1"/>
        <v>-0.39704392524099863</v>
      </c>
      <c r="T47">
        <f t="shared" si="2"/>
        <v>-66.068666666666786</v>
      </c>
      <c r="U47">
        <f t="shared" si="3"/>
        <v>26.232162748772506</v>
      </c>
      <c r="W47">
        <f t="shared" si="4"/>
        <v>0.15764387857077972</v>
      </c>
      <c r="AA47">
        <f t="shared" si="5"/>
        <v>580.00010798251014</v>
      </c>
      <c r="AB47">
        <f t="shared" si="6"/>
        <v>-360.34855868415661</v>
      </c>
      <c r="AM47" s="2"/>
      <c r="AN47" s="3"/>
      <c r="AV47" s="3">
        <v>10</v>
      </c>
      <c r="AW47" s="3">
        <v>937.40296873441707</v>
      </c>
      <c r="AX47" s="3">
        <v>80.207031265582941</v>
      </c>
      <c r="AZ47" s="3">
        <v>16.101694915254235</v>
      </c>
      <c r="BA47" s="3">
        <v>871.77</v>
      </c>
    </row>
    <row r="48" spans="1:53" x14ac:dyDescent="0.35">
      <c r="A48" t="s">
        <v>85</v>
      </c>
      <c r="B48">
        <v>32</v>
      </c>
      <c r="C48">
        <v>79</v>
      </c>
      <c r="D48">
        <v>57</v>
      </c>
      <c r="E48">
        <v>34</v>
      </c>
      <c r="F48">
        <v>953.56</v>
      </c>
      <c r="G48">
        <v>9.6999999999999993</v>
      </c>
      <c r="H48">
        <v>5160</v>
      </c>
      <c r="I48">
        <v>17.2</v>
      </c>
      <c r="J48">
        <v>45.1</v>
      </c>
      <c r="K48">
        <v>1808621</v>
      </c>
      <c r="L48">
        <v>3.23</v>
      </c>
      <c r="M48">
        <v>34546</v>
      </c>
      <c r="N48">
        <v>31</v>
      </c>
      <c r="O48">
        <v>15</v>
      </c>
      <c r="P48">
        <v>68</v>
      </c>
      <c r="Q48">
        <v>15</v>
      </c>
      <c r="R48">
        <f t="shared" si="0"/>
        <v>1.1760912590556813</v>
      </c>
      <c r="S48">
        <f t="shared" si="1"/>
        <v>0.17698734248672032</v>
      </c>
      <c r="T48">
        <f t="shared" si="2"/>
        <v>13.211333333333187</v>
      </c>
      <c r="U48">
        <f t="shared" si="3"/>
        <v>2.3382387773728652</v>
      </c>
      <c r="W48">
        <f t="shared" si="4"/>
        <v>3.132451940051164E-2</v>
      </c>
      <c r="AA48">
        <f t="shared" si="5"/>
        <v>1099.8503837123201</v>
      </c>
      <c r="AB48">
        <f t="shared" si="6"/>
        <v>159.50171704565332</v>
      </c>
      <c r="AM48" s="2"/>
      <c r="AN48" s="3"/>
      <c r="AV48" s="3">
        <v>11</v>
      </c>
      <c r="AW48" s="3">
        <v>968.80450564334933</v>
      </c>
      <c r="AX48" s="3">
        <v>56.08549435665077</v>
      </c>
      <c r="AZ48" s="3">
        <v>17.796610169491522</v>
      </c>
      <c r="BA48" s="3">
        <v>874.28</v>
      </c>
    </row>
    <row r="49" spans="1:53" x14ac:dyDescent="0.35">
      <c r="A49" t="s">
        <v>86</v>
      </c>
      <c r="B49">
        <v>55</v>
      </c>
      <c r="C49">
        <v>70</v>
      </c>
      <c r="D49">
        <v>61</v>
      </c>
      <c r="E49">
        <v>10</v>
      </c>
      <c r="F49">
        <v>839.71</v>
      </c>
      <c r="G49">
        <v>12.1</v>
      </c>
      <c r="H49">
        <v>3033</v>
      </c>
      <c r="I49">
        <v>5.9</v>
      </c>
      <c r="J49">
        <v>51</v>
      </c>
      <c r="K49">
        <v>1861846</v>
      </c>
      <c r="L49">
        <v>3.11</v>
      </c>
      <c r="M49">
        <v>32586</v>
      </c>
      <c r="N49">
        <v>144</v>
      </c>
      <c r="O49">
        <v>66</v>
      </c>
      <c r="P49">
        <v>20</v>
      </c>
      <c r="Q49">
        <v>66</v>
      </c>
      <c r="R49">
        <f t="shared" si="0"/>
        <v>1.8195439355418688</v>
      </c>
      <c r="S49">
        <f t="shared" si="1"/>
        <v>0.82044001897290775</v>
      </c>
      <c r="T49">
        <f t="shared" si="2"/>
        <v>-100.63866666666672</v>
      </c>
      <c r="U49">
        <f t="shared" si="3"/>
        <v>-82.567989589408185</v>
      </c>
      <c r="W49">
        <f t="shared" si="4"/>
        <v>0.67312182473226523</v>
      </c>
      <c r="AA49">
        <f t="shared" si="5"/>
        <v>1682.5696014555112</v>
      </c>
      <c r="AB49">
        <f t="shared" si="6"/>
        <v>742.22093478884449</v>
      </c>
      <c r="AM49" s="2"/>
      <c r="AN49" s="3"/>
      <c r="AV49" s="3">
        <v>12</v>
      </c>
      <c r="AW49" s="3">
        <v>955.33760099695962</v>
      </c>
      <c r="AX49" s="3">
        <v>15.132399003040405</v>
      </c>
      <c r="AZ49" s="3">
        <v>19.491525423728813</v>
      </c>
      <c r="BA49" s="3">
        <v>887.47</v>
      </c>
    </row>
    <row r="50" spans="1:53" x14ac:dyDescent="0.35">
      <c r="A50" t="s">
        <v>87</v>
      </c>
      <c r="B50">
        <v>48</v>
      </c>
      <c r="C50">
        <v>63</v>
      </c>
      <c r="D50">
        <v>71</v>
      </c>
      <c r="E50">
        <v>18</v>
      </c>
      <c r="F50">
        <v>911.7</v>
      </c>
      <c r="G50">
        <v>12.2</v>
      </c>
      <c r="H50">
        <v>4253</v>
      </c>
      <c r="I50">
        <v>13.7</v>
      </c>
      <c r="J50">
        <v>51.2</v>
      </c>
      <c r="K50">
        <v>1488871</v>
      </c>
      <c r="L50">
        <v>2.92</v>
      </c>
      <c r="M50">
        <v>47966</v>
      </c>
      <c r="N50">
        <v>311</v>
      </c>
      <c r="O50">
        <v>171</v>
      </c>
      <c r="P50">
        <v>86</v>
      </c>
      <c r="Q50">
        <v>171</v>
      </c>
      <c r="R50">
        <f t="shared" si="0"/>
        <v>2.2329961103921536</v>
      </c>
      <c r="S50">
        <f t="shared" si="1"/>
        <v>1.2338921938231926</v>
      </c>
      <c r="T50">
        <f t="shared" si="2"/>
        <v>-28.648666666666713</v>
      </c>
      <c r="U50">
        <f t="shared" si="3"/>
        <v>-35.34936616344276</v>
      </c>
      <c r="W50">
        <f t="shared" si="4"/>
        <v>1.5224899459778112</v>
      </c>
      <c r="AA50">
        <f t="shared" si="5"/>
        <v>2056.9973359373198</v>
      </c>
      <c r="AB50">
        <f t="shared" si="6"/>
        <v>1116.648669270653</v>
      </c>
      <c r="AM50" s="2"/>
      <c r="AN50" s="3"/>
      <c r="AV50" s="3">
        <v>13</v>
      </c>
      <c r="AW50" s="3">
        <v>952.0878180142056</v>
      </c>
      <c r="AX50" s="3">
        <v>33.86218198579445</v>
      </c>
      <c r="AZ50" s="3">
        <v>21.1864406779661</v>
      </c>
      <c r="BA50" s="3">
        <v>891.71</v>
      </c>
    </row>
    <row r="51" spans="1:53" x14ac:dyDescent="0.35">
      <c r="A51" t="s">
        <v>88</v>
      </c>
      <c r="B51">
        <v>49</v>
      </c>
      <c r="C51">
        <v>68</v>
      </c>
      <c r="D51">
        <v>71</v>
      </c>
      <c r="E51">
        <v>13</v>
      </c>
      <c r="F51">
        <v>790.73</v>
      </c>
      <c r="G51">
        <v>12.2</v>
      </c>
      <c r="H51">
        <v>2702</v>
      </c>
      <c r="I51">
        <v>3</v>
      </c>
      <c r="J51">
        <v>51.9</v>
      </c>
      <c r="K51">
        <v>1295071</v>
      </c>
      <c r="L51">
        <v>3.36</v>
      </c>
      <c r="M51">
        <v>41994</v>
      </c>
      <c r="N51">
        <v>105</v>
      </c>
      <c r="O51">
        <v>32</v>
      </c>
      <c r="P51">
        <v>3</v>
      </c>
      <c r="Q51">
        <v>32</v>
      </c>
      <c r="R51">
        <f t="shared" si="0"/>
        <v>1.505149978319906</v>
      </c>
      <c r="S51">
        <f t="shared" si="1"/>
        <v>0.50604606175094502</v>
      </c>
      <c r="T51">
        <f t="shared" si="2"/>
        <v>-149.61866666666674</v>
      </c>
      <c r="U51">
        <f t="shared" si="3"/>
        <v>-75.71393703109409</v>
      </c>
      <c r="W51">
        <f t="shared" si="4"/>
        <v>0.25608261661364123</v>
      </c>
      <c r="AA51">
        <f t="shared" si="5"/>
        <v>1397.850293400071</v>
      </c>
      <c r="AB51">
        <f t="shared" si="6"/>
        <v>457.50162673340424</v>
      </c>
      <c r="AM51" s="2"/>
      <c r="AN51" s="3"/>
      <c r="AV51" s="3">
        <v>14</v>
      </c>
      <c r="AW51" s="3">
        <v>939.19517717354438</v>
      </c>
      <c r="AX51" s="3">
        <v>19.644822826455652</v>
      </c>
      <c r="AZ51" s="3">
        <v>22.881355932203387</v>
      </c>
      <c r="BA51" s="3">
        <v>893.99</v>
      </c>
    </row>
    <row r="52" spans="1:53" x14ac:dyDescent="0.35">
      <c r="A52" t="s">
        <v>89</v>
      </c>
      <c r="B52">
        <v>40</v>
      </c>
      <c r="C52">
        <v>64</v>
      </c>
      <c r="D52">
        <v>72</v>
      </c>
      <c r="E52">
        <v>35</v>
      </c>
      <c r="F52">
        <v>899.26</v>
      </c>
      <c r="G52">
        <v>12.2</v>
      </c>
      <c r="H52">
        <v>3626</v>
      </c>
      <c r="I52">
        <v>5.7</v>
      </c>
      <c r="J52">
        <v>54.3</v>
      </c>
      <c r="K52">
        <v>1607469</v>
      </c>
      <c r="L52">
        <v>3.02</v>
      </c>
      <c r="M52">
        <v>37069</v>
      </c>
      <c r="N52">
        <v>20</v>
      </c>
      <c r="O52">
        <v>7</v>
      </c>
      <c r="P52">
        <v>20</v>
      </c>
      <c r="Q52">
        <v>7</v>
      </c>
      <c r="R52">
        <f t="shared" si="0"/>
        <v>0.84509804001425681</v>
      </c>
      <c r="S52">
        <f t="shared" si="1"/>
        <v>-0.15400587655470421</v>
      </c>
      <c r="T52">
        <f t="shared" si="2"/>
        <v>-41.088666666666768</v>
      </c>
      <c r="U52">
        <f t="shared" si="3"/>
        <v>6.3278961264640721</v>
      </c>
      <c r="W52">
        <f t="shared" si="4"/>
        <v>2.3717810013382794E-2</v>
      </c>
      <c r="AA52">
        <f t="shared" si="5"/>
        <v>800.0985655500408</v>
      </c>
      <c r="AB52">
        <f t="shared" si="6"/>
        <v>-140.25010111662596</v>
      </c>
      <c r="AM52" s="2"/>
      <c r="AN52" s="3"/>
      <c r="AV52" s="3">
        <v>15</v>
      </c>
      <c r="AW52" s="3">
        <v>905.76180191525691</v>
      </c>
      <c r="AX52" s="3">
        <v>-45.661801915256888</v>
      </c>
      <c r="AZ52" s="3">
        <v>24.576271186440678</v>
      </c>
      <c r="BA52" s="3">
        <v>895.7</v>
      </c>
    </row>
    <row r="53" spans="1:53" x14ac:dyDescent="0.35">
      <c r="A53" t="s">
        <v>90</v>
      </c>
      <c r="B53">
        <v>28</v>
      </c>
      <c r="C53">
        <v>74</v>
      </c>
      <c r="D53">
        <v>56</v>
      </c>
      <c r="E53">
        <v>45</v>
      </c>
      <c r="F53">
        <v>904.16</v>
      </c>
      <c r="G53">
        <v>11.1</v>
      </c>
      <c r="H53">
        <v>1883</v>
      </c>
      <c r="I53">
        <v>3.4</v>
      </c>
      <c r="J53">
        <v>41.9</v>
      </c>
      <c r="K53">
        <v>515259</v>
      </c>
      <c r="L53">
        <v>3.21</v>
      </c>
      <c r="M53">
        <v>29327</v>
      </c>
      <c r="N53">
        <v>5</v>
      </c>
      <c r="O53">
        <v>1</v>
      </c>
      <c r="P53">
        <v>20</v>
      </c>
      <c r="Q53">
        <v>1</v>
      </c>
      <c r="R53">
        <f t="shared" si="0"/>
        <v>0</v>
      </c>
      <c r="S53">
        <f t="shared" si="1"/>
        <v>-0.99910391656896103</v>
      </c>
      <c r="T53">
        <f t="shared" si="2"/>
        <v>-36.188666666666791</v>
      </c>
      <c r="U53">
        <f t="shared" si="3"/>
        <v>36.156238602075398</v>
      </c>
      <c r="W53">
        <f t="shared" si="4"/>
        <v>0.99820863610343746</v>
      </c>
      <c r="AA53">
        <f t="shared" si="5"/>
        <v>34.766651037469593</v>
      </c>
      <c r="AB53">
        <f t="shared" si="6"/>
        <v>-905.58201562919714</v>
      </c>
      <c r="AM53" s="2"/>
      <c r="AN53" s="3"/>
      <c r="AV53" s="3">
        <v>16</v>
      </c>
      <c r="AW53" s="3">
        <v>926.85591312803035</v>
      </c>
      <c r="AX53" s="3">
        <v>9.3740868719696664</v>
      </c>
      <c r="AZ53" s="3">
        <v>26.271186440677965</v>
      </c>
      <c r="BA53" s="3">
        <v>899.26</v>
      </c>
    </row>
    <row r="54" spans="1:53" x14ac:dyDescent="0.35">
      <c r="A54" t="s">
        <v>91</v>
      </c>
      <c r="B54">
        <v>24</v>
      </c>
      <c r="C54">
        <v>72</v>
      </c>
      <c r="D54">
        <v>61</v>
      </c>
      <c r="E54">
        <v>38</v>
      </c>
      <c r="F54">
        <v>950.67</v>
      </c>
      <c r="G54">
        <v>11.4</v>
      </c>
      <c r="H54">
        <v>4923</v>
      </c>
      <c r="I54">
        <v>3.8</v>
      </c>
      <c r="J54">
        <v>50.5</v>
      </c>
      <c r="K54">
        <v>642971</v>
      </c>
      <c r="L54">
        <v>3.34</v>
      </c>
      <c r="M54">
        <v>30114</v>
      </c>
      <c r="N54">
        <v>8</v>
      </c>
      <c r="O54">
        <v>5</v>
      </c>
      <c r="P54">
        <v>25</v>
      </c>
      <c r="Q54">
        <v>5</v>
      </c>
      <c r="R54">
        <f t="shared" si="0"/>
        <v>0.69897000433601886</v>
      </c>
      <c r="S54">
        <f t="shared" si="1"/>
        <v>-0.30013391223294217</v>
      </c>
      <c r="T54">
        <f t="shared" si="2"/>
        <v>10.3213333333332</v>
      </c>
      <c r="U54">
        <f t="shared" si="3"/>
        <v>-3.0977821527935672</v>
      </c>
      <c r="W54">
        <f t="shared" si="4"/>
        <v>9.0080365272251439E-2</v>
      </c>
      <c r="AA54">
        <f t="shared" si="5"/>
        <v>667.76309201409401</v>
      </c>
      <c r="AB54">
        <f t="shared" si="6"/>
        <v>-272.58557465257275</v>
      </c>
      <c r="AM54" s="2"/>
      <c r="AN54" s="3"/>
      <c r="AV54" s="3">
        <v>17</v>
      </c>
      <c r="AW54" s="3">
        <v>937.40296873441707</v>
      </c>
      <c r="AX54" s="3">
        <v>-65.632968734417091</v>
      </c>
      <c r="AZ54" s="3">
        <v>27.966101694915253</v>
      </c>
      <c r="BA54" s="3">
        <v>899.53</v>
      </c>
    </row>
    <row r="55" spans="1:53" x14ac:dyDescent="0.35">
      <c r="A55" t="s">
        <v>92</v>
      </c>
      <c r="B55">
        <v>26</v>
      </c>
      <c r="C55">
        <v>73</v>
      </c>
      <c r="D55">
        <v>59</v>
      </c>
      <c r="E55">
        <v>31</v>
      </c>
      <c r="F55">
        <v>972.46</v>
      </c>
      <c r="G55">
        <v>10.7</v>
      </c>
      <c r="H55">
        <v>3249</v>
      </c>
      <c r="I55">
        <v>9.5</v>
      </c>
      <c r="J55">
        <v>43.9</v>
      </c>
      <c r="K55">
        <v>616864</v>
      </c>
      <c r="L55">
        <v>3.22</v>
      </c>
      <c r="M55">
        <v>30497</v>
      </c>
      <c r="N55">
        <v>11</v>
      </c>
      <c r="O55">
        <v>7</v>
      </c>
      <c r="P55">
        <v>25</v>
      </c>
      <c r="Q55">
        <v>7</v>
      </c>
      <c r="R55">
        <f t="shared" si="0"/>
        <v>0.84509804001425681</v>
      </c>
      <c r="S55">
        <f t="shared" si="1"/>
        <v>-0.15400587655470421</v>
      </c>
      <c r="T55">
        <f t="shared" si="2"/>
        <v>32.111333333333278</v>
      </c>
      <c r="U55">
        <f t="shared" si="3"/>
        <v>-4.9453340373402837</v>
      </c>
      <c r="W55">
        <f t="shared" si="4"/>
        <v>2.3717810013382794E-2</v>
      </c>
      <c r="AA55">
        <f t="shared" si="5"/>
        <v>800.0985655500408</v>
      </c>
      <c r="AB55">
        <f t="shared" si="6"/>
        <v>-140.25010111662596</v>
      </c>
      <c r="AM55" s="2"/>
      <c r="AN55" s="3"/>
      <c r="AV55" s="3">
        <v>18</v>
      </c>
      <c r="AW55" s="3">
        <v>959.86063511587042</v>
      </c>
      <c r="AX55" s="3">
        <v>-0.64063511587039557</v>
      </c>
      <c r="AZ55" s="3">
        <v>29.66101694915254</v>
      </c>
      <c r="BA55" s="3">
        <v>904.16</v>
      </c>
    </row>
    <row r="56" spans="1:53" x14ac:dyDescent="0.35">
      <c r="A56" t="s">
        <v>93</v>
      </c>
      <c r="B56">
        <v>23</v>
      </c>
      <c r="C56">
        <v>71</v>
      </c>
      <c r="D56">
        <v>60</v>
      </c>
      <c r="E56">
        <v>40</v>
      </c>
      <c r="F56">
        <v>912.2</v>
      </c>
      <c r="G56">
        <v>10.3</v>
      </c>
      <c r="H56">
        <v>1671</v>
      </c>
      <c r="I56">
        <v>2.5</v>
      </c>
      <c r="J56">
        <v>47.4</v>
      </c>
      <c r="K56">
        <v>320180</v>
      </c>
      <c r="L56">
        <v>3.28</v>
      </c>
      <c r="M56">
        <v>27305</v>
      </c>
      <c r="N56">
        <v>5</v>
      </c>
      <c r="O56">
        <v>2</v>
      </c>
      <c r="P56">
        <v>11</v>
      </c>
      <c r="Q56">
        <v>2</v>
      </c>
      <c r="R56">
        <f t="shared" si="0"/>
        <v>0.3010299956639812</v>
      </c>
      <c r="S56">
        <f t="shared" si="1"/>
        <v>-0.69807392090497977</v>
      </c>
      <c r="T56">
        <f t="shared" si="2"/>
        <v>-28.148666666666713</v>
      </c>
      <c r="U56">
        <f t="shared" si="3"/>
        <v>19.649850108247339</v>
      </c>
      <c r="W56">
        <f t="shared" si="4"/>
        <v>0.48730719904765196</v>
      </c>
      <c r="AA56">
        <f t="shared" si="5"/>
        <v>307.38337950998988</v>
      </c>
      <c r="AB56">
        <f t="shared" si="6"/>
        <v>-632.96528715667682</v>
      </c>
      <c r="AM56" s="2"/>
      <c r="AN56" s="3"/>
      <c r="AV56" s="3">
        <v>19</v>
      </c>
      <c r="AW56" s="3">
        <v>926.85591312803035</v>
      </c>
      <c r="AX56" s="3">
        <v>14.324086871969598</v>
      </c>
      <c r="AZ56" s="3">
        <v>31.355932203389827</v>
      </c>
      <c r="BA56" s="3">
        <v>911.7</v>
      </c>
    </row>
    <row r="57" spans="1:53" x14ac:dyDescent="0.35">
      <c r="A57" t="s">
        <v>94</v>
      </c>
      <c r="B57">
        <v>37</v>
      </c>
      <c r="C57">
        <v>78</v>
      </c>
      <c r="D57">
        <v>52</v>
      </c>
      <c r="E57">
        <v>42</v>
      </c>
      <c r="F57">
        <v>967.8</v>
      </c>
      <c r="G57">
        <v>12.3</v>
      </c>
      <c r="H57">
        <v>5308</v>
      </c>
      <c r="I57">
        <v>25.9</v>
      </c>
      <c r="J57">
        <v>59.7</v>
      </c>
      <c r="K57">
        <v>3250822</v>
      </c>
      <c r="L57">
        <v>3.25</v>
      </c>
      <c r="M57">
        <v>41888</v>
      </c>
      <c r="N57">
        <v>65</v>
      </c>
      <c r="O57">
        <v>28</v>
      </c>
      <c r="P57">
        <v>102</v>
      </c>
      <c r="Q57">
        <v>28</v>
      </c>
      <c r="R57">
        <f t="shared" si="0"/>
        <v>1.4471580313422192</v>
      </c>
      <c r="S57">
        <f t="shared" si="1"/>
        <v>0.44805411477325818</v>
      </c>
      <c r="T57">
        <f t="shared" si="2"/>
        <v>27.451333333333196</v>
      </c>
      <c r="U57">
        <f t="shared" si="3"/>
        <v>12.29968285601224</v>
      </c>
      <c r="W57">
        <f t="shared" si="4"/>
        <v>0.20075248976524801</v>
      </c>
      <c r="AA57">
        <f t="shared" si="5"/>
        <v>1345.3320224950812</v>
      </c>
      <c r="AB57">
        <f t="shared" si="6"/>
        <v>404.98335582841446</v>
      </c>
      <c r="AM57" s="2"/>
      <c r="AN57" s="3"/>
      <c r="AV57" s="3">
        <v>20</v>
      </c>
      <c r="AW57" s="3">
        <v>905.76180191525691</v>
      </c>
      <c r="AX57" s="3">
        <v>-14.051801915256874</v>
      </c>
      <c r="AZ57" s="3">
        <v>33.050847457627114</v>
      </c>
      <c r="BA57" s="3">
        <v>911.82</v>
      </c>
    </row>
    <row r="58" spans="1:53" x14ac:dyDescent="0.35">
      <c r="A58" t="s">
        <v>95</v>
      </c>
      <c r="B58">
        <v>32</v>
      </c>
      <c r="C58">
        <v>81</v>
      </c>
      <c r="D58">
        <v>54</v>
      </c>
      <c r="E58">
        <v>28</v>
      </c>
      <c r="F58">
        <v>823.76</v>
      </c>
      <c r="G58">
        <v>12.1</v>
      </c>
      <c r="H58">
        <v>3665</v>
      </c>
      <c r="I58">
        <v>7.5</v>
      </c>
      <c r="J58">
        <v>51.6</v>
      </c>
      <c r="K58">
        <v>411313</v>
      </c>
      <c r="L58">
        <v>3.27</v>
      </c>
      <c r="M58">
        <v>34812</v>
      </c>
      <c r="N58">
        <v>4</v>
      </c>
      <c r="O58">
        <v>2</v>
      </c>
      <c r="P58">
        <v>1</v>
      </c>
      <c r="Q58">
        <v>2</v>
      </c>
      <c r="R58">
        <f t="shared" si="0"/>
        <v>0.3010299956639812</v>
      </c>
      <c r="S58">
        <f t="shared" si="1"/>
        <v>-0.69807392090497977</v>
      </c>
      <c r="T58">
        <f t="shared" si="2"/>
        <v>-116.58866666666677</v>
      </c>
      <c r="U58">
        <f t="shared" si="3"/>
        <v>81.387507673083789</v>
      </c>
      <c r="W58">
        <f t="shared" si="4"/>
        <v>0.48730719904765196</v>
      </c>
      <c r="AA58">
        <f t="shared" si="5"/>
        <v>307.38337950998988</v>
      </c>
      <c r="AB58">
        <f t="shared" si="6"/>
        <v>-632.96528715667682</v>
      </c>
      <c r="AM58" s="2"/>
      <c r="AN58" s="3"/>
      <c r="AV58" s="3">
        <v>21</v>
      </c>
      <c r="AW58" s="3">
        <v>922.47848954440065</v>
      </c>
      <c r="AX58" s="3">
        <v>-51.138489544400613</v>
      </c>
      <c r="AZ58" s="3">
        <v>34.745762711864401</v>
      </c>
      <c r="BA58" s="3">
        <v>912.2</v>
      </c>
    </row>
    <row r="59" spans="1:53" x14ac:dyDescent="0.35">
      <c r="A59" t="s">
        <v>96</v>
      </c>
      <c r="B59">
        <v>33</v>
      </c>
      <c r="C59">
        <v>76</v>
      </c>
      <c r="D59">
        <v>56</v>
      </c>
      <c r="E59">
        <v>65</v>
      </c>
      <c r="F59">
        <v>1003.5</v>
      </c>
      <c r="G59">
        <v>11.3</v>
      </c>
      <c r="H59">
        <v>3152</v>
      </c>
      <c r="I59">
        <v>12.1</v>
      </c>
      <c r="J59">
        <v>47.3</v>
      </c>
      <c r="K59">
        <v>523221</v>
      </c>
      <c r="L59">
        <v>3.39</v>
      </c>
      <c r="M59">
        <v>33927</v>
      </c>
      <c r="N59">
        <v>14</v>
      </c>
      <c r="O59">
        <v>11</v>
      </c>
      <c r="P59">
        <v>42</v>
      </c>
      <c r="Q59">
        <v>11</v>
      </c>
      <c r="R59">
        <f t="shared" si="0"/>
        <v>1.0413926851582251</v>
      </c>
      <c r="S59">
        <f t="shared" si="1"/>
        <v>4.2288768589264114E-2</v>
      </c>
      <c r="T59">
        <f t="shared" si="2"/>
        <v>63.151333333333241</v>
      </c>
      <c r="U59">
        <f t="shared" si="3"/>
        <v>2.6705921214368105</v>
      </c>
      <c r="W59">
        <f t="shared" si="4"/>
        <v>1.7883399487963311E-3</v>
      </c>
      <c r="AA59">
        <f t="shared" si="5"/>
        <v>977.86558128476509</v>
      </c>
      <c r="AB59">
        <f t="shared" si="6"/>
        <v>37.516914618098326</v>
      </c>
      <c r="AM59" s="2"/>
      <c r="AN59" s="3"/>
      <c r="AV59" s="3">
        <v>22</v>
      </c>
      <c r="AW59" s="3">
        <v>922.47848954440065</v>
      </c>
      <c r="AX59" s="3">
        <v>48.641510455599359</v>
      </c>
      <c r="AZ59" s="3">
        <v>36.440677966101696</v>
      </c>
      <c r="BA59" s="3">
        <v>912.35</v>
      </c>
    </row>
    <row r="60" spans="1:53" x14ac:dyDescent="0.35">
      <c r="A60" t="s">
        <v>97</v>
      </c>
      <c r="B60">
        <v>24</v>
      </c>
      <c r="C60">
        <v>70</v>
      </c>
      <c r="D60">
        <v>56</v>
      </c>
      <c r="E60">
        <v>65</v>
      </c>
      <c r="F60">
        <v>895.7</v>
      </c>
      <c r="G60">
        <v>11.1</v>
      </c>
      <c r="H60">
        <v>3678</v>
      </c>
      <c r="I60">
        <v>1</v>
      </c>
      <c r="J60">
        <v>44.8</v>
      </c>
      <c r="K60">
        <v>402918</v>
      </c>
      <c r="L60">
        <v>3.25</v>
      </c>
      <c r="M60">
        <v>29374</v>
      </c>
      <c r="N60">
        <v>7</v>
      </c>
      <c r="O60">
        <v>3</v>
      </c>
      <c r="P60">
        <v>8</v>
      </c>
      <c r="Q60">
        <v>3</v>
      </c>
      <c r="R60">
        <f t="shared" si="0"/>
        <v>0.47712125471966244</v>
      </c>
      <c r="S60">
        <f t="shared" si="1"/>
        <v>-0.52198266184929865</v>
      </c>
      <c r="T60">
        <f t="shared" si="2"/>
        <v>-44.648666666666713</v>
      </c>
      <c r="U60">
        <f t="shared" si="3"/>
        <v>23.305829874688744</v>
      </c>
      <c r="W60">
        <f t="shared" si="4"/>
        <v>0.27246589927127923</v>
      </c>
      <c r="AA60">
        <f t="shared" si="5"/>
        <v>466.85394273569574</v>
      </c>
      <c r="AB60">
        <f t="shared" si="6"/>
        <v>-473.49472393097102</v>
      </c>
      <c r="AM60" s="2"/>
      <c r="AN60" s="3"/>
      <c r="AV60" s="3">
        <v>23</v>
      </c>
      <c r="AW60" s="3">
        <v>922.47848954440065</v>
      </c>
      <c r="AX60" s="3">
        <v>-35.008489544400618</v>
      </c>
      <c r="AZ60" s="3">
        <v>38.135593220338983</v>
      </c>
      <c r="BA60" s="3">
        <v>919.73</v>
      </c>
    </row>
    <row r="61" spans="1:53" x14ac:dyDescent="0.35">
      <c r="A61" t="s">
        <v>98</v>
      </c>
      <c r="B61">
        <v>33</v>
      </c>
      <c r="C61">
        <v>76</v>
      </c>
      <c r="D61">
        <v>54</v>
      </c>
      <c r="E61">
        <v>62</v>
      </c>
      <c r="F61">
        <v>911.82</v>
      </c>
      <c r="G61">
        <v>9</v>
      </c>
      <c r="H61">
        <v>9699</v>
      </c>
      <c r="I61">
        <v>4.8</v>
      </c>
      <c r="J61">
        <v>62.2</v>
      </c>
      <c r="K61">
        <v>381255</v>
      </c>
      <c r="L61">
        <v>3.22</v>
      </c>
      <c r="M61">
        <v>28985</v>
      </c>
      <c r="N61">
        <v>8</v>
      </c>
      <c r="O61">
        <v>8</v>
      </c>
      <c r="P61">
        <v>49</v>
      </c>
      <c r="Q61">
        <v>8</v>
      </c>
      <c r="R61">
        <f t="shared" si="0"/>
        <v>0.90308998699194354</v>
      </c>
      <c r="S61">
        <f t="shared" si="1"/>
        <v>-9.6013929577017487E-2</v>
      </c>
      <c r="T61">
        <f t="shared" si="2"/>
        <v>-28.528666666666709</v>
      </c>
      <c r="U61">
        <f t="shared" si="3"/>
        <v>2.7391493922595438</v>
      </c>
      <c r="W61">
        <f t="shared" si="4"/>
        <v>9.2186746728204726E-3</v>
      </c>
      <c r="AA61">
        <f t="shared" si="5"/>
        <v>852.61683645503035</v>
      </c>
      <c r="AB61">
        <f t="shared" si="6"/>
        <v>-87.731830211636407</v>
      </c>
      <c r="AM61" s="2"/>
      <c r="AN61" s="3"/>
      <c r="AV61" s="3">
        <v>24</v>
      </c>
      <c r="AW61" s="3">
        <v>930.25130664606547</v>
      </c>
      <c r="AX61" s="3">
        <v>22.2786933539345</v>
      </c>
      <c r="AZ61" s="3">
        <v>39.83050847457627</v>
      </c>
      <c r="BA61" s="3">
        <v>923.23</v>
      </c>
    </row>
    <row r="62" spans="1:53" x14ac:dyDescent="0.35">
      <c r="A62" t="s">
        <v>99</v>
      </c>
      <c r="B62">
        <v>28</v>
      </c>
      <c r="C62">
        <v>72</v>
      </c>
      <c r="D62">
        <v>58</v>
      </c>
      <c r="E62">
        <v>38</v>
      </c>
      <c r="F62">
        <v>954.44</v>
      </c>
      <c r="G62">
        <v>10.7</v>
      </c>
      <c r="H62">
        <v>3451</v>
      </c>
      <c r="I62">
        <v>11.7</v>
      </c>
      <c r="J62">
        <v>37.5</v>
      </c>
      <c r="K62">
        <v>531350</v>
      </c>
      <c r="L62">
        <v>3.48</v>
      </c>
      <c r="M62">
        <v>28960</v>
      </c>
      <c r="N62">
        <v>14</v>
      </c>
      <c r="O62">
        <v>13</v>
      </c>
      <c r="P62">
        <v>39</v>
      </c>
      <c r="Q62">
        <v>13</v>
      </c>
      <c r="R62">
        <f t="shared" si="0"/>
        <v>1.1139433523068367</v>
      </c>
      <c r="S62">
        <f t="shared" si="1"/>
        <v>0.11483943573787569</v>
      </c>
      <c r="T62">
        <f t="shared" si="2"/>
        <v>14.091333333333296</v>
      </c>
      <c r="U62">
        <f t="shared" si="3"/>
        <v>1.6182407687943148</v>
      </c>
      <c r="W62">
        <f t="shared" si="4"/>
        <v>1.3188096000593681E-2</v>
      </c>
      <c r="AA62">
        <f t="shared" si="5"/>
        <v>1043.5684209068691</v>
      </c>
      <c r="AB62">
        <f t="shared" si="6"/>
        <v>103.21975424020229</v>
      </c>
      <c r="AM62" s="2"/>
      <c r="AN62" s="3"/>
      <c r="AV62" s="3">
        <v>25</v>
      </c>
      <c r="AW62" s="3">
        <v>935.37113038506186</v>
      </c>
      <c r="AX62" s="3">
        <v>33.298869614938098</v>
      </c>
      <c r="AZ62" s="3">
        <v>41.525423728813557</v>
      </c>
      <c r="BA62" s="3">
        <v>929.15</v>
      </c>
    </row>
    <row r="63" spans="1:53" ht="15" thickBot="1" x14ac:dyDescent="0.4">
      <c r="AM63" s="4"/>
      <c r="AN63" s="4"/>
      <c r="AV63" s="3">
        <v>26</v>
      </c>
      <c r="AW63" s="3">
        <v>926.85591312803035</v>
      </c>
      <c r="AX63" s="3">
        <v>-7.1259131280303336</v>
      </c>
      <c r="AZ63" s="3">
        <v>43.220338983050844</v>
      </c>
      <c r="BA63" s="3">
        <v>934.7</v>
      </c>
    </row>
    <row r="64" spans="1:53" x14ac:dyDescent="0.35">
      <c r="AV64" s="3">
        <v>27</v>
      </c>
      <c r="AW64" s="3">
        <v>935.37113038506186</v>
      </c>
      <c r="AX64" s="3">
        <v>-91.321130385061906</v>
      </c>
      <c r="AZ64" s="3">
        <v>44.915254237288131</v>
      </c>
      <c r="BA64" s="3">
        <v>936.23</v>
      </c>
    </row>
    <row r="65" spans="48:53" x14ac:dyDescent="0.35">
      <c r="AV65" s="3">
        <v>28</v>
      </c>
      <c r="AW65" s="3">
        <v>993.48601525389711</v>
      </c>
      <c r="AX65" s="3">
        <v>-132.22601525389712</v>
      </c>
      <c r="AZ65" s="3">
        <v>46.610169491525419</v>
      </c>
      <c r="BA65" s="3">
        <v>938.5</v>
      </c>
    </row>
    <row r="66" spans="48:53" x14ac:dyDescent="0.35">
      <c r="AV66" s="3">
        <v>29</v>
      </c>
      <c r="AW66" s="3">
        <v>960.70619624142375</v>
      </c>
      <c r="AX66" s="3">
        <v>28.553803758576237</v>
      </c>
      <c r="AZ66" s="3">
        <v>48.305084745762713</v>
      </c>
      <c r="BA66" s="3">
        <v>941.18</v>
      </c>
    </row>
    <row r="67" spans="48:53" x14ac:dyDescent="0.35">
      <c r="AV67" s="3">
        <v>30</v>
      </c>
      <c r="AW67" s="3">
        <v>949.7422327799311</v>
      </c>
      <c r="AX67" s="3">
        <v>56.747767220068909</v>
      </c>
      <c r="AZ67" s="3">
        <v>50</v>
      </c>
      <c r="BA67" s="3">
        <v>946.19</v>
      </c>
    </row>
    <row r="68" spans="48:53" x14ac:dyDescent="0.35">
      <c r="AV68" s="3">
        <v>31</v>
      </c>
      <c r="AW68" s="3">
        <v>905.76180191525691</v>
      </c>
      <c r="AX68" s="3">
        <v>-44.321801915256856</v>
      </c>
      <c r="AZ68" s="3">
        <v>51.694915254237287</v>
      </c>
      <c r="BA68" s="3">
        <v>950.67</v>
      </c>
    </row>
    <row r="69" spans="48:53" x14ac:dyDescent="0.35">
      <c r="AV69" s="3">
        <v>32</v>
      </c>
      <c r="AW69" s="3">
        <v>953.47206140472565</v>
      </c>
      <c r="AX69" s="3">
        <v>-24.322061404725673</v>
      </c>
      <c r="AZ69" s="3">
        <v>53.389830508474574</v>
      </c>
      <c r="BA69" s="3">
        <v>952.53</v>
      </c>
    </row>
    <row r="70" spans="48:53" x14ac:dyDescent="0.35">
      <c r="AV70" s="3">
        <v>33</v>
      </c>
      <c r="AW70" s="3">
        <v>942.24861956351685</v>
      </c>
      <c r="AX70" s="3">
        <v>-84.62861956351685</v>
      </c>
      <c r="AZ70" s="3">
        <v>55.084745762711862</v>
      </c>
      <c r="BA70" s="3">
        <v>953.56</v>
      </c>
    </row>
    <row r="71" spans="48:53" x14ac:dyDescent="0.35">
      <c r="AV71" s="3">
        <v>34</v>
      </c>
      <c r="AW71" s="3">
        <v>945.91818599144858</v>
      </c>
      <c r="AX71" s="3">
        <v>15.09181400855141</v>
      </c>
      <c r="AZ71" s="3">
        <v>56.779661016949149</v>
      </c>
      <c r="BA71" s="3">
        <v>954.44</v>
      </c>
    </row>
    <row r="72" spans="48:53" x14ac:dyDescent="0.35">
      <c r="AV72" s="3">
        <v>35</v>
      </c>
      <c r="AW72" s="3">
        <v>922.47848954440065</v>
      </c>
      <c r="AX72" s="3">
        <v>0.75151045559937302</v>
      </c>
      <c r="AZ72" s="3">
        <v>58.474576271186436</v>
      </c>
      <c r="BA72" s="3">
        <v>958.84</v>
      </c>
    </row>
    <row r="73" spans="48:53" x14ac:dyDescent="0.35">
      <c r="AV73" s="3">
        <v>36</v>
      </c>
      <c r="AW73" s="3">
        <v>948.87249979096362</v>
      </c>
      <c r="AX73" s="3">
        <v>164.28750020903647</v>
      </c>
      <c r="AZ73" s="3">
        <v>60.169491525423723</v>
      </c>
      <c r="BA73" s="3">
        <v>959.22</v>
      </c>
    </row>
    <row r="74" spans="48:53" x14ac:dyDescent="0.35">
      <c r="AV74" s="3">
        <v>37</v>
      </c>
      <c r="AW74" s="3">
        <v>955.33760099695962</v>
      </c>
      <c r="AX74" s="3">
        <v>39.312399003040355</v>
      </c>
      <c r="AZ74" s="3">
        <v>61.86440677966101</v>
      </c>
      <c r="BA74" s="3">
        <v>961.01</v>
      </c>
    </row>
    <row r="75" spans="48:53" x14ac:dyDescent="0.35">
      <c r="AV75" s="3">
        <v>38</v>
      </c>
      <c r="AW75" s="3">
        <v>958.4970799471904</v>
      </c>
      <c r="AX75" s="3">
        <v>56.522920052809582</v>
      </c>
      <c r="AZ75" s="3">
        <v>63.559322033898304</v>
      </c>
      <c r="BA75" s="3">
        <v>962.35</v>
      </c>
    </row>
    <row r="76" spans="48:53" x14ac:dyDescent="0.35">
      <c r="AV76" s="3">
        <v>39</v>
      </c>
      <c r="AW76" s="3">
        <v>967.80636526940043</v>
      </c>
      <c r="AX76" s="3">
        <v>23.483634730599533</v>
      </c>
      <c r="AZ76" s="3">
        <v>65.254237288135585</v>
      </c>
      <c r="BA76" s="3">
        <v>967.8</v>
      </c>
    </row>
    <row r="77" spans="48:53" x14ac:dyDescent="0.35">
      <c r="AV77" s="3">
        <v>40</v>
      </c>
      <c r="AW77" s="3">
        <v>952.0878180142056</v>
      </c>
      <c r="AX77" s="3">
        <v>-58.097818014205586</v>
      </c>
      <c r="AZ77" s="3">
        <v>66.949152542372872</v>
      </c>
      <c r="BA77" s="3">
        <v>968.67</v>
      </c>
    </row>
    <row r="78" spans="48:53" x14ac:dyDescent="0.35">
      <c r="AV78" s="3">
        <v>41</v>
      </c>
      <c r="AW78" s="3">
        <v>926.85591312803035</v>
      </c>
      <c r="AX78" s="3">
        <v>11.644086871969648</v>
      </c>
      <c r="AZ78" s="3">
        <v>68.644067796610159</v>
      </c>
      <c r="BA78" s="3">
        <v>970.47</v>
      </c>
    </row>
    <row r="79" spans="48:53" x14ac:dyDescent="0.35">
      <c r="AV79" s="3">
        <v>42</v>
      </c>
      <c r="AW79" s="3">
        <v>942.24861956351685</v>
      </c>
      <c r="AX79" s="3">
        <v>3.9413804364832004</v>
      </c>
      <c r="AZ79" s="3">
        <v>70.33898305084746</v>
      </c>
      <c r="BA79" s="3">
        <v>971.12</v>
      </c>
    </row>
    <row r="80" spans="48:53" x14ac:dyDescent="0.35">
      <c r="AV80" s="3">
        <v>43</v>
      </c>
      <c r="AW80" s="3">
        <v>939.19517717354438</v>
      </c>
      <c r="AX80" s="3">
        <v>86.30482282645562</v>
      </c>
      <c r="AZ80" s="3">
        <v>72.033898305084747</v>
      </c>
      <c r="BA80" s="3">
        <v>972.46</v>
      </c>
    </row>
    <row r="81" spans="48:53" x14ac:dyDescent="0.35">
      <c r="AV81" s="3">
        <v>44</v>
      </c>
      <c r="AW81" s="3">
        <v>926.85591312803035</v>
      </c>
      <c r="AX81" s="3">
        <v>-52.575913128030379</v>
      </c>
      <c r="AZ81" s="3">
        <v>73.728813559322035</v>
      </c>
      <c r="BA81" s="3">
        <v>982.29</v>
      </c>
    </row>
    <row r="82" spans="48:53" x14ac:dyDescent="0.35">
      <c r="AV82" s="3">
        <v>45</v>
      </c>
      <c r="AW82" s="3">
        <v>946.96799427520921</v>
      </c>
      <c r="AX82" s="3">
        <v>6.592005724790738</v>
      </c>
      <c r="AZ82" s="3">
        <v>75.423728813559322</v>
      </c>
      <c r="BA82" s="3">
        <v>985.95</v>
      </c>
    </row>
    <row r="83" spans="48:53" x14ac:dyDescent="0.35">
      <c r="AV83" s="3">
        <v>46</v>
      </c>
      <c r="AW83" s="3">
        <v>969.51236279904731</v>
      </c>
      <c r="AX83" s="3">
        <v>-129.80236279904727</v>
      </c>
      <c r="AZ83" s="3">
        <v>77.118644067796609</v>
      </c>
      <c r="BA83" s="3">
        <v>989.26</v>
      </c>
    </row>
    <row r="84" spans="48:53" x14ac:dyDescent="0.35">
      <c r="AV84" s="3">
        <v>47</v>
      </c>
      <c r="AW84" s="3">
        <v>983.99830486973394</v>
      </c>
      <c r="AX84" s="3">
        <v>-72.298304869733897</v>
      </c>
      <c r="AZ84" s="3">
        <v>78.813559322033896</v>
      </c>
      <c r="BA84" s="3">
        <v>991.29</v>
      </c>
    </row>
    <row r="85" spans="48:53" x14ac:dyDescent="0.35">
      <c r="AV85" s="3">
        <v>48</v>
      </c>
      <c r="AW85" s="3">
        <v>958.4970799471904</v>
      </c>
      <c r="AX85" s="3">
        <v>-167.76707994719038</v>
      </c>
      <c r="AZ85" s="3">
        <v>80.508474576271183</v>
      </c>
      <c r="BA85" s="3">
        <v>994.65</v>
      </c>
    </row>
    <row r="86" spans="48:53" x14ac:dyDescent="0.35">
      <c r="AV86" s="3">
        <v>49</v>
      </c>
      <c r="AW86" s="3">
        <v>935.37113038506186</v>
      </c>
      <c r="AX86" s="3">
        <v>-36.11113038506187</v>
      </c>
      <c r="AZ86" s="3">
        <v>82.20338983050847</v>
      </c>
      <c r="BA86" s="3">
        <v>997.87</v>
      </c>
    </row>
    <row r="87" spans="48:53" x14ac:dyDescent="0.35">
      <c r="AV87" s="3">
        <v>50</v>
      </c>
      <c r="AW87" s="3">
        <v>905.76180191525691</v>
      </c>
      <c r="AX87" s="3">
        <v>-1.6018019152569423</v>
      </c>
      <c r="AZ87" s="3">
        <v>83.898305084745758</v>
      </c>
      <c r="BA87" s="3">
        <v>1001.9</v>
      </c>
    </row>
    <row r="88" spans="48:53" x14ac:dyDescent="0.35">
      <c r="AV88" s="3">
        <v>51</v>
      </c>
      <c r="AW88" s="3">
        <v>930.25130664606547</v>
      </c>
      <c r="AX88" s="3">
        <v>20.418693353934486</v>
      </c>
      <c r="AZ88" s="3">
        <v>85.593220338983045</v>
      </c>
      <c r="BA88" s="3">
        <v>1003.5</v>
      </c>
    </row>
    <row r="89" spans="48:53" x14ac:dyDescent="0.35">
      <c r="AV89" s="3">
        <v>52</v>
      </c>
      <c r="AW89" s="3">
        <v>935.37113038506186</v>
      </c>
      <c r="AX89" s="3">
        <v>37.088869614938176</v>
      </c>
      <c r="AZ89" s="3">
        <v>87.288135593220332</v>
      </c>
      <c r="BA89" s="3">
        <v>1006.49</v>
      </c>
    </row>
    <row r="90" spans="48:53" x14ac:dyDescent="0.35">
      <c r="AV90" s="3">
        <v>53</v>
      </c>
      <c r="AW90" s="3">
        <v>916.30885752164363</v>
      </c>
      <c r="AX90" s="3">
        <v>-4.1088575216435856</v>
      </c>
      <c r="AZ90" s="3">
        <v>88.983050847457619</v>
      </c>
      <c r="BA90" s="3">
        <v>1015.02</v>
      </c>
    </row>
    <row r="91" spans="48:53" x14ac:dyDescent="0.35">
      <c r="AV91" s="3">
        <v>54</v>
      </c>
      <c r="AW91" s="3">
        <v>956.4652415978353</v>
      </c>
      <c r="AX91" s="3">
        <v>11.334758402164653</v>
      </c>
      <c r="AZ91" s="3">
        <v>90.677966101694906</v>
      </c>
      <c r="BA91" s="3">
        <v>1017.61</v>
      </c>
    </row>
    <row r="92" spans="48:53" x14ac:dyDescent="0.35">
      <c r="AV92" s="3">
        <v>55</v>
      </c>
      <c r="AW92" s="3">
        <v>916.30885752164363</v>
      </c>
      <c r="AX92" s="3">
        <v>-92.54885752164364</v>
      </c>
      <c r="AZ92" s="3">
        <v>92.372881355932194</v>
      </c>
      <c r="BA92" s="3">
        <v>1024.8900000000001</v>
      </c>
    </row>
    <row r="93" spans="48:53" x14ac:dyDescent="0.35">
      <c r="AV93" s="3">
        <v>56</v>
      </c>
      <c r="AW93" s="3">
        <v>942.24861956351685</v>
      </c>
      <c r="AX93" s="3">
        <v>61.251380436483146</v>
      </c>
      <c r="AZ93" s="3">
        <v>94.067796610169481</v>
      </c>
      <c r="BA93" s="3">
        <v>1025.5</v>
      </c>
    </row>
    <row r="94" spans="48:53" x14ac:dyDescent="0.35">
      <c r="AV94" s="3">
        <v>57</v>
      </c>
      <c r="AW94" s="3">
        <v>922.47848954440065</v>
      </c>
      <c r="AX94" s="3">
        <v>-26.7784895444006</v>
      </c>
      <c r="AZ94" s="3">
        <v>95.762711864406782</v>
      </c>
      <c r="BA94" s="3">
        <v>1030.3800000000001</v>
      </c>
    </row>
    <row r="95" spans="48:53" x14ac:dyDescent="0.35">
      <c r="AV95" s="3">
        <v>58</v>
      </c>
      <c r="AW95" s="3">
        <v>937.40296873441707</v>
      </c>
      <c r="AX95" s="3">
        <v>-25.582968734417022</v>
      </c>
      <c r="AZ95" s="3">
        <v>97.457627118644069</v>
      </c>
      <c r="BA95" s="3">
        <v>1071.29</v>
      </c>
    </row>
    <row r="96" spans="48:53" ht="15" thickBot="1" x14ac:dyDescent="0.4">
      <c r="AV96" s="4">
        <v>59</v>
      </c>
      <c r="AW96" s="4">
        <v>944.7905453905729</v>
      </c>
      <c r="AX96" s="4">
        <v>9.6494546094271527</v>
      </c>
      <c r="AZ96" s="4">
        <v>99.152542372881356</v>
      </c>
      <c r="BA96" s="4">
        <v>1113.1600000000001</v>
      </c>
    </row>
  </sheetData>
  <sortState ref="BA38:BA96">
    <sortCondition ref="BA38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Mortality Lab -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</dc:creator>
  <cp:lastModifiedBy>Jim L</cp:lastModifiedBy>
  <dcterms:created xsi:type="dcterms:W3CDTF">2016-10-08T22:24:22Z</dcterms:created>
  <dcterms:modified xsi:type="dcterms:W3CDTF">2016-10-10T23:37:57Z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3ff1eecc-211b-4bfa-9700-b59d53d42508</vt:lpwstr>
  </property>
</Properties>
</file>