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C:\Users\JD Mamangun\Downloads\"/>
    </mc:Choice>
  </mc:AlternateContent>
  <xr:revisionPtr revIDLastSave="0" documentId="13_ncr:1_{3AE8154A-EEC7-4C4A-B485-53AD9E450616}" xr6:coauthVersionLast="47" xr6:coauthVersionMax="47" xr10:uidLastSave="{00000000-0000-0000-0000-000000000000}"/>
  <bookViews>
    <workbookView xWindow="-110" yWindow="-110" windowWidth="19420" windowHeight="11020" xr2:uid="{AD281709-7CB0-4B35-A89F-CA6411C77024}"/>
  </bookViews>
  <sheets>
    <sheet name="Dashboard" sheetId="1" r:id="rId1"/>
    <sheet name="Ledger" sheetId="2" r:id="rId2"/>
    <sheet name="Watch List" sheetId="3" r:id="rId3"/>
    <sheet name="DMC" sheetId="6" r:id="rId4"/>
    <sheet name="GLO" sheetId="5" r:id="rId5"/>
    <sheet name="MEG" sheetId="4" r:id="rId6"/>
  </sheet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 i="2" l="1" a="1"/>
  <c r="K6" i="2" s="1"/>
  <c r="K7" i="2" a="1"/>
  <c r="K7" i="2" s="1"/>
  <c r="K8" i="2" a="1"/>
  <c r="K8" i="2" s="1"/>
  <c r="K9" i="2" a="1"/>
  <c r="K9" i="2" s="1"/>
  <c r="K10" i="2" a="1"/>
  <c r="K10" i="2" s="1"/>
  <c r="K11" i="2" a="1"/>
  <c r="K11" i="2" s="1"/>
  <c r="K12" i="2" a="1"/>
  <c r="K12" i="2" s="1"/>
  <c r="K13" i="2" a="1"/>
  <c r="K13" i="2"/>
  <c r="K14" i="2" a="1"/>
  <c r="K14" i="2" s="1"/>
  <c r="K15" i="2" a="1"/>
  <c r="K15" i="2" s="1"/>
  <c r="K16" i="2" a="1"/>
  <c r="K16" i="2" s="1"/>
  <c r="K17" i="2" a="1"/>
  <c r="K17" i="2" s="1"/>
  <c r="K18" i="2" a="1"/>
  <c r="K18" i="2" s="1"/>
  <c r="K19" i="2" a="1"/>
  <c r="K19" i="2" s="1"/>
  <c r="K20" i="2" a="1"/>
  <c r="K20" i="2" s="1"/>
  <c r="K21" i="2" a="1"/>
  <c r="K21" i="2"/>
  <c r="K22" i="2" a="1"/>
  <c r="K22" i="2" s="1"/>
  <c r="K23" i="2" a="1"/>
  <c r="K23" i="2" s="1"/>
  <c r="K24" i="2" a="1"/>
  <c r="K24" i="2" s="1"/>
  <c r="K25" i="2" a="1"/>
  <c r="K25" i="2" s="1"/>
  <c r="K26" i="2" a="1"/>
  <c r="K26" i="2" s="1"/>
  <c r="K27" i="2" a="1"/>
  <c r="K27" i="2" s="1"/>
  <c r="K28" i="2" a="1"/>
  <c r="K28" i="2" s="1"/>
  <c r="E28" i="2" a="1"/>
  <c r="E28" i="2" s="1"/>
  <c r="J28" i="2"/>
  <c r="I28" i="2" a="1"/>
  <c r="I28" i="2" s="1"/>
  <c r="I6" i="3" a="1"/>
  <c r="I6" i="3" s="1"/>
  <c r="I7" i="3" a="1"/>
  <c r="I7" i="3" s="1"/>
  <c r="I8" i="3" a="1"/>
  <c r="I8" i="3" s="1"/>
  <c r="H6" i="3" a="1"/>
  <c r="H6" i="3" s="1"/>
  <c r="H7" i="3" a="1"/>
  <c r="H7" i="3" s="1"/>
  <c r="H8" i="3" a="1"/>
  <c r="H8" i="3" s="1"/>
  <c r="G6" i="3" a="1"/>
  <c r="G6" i="3" s="1"/>
  <c r="G7" i="3" a="1"/>
  <c r="G7" i="3" s="1"/>
  <c r="G8" i="3" a="1"/>
  <c r="G8" i="3" s="1"/>
  <c r="F6" i="3" a="1"/>
  <c r="F6" i="3" s="1"/>
  <c r="F7" i="3" a="1"/>
  <c r="F7" i="3" s="1"/>
  <c r="F8" i="3" a="1"/>
  <c r="F8" i="3" s="1"/>
  <c r="E6" i="3" a="1"/>
  <c r="E6" i="3" s="1"/>
  <c r="E7" i="3" a="1"/>
  <c r="E7" i="3" s="1"/>
  <c r="E8" i="3" a="1"/>
  <c r="E8" i="3" s="1"/>
  <c r="D6" i="3" a="1"/>
  <c r="D6" i="3" s="1"/>
  <c r="D7" i="3" a="1"/>
  <c r="D7" i="3" s="1"/>
  <c r="D8" i="3" a="1"/>
  <c r="D8" i="3" s="1"/>
  <c r="C7" i="1" a="1"/>
  <c r="C7" i="1" s="1"/>
  <c r="F7" i="1" s="1" a="1"/>
  <c r="F7" i="1" s="1"/>
  <c r="J7" i="2"/>
  <c r="J8" i="2"/>
  <c r="J9" i="2"/>
  <c r="J10" i="2"/>
  <c r="J11" i="2"/>
  <c r="J12" i="2"/>
  <c r="J13" i="2"/>
  <c r="J14" i="2"/>
  <c r="J15" i="2"/>
  <c r="J16" i="2"/>
  <c r="J17" i="2"/>
  <c r="J18" i="2"/>
  <c r="J19" i="2"/>
  <c r="J20" i="2"/>
  <c r="J21" i="2"/>
  <c r="J22" i="2"/>
  <c r="J23" i="2"/>
  <c r="J24" i="2"/>
  <c r="J25" i="2"/>
  <c r="J26" i="2"/>
  <c r="J27" i="2"/>
  <c r="J6" i="2"/>
  <c r="I7" i="2" a="1"/>
  <c r="I7" i="2" s="1"/>
  <c r="I8" i="2" a="1"/>
  <c r="I8" i="2" s="1"/>
  <c r="I9" i="2" a="1"/>
  <c r="I9" i="2" s="1"/>
  <c r="I10" i="2" a="1"/>
  <c r="I10" i="2" s="1"/>
  <c r="I11" i="2" a="1"/>
  <c r="I11" i="2" s="1"/>
  <c r="I12" i="2" a="1"/>
  <c r="I12" i="2" s="1"/>
  <c r="I13" i="2" a="1"/>
  <c r="I13" i="2" s="1"/>
  <c r="I14" i="2" a="1"/>
  <c r="I14" i="2" s="1"/>
  <c r="I15" i="2" a="1"/>
  <c r="I15" i="2" s="1"/>
  <c r="I16" i="2" a="1"/>
  <c r="I16" i="2" s="1"/>
  <c r="I17" i="2" a="1"/>
  <c r="I17" i="2" s="1"/>
  <c r="I18" i="2" a="1"/>
  <c r="I18" i="2" s="1"/>
  <c r="I19" i="2" a="1"/>
  <c r="I19" i="2" s="1"/>
  <c r="I20" i="2" a="1"/>
  <c r="I20" i="2" s="1"/>
  <c r="I21" i="2" a="1"/>
  <c r="I21" i="2" s="1"/>
  <c r="I22" i="2" a="1"/>
  <c r="I22" i="2" s="1"/>
  <c r="I23" i="2" a="1"/>
  <c r="I23" i="2" s="1"/>
  <c r="I24" i="2" a="1"/>
  <c r="I24" i="2" s="1"/>
  <c r="I25" i="2" a="1"/>
  <c r="I25" i="2" s="1"/>
  <c r="I26" i="2" a="1"/>
  <c r="I26" i="2" s="1"/>
  <c r="I27" i="2" a="1"/>
  <c r="I27" i="2" s="1"/>
  <c r="I6" i="2" a="1"/>
  <c r="I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6" i="2" a="1"/>
  <c r="E6" i="2" s="1"/>
  <c r="A6" i="5" a="1"/>
  <c r="M8" i="1" a="1"/>
  <c r="M11" i="1" a="1"/>
  <c r="M12" i="1" a="1"/>
  <c r="C4" i="4" a="1"/>
  <c r="M14" i="1" a="1"/>
  <c r="C4" i="5" a="1"/>
  <c r="M9" i="1" a="1"/>
  <c r="M10" i="1" a="1"/>
  <c r="A6" i="6" a="1"/>
  <c r="A6" i="4" a="1"/>
  <c r="M13" i="1" a="1"/>
  <c r="M7" i="1" a="1"/>
  <c r="C4" i="6" a="1"/>
  <c r="I14" i="1" l="1" a="1"/>
  <c r="I14" i="1" s="1"/>
  <c r="M14" i="1"/>
  <c r="A6" i="6"/>
  <c r="C4" i="6"/>
  <c r="A6" i="5"/>
  <c r="C4" i="5"/>
  <c r="A6" i="4"/>
  <c r="C4" i="4"/>
  <c r="I9" i="1" a="1"/>
  <c r="I9" i="1" s="1"/>
  <c r="I13" i="1" a="1"/>
  <c r="I13" i="1" s="1"/>
  <c r="I10" i="1" a="1"/>
  <c r="I10" i="1" s="1"/>
  <c r="I12" i="1" a="1"/>
  <c r="I12" i="1" s="1"/>
  <c r="I7" i="1" a="1"/>
  <c r="I7" i="1" s="1"/>
  <c r="I11" i="1" a="1"/>
  <c r="I11" i="1" s="1"/>
  <c r="I8" i="1" a="1"/>
  <c r="I8" i="1" s="1"/>
  <c r="M11" i="1"/>
  <c r="M9" i="1"/>
  <c r="M13" i="1"/>
  <c r="M12" i="1"/>
  <c r="M10" i="1"/>
  <c r="M8" i="1"/>
  <c r="M7" i="1"/>
  <c r="D7" i="1" a="1"/>
  <c r="D7" i="1" s="1"/>
  <c r="E7" i="1" a="1"/>
  <c r="E7" i="1" s="1"/>
  <c r="G7" i="1" s="1" a="1"/>
  <c r="G7" i="1" s="1"/>
  <c r="J7" i="1" s="1" a="1"/>
  <c r="J7" i="1" s="1"/>
  <c r="C32" i="1" l="1" a="1"/>
  <c r="C32" i="1" s="1"/>
  <c r="D32" i="1" s="1" a="1"/>
  <c r="D32" i="1" s="1"/>
  <c r="H7" i="1" a="1"/>
  <c r="H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JD Mamangun</author>
  </authors>
  <commentList>
    <comment ref="G30" authorId="0" shapeId="0" xr:uid="{1868F3F0-7D0D-4AC4-B0CE-598A2C5010E6}">
      <text>
        <r>
          <rPr>
            <b/>
            <sz val="9"/>
            <color indexed="81"/>
            <rFont val="Tahoma"/>
            <family val="2"/>
          </rPr>
          <t>JD Mamangun:</t>
        </r>
        <r>
          <rPr>
            <sz val="9"/>
            <color indexed="81"/>
            <rFont val="Tahoma"/>
            <family val="2"/>
          </rPr>
          <t xml:space="preserve">
shares to consider buying</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418">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2"/>
        </ext>
      </extLst>
    </bk>
    <bk>
      <extLst>
        <ext uri="{3e2802c4-a4d2-4d8b-9148-e3be6c30e623}">
          <xlrd:rvb i="1055"/>
        </ext>
      </extLst>
    </bk>
    <bk>
      <extLst>
        <ext uri="{3e2802c4-a4d2-4d8b-9148-e3be6c30e623}">
          <xlrd:rvb i="1058"/>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futureMetadata>
  <cellMetadata count="1">
    <bk>
      <rc t="1" v="0"/>
    </bk>
  </cellMetadata>
  <valueMetadata count="141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valueMetadata>
</metadata>
</file>

<file path=xl/sharedStrings.xml><?xml version="1.0" encoding="utf-8"?>
<sst xmlns="http://schemas.openxmlformats.org/spreadsheetml/2006/main" count="83" uniqueCount="38">
  <si>
    <t>Stock Portfolio Dashboard</t>
  </si>
  <si>
    <t>Current Holdings</t>
  </si>
  <si>
    <t>Stock (Echange:Ticker)</t>
  </si>
  <si>
    <t>Industry</t>
  </si>
  <si>
    <t>Units</t>
  </si>
  <si>
    <t>Current Price</t>
  </si>
  <si>
    <t>Market Value</t>
  </si>
  <si>
    <t>Today's Change</t>
  </si>
  <si>
    <t>Gain/(Loss)</t>
  </si>
  <si>
    <t>Last 12 Months</t>
  </si>
  <si>
    <t>Portfolio by Industry</t>
  </si>
  <si>
    <t>Watch List</t>
  </si>
  <si>
    <t>Ledger</t>
  </si>
  <si>
    <t>Date</t>
  </si>
  <si>
    <t>Stock</t>
  </si>
  <si>
    <t>Transaction</t>
  </si>
  <si>
    <t>Price</t>
  </si>
  <si>
    <t>Currency</t>
  </si>
  <si>
    <t>Transaction Amount</t>
  </si>
  <si>
    <t>Buy</t>
  </si>
  <si>
    <t>DRIP</t>
  </si>
  <si>
    <t>Sell</t>
  </si>
  <si>
    <t>Ticker</t>
  </si>
  <si>
    <t>Holding Market Value</t>
  </si>
  <si>
    <t>Exchange abbreviation</t>
  </si>
  <si>
    <t>Ticker symbol</t>
  </si>
  <si>
    <t>52 week high</t>
  </si>
  <si>
    <t>P/E</t>
  </si>
  <si>
    <t>Change</t>
  </si>
  <si>
    <t>(All)</t>
  </si>
  <si>
    <t>XPHS</t>
  </si>
  <si>
    <t>DMC</t>
  </si>
  <si>
    <t>GLO</t>
  </si>
  <si>
    <t>MEG</t>
  </si>
  <si>
    <t>MEGAWORLD CORP. (XPHS:MEG)</t>
  </si>
  <si>
    <t>Globe Telecom, Inc. (XPHS:GLO)</t>
  </si>
  <si>
    <t>DMCI HOLDINGS INC. (XPHS:DMC)</t>
  </si>
  <si>
    <t>Purchase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</si>
</sst>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3409]* #,##0.00_-;\-[$₱-3409]* #,##0.00_-;_-[$₱-3409]* &quot;-&quot;??_-;_-@_-"/>
    <numFmt numFmtId="165" formatCode="d\-mmm\-yyyy"/>
    <numFmt numFmtId="166" formatCode="0.00%;[Red]\(0.00%\)"/>
  </numFmts>
  <fonts count="10"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b/>
      <sz val="18"/>
      <color theme="0"/>
      <name val="Calibri"/>
      <family val="2"/>
      <scheme val="minor"/>
    </font>
    <font>
      <sz val="12"/>
      <color theme="0"/>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3" tint="-0.499984740745262"/>
        <bgColor indexed="64"/>
      </patternFill>
    </fill>
  </fills>
  <borders count="10">
    <border>
      <left/>
      <right/>
      <top/>
      <bottom/>
      <diagonal/>
    </border>
    <border>
      <left/>
      <right style="thin">
        <color theme="0" tint="-0.24994659260841701"/>
      </right>
      <top/>
      <bottom/>
      <diagonal/>
    </border>
    <border>
      <left/>
      <right style="thin">
        <color theme="0" tint="-0.24994659260841701"/>
      </right>
      <top style="thin">
        <color theme="0" tint="-0.24994659260841701"/>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style="thin">
        <color theme="0" tint="-0.24994659260841701"/>
      </left>
      <right style="thin">
        <color theme="0" tint="-0.24994659260841701"/>
      </right>
      <top/>
      <bottom/>
      <diagonal/>
    </border>
    <border>
      <left style="thin">
        <color theme="0" tint="-0.24994659260841701"/>
      </left>
      <right/>
      <top/>
      <bottom/>
      <diagonal/>
    </border>
    <border>
      <left/>
      <right/>
      <top/>
      <bottom style="medium">
        <color theme="1"/>
      </bottom>
      <diagonal/>
    </border>
    <border>
      <left/>
      <right style="thin">
        <color theme="0" tint="-0.24994659260841701"/>
      </right>
      <top style="medium">
        <color theme="1"/>
      </top>
      <bottom/>
      <diagonal/>
    </border>
    <border>
      <left style="thin">
        <color theme="0" tint="-0.24994659260841701"/>
      </left>
      <right style="thin">
        <color theme="0" tint="-0.24994659260841701"/>
      </right>
      <top style="medium">
        <color theme="1"/>
      </top>
      <bottom/>
      <diagonal/>
    </border>
  </borders>
  <cellStyleXfs count="2">
    <xf numFmtId="0" fontId="0" fillId="0" borderId="0"/>
    <xf numFmtId="43" fontId="1" fillId="0" borderId="0" applyFont="0" applyFill="0" applyBorder="0" applyAlignment="0" applyProtection="0"/>
  </cellStyleXfs>
  <cellXfs count="57">
    <xf numFmtId="0" fontId="0" fillId="0" borderId="0" xfId="0"/>
    <xf numFmtId="0" fontId="0" fillId="2" borderId="0" xfId="0" applyFill="1"/>
    <xf numFmtId="0" fontId="0" fillId="0" borderId="1" xfId="0" applyBorder="1"/>
    <xf numFmtId="0" fontId="0" fillId="0" borderId="0" xfId="0" applyBorder="1"/>
    <xf numFmtId="0" fontId="2" fillId="2" borderId="4" xfId="0" applyFont="1" applyFill="1" applyBorder="1"/>
    <xf numFmtId="0" fontId="2" fillId="2" borderId="2" xfId="0" applyFont="1" applyFill="1" applyBorder="1"/>
    <xf numFmtId="0" fontId="2" fillId="2" borderId="3" xfId="0" applyFont="1" applyFill="1" applyBorder="1"/>
    <xf numFmtId="0" fontId="0" fillId="0" borderId="5" xfId="0" applyBorder="1"/>
    <xf numFmtId="0" fontId="0" fillId="0" borderId="6" xfId="0" applyBorder="1"/>
    <xf numFmtId="0" fontId="5" fillId="0" borderId="7" xfId="0" applyFont="1" applyBorder="1" applyAlignment="1">
      <alignment horizontal="center" vertical="center"/>
    </xf>
    <xf numFmtId="0" fontId="0" fillId="0" borderId="8" xfId="0" applyBorder="1"/>
    <xf numFmtId="0" fontId="2" fillId="2" borderId="0" xfId="0" applyFont="1" applyFill="1"/>
    <xf numFmtId="0" fontId="6" fillId="2" borderId="0" xfId="0" applyFont="1" applyFill="1"/>
    <xf numFmtId="0" fontId="2" fillId="2" borderId="0" xfId="0" applyFont="1" applyFill="1" applyAlignment="1">
      <alignment vertical="center"/>
    </xf>
    <xf numFmtId="0" fontId="2" fillId="2" borderId="0" xfId="0" applyFont="1" applyFill="1" applyAlignment="1">
      <alignment horizontal="center" vertical="center"/>
    </xf>
    <xf numFmtId="0" fontId="4" fillId="0" borderId="0" xfId="0" applyFont="1"/>
    <xf numFmtId="0" fontId="4" fillId="0" borderId="5" xfId="0" applyFont="1" applyBorder="1"/>
    <xf numFmtId="0" fontId="4" fillId="0" borderId="0" xfId="0" applyFont="1" applyAlignment="1">
      <alignment horizontal="center"/>
    </xf>
    <xf numFmtId="0" fontId="4" fillId="0" borderId="0" xfId="0" applyFont="1" applyAlignment="1">
      <alignment horizontal="left"/>
    </xf>
    <xf numFmtId="0" fontId="4" fillId="0" borderId="0" xfId="0" applyFont="1" applyAlignment="1">
      <alignment horizontal="right"/>
    </xf>
    <xf numFmtId="0" fontId="4" fillId="0" borderId="0" xfId="0" applyFont="1" applyBorder="1" applyAlignment="1">
      <alignment horizontal="center"/>
    </xf>
    <xf numFmtId="0" fontId="4" fillId="0" borderId="0" xfId="0" applyFont="1" applyBorder="1" applyAlignment="1">
      <alignment horizontal="left"/>
    </xf>
    <xf numFmtId="0" fontId="4" fillId="0" borderId="0" xfId="0" applyFont="1" applyBorder="1" applyAlignment="1">
      <alignment horizontal="right"/>
    </xf>
    <xf numFmtId="43" fontId="4" fillId="0" borderId="0" xfId="1" applyFont="1" applyBorder="1" applyAlignment="1">
      <alignment horizontal="right"/>
    </xf>
    <xf numFmtId="43" fontId="4" fillId="0" borderId="0" xfId="1" applyFont="1" applyAlignment="1">
      <alignment horizontal="right"/>
    </xf>
    <xf numFmtId="165" fontId="4" fillId="0" borderId="0" xfId="0" applyNumberFormat="1" applyFont="1" applyBorder="1" applyAlignment="1">
      <alignment horizontal="center"/>
    </xf>
    <xf numFmtId="165" fontId="4" fillId="0" borderId="0" xfId="0" applyNumberFormat="1" applyFont="1"/>
    <xf numFmtId="43" fontId="0" fillId="0" borderId="5" xfId="1" applyFont="1" applyBorder="1"/>
    <xf numFmtId="0" fontId="2" fillId="2" borderId="4" xfId="0" applyFont="1" applyFill="1" applyBorder="1" applyAlignment="1">
      <alignment horizontal="center" vertical="center"/>
    </xf>
    <xf numFmtId="0" fontId="5" fillId="0" borderId="7" xfId="0" applyFont="1" applyBorder="1" applyAlignment="1">
      <alignment horizontal="left" vertical="center" indent="3"/>
    </xf>
    <xf numFmtId="40" fontId="4" fillId="0" borderId="9" xfId="1" applyNumberFormat="1" applyFont="1" applyBorder="1"/>
    <xf numFmtId="40" fontId="4" fillId="0" borderId="5" xfId="1" applyNumberFormat="1" applyFont="1" applyBorder="1"/>
    <xf numFmtId="0" fontId="4" fillId="0" borderId="9" xfId="0" applyFont="1" applyBorder="1"/>
    <xf numFmtId="166" fontId="4" fillId="0" borderId="0" xfId="0" applyNumberFormat="1" applyFont="1"/>
    <xf numFmtId="40" fontId="4" fillId="0" borderId="9" xfId="0" applyNumberFormat="1" applyFont="1" applyBorder="1"/>
    <xf numFmtId="40" fontId="4" fillId="0" borderId="5" xfId="0" applyNumberFormat="1" applyFont="1" applyBorder="1"/>
    <xf numFmtId="2" fontId="4" fillId="0" borderId="9" xfId="0" applyNumberFormat="1" applyFont="1" applyBorder="1"/>
    <xf numFmtId="2" fontId="4" fillId="0" borderId="5" xfId="0" applyNumberFormat="1" applyFont="1" applyBorder="1"/>
    <xf numFmtId="2" fontId="0" fillId="2" borderId="0" xfId="0" applyNumberFormat="1" applyFill="1"/>
    <xf numFmtId="0" fontId="3" fillId="2" borderId="0" xfId="0" applyFont="1" applyFill="1" applyAlignment="1">
      <alignment horizontal="right" vertical="center" wrapText="1"/>
    </xf>
    <xf numFmtId="0" fontId="3" fillId="2" borderId="0" xfId="0" applyFont="1" applyFill="1" applyAlignment="1">
      <alignment horizontal="left" vertical="center" indent="3"/>
    </xf>
    <xf numFmtId="43" fontId="4" fillId="0" borderId="9" xfId="1" applyFont="1" applyBorder="1" applyAlignment="1">
      <alignment horizontal="right"/>
    </xf>
    <xf numFmtId="43" fontId="4" fillId="0" borderId="5" xfId="1" applyFont="1" applyBorder="1" applyAlignment="1">
      <alignment horizontal="right"/>
    </xf>
    <xf numFmtId="0" fontId="0" fillId="2" borderId="0" xfId="0" applyFill="1" applyAlignment="1"/>
    <xf numFmtId="164" fontId="3" fillId="2" borderId="0" xfId="0" applyNumberFormat="1" applyFont="1" applyFill="1" applyAlignment="1">
      <alignment vertical="center"/>
    </xf>
    <xf numFmtId="0" fontId="3" fillId="2" borderId="0" xfId="0" applyFont="1" applyFill="1"/>
    <xf numFmtId="164" fontId="4" fillId="0" borderId="0" xfId="0" applyNumberFormat="1" applyFont="1"/>
    <xf numFmtId="4" fontId="4" fillId="0" borderId="0" xfId="0" applyNumberFormat="1" applyFont="1"/>
    <xf numFmtId="0" fontId="0" fillId="0" borderId="0" xfId="0" pivotButton="1"/>
    <xf numFmtId="0" fontId="5" fillId="0" borderId="0" xfId="0" applyFont="1" applyBorder="1" applyAlignment="1">
      <alignment horizontal="center" vertical="center"/>
    </xf>
    <xf numFmtId="165" fontId="4" fillId="0" borderId="0" xfId="0" applyNumberFormat="1" applyFont="1" applyAlignment="1">
      <alignment horizontal="center"/>
    </xf>
    <xf numFmtId="43" fontId="4" fillId="0" borderId="0" xfId="0" applyNumberFormat="1" applyFont="1" applyBorder="1" applyAlignment="1">
      <alignment horizontal="right"/>
    </xf>
    <xf numFmtId="164" fontId="4" fillId="0" borderId="0" xfId="0" applyNumberFormat="1" applyFont="1" applyAlignment="1">
      <alignment horizontal="right"/>
    </xf>
    <xf numFmtId="0" fontId="2" fillId="2" borderId="4" xfId="0" applyFont="1" applyFill="1" applyBorder="1" applyAlignment="1">
      <alignment horizontal="center" vertical="center"/>
    </xf>
    <xf numFmtId="43" fontId="7" fillId="2" borderId="0" xfId="1" applyFont="1" applyFill="1" applyAlignment="1">
      <alignment horizontal="left" vertical="center"/>
    </xf>
    <xf numFmtId="40" fontId="0" fillId="2" borderId="0" xfId="0" applyNumberFormat="1" applyFill="1" applyAlignment="1">
      <alignment horizontal="center"/>
    </xf>
    <xf numFmtId="0" fontId="0" fillId="2" borderId="0" xfId="0" applyFill="1" applyAlignment="1">
      <alignment horizontal="center"/>
    </xf>
  </cellXfs>
  <cellStyles count="2">
    <cellStyle name="Comma" xfId="1" builtinId="3"/>
    <cellStyle name="Normal" xfId="0" builtinId="0"/>
  </cellStyles>
  <dxfs count="21">
    <dxf>
      <font>
        <b val="0"/>
        <i val="0"/>
        <strike val="0"/>
        <condense val="0"/>
        <extend val="0"/>
        <outline val="0"/>
        <shadow val="0"/>
        <u val="none"/>
        <vertAlign val="baseline"/>
        <sz val="10"/>
        <color theme="1"/>
        <name val="Calibri"/>
        <family val="2"/>
        <scheme val="minor"/>
      </font>
      <numFmt numFmtId="164" formatCode="_-[$₱-3409]* #,##0.00_-;\-[$₱-3409]* #,##0.00_-;_-[$₱-3409]* &quot;-&quot;??_-;_-@_-"/>
    </dxf>
    <dxf>
      <font>
        <b val="0"/>
        <i val="0"/>
        <strike val="0"/>
        <condense val="0"/>
        <extend val="0"/>
        <outline val="0"/>
        <shadow val="0"/>
        <u val="none"/>
        <vertAlign val="baseline"/>
        <sz val="10"/>
        <color theme="1"/>
        <name val="Calibri"/>
        <family val="2"/>
        <scheme val="minor"/>
      </font>
      <numFmt numFmtId="4" formatCode="#,##0.00"/>
    </dxf>
    <dxf>
      <font>
        <b val="0"/>
        <i val="0"/>
        <strike val="0"/>
        <condense val="0"/>
        <extend val="0"/>
        <outline val="0"/>
        <shadow val="0"/>
        <u val="none"/>
        <vertAlign val="baseline"/>
        <sz val="10"/>
        <color theme="1"/>
        <name val="Calibri"/>
        <family val="2"/>
        <scheme val="minor"/>
      </font>
      <numFmt numFmtId="164" formatCode="_-[$₱-3409]* #,##0.00_-;\-[$₱-3409]* #,##0.00_-;_-[$₱-3409]* &quot;-&quot;??_-;_-@_-"/>
    </dxf>
    <dxf>
      <font>
        <b val="0"/>
        <i val="0"/>
        <strike val="0"/>
        <condense val="0"/>
        <extend val="0"/>
        <outline val="0"/>
        <shadow val="0"/>
        <u val="none"/>
        <vertAlign val="baseline"/>
        <sz val="10"/>
        <color theme="1"/>
        <name val="Calibri"/>
        <family val="2"/>
        <scheme val="minor"/>
      </font>
      <numFmt numFmtId="164" formatCode="_-[$₱-3409]* #,##0.00_-;\-[$₱-3409]* #,##0.00_-;_-[$₱-3409]* &quot;-&quot;??_-;_-@_-"/>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164" formatCode="_-[$₱-3409]* #,##0.00_-;\-[$₱-3409]* #,##0.00_-;_-[$₱-3409]* &quot;-&quot;??_-;_-@_-"/>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5" formatCode="d\-mmm\-yyyy"/>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right"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tint="-0.499984740745262"/>
        </patternFill>
      </fill>
      <alignment horizontal="center" vertical="center" textRotation="0" wrapText="0" indent="0" justifyLastLine="0" shrinkToFit="0" readingOrder="0"/>
    </dxf>
    <dxf>
      <fill>
        <patternFill>
          <bgColor theme="0" tint="-4.9989318521683403E-2"/>
        </patternFill>
      </fill>
    </dxf>
    <dxf>
      <font>
        <color theme="0"/>
      </font>
      <fill>
        <patternFill>
          <bgColor theme="3" tint="-0.499984740745262"/>
        </patternFill>
      </fill>
    </dxf>
  </dxfs>
  <tableStyles count="1" defaultTableStyle="TableStyleMedium2" defaultPivotStyle="PivotStyleLight16">
    <tableStyle name="Ledger Table" pivot="0" count="2" xr9:uid="{6CF96195-4DAB-45C4-9615-1F07481A4FB5}">
      <tableStyleElement type="headerRow" dxfId="20"/>
      <tableStyleElement type="firstRowStripe" dxfId="19"/>
    </tableStyle>
  </tableStyles>
  <colors>
    <mruColors>
      <color rgb="FF667E9E"/>
      <color rgb="FF5B718F"/>
      <color rgb="FF475971"/>
      <color rgb="FF344152"/>
      <color rgb="FF3D6BBD"/>
      <color rgb="FF004ADE"/>
      <color rgb="FFA7BCE3"/>
      <color rgb="FF6DC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Array" Target="richData/rdarray.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567-4A47-BA1A-8C161A33BD23}"/>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A567-4A47-BA1A-8C161A33BD23}"/>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A567-4A47-BA1A-8C161A33BD23}"/>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A567-4A47-BA1A-8C161A33BD23}"/>
              </c:ext>
            </c:extLst>
          </c:dPt>
          <c:dPt>
            <c:idx val="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9-A567-4A47-BA1A-8C161A33BD2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Dashboard!$C$32:$C$36</c:f>
              <c:strCache>
                <c:ptCount val="5"/>
                <c:pt idx="0">
                  <c:v>Electrical Utilities &amp; IPPs</c:v>
                </c:pt>
                <c:pt idx="1">
                  <c:v>Real Estate Operations</c:v>
                </c:pt>
                <c:pt idx="2">
                  <c:v>Banking Services</c:v>
                </c:pt>
                <c:pt idx="3">
                  <c:v>Telecommunications Services</c:v>
                </c:pt>
                <c:pt idx="4">
                  <c:v>Food &amp; Drug Retailing</c:v>
                </c:pt>
              </c:strCache>
            </c:strRef>
          </c:cat>
          <c:val>
            <c:numRef>
              <c:f>Dashboard!$D$32:$D$36</c:f>
              <c:numCache>
                <c:formatCode>_(* #,##0.00_);_(* \(#,##0.00\);_(* "-"??_);_(@_)</c:formatCode>
                <c:ptCount val="5"/>
                <c:pt idx="0">
                  <c:v>6250</c:v>
                </c:pt>
                <c:pt idx="1">
                  <c:v>39465.25</c:v>
                </c:pt>
                <c:pt idx="2">
                  <c:v>24222</c:v>
                </c:pt>
                <c:pt idx="3">
                  <c:v>18500</c:v>
                </c:pt>
                <c:pt idx="4" formatCode="General">
                  <c:v>36620</c:v>
                </c:pt>
              </c:numCache>
            </c:numRef>
          </c:val>
          <c:extLst>
            <c:ext xmlns:c16="http://schemas.microsoft.com/office/drawing/2014/chart" uri="{C3380CC4-5D6E-409C-BE32-E72D297353CC}">
              <c16:uniqueId val="{00000000-7F55-494D-B958-DFDA6EF28A00}"/>
            </c:ext>
          </c:extLst>
        </c:ser>
        <c:dLbls>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MEG!$B$1</c:f>
          <c:strCache>
            <c:ptCount val="1"/>
            <c:pt idx="0">
              <c:v>MEGAWORLD CORP. (XPHS:MEG)</c:v>
            </c:pt>
          </c:strCache>
        </c:strRef>
      </c:tx>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MEG!$B$6</c:f>
              <c:strCache>
                <c:ptCount val="1"/>
                <c:pt idx="0">
                  <c:v>Volume</c:v>
                </c:pt>
              </c:strCache>
            </c:strRef>
          </c:tx>
          <c:spPr>
            <a:solidFill>
              <a:schemeClr val="accent1"/>
            </a:solidFill>
            <a:ln w="19050">
              <a:noFill/>
            </a:ln>
            <a:effectLst/>
          </c:spPr>
          <c:invertIfNegative val="0"/>
          <c:cat>
            <c:numRef>
              <c:f>MEG!$A$7:$A$27</c:f>
              <c:numCache>
                <c:formatCode>m/d/yyyy</c:formatCode>
                <c:ptCount val="21"/>
                <c:pt idx="0">
                  <c:v>44984</c:v>
                </c:pt>
                <c:pt idx="1">
                  <c:v>44985</c:v>
                </c:pt>
                <c:pt idx="2">
                  <c:v>44986</c:v>
                </c:pt>
                <c:pt idx="3">
                  <c:v>44987</c:v>
                </c:pt>
                <c:pt idx="4">
                  <c:v>44988</c:v>
                </c:pt>
                <c:pt idx="5">
                  <c:v>44991</c:v>
                </c:pt>
                <c:pt idx="6">
                  <c:v>44992</c:v>
                </c:pt>
                <c:pt idx="7">
                  <c:v>44993</c:v>
                </c:pt>
                <c:pt idx="8">
                  <c:v>44994</c:v>
                </c:pt>
                <c:pt idx="9">
                  <c:v>44995</c:v>
                </c:pt>
                <c:pt idx="10">
                  <c:v>44998</c:v>
                </c:pt>
                <c:pt idx="11">
                  <c:v>44999</c:v>
                </c:pt>
                <c:pt idx="12">
                  <c:v>45000</c:v>
                </c:pt>
                <c:pt idx="13">
                  <c:v>45001</c:v>
                </c:pt>
                <c:pt idx="14">
                  <c:v>45002</c:v>
                </c:pt>
                <c:pt idx="15">
                  <c:v>45005</c:v>
                </c:pt>
                <c:pt idx="16">
                  <c:v>45006</c:v>
                </c:pt>
                <c:pt idx="17">
                  <c:v>45007</c:v>
                </c:pt>
                <c:pt idx="18">
                  <c:v>45008</c:v>
                </c:pt>
                <c:pt idx="19">
                  <c:v>45009</c:v>
                </c:pt>
                <c:pt idx="20">
                  <c:v>45012</c:v>
                </c:pt>
              </c:numCache>
            </c:numRef>
          </c:cat>
          <c:val>
            <c:numRef>
              <c:f>MEG!$B$7:$B$27</c:f>
              <c:numCache>
                <c:formatCode>#,##0</c:formatCode>
                <c:ptCount val="21"/>
                <c:pt idx="0">
                  <c:v>42758000</c:v>
                </c:pt>
                <c:pt idx="1">
                  <c:v>65808000</c:v>
                </c:pt>
                <c:pt idx="2">
                  <c:v>88466000</c:v>
                </c:pt>
                <c:pt idx="3">
                  <c:v>125661000</c:v>
                </c:pt>
                <c:pt idx="4">
                  <c:v>119057000</c:v>
                </c:pt>
                <c:pt idx="5">
                  <c:v>61546000</c:v>
                </c:pt>
                <c:pt idx="6">
                  <c:v>81844000</c:v>
                </c:pt>
                <c:pt idx="7">
                  <c:v>71424000</c:v>
                </c:pt>
                <c:pt idx="8">
                  <c:v>56431000</c:v>
                </c:pt>
                <c:pt idx="9">
                  <c:v>55939000</c:v>
                </c:pt>
                <c:pt idx="10">
                  <c:v>19445000</c:v>
                </c:pt>
                <c:pt idx="11">
                  <c:v>73439000</c:v>
                </c:pt>
                <c:pt idx="12">
                  <c:v>30602000</c:v>
                </c:pt>
                <c:pt idx="13">
                  <c:v>40972000</c:v>
                </c:pt>
                <c:pt idx="14">
                  <c:v>49981000</c:v>
                </c:pt>
                <c:pt idx="15">
                  <c:v>32223000</c:v>
                </c:pt>
                <c:pt idx="16">
                  <c:v>17820000</c:v>
                </c:pt>
                <c:pt idx="17">
                  <c:v>13912000</c:v>
                </c:pt>
                <c:pt idx="18">
                  <c:v>10887000</c:v>
                </c:pt>
                <c:pt idx="19">
                  <c:v>16919000</c:v>
                </c:pt>
                <c:pt idx="20">
                  <c:v>25675000</c:v>
                </c:pt>
              </c:numCache>
            </c:numRef>
          </c:val>
          <c:extLst>
            <c:ext xmlns:c16="http://schemas.microsoft.com/office/drawing/2014/chart" uri="{C3380CC4-5D6E-409C-BE32-E72D297353CC}">
              <c16:uniqueId val="{00000000-0EE9-4B74-AEFF-90CA550165F4}"/>
            </c:ext>
          </c:extLst>
        </c:ser>
        <c:dLbls>
          <c:showLegendKey val="0"/>
          <c:showVal val="0"/>
          <c:showCatName val="0"/>
          <c:showSerName val="0"/>
          <c:showPercent val="0"/>
          <c:showBubbleSize val="0"/>
        </c:dLbls>
        <c:gapWidth val="150"/>
        <c:axId val="810534072"/>
        <c:axId val="810534400"/>
      </c:barChart>
      <c:stockChart>
        <c:ser>
          <c:idx val="1"/>
          <c:order val="1"/>
          <c:tx>
            <c:strRef>
              <c:f>MEG!$C$6</c:f>
              <c:strCache>
                <c:ptCount val="1"/>
                <c:pt idx="0">
                  <c:v>Open</c:v>
                </c:pt>
              </c:strCache>
            </c:strRef>
          </c:tx>
          <c:spPr>
            <a:ln w="19050" cap="rnd">
              <a:noFill/>
              <a:round/>
            </a:ln>
            <a:effectLst/>
          </c:spPr>
          <c:marker>
            <c:symbol val="none"/>
          </c:marker>
          <c:cat>
            <c:numRef>
              <c:f>MEG!$A$7:$A$27</c:f>
              <c:numCache>
                <c:formatCode>m/d/yyyy</c:formatCode>
                <c:ptCount val="21"/>
                <c:pt idx="0">
                  <c:v>44984</c:v>
                </c:pt>
                <c:pt idx="1">
                  <c:v>44985</c:v>
                </c:pt>
                <c:pt idx="2">
                  <c:v>44986</c:v>
                </c:pt>
                <c:pt idx="3">
                  <c:v>44987</c:v>
                </c:pt>
                <c:pt idx="4">
                  <c:v>44988</c:v>
                </c:pt>
                <c:pt idx="5">
                  <c:v>44991</c:v>
                </c:pt>
                <c:pt idx="6">
                  <c:v>44992</c:v>
                </c:pt>
                <c:pt idx="7">
                  <c:v>44993</c:v>
                </c:pt>
                <c:pt idx="8">
                  <c:v>44994</c:v>
                </c:pt>
                <c:pt idx="9">
                  <c:v>44995</c:v>
                </c:pt>
                <c:pt idx="10">
                  <c:v>44998</c:v>
                </c:pt>
                <c:pt idx="11">
                  <c:v>44999</c:v>
                </c:pt>
                <c:pt idx="12">
                  <c:v>45000</c:v>
                </c:pt>
                <c:pt idx="13">
                  <c:v>45001</c:v>
                </c:pt>
                <c:pt idx="14">
                  <c:v>45002</c:v>
                </c:pt>
                <c:pt idx="15">
                  <c:v>45005</c:v>
                </c:pt>
                <c:pt idx="16">
                  <c:v>45006</c:v>
                </c:pt>
                <c:pt idx="17">
                  <c:v>45007</c:v>
                </c:pt>
                <c:pt idx="18">
                  <c:v>45008</c:v>
                </c:pt>
                <c:pt idx="19">
                  <c:v>45009</c:v>
                </c:pt>
                <c:pt idx="20">
                  <c:v>45012</c:v>
                </c:pt>
              </c:numCache>
            </c:numRef>
          </c:cat>
          <c:val>
            <c:numRef>
              <c:f>MEG!$C$7:$C$27</c:f>
              <c:numCache>
                <c:formatCode>_-[$₱-3409]* #,##0.00_-;\-[$₱-3409]* #,##0.00_-;_-[$₱-3409]* "-"??_-;_-@_-</c:formatCode>
                <c:ptCount val="21"/>
                <c:pt idx="0">
                  <c:v>2.0699999999999998</c:v>
                </c:pt>
                <c:pt idx="1">
                  <c:v>2.08</c:v>
                </c:pt>
                <c:pt idx="2">
                  <c:v>2.04</c:v>
                </c:pt>
                <c:pt idx="3">
                  <c:v>2.02</c:v>
                </c:pt>
                <c:pt idx="4">
                  <c:v>2.0099999999999998</c:v>
                </c:pt>
                <c:pt idx="5">
                  <c:v>2.0099999999999998</c:v>
                </c:pt>
                <c:pt idx="6">
                  <c:v>2.08</c:v>
                </c:pt>
                <c:pt idx="7">
                  <c:v>2.08</c:v>
                </c:pt>
                <c:pt idx="8">
                  <c:v>2.0499999999999998</c:v>
                </c:pt>
                <c:pt idx="9">
                  <c:v>1.98</c:v>
                </c:pt>
                <c:pt idx="10">
                  <c:v>2.0099999999999998</c:v>
                </c:pt>
                <c:pt idx="11">
                  <c:v>2.02</c:v>
                </c:pt>
                <c:pt idx="12">
                  <c:v>1.99</c:v>
                </c:pt>
                <c:pt idx="13">
                  <c:v>1.97</c:v>
                </c:pt>
                <c:pt idx="14">
                  <c:v>1.94</c:v>
                </c:pt>
                <c:pt idx="15">
                  <c:v>1.98</c:v>
                </c:pt>
                <c:pt idx="16">
                  <c:v>2</c:v>
                </c:pt>
                <c:pt idx="17">
                  <c:v>2.0299999999999998</c:v>
                </c:pt>
                <c:pt idx="18">
                  <c:v>2.0299999999999998</c:v>
                </c:pt>
                <c:pt idx="19">
                  <c:v>2.04</c:v>
                </c:pt>
                <c:pt idx="20">
                  <c:v>2.0699999999999998</c:v>
                </c:pt>
              </c:numCache>
            </c:numRef>
          </c:val>
          <c:smooth val="0"/>
          <c:extLst>
            <c:ext xmlns:c16="http://schemas.microsoft.com/office/drawing/2014/chart" uri="{C3380CC4-5D6E-409C-BE32-E72D297353CC}">
              <c16:uniqueId val="{00000001-0EE9-4B74-AEFF-90CA550165F4}"/>
            </c:ext>
          </c:extLst>
        </c:ser>
        <c:ser>
          <c:idx val="2"/>
          <c:order val="2"/>
          <c:tx>
            <c:strRef>
              <c:f>MEG!$D$6</c:f>
              <c:strCache>
                <c:ptCount val="1"/>
                <c:pt idx="0">
                  <c:v>High</c:v>
                </c:pt>
              </c:strCache>
            </c:strRef>
          </c:tx>
          <c:spPr>
            <a:ln w="19050" cap="rnd">
              <a:noFill/>
              <a:round/>
            </a:ln>
            <a:effectLst/>
          </c:spPr>
          <c:marker>
            <c:symbol val="none"/>
          </c:marker>
          <c:cat>
            <c:numRef>
              <c:f>MEG!$A$7:$A$27</c:f>
              <c:numCache>
                <c:formatCode>m/d/yyyy</c:formatCode>
                <c:ptCount val="21"/>
                <c:pt idx="0">
                  <c:v>44984</c:v>
                </c:pt>
                <c:pt idx="1">
                  <c:v>44985</c:v>
                </c:pt>
                <c:pt idx="2">
                  <c:v>44986</c:v>
                </c:pt>
                <c:pt idx="3">
                  <c:v>44987</c:v>
                </c:pt>
                <c:pt idx="4">
                  <c:v>44988</c:v>
                </c:pt>
                <c:pt idx="5">
                  <c:v>44991</c:v>
                </c:pt>
                <c:pt idx="6">
                  <c:v>44992</c:v>
                </c:pt>
                <c:pt idx="7">
                  <c:v>44993</c:v>
                </c:pt>
                <c:pt idx="8">
                  <c:v>44994</c:v>
                </c:pt>
                <c:pt idx="9">
                  <c:v>44995</c:v>
                </c:pt>
                <c:pt idx="10">
                  <c:v>44998</c:v>
                </c:pt>
                <c:pt idx="11">
                  <c:v>44999</c:v>
                </c:pt>
                <c:pt idx="12">
                  <c:v>45000</c:v>
                </c:pt>
                <c:pt idx="13">
                  <c:v>45001</c:v>
                </c:pt>
                <c:pt idx="14">
                  <c:v>45002</c:v>
                </c:pt>
                <c:pt idx="15">
                  <c:v>45005</c:v>
                </c:pt>
                <c:pt idx="16">
                  <c:v>45006</c:v>
                </c:pt>
                <c:pt idx="17">
                  <c:v>45007</c:v>
                </c:pt>
                <c:pt idx="18">
                  <c:v>45008</c:v>
                </c:pt>
                <c:pt idx="19">
                  <c:v>45009</c:v>
                </c:pt>
                <c:pt idx="20">
                  <c:v>45012</c:v>
                </c:pt>
              </c:numCache>
            </c:numRef>
          </c:cat>
          <c:val>
            <c:numRef>
              <c:f>MEG!$D$7:$D$27</c:f>
              <c:numCache>
                <c:formatCode>_-[$₱-3409]* #,##0.00_-;\-[$₱-3409]* #,##0.00_-;_-[$₱-3409]* "-"??_-;_-@_-</c:formatCode>
                <c:ptCount val="21"/>
                <c:pt idx="0">
                  <c:v>2.08</c:v>
                </c:pt>
                <c:pt idx="1">
                  <c:v>2.1</c:v>
                </c:pt>
                <c:pt idx="2">
                  <c:v>2.04</c:v>
                </c:pt>
                <c:pt idx="3">
                  <c:v>2.06</c:v>
                </c:pt>
                <c:pt idx="4">
                  <c:v>2.02</c:v>
                </c:pt>
                <c:pt idx="5">
                  <c:v>2.08</c:v>
                </c:pt>
                <c:pt idx="6">
                  <c:v>2.12</c:v>
                </c:pt>
                <c:pt idx="7">
                  <c:v>2.08</c:v>
                </c:pt>
                <c:pt idx="8">
                  <c:v>2.08</c:v>
                </c:pt>
                <c:pt idx="9">
                  <c:v>2.02</c:v>
                </c:pt>
                <c:pt idx="10">
                  <c:v>2.06</c:v>
                </c:pt>
                <c:pt idx="11">
                  <c:v>2.02</c:v>
                </c:pt>
                <c:pt idx="12">
                  <c:v>2.0099999999999998</c:v>
                </c:pt>
                <c:pt idx="13">
                  <c:v>1.97</c:v>
                </c:pt>
                <c:pt idx="14">
                  <c:v>1.98</c:v>
                </c:pt>
                <c:pt idx="15">
                  <c:v>2</c:v>
                </c:pt>
                <c:pt idx="16">
                  <c:v>2.0299999999999998</c:v>
                </c:pt>
                <c:pt idx="17">
                  <c:v>2.0499999999999998</c:v>
                </c:pt>
                <c:pt idx="18">
                  <c:v>2.0499999999999998</c:v>
                </c:pt>
                <c:pt idx="19">
                  <c:v>2.0699999999999998</c:v>
                </c:pt>
                <c:pt idx="20">
                  <c:v>2.0699999999999998</c:v>
                </c:pt>
              </c:numCache>
            </c:numRef>
          </c:val>
          <c:smooth val="0"/>
          <c:extLst>
            <c:ext xmlns:c16="http://schemas.microsoft.com/office/drawing/2014/chart" uri="{C3380CC4-5D6E-409C-BE32-E72D297353CC}">
              <c16:uniqueId val="{00000002-0EE9-4B74-AEFF-90CA550165F4}"/>
            </c:ext>
          </c:extLst>
        </c:ser>
        <c:ser>
          <c:idx val="3"/>
          <c:order val="3"/>
          <c:tx>
            <c:strRef>
              <c:f>MEG!$E$6</c:f>
              <c:strCache>
                <c:ptCount val="1"/>
                <c:pt idx="0">
                  <c:v>Low</c:v>
                </c:pt>
              </c:strCache>
            </c:strRef>
          </c:tx>
          <c:spPr>
            <a:ln w="19050" cap="rnd">
              <a:noFill/>
              <a:round/>
            </a:ln>
            <a:effectLst/>
          </c:spPr>
          <c:marker>
            <c:symbol val="none"/>
          </c:marker>
          <c:cat>
            <c:numRef>
              <c:f>MEG!$A$7:$A$27</c:f>
              <c:numCache>
                <c:formatCode>m/d/yyyy</c:formatCode>
                <c:ptCount val="21"/>
                <c:pt idx="0">
                  <c:v>44984</c:v>
                </c:pt>
                <c:pt idx="1">
                  <c:v>44985</c:v>
                </c:pt>
                <c:pt idx="2">
                  <c:v>44986</c:v>
                </c:pt>
                <c:pt idx="3">
                  <c:v>44987</c:v>
                </c:pt>
                <c:pt idx="4">
                  <c:v>44988</c:v>
                </c:pt>
                <c:pt idx="5">
                  <c:v>44991</c:v>
                </c:pt>
                <c:pt idx="6">
                  <c:v>44992</c:v>
                </c:pt>
                <c:pt idx="7">
                  <c:v>44993</c:v>
                </c:pt>
                <c:pt idx="8">
                  <c:v>44994</c:v>
                </c:pt>
                <c:pt idx="9">
                  <c:v>44995</c:v>
                </c:pt>
                <c:pt idx="10">
                  <c:v>44998</c:v>
                </c:pt>
                <c:pt idx="11">
                  <c:v>44999</c:v>
                </c:pt>
                <c:pt idx="12">
                  <c:v>45000</c:v>
                </c:pt>
                <c:pt idx="13">
                  <c:v>45001</c:v>
                </c:pt>
                <c:pt idx="14">
                  <c:v>45002</c:v>
                </c:pt>
                <c:pt idx="15">
                  <c:v>45005</c:v>
                </c:pt>
                <c:pt idx="16">
                  <c:v>45006</c:v>
                </c:pt>
                <c:pt idx="17">
                  <c:v>45007</c:v>
                </c:pt>
                <c:pt idx="18">
                  <c:v>45008</c:v>
                </c:pt>
                <c:pt idx="19">
                  <c:v>45009</c:v>
                </c:pt>
                <c:pt idx="20">
                  <c:v>45012</c:v>
                </c:pt>
              </c:numCache>
            </c:numRef>
          </c:cat>
          <c:val>
            <c:numRef>
              <c:f>MEG!$E$7:$E$27</c:f>
              <c:numCache>
                <c:formatCode>_-[$₱-3409]* #,##0.00_-;\-[$₱-3409]* #,##0.00_-;_-[$₱-3409]* "-"??_-;_-@_-</c:formatCode>
                <c:ptCount val="21"/>
                <c:pt idx="0">
                  <c:v>2.02</c:v>
                </c:pt>
                <c:pt idx="1">
                  <c:v>2.02</c:v>
                </c:pt>
                <c:pt idx="2">
                  <c:v>2</c:v>
                </c:pt>
                <c:pt idx="3">
                  <c:v>1.98</c:v>
                </c:pt>
                <c:pt idx="4">
                  <c:v>1.98</c:v>
                </c:pt>
                <c:pt idx="5">
                  <c:v>2</c:v>
                </c:pt>
                <c:pt idx="6">
                  <c:v>2.08</c:v>
                </c:pt>
                <c:pt idx="7">
                  <c:v>2.0299999999999998</c:v>
                </c:pt>
                <c:pt idx="8">
                  <c:v>2.0099999999999998</c:v>
                </c:pt>
                <c:pt idx="9">
                  <c:v>1.96</c:v>
                </c:pt>
                <c:pt idx="10">
                  <c:v>1.98</c:v>
                </c:pt>
                <c:pt idx="11">
                  <c:v>1.93</c:v>
                </c:pt>
                <c:pt idx="12">
                  <c:v>1.96</c:v>
                </c:pt>
                <c:pt idx="13">
                  <c:v>1.91</c:v>
                </c:pt>
                <c:pt idx="14">
                  <c:v>1.94</c:v>
                </c:pt>
                <c:pt idx="15">
                  <c:v>1.92</c:v>
                </c:pt>
                <c:pt idx="16">
                  <c:v>1.99</c:v>
                </c:pt>
                <c:pt idx="17">
                  <c:v>2.02</c:v>
                </c:pt>
                <c:pt idx="18">
                  <c:v>2</c:v>
                </c:pt>
                <c:pt idx="19">
                  <c:v>2.0299999999999998</c:v>
                </c:pt>
                <c:pt idx="20">
                  <c:v>2</c:v>
                </c:pt>
              </c:numCache>
            </c:numRef>
          </c:val>
          <c:smooth val="0"/>
          <c:extLst>
            <c:ext xmlns:c16="http://schemas.microsoft.com/office/drawing/2014/chart" uri="{C3380CC4-5D6E-409C-BE32-E72D297353CC}">
              <c16:uniqueId val="{00000003-0EE9-4B74-AEFF-90CA550165F4}"/>
            </c:ext>
          </c:extLst>
        </c:ser>
        <c:ser>
          <c:idx val="4"/>
          <c:order val="4"/>
          <c:tx>
            <c:strRef>
              <c:f>MEG!$F$6</c:f>
              <c:strCache>
                <c:ptCount val="1"/>
                <c:pt idx="0">
                  <c:v>Close</c:v>
                </c:pt>
              </c:strCache>
            </c:strRef>
          </c:tx>
          <c:spPr>
            <a:ln w="19050" cap="rnd">
              <a:noFill/>
              <a:round/>
            </a:ln>
            <a:effectLst/>
          </c:spPr>
          <c:marker>
            <c:symbol val="none"/>
          </c:marker>
          <c:cat>
            <c:numRef>
              <c:f>MEG!$A$7:$A$27</c:f>
              <c:numCache>
                <c:formatCode>m/d/yyyy</c:formatCode>
                <c:ptCount val="21"/>
                <c:pt idx="0">
                  <c:v>44984</c:v>
                </c:pt>
                <c:pt idx="1">
                  <c:v>44985</c:v>
                </c:pt>
                <c:pt idx="2">
                  <c:v>44986</c:v>
                </c:pt>
                <c:pt idx="3">
                  <c:v>44987</c:v>
                </c:pt>
                <c:pt idx="4">
                  <c:v>44988</c:v>
                </c:pt>
                <c:pt idx="5">
                  <c:v>44991</c:v>
                </c:pt>
                <c:pt idx="6">
                  <c:v>44992</c:v>
                </c:pt>
                <c:pt idx="7">
                  <c:v>44993</c:v>
                </c:pt>
                <c:pt idx="8">
                  <c:v>44994</c:v>
                </c:pt>
                <c:pt idx="9">
                  <c:v>44995</c:v>
                </c:pt>
                <c:pt idx="10">
                  <c:v>44998</c:v>
                </c:pt>
                <c:pt idx="11">
                  <c:v>44999</c:v>
                </c:pt>
                <c:pt idx="12">
                  <c:v>45000</c:v>
                </c:pt>
                <c:pt idx="13">
                  <c:v>45001</c:v>
                </c:pt>
                <c:pt idx="14">
                  <c:v>45002</c:v>
                </c:pt>
                <c:pt idx="15">
                  <c:v>45005</c:v>
                </c:pt>
                <c:pt idx="16">
                  <c:v>45006</c:v>
                </c:pt>
                <c:pt idx="17">
                  <c:v>45007</c:v>
                </c:pt>
                <c:pt idx="18">
                  <c:v>45008</c:v>
                </c:pt>
                <c:pt idx="19">
                  <c:v>45009</c:v>
                </c:pt>
                <c:pt idx="20">
                  <c:v>45012</c:v>
                </c:pt>
              </c:numCache>
            </c:numRef>
          </c:cat>
          <c:val>
            <c:numRef>
              <c:f>MEG!$F$7:$F$27</c:f>
              <c:numCache>
                <c:formatCode>_-[$₱-3409]* #,##0.00_-;\-[$₱-3409]* #,##0.00_-;_-[$₱-3409]* "-"??_-;_-@_-</c:formatCode>
                <c:ptCount val="21"/>
                <c:pt idx="0">
                  <c:v>2.04</c:v>
                </c:pt>
                <c:pt idx="1">
                  <c:v>2.02</c:v>
                </c:pt>
                <c:pt idx="2">
                  <c:v>2</c:v>
                </c:pt>
                <c:pt idx="3">
                  <c:v>1.98</c:v>
                </c:pt>
                <c:pt idx="4">
                  <c:v>1.98</c:v>
                </c:pt>
                <c:pt idx="5">
                  <c:v>2.0499999999999998</c:v>
                </c:pt>
                <c:pt idx="6">
                  <c:v>2.11</c:v>
                </c:pt>
                <c:pt idx="7">
                  <c:v>2.04</c:v>
                </c:pt>
                <c:pt idx="8">
                  <c:v>2.0099999999999998</c:v>
                </c:pt>
                <c:pt idx="9">
                  <c:v>2.0099999999999998</c:v>
                </c:pt>
                <c:pt idx="10">
                  <c:v>2.02</c:v>
                </c:pt>
                <c:pt idx="11">
                  <c:v>1.96</c:v>
                </c:pt>
                <c:pt idx="12">
                  <c:v>1.96</c:v>
                </c:pt>
                <c:pt idx="13">
                  <c:v>1.92</c:v>
                </c:pt>
                <c:pt idx="14">
                  <c:v>1.96</c:v>
                </c:pt>
                <c:pt idx="15">
                  <c:v>2</c:v>
                </c:pt>
                <c:pt idx="16">
                  <c:v>1.99</c:v>
                </c:pt>
                <c:pt idx="17">
                  <c:v>2.0499999999999998</c:v>
                </c:pt>
                <c:pt idx="18">
                  <c:v>2.04</c:v>
                </c:pt>
                <c:pt idx="19">
                  <c:v>2.0699999999999998</c:v>
                </c:pt>
                <c:pt idx="20">
                  <c:v>2</c:v>
                </c:pt>
              </c:numCache>
            </c:numRef>
          </c:val>
          <c:smooth val="0"/>
          <c:extLst>
            <c:ext xmlns:c16="http://schemas.microsoft.com/office/drawing/2014/chart" uri="{C3380CC4-5D6E-409C-BE32-E72D297353CC}">
              <c16:uniqueId val="{00000004-0EE9-4B74-AEFF-90CA550165F4}"/>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792616552"/>
        <c:axId val="810535712"/>
      </c:stockChart>
      <c:dateAx>
        <c:axId val="810534072"/>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534400"/>
        <c:crosses val="autoZero"/>
        <c:auto val="1"/>
        <c:lblOffset val="100"/>
        <c:baseTimeUnit val="days"/>
      </c:dateAx>
      <c:valAx>
        <c:axId val="810534400"/>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534072"/>
        <c:crosses val="autoZero"/>
        <c:crossBetween val="between"/>
      </c:valAx>
      <c:valAx>
        <c:axId val="810535712"/>
        <c:scaling>
          <c:orientation val="minMax"/>
        </c:scaling>
        <c:delete val="0"/>
        <c:axPos val="r"/>
        <c:majorGridlines>
          <c:spPr>
            <a:ln w="9525" cap="flat" cmpd="sng" algn="ctr">
              <a:solidFill>
                <a:schemeClr val="tx1">
                  <a:lumMod val="15000"/>
                  <a:lumOff val="85000"/>
                </a:schemeClr>
              </a:solidFill>
              <a:round/>
            </a:ln>
            <a:effectLst/>
          </c:spPr>
        </c:majorGridlines>
        <c:numFmt formatCode="_-[$₱-3409]* #,##0.00_-;\-[$₱-3409]* #,##0.00_-;_-[$₱-3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616552"/>
        <c:crosses val="max"/>
        <c:crossBetween val="between"/>
      </c:valAx>
      <c:dateAx>
        <c:axId val="792616552"/>
        <c:scaling>
          <c:orientation val="minMax"/>
        </c:scaling>
        <c:delete val="1"/>
        <c:axPos val="b"/>
        <c:numFmt formatCode="m/d/yyyy" sourceLinked="1"/>
        <c:majorTickMark val="out"/>
        <c:minorTickMark val="none"/>
        <c:tickLblPos val="nextTo"/>
        <c:crossAx val="810535712"/>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Close Last</a:t>
            </a:r>
            <a:r>
              <a:rPr lang="en-US" sz="1100" baseline="0"/>
              <a:t> 12 Months</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spPr>
            <a:gradFill>
              <a:gsLst>
                <a:gs pos="30000">
                  <a:schemeClr val="tx2">
                    <a:lumMod val="50000"/>
                  </a:schemeClr>
                </a:gs>
                <a:gs pos="63000">
                  <a:srgbClr val="475971"/>
                </a:gs>
                <a:gs pos="100000">
                  <a:srgbClr val="667E9E"/>
                </a:gs>
              </a:gsLst>
              <a:lin ang="5400000" scaled="1"/>
            </a:gradFill>
            <a:ln>
              <a:noFill/>
            </a:ln>
            <a:effectLst/>
          </c:spPr>
          <c:val>
            <c:numRef>
              <c:f>MEG!$C$4:$IQ$4</c:f>
              <c:numCache>
                <c:formatCode>_-[$₱-3409]* #,##0.00_-;\-[$₱-3409]* #,##0.00_-;_-[$₱-3409]* "-"??_-;_-@_-</c:formatCode>
                <c:ptCount val="249"/>
                <c:pt idx="0">
                  <c:v>3.01</c:v>
                </c:pt>
                <c:pt idx="1">
                  <c:v>3</c:v>
                </c:pt>
                <c:pt idx="2">
                  <c:v>3.06</c:v>
                </c:pt>
                <c:pt idx="3">
                  <c:v>3.01</c:v>
                </c:pt>
                <c:pt idx="4">
                  <c:v>2.98</c:v>
                </c:pt>
                <c:pt idx="5">
                  <c:v>3.01</c:v>
                </c:pt>
                <c:pt idx="6">
                  <c:v>3.02</c:v>
                </c:pt>
                <c:pt idx="7">
                  <c:v>3</c:v>
                </c:pt>
                <c:pt idx="8">
                  <c:v>2.94</c:v>
                </c:pt>
                <c:pt idx="9">
                  <c:v>2.95</c:v>
                </c:pt>
                <c:pt idx="10">
                  <c:v>2.95</c:v>
                </c:pt>
                <c:pt idx="11">
                  <c:v>2.9</c:v>
                </c:pt>
                <c:pt idx="12">
                  <c:v>2.91</c:v>
                </c:pt>
                <c:pt idx="13">
                  <c:v>2.93</c:v>
                </c:pt>
                <c:pt idx="14">
                  <c:v>2.95</c:v>
                </c:pt>
                <c:pt idx="15">
                  <c:v>2.98</c:v>
                </c:pt>
                <c:pt idx="16">
                  <c:v>2.97</c:v>
                </c:pt>
                <c:pt idx="17">
                  <c:v>2.95</c:v>
                </c:pt>
                <c:pt idx="18">
                  <c:v>2.93</c:v>
                </c:pt>
                <c:pt idx="19">
                  <c:v>2.91</c:v>
                </c:pt>
                <c:pt idx="20">
                  <c:v>2.9</c:v>
                </c:pt>
                <c:pt idx="21">
                  <c:v>2.85</c:v>
                </c:pt>
                <c:pt idx="22">
                  <c:v>2.86</c:v>
                </c:pt>
                <c:pt idx="23">
                  <c:v>2.79</c:v>
                </c:pt>
                <c:pt idx="24">
                  <c:v>2.9</c:v>
                </c:pt>
                <c:pt idx="25">
                  <c:v>2.87</c:v>
                </c:pt>
                <c:pt idx="26">
                  <c:v>2.83</c:v>
                </c:pt>
                <c:pt idx="27">
                  <c:v>2.85</c:v>
                </c:pt>
                <c:pt idx="28">
                  <c:v>2.77</c:v>
                </c:pt>
                <c:pt idx="29">
                  <c:v>2.75</c:v>
                </c:pt>
                <c:pt idx="30">
                  <c:v>2.7</c:v>
                </c:pt>
                <c:pt idx="31">
                  <c:v>2.72</c:v>
                </c:pt>
                <c:pt idx="32">
                  <c:v>2.8</c:v>
                </c:pt>
                <c:pt idx="33">
                  <c:v>2.8</c:v>
                </c:pt>
                <c:pt idx="34">
                  <c:v>2.85</c:v>
                </c:pt>
                <c:pt idx="35">
                  <c:v>2.85</c:v>
                </c:pt>
                <c:pt idx="36">
                  <c:v>2.77</c:v>
                </c:pt>
                <c:pt idx="37">
                  <c:v>2.77</c:v>
                </c:pt>
                <c:pt idx="38">
                  <c:v>2.73</c:v>
                </c:pt>
                <c:pt idx="39">
                  <c:v>2.74</c:v>
                </c:pt>
                <c:pt idx="40">
                  <c:v>2.75</c:v>
                </c:pt>
                <c:pt idx="41">
                  <c:v>2.81</c:v>
                </c:pt>
                <c:pt idx="42">
                  <c:v>2.76</c:v>
                </c:pt>
                <c:pt idx="43">
                  <c:v>2.78</c:v>
                </c:pt>
                <c:pt idx="44">
                  <c:v>2.8</c:v>
                </c:pt>
                <c:pt idx="45">
                  <c:v>2.77</c:v>
                </c:pt>
                <c:pt idx="46">
                  <c:v>2.7</c:v>
                </c:pt>
                <c:pt idx="47">
                  <c:v>2.72</c:v>
                </c:pt>
                <c:pt idx="48">
                  <c:v>2.68</c:v>
                </c:pt>
                <c:pt idx="49">
                  <c:v>2.69</c:v>
                </c:pt>
                <c:pt idx="50">
                  <c:v>2.6</c:v>
                </c:pt>
                <c:pt idx="51">
                  <c:v>2.52</c:v>
                </c:pt>
                <c:pt idx="52">
                  <c:v>2.48</c:v>
                </c:pt>
                <c:pt idx="53">
                  <c:v>2.41</c:v>
                </c:pt>
                <c:pt idx="54">
                  <c:v>2.37</c:v>
                </c:pt>
                <c:pt idx="55">
                  <c:v>2.2599999999999998</c:v>
                </c:pt>
                <c:pt idx="56">
                  <c:v>2.2799999999999998</c:v>
                </c:pt>
                <c:pt idx="57">
                  <c:v>2.3199999999999998</c:v>
                </c:pt>
                <c:pt idx="58">
                  <c:v>2.25</c:v>
                </c:pt>
                <c:pt idx="59">
                  <c:v>2.17</c:v>
                </c:pt>
                <c:pt idx="60">
                  <c:v>2.2000000000000002</c:v>
                </c:pt>
                <c:pt idx="61">
                  <c:v>2.2799999999999998</c:v>
                </c:pt>
                <c:pt idx="62">
                  <c:v>2.2999999999999998</c:v>
                </c:pt>
                <c:pt idx="63">
                  <c:v>2.2799999999999998</c:v>
                </c:pt>
                <c:pt idx="64">
                  <c:v>2.16</c:v>
                </c:pt>
                <c:pt idx="65">
                  <c:v>2.08</c:v>
                </c:pt>
                <c:pt idx="66">
                  <c:v>2.04</c:v>
                </c:pt>
                <c:pt idx="67">
                  <c:v>2.14</c:v>
                </c:pt>
                <c:pt idx="68">
                  <c:v>2.2400000000000002</c:v>
                </c:pt>
                <c:pt idx="69">
                  <c:v>2.2799999999999998</c:v>
                </c:pt>
                <c:pt idx="70">
                  <c:v>2.31</c:v>
                </c:pt>
                <c:pt idx="71">
                  <c:v>2.2599999999999998</c:v>
                </c:pt>
                <c:pt idx="72">
                  <c:v>2.2599999999999998</c:v>
                </c:pt>
                <c:pt idx="73">
                  <c:v>2.1800000000000002</c:v>
                </c:pt>
                <c:pt idx="74">
                  <c:v>2.17</c:v>
                </c:pt>
                <c:pt idx="75">
                  <c:v>2.1800000000000002</c:v>
                </c:pt>
                <c:pt idx="76">
                  <c:v>2.1800000000000002</c:v>
                </c:pt>
                <c:pt idx="77">
                  <c:v>2.23</c:v>
                </c:pt>
                <c:pt idx="78">
                  <c:v>2.2799999999999998</c:v>
                </c:pt>
                <c:pt idx="79">
                  <c:v>2.25</c:v>
                </c:pt>
                <c:pt idx="80">
                  <c:v>2.25</c:v>
                </c:pt>
                <c:pt idx="81">
                  <c:v>2.2599999999999998</c:v>
                </c:pt>
                <c:pt idx="82">
                  <c:v>2.2599999999999998</c:v>
                </c:pt>
                <c:pt idx="83">
                  <c:v>2.25</c:v>
                </c:pt>
                <c:pt idx="84">
                  <c:v>2.2999999999999998</c:v>
                </c:pt>
                <c:pt idx="85">
                  <c:v>2.2599999999999998</c:v>
                </c:pt>
                <c:pt idx="86">
                  <c:v>2.2799999999999998</c:v>
                </c:pt>
                <c:pt idx="87">
                  <c:v>2.3199999999999998</c:v>
                </c:pt>
                <c:pt idx="88">
                  <c:v>2.34</c:v>
                </c:pt>
                <c:pt idx="89">
                  <c:v>2.34</c:v>
                </c:pt>
                <c:pt idx="90">
                  <c:v>2.2599999999999998</c:v>
                </c:pt>
                <c:pt idx="91">
                  <c:v>2.23</c:v>
                </c:pt>
                <c:pt idx="92">
                  <c:v>2.2400000000000002</c:v>
                </c:pt>
                <c:pt idx="93">
                  <c:v>2.2999999999999998</c:v>
                </c:pt>
                <c:pt idx="94">
                  <c:v>2.42</c:v>
                </c:pt>
                <c:pt idx="95">
                  <c:v>2.4500000000000002</c:v>
                </c:pt>
                <c:pt idx="96">
                  <c:v>2.57</c:v>
                </c:pt>
                <c:pt idx="97">
                  <c:v>2.5499999999999998</c:v>
                </c:pt>
                <c:pt idx="98">
                  <c:v>2.56</c:v>
                </c:pt>
                <c:pt idx="99">
                  <c:v>2.58</c:v>
                </c:pt>
                <c:pt idx="100">
                  <c:v>2.65</c:v>
                </c:pt>
                <c:pt idx="101">
                  <c:v>2.57</c:v>
                </c:pt>
                <c:pt idx="102">
                  <c:v>2.5299999999999998</c:v>
                </c:pt>
                <c:pt idx="103">
                  <c:v>2.58</c:v>
                </c:pt>
                <c:pt idx="104">
                  <c:v>2.57</c:v>
                </c:pt>
                <c:pt idx="105">
                  <c:v>2.59</c:v>
                </c:pt>
                <c:pt idx="106">
                  <c:v>2.5299999999999998</c:v>
                </c:pt>
                <c:pt idx="107">
                  <c:v>2.5</c:v>
                </c:pt>
                <c:pt idx="108">
                  <c:v>2.46</c:v>
                </c:pt>
                <c:pt idx="109">
                  <c:v>2.48</c:v>
                </c:pt>
                <c:pt idx="110">
                  <c:v>2.46</c:v>
                </c:pt>
                <c:pt idx="111">
                  <c:v>2.5</c:v>
                </c:pt>
                <c:pt idx="112">
                  <c:v>2.38</c:v>
                </c:pt>
                <c:pt idx="113">
                  <c:v>2.35</c:v>
                </c:pt>
                <c:pt idx="114">
                  <c:v>2.36</c:v>
                </c:pt>
                <c:pt idx="115">
                  <c:v>2.46</c:v>
                </c:pt>
                <c:pt idx="116">
                  <c:v>2.41</c:v>
                </c:pt>
                <c:pt idx="117">
                  <c:v>2.31</c:v>
                </c:pt>
                <c:pt idx="118">
                  <c:v>2.3199999999999998</c:v>
                </c:pt>
                <c:pt idx="119">
                  <c:v>2.2799999999999998</c:v>
                </c:pt>
                <c:pt idx="120">
                  <c:v>2.2999999999999998</c:v>
                </c:pt>
                <c:pt idx="121">
                  <c:v>2.2599999999999998</c:v>
                </c:pt>
                <c:pt idx="122">
                  <c:v>2.21</c:v>
                </c:pt>
                <c:pt idx="123">
                  <c:v>2.17</c:v>
                </c:pt>
                <c:pt idx="124">
                  <c:v>2.17</c:v>
                </c:pt>
                <c:pt idx="125">
                  <c:v>2.17</c:v>
                </c:pt>
                <c:pt idx="126">
                  <c:v>2.08</c:v>
                </c:pt>
                <c:pt idx="127">
                  <c:v>2.06</c:v>
                </c:pt>
                <c:pt idx="128">
                  <c:v>2.11</c:v>
                </c:pt>
                <c:pt idx="129">
                  <c:v>2.04</c:v>
                </c:pt>
                <c:pt idx="130">
                  <c:v>2.0499999999999998</c:v>
                </c:pt>
                <c:pt idx="131">
                  <c:v>2.0699999999999998</c:v>
                </c:pt>
                <c:pt idx="132">
                  <c:v>2.06</c:v>
                </c:pt>
                <c:pt idx="133">
                  <c:v>2.06</c:v>
                </c:pt>
                <c:pt idx="134">
                  <c:v>2.0299999999999998</c:v>
                </c:pt>
                <c:pt idx="135">
                  <c:v>1.99</c:v>
                </c:pt>
                <c:pt idx="136">
                  <c:v>2</c:v>
                </c:pt>
                <c:pt idx="137">
                  <c:v>2</c:v>
                </c:pt>
                <c:pt idx="138">
                  <c:v>2.04</c:v>
                </c:pt>
                <c:pt idx="139">
                  <c:v>2.04</c:v>
                </c:pt>
                <c:pt idx="140">
                  <c:v>2.0299999999999998</c:v>
                </c:pt>
                <c:pt idx="141">
                  <c:v>2.14</c:v>
                </c:pt>
                <c:pt idx="142">
                  <c:v>2.1</c:v>
                </c:pt>
                <c:pt idx="143">
                  <c:v>1.99</c:v>
                </c:pt>
                <c:pt idx="144">
                  <c:v>2.0299999999999998</c:v>
                </c:pt>
                <c:pt idx="145">
                  <c:v>2.06</c:v>
                </c:pt>
                <c:pt idx="146">
                  <c:v>2.0499999999999998</c:v>
                </c:pt>
                <c:pt idx="147">
                  <c:v>2.06</c:v>
                </c:pt>
                <c:pt idx="148">
                  <c:v>2.09</c:v>
                </c:pt>
                <c:pt idx="149">
                  <c:v>2.08</c:v>
                </c:pt>
                <c:pt idx="150">
                  <c:v>2.13</c:v>
                </c:pt>
                <c:pt idx="151">
                  <c:v>2.0699999999999998</c:v>
                </c:pt>
                <c:pt idx="152">
                  <c:v>2.06</c:v>
                </c:pt>
                <c:pt idx="153">
                  <c:v>2.0499999999999998</c:v>
                </c:pt>
                <c:pt idx="154">
                  <c:v>2.0499999999999998</c:v>
                </c:pt>
                <c:pt idx="155">
                  <c:v>2.02</c:v>
                </c:pt>
                <c:pt idx="156">
                  <c:v>2.06</c:v>
                </c:pt>
                <c:pt idx="157">
                  <c:v>2.06</c:v>
                </c:pt>
                <c:pt idx="158">
                  <c:v>2.12</c:v>
                </c:pt>
                <c:pt idx="159">
                  <c:v>2.17</c:v>
                </c:pt>
                <c:pt idx="160">
                  <c:v>2.19</c:v>
                </c:pt>
                <c:pt idx="161">
                  <c:v>2.1800000000000002</c:v>
                </c:pt>
                <c:pt idx="162">
                  <c:v>2.2599999999999998</c:v>
                </c:pt>
                <c:pt idx="163">
                  <c:v>2.2200000000000002</c:v>
                </c:pt>
                <c:pt idx="164">
                  <c:v>2.2599999999999998</c:v>
                </c:pt>
                <c:pt idx="165">
                  <c:v>2.29</c:v>
                </c:pt>
                <c:pt idx="166">
                  <c:v>2.27</c:v>
                </c:pt>
                <c:pt idx="167">
                  <c:v>2.2599999999999998</c:v>
                </c:pt>
                <c:pt idx="168">
                  <c:v>2.3199999999999998</c:v>
                </c:pt>
                <c:pt idx="169">
                  <c:v>2.2400000000000002</c:v>
                </c:pt>
                <c:pt idx="170">
                  <c:v>2.2400000000000002</c:v>
                </c:pt>
                <c:pt idx="171">
                  <c:v>2.2400000000000002</c:v>
                </c:pt>
                <c:pt idx="172">
                  <c:v>2.2799999999999998</c:v>
                </c:pt>
                <c:pt idx="173">
                  <c:v>2.2400000000000002</c:v>
                </c:pt>
                <c:pt idx="174">
                  <c:v>2.2799999999999998</c:v>
                </c:pt>
                <c:pt idx="175">
                  <c:v>2.2599999999999998</c:v>
                </c:pt>
                <c:pt idx="176">
                  <c:v>2.2400000000000002</c:v>
                </c:pt>
                <c:pt idx="177">
                  <c:v>2.23</c:v>
                </c:pt>
                <c:pt idx="178">
                  <c:v>2.1800000000000002</c:v>
                </c:pt>
                <c:pt idx="179">
                  <c:v>2.16</c:v>
                </c:pt>
                <c:pt idx="180">
                  <c:v>2.12</c:v>
                </c:pt>
                <c:pt idx="181">
                  <c:v>2.13</c:v>
                </c:pt>
                <c:pt idx="182">
                  <c:v>2.09</c:v>
                </c:pt>
                <c:pt idx="183">
                  <c:v>2.11</c:v>
                </c:pt>
                <c:pt idx="184">
                  <c:v>2.13</c:v>
                </c:pt>
                <c:pt idx="185">
                  <c:v>2.11</c:v>
                </c:pt>
                <c:pt idx="186">
                  <c:v>2.12</c:v>
                </c:pt>
                <c:pt idx="187">
                  <c:v>2.1</c:v>
                </c:pt>
                <c:pt idx="188">
                  <c:v>2</c:v>
                </c:pt>
                <c:pt idx="189">
                  <c:v>2.0499999999999998</c:v>
                </c:pt>
                <c:pt idx="190">
                  <c:v>2.0699999999999998</c:v>
                </c:pt>
                <c:pt idx="191">
                  <c:v>2.08</c:v>
                </c:pt>
                <c:pt idx="192">
                  <c:v>2.0699999999999998</c:v>
                </c:pt>
                <c:pt idx="193">
                  <c:v>2.1</c:v>
                </c:pt>
                <c:pt idx="194">
                  <c:v>2.0699999999999998</c:v>
                </c:pt>
                <c:pt idx="195">
                  <c:v>2.09</c:v>
                </c:pt>
                <c:pt idx="196">
                  <c:v>2.15</c:v>
                </c:pt>
                <c:pt idx="197">
                  <c:v>2.1800000000000002</c:v>
                </c:pt>
                <c:pt idx="198">
                  <c:v>2.16</c:v>
                </c:pt>
                <c:pt idx="199">
                  <c:v>2.16</c:v>
                </c:pt>
                <c:pt idx="200">
                  <c:v>2.16</c:v>
                </c:pt>
                <c:pt idx="201">
                  <c:v>2.12</c:v>
                </c:pt>
                <c:pt idx="202">
                  <c:v>2.13</c:v>
                </c:pt>
                <c:pt idx="203">
                  <c:v>2.13</c:v>
                </c:pt>
                <c:pt idx="204">
                  <c:v>2.23</c:v>
                </c:pt>
                <c:pt idx="205">
                  <c:v>2.2200000000000002</c:v>
                </c:pt>
                <c:pt idx="206">
                  <c:v>2.25</c:v>
                </c:pt>
                <c:pt idx="207">
                  <c:v>2.25</c:v>
                </c:pt>
                <c:pt idx="208">
                  <c:v>2.12</c:v>
                </c:pt>
                <c:pt idx="209">
                  <c:v>2.12</c:v>
                </c:pt>
                <c:pt idx="210">
                  <c:v>2.21</c:v>
                </c:pt>
                <c:pt idx="211">
                  <c:v>2.23</c:v>
                </c:pt>
                <c:pt idx="212">
                  <c:v>2.2599999999999998</c:v>
                </c:pt>
                <c:pt idx="213">
                  <c:v>2.3199999999999998</c:v>
                </c:pt>
                <c:pt idx="214">
                  <c:v>2.2999999999999998</c:v>
                </c:pt>
                <c:pt idx="215">
                  <c:v>2.37</c:v>
                </c:pt>
                <c:pt idx="216">
                  <c:v>2.31</c:v>
                </c:pt>
                <c:pt idx="217">
                  <c:v>2.34</c:v>
                </c:pt>
                <c:pt idx="218">
                  <c:v>2.34</c:v>
                </c:pt>
                <c:pt idx="219">
                  <c:v>2.3199999999999998</c:v>
                </c:pt>
                <c:pt idx="220">
                  <c:v>2.2599999999999998</c:v>
                </c:pt>
                <c:pt idx="221">
                  <c:v>2.27</c:v>
                </c:pt>
                <c:pt idx="222">
                  <c:v>2.2200000000000002</c:v>
                </c:pt>
                <c:pt idx="223">
                  <c:v>2.16</c:v>
                </c:pt>
                <c:pt idx="224">
                  <c:v>2.15</c:v>
                </c:pt>
                <c:pt idx="225">
                  <c:v>2.12</c:v>
                </c:pt>
                <c:pt idx="226">
                  <c:v>2.06</c:v>
                </c:pt>
                <c:pt idx="227">
                  <c:v>2.06</c:v>
                </c:pt>
                <c:pt idx="228">
                  <c:v>2.04</c:v>
                </c:pt>
                <c:pt idx="229">
                  <c:v>2.02</c:v>
                </c:pt>
                <c:pt idx="230">
                  <c:v>2</c:v>
                </c:pt>
                <c:pt idx="231">
                  <c:v>1.98</c:v>
                </c:pt>
                <c:pt idx="232">
                  <c:v>1.98</c:v>
                </c:pt>
                <c:pt idx="233">
                  <c:v>2.0499999999999998</c:v>
                </c:pt>
                <c:pt idx="234">
                  <c:v>2.11</c:v>
                </c:pt>
                <c:pt idx="235">
                  <c:v>2.04</c:v>
                </c:pt>
                <c:pt idx="236">
                  <c:v>2.0099999999999998</c:v>
                </c:pt>
                <c:pt idx="237">
                  <c:v>2.0099999999999998</c:v>
                </c:pt>
                <c:pt idx="238">
                  <c:v>2.02</c:v>
                </c:pt>
                <c:pt idx="239">
                  <c:v>1.96</c:v>
                </c:pt>
                <c:pt idx="240">
                  <c:v>1.96</c:v>
                </c:pt>
                <c:pt idx="241">
                  <c:v>1.92</c:v>
                </c:pt>
                <c:pt idx="242">
                  <c:v>1.96</c:v>
                </c:pt>
                <c:pt idx="243">
                  <c:v>2</c:v>
                </c:pt>
                <c:pt idx="244">
                  <c:v>1.99</c:v>
                </c:pt>
                <c:pt idx="245">
                  <c:v>2.0499999999999998</c:v>
                </c:pt>
                <c:pt idx="246">
                  <c:v>2.04</c:v>
                </c:pt>
                <c:pt idx="247">
                  <c:v>2.0699999999999998</c:v>
                </c:pt>
                <c:pt idx="248">
                  <c:v>2</c:v>
                </c:pt>
              </c:numCache>
            </c:numRef>
          </c:val>
          <c:extLst>
            <c:ext xmlns:c16="http://schemas.microsoft.com/office/drawing/2014/chart" uri="{C3380CC4-5D6E-409C-BE32-E72D297353CC}">
              <c16:uniqueId val="{00000000-E333-45BB-B6AE-0F351E21E6EF}"/>
            </c:ext>
          </c:extLst>
        </c:ser>
        <c:dLbls>
          <c:showLegendKey val="0"/>
          <c:showVal val="0"/>
          <c:showCatName val="0"/>
          <c:showSerName val="0"/>
          <c:showPercent val="0"/>
          <c:showBubbleSize val="0"/>
        </c:dLbls>
        <c:axId val="846594464"/>
        <c:axId val="846594792"/>
      </c:areaChart>
      <c:catAx>
        <c:axId val="846594464"/>
        <c:scaling>
          <c:orientation val="minMax"/>
        </c:scaling>
        <c:delete val="1"/>
        <c:axPos val="b"/>
        <c:majorTickMark val="out"/>
        <c:minorTickMark val="none"/>
        <c:tickLblPos val="nextTo"/>
        <c:crossAx val="846594792"/>
        <c:crosses val="autoZero"/>
        <c:auto val="1"/>
        <c:lblAlgn val="ctr"/>
        <c:lblOffset val="100"/>
        <c:noMultiLvlLbl val="0"/>
      </c:catAx>
      <c:valAx>
        <c:axId val="846594792"/>
        <c:scaling>
          <c:orientation val="minMax"/>
        </c:scaling>
        <c:delete val="0"/>
        <c:axPos val="l"/>
        <c:majorGridlines>
          <c:spPr>
            <a:ln w="9525" cap="flat" cmpd="sng" algn="ctr">
              <a:solidFill>
                <a:schemeClr val="tx1">
                  <a:lumMod val="15000"/>
                  <a:lumOff val="85000"/>
                </a:schemeClr>
              </a:solidFill>
              <a:round/>
            </a:ln>
            <a:effectLst/>
          </c:spPr>
        </c:majorGridlines>
        <c:numFmt formatCode="_-[$₱-3409]* #,##0.00_-;\-[$₱-3409]* #,##0.00_-;_-[$₱-3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659446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GLO!$B$1</c:f>
          <c:strCache>
            <c:ptCount val="1"/>
            <c:pt idx="0">
              <c:v>Globe Telecom, Inc. (XPHS:GLO)</c:v>
            </c:pt>
          </c:strCache>
        </c:strRef>
      </c:tx>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GLO!$B$6</c:f>
              <c:strCache>
                <c:ptCount val="1"/>
                <c:pt idx="0">
                  <c:v>Volume</c:v>
                </c:pt>
              </c:strCache>
            </c:strRef>
          </c:tx>
          <c:spPr>
            <a:solidFill>
              <a:schemeClr val="accent1"/>
            </a:solidFill>
            <a:ln w="19050">
              <a:noFill/>
            </a:ln>
            <a:effectLst/>
          </c:spPr>
          <c:invertIfNegative val="0"/>
          <c:cat>
            <c:numRef>
              <c:f>GLO!$A$7:$A$27</c:f>
              <c:numCache>
                <c:formatCode>m/d/yyyy</c:formatCode>
                <c:ptCount val="21"/>
                <c:pt idx="0">
                  <c:v>44984</c:v>
                </c:pt>
                <c:pt idx="1">
                  <c:v>44985</c:v>
                </c:pt>
                <c:pt idx="2">
                  <c:v>44986</c:v>
                </c:pt>
                <c:pt idx="3">
                  <c:v>44987</c:v>
                </c:pt>
                <c:pt idx="4">
                  <c:v>44988</c:v>
                </c:pt>
                <c:pt idx="5">
                  <c:v>44991</c:v>
                </c:pt>
                <c:pt idx="6">
                  <c:v>44992</c:v>
                </c:pt>
                <c:pt idx="7">
                  <c:v>44993</c:v>
                </c:pt>
                <c:pt idx="8">
                  <c:v>44994</c:v>
                </c:pt>
                <c:pt idx="9">
                  <c:v>44995</c:v>
                </c:pt>
                <c:pt idx="10">
                  <c:v>44998</c:v>
                </c:pt>
                <c:pt idx="11">
                  <c:v>44999</c:v>
                </c:pt>
                <c:pt idx="12">
                  <c:v>45000</c:v>
                </c:pt>
                <c:pt idx="13">
                  <c:v>45001</c:v>
                </c:pt>
                <c:pt idx="14">
                  <c:v>45002</c:v>
                </c:pt>
                <c:pt idx="15">
                  <c:v>45005</c:v>
                </c:pt>
                <c:pt idx="16">
                  <c:v>45006</c:v>
                </c:pt>
                <c:pt idx="17">
                  <c:v>45007</c:v>
                </c:pt>
                <c:pt idx="18">
                  <c:v>45008</c:v>
                </c:pt>
                <c:pt idx="19">
                  <c:v>45009</c:v>
                </c:pt>
                <c:pt idx="20">
                  <c:v>45012</c:v>
                </c:pt>
              </c:numCache>
            </c:numRef>
          </c:cat>
          <c:val>
            <c:numRef>
              <c:f>GLO!$B$7:$B$27</c:f>
              <c:numCache>
                <c:formatCode>#,##0</c:formatCode>
                <c:ptCount val="21"/>
                <c:pt idx="0">
                  <c:v>424160</c:v>
                </c:pt>
                <c:pt idx="1">
                  <c:v>3653580</c:v>
                </c:pt>
                <c:pt idx="2">
                  <c:v>641795</c:v>
                </c:pt>
                <c:pt idx="3">
                  <c:v>334110</c:v>
                </c:pt>
                <c:pt idx="4">
                  <c:v>232795</c:v>
                </c:pt>
                <c:pt idx="5">
                  <c:v>70775</c:v>
                </c:pt>
                <c:pt idx="6">
                  <c:v>187370</c:v>
                </c:pt>
                <c:pt idx="7">
                  <c:v>260030</c:v>
                </c:pt>
                <c:pt idx="8">
                  <c:v>139015</c:v>
                </c:pt>
                <c:pt idx="9">
                  <c:v>246570</c:v>
                </c:pt>
                <c:pt idx="10">
                  <c:v>83115</c:v>
                </c:pt>
                <c:pt idx="11">
                  <c:v>111640</c:v>
                </c:pt>
                <c:pt idx="12">
                  <c:v>133880</c:v>
                </c:pt>
                <c:pt idx="13">
                  <c:v>140440</c:v>
                </c:pt>
                <c:pt idx="14">
                  <c:v>111285</c:v>
                </c:pt>
                <c:pt idx="15">
                  <c:v>243855</c:v>
                </c:pt>
                <c:pt idx="16">
                  <c:v>103085</c:v>
                </c:pt>
                <c:pt idx="17">
                  <c:v>135935</c:v>
                </c:pt>
                <c:pt idx="18">
                  <c:v>206975</c:v>
                </c:pt>
                <c:pt idx="19">
                  <c:v>67080</c:v>
                </c:pt>
                <c:pt idx="20">
                  <c:v>77440</c:v>
                </c:pt>
              </c:numCache>
            </c:numRef>
          </c:val>
          <c:extLst>
            <c:ext xmlns:c16="http://schemas.microsoft.com/office/drawing/2014/chart" uri="{C3380CC4-5D6E-409C-BE32-E72D297353CC}">
              <c16:uniqueId val="{00000000-DD70-4546-8CCE-F8FCC42F1423}"/>
            </c:ext>
          </c:extLst>
        </c:ser>
        <c:dLbls>
          <c:showLegendKey val="0"/>
          <c:showVal val="0"/>
          <c:showCatName val="0"/>
          <c:showSerName val="0"/>
          <c:showPercent val="0"/>
          <c:showBubbleSize val="0"/>
        </c:dLbls>
        <c:gapWidth val="150"/>
        <c:axId val="794173032"/>
        <c:axId val="804891336"/>
      </c:barChart>
      <c:stockChart>
        <c:ser>
          <c:idx val="1"/>
          <c:order val="1"/>
          <c:tx>
            <c:strRef>
              <c:f>GLO!$C$6</c:f>
              <c:strCache>
                <c:ptCount val="1"/>
                <c:pt idx="0">
                  <c:v>Open</c:v>
                </c:pt>
              </c:strCache>
            </c:strRef>
          </c:tx>
          <c:spPr>
            <a:ln w="19050" cap="rnd">
              <a:noFill/>
              <a:round/>
            </a:ln>
            <a:effectLst/>
          </c:spPr>
          <c:marker>
            <c:symbol val="none"/>
          </c:marker>
          <c:cat>
            <c:numRef>
              <c:f>GLO!$A$7:$A$27</c:f>
              <c:numCache>
                <c:formatCode>m/d/yyyy</c:formatCode>
                <c:ptCount val="21"/>
                <c:pt idx="0">
                  <c:v>44984</c:v>
                </c:pt>
                <c:pt idx="1">
                  <c:v>44985</c:v>
                </c:pt>
                <c:pt idx="2">
                  <c:v>44986</c:v>
                </c:pt>
                <c:pt idx="3">
                  <c:v>44987</c:v>
                </c:pt>
                <c:pt idx="4">
                  <c:v>44988</c:v>
                </c:pt>
                <c:pt idx="5">
                  <c:v>44991</c:v>
                </c:pt>
                <c:pt idx="6">
                  <c:v>44992</c:v>
                </c:pt>
                <c:pt idx="7">
                  <c:v>44993</c:v>
                </c:pt>
                <c:pt idx="8">
                  <c:v>44994</c:v>
                </c:pt>
                <c:pt idx="9">
                  <c:v>44995</c:v>
                </c:pt>
                <c:pt idx="10">
                  <c:v>44998</c:v>
                </c:pt>
                <c:pt idx="11">
                  <c:v>44999</c:v>
                </c:pt>
                <c:pt idx="12">
                  <c:v>45000</c:v>
                </c:pt>
                <c:pt idx="13">
                  <c:v>45001</c:v>
                </c:pt>
                <c:pt idx="14">
                  <c:v>45002</c:v>
                </c:pt>
                <c:pt idx="15">
                  <c:v>45005</c:v>
                </c:pt>
                <c:pt idx="16">
                  <c:v>45006</c:v>
                </c:pt>
                <c:pt idx="17">
                  <c:v>45007</c:v>
                </c:pt>
                <c:pt idx="18">
                  <c:v>45008</c:v>
                </c:pt>
                <c:pt idx="19">
                  <c:v>45009</c:v>
                </c:pt>
                <c:pt idx="20">
                  <c:v>45012</c:v>
                </c:pt>
              </c:numCache>
            </c:numRef>
          </c:cat>
          <c:val>
            <c:numRef>
              <c:f>GLO!$C$7:$C$27</c:f>
              <c:numCache>
                <c:formatCode>_-[$₱-3409]* #,##0.00_-;\-[$₱-3409]* #,##0.00_-;_-[$₱-3409]* "-"??_-;_-@_-</c:formatCode>
                <c:ptCount val="21"/>
                <c:pt idx="0">
                  <c:v>1913</c:v>
                </c:pt>
                <c:pt idx="1">
                  <c:v>1868</c:v>
                </c:pt>
                <c:pt idx="2">
                  <c:v>1825</c:v>
                </c:pt>
                <c:pt idx="3">
                  <c:v>1831</c:v>
                </c:pt>
                <c:pt idx="4">
                  <c:v>1815</c:v>
                </c:pt>
                <c:pt idx="5">
                  <c:v>1860</c:v>
                </c:pt>
                <c:pt idx="6">
                  <c:v>1875</c:v>
                </c:pt>
                <c:pt idx="7">
                  <c:v>1832</c:v>
                </c:pt>
                <c:pt idx="8">
                  <c:v>1839</c:v>
                </c:pt>
                <c:pt idx="9">
                  <c:v>1792</c:v>
                </c:pt>
                <c:pt idx="10">
                  <c:v>1800</c:v>
                </c:pt>
                <c:pt idx="11">
                  <c:v>1798</c:v>
                </c:pt>
                <c:pt idx="12">
                  <c:v>1784</c:v>
                </c:pt>
                <c:pt idx="13">
                  <c:v>1770</c:v>
                </c:pt>
                <c:pt idx="14">
                  <c:v>1741</c:v>
                </c:pt>
                <c:pt idx="15">
                  <c:v>1742</c:v>
                </c:pt>
                <c:pt idx="16">
                  <c:v>1750</c:v>
                </c:pt>
                <c:pt idx="17">
                  <c:v>1820</c:v>
                </c:pt>
                <c:pt idx="18">
                  <c:v>1816</c:v>
                </c:pt>
                <c:pt idx="19">
                  <c:v>1848</c:v>
                </c:pt>
                <c:pt idx="20">
                  <c:v>1839</c:v>
                </c:pt>
              </c:numCache>
            </c:numRef>
          </c:val>
          <c:smooth val="0"/>
          <c:extLst>
            <c:ext xmlns:c16="http://schemas.microsoft.com/office/drawing/2014/chart" uri="{C3380CC4-5D6E-409C-BE32-E72D297353CC}">
              <c16:uniqueId val="{00000001-DD70-4546-8CCE-F8FCC42F1423}"/>
            </c:ext>
          </c:extLst>
        </c:ser>
        <c:ser>
          <c:idx val="2"/>
          <c:order val="2"/>
          <c:tx>
            <c:strRef>
              <c:f>GLO!$D$6</c:f>
              <c:strCache>
                <c:ptCount val="1"/>
                <c:pt idx="0">
                  <c:v>High</c:v>
                </c:pt>
              </c:strCache>
            </c:strRef>
          </c:tx>
          <c:spPr>
            <a:ln w="19050" cap="rnd">
              <a:noFill/>
              <a:round/>
            </a:ln>
            <a:effectLst/>
          </c:spPr>
          <c:marker>
            <c:symbol val="none"/>
          </c:marker>
          <c:cat>
            <c:numRef>
              <c:f>GLO!$A$7:$A$27</c:f>
              <c:numCache>
                <c:formatCode>m/d/yyyy</c:formatCode>
                <c:ptCount val="21"/>
                <c:pt idx="0">
                  <c:v>44984</c:v>
                </c:pt>
                <c:pt idx="1">
                  <c:v>44985</c:v>
                </c:pt>
                <c:pt idx="2">
                  <c:v>44986</c:v>
                </c:pt>
                <c:pt idx="3">
                  <c:v>44987</c:v>
                </c:pt>
                <c:pt idx="4">
                  <c:v>44988</c:v>
                </c:pt>
                <c:pt idx="5">
                  <c:v>44991</c:v>
                </c:pt>
                <c:pt idx="6">
                  <c:v>44992</c:v>
                </c:pt>
                <c:pt idx="7">
                  <c:v>44993</c:v>
                </c:pt>
                <c:pt idx="8">
                  <c:v>44994</c:v>
                </c:pt>
                <c:pt idx="9">
                  <c:v>44995</c:v>
                </c:pt>
                <c:pt idx="10">
                  <c:v>44998</c:v>
                </c:pt>
                <c:pt idx="11">
                  <c:v>44999</c:v>
                </c:pt>
                <c:pt idx="12">
                  <c:v>45000</c:v>
                </c:pt>
                <c:pt idx="13">
                  <c:v>45001</c:v>
                </c:pt>
                <c:pt idx="14">
                  <c:v>45002</c:v>
                </c:pt>
                <c:pt idx="15">
                  <c:v>45005</c:v>
                </c:pt>
                <c:pt idx="16">
                  <c:v>45006</c:v>
                </c:pt>
                <c:pt idx="17">
                  <c:v>45007</c:v>
                </c:pt>
                <c:pt idx="18">
                  <c:v>45008</c:v>
                </c:pt>
                <c:pt idx="19">
                  <c:v>45009</c:v>
                </c:pt>
                <c:pt idx="20">
                  <c:v>45012</c:v>
                </c:pt>
              </c:numCache>
            </c:numRef>
          </c:cat>
          <c:val>
            <c:numRef>
              <c:f>GLO!$D$7:$D$27</c:f>
              <c:numCache>
                <c:formatCode>_-[$₱-3409]* #,##0.00_-;\-[$₱-3409]* #,##0.00_-;_-[$₱-3409]* "-"??_-;_-@_-</c:formatCode>
                <c:ptCount val="21"/>
                <c:pt idx="0">
                  <c:v>1948</c:v>
                </c:pt>
                <c:pt idx="1">
                  <c:v>1875</c:v>
                </c:pt>
                <c:pt idx="2">
                  <c:v>1835</c:v>
                </c:pt>
                <c:pt idx="3">
                  <c:v>1834</c:v>
                </c:pt>
                <c:pt idx="4">
                  <c:v>1862</c:v>
                </c:pt>
                <c:pt idx="5">
                  <c:v>1885</c:v>
                </c:pt>
                <c:pt idx="6">
                  <c:v>1885</c:v>
                </c:pt>
                <c:pt idx="7">
                  <c:v>1843</c:v>
                </c:pt>
                <c:pt idx="8">
                  <c:v>1850</c:v>
                </c:pt>
                <c:pt idx="9">
                  <c:v>1829</c:v>
                </c:pt>
                <c:pt idx="10">
                  <c:v>1839</c:v>
                </c:pt>
                <c:pt idx="11">
                  <c:v>1812</c:v>
                </c:pt>
                <c:pt idx="12">
                  <c:v>1808</c:v>
                </c:pt>
                <c:pt idx="13">
                  <c:v>1770</c:v>
                </c:pt>
                <c:pt idx="14">
                  <c:v>1765</c:v>
                </c:pt>
                <c:pt idx="15">
                  <c:v>1759</c:v>
                </c:pt>
                <c:pt idx="16">
                  <c:v>1818</c:v>
                </c:pt>
                <c:pt idx="17">
                  <c:v>1845</c:v>
                </c:pt>
                <c:pt idx="18">
                  <c:v>1850</c:v>
                </c:pt>
                <c:pt idx="19">
                  <c:v>1875</c:v>
                </c:pt>
                <c:pt idx="20">
                  <c:v>1839</c:v>
                </c:pt>
              </c:numCache>
            </c:numRef>
          </c:val>
          <c:smooth val="0"/>
          <c:extLst>
            <c:ext xmlns:c16="http://schemas.microsoft.com/office/drawing/2014/chart" uri="{C3380CC4-5D6E-409C-BE32-E72D297353CC}">
              <c16:uniqueId val="{00000002-DD70-4546-8CCE-F8FCC42F1423}"/>
            </c:ext>
          </c:extLst>
        </c:ser>
        <c:ser>
          <c:idx val="3"/>
          <c:order val="3"/>
          <c:tx>
            <c:strRef>
              <c:f>GLO!$E$6</c:f>
              <c:strCache>
                <c:ptCount val="1"/>
                <c:pt idx="0">
                  <c:v>Low</c:v>
                </c:pt>
              </c:strCache>
            </c:strRef>
          </c:tx>
          <c:spPr>
            <a:ln w="19050" cap="rnd">
              <a:noFill/>
              <a:round/>
            </a:ln>
            <a:effectLst/>
          </c:spPr>
          <c:marker>
            <c:symbol val="none"/>
          </c:marker>
          <c:cat>
            <c:numRef>
              <c:f>GLO!$A$7:$A$27</c:f>
              <c:numCache>
                <c:formatCode>m/d/yyyy</c:formatCode>
                <c:ptCount val="21"/>
                <c:pt idx="0">
                  <c:v>44984</c:v>
                </c:pt>
                <c:pt idx="1">
                  <c:v>44985</c:v>
                </c:pt>
                <c:pt idx="2">
                  <c:v>44986</c:v>
                </c:pt>
                <c:pt idx="3">
                  <c:v>44987</c:v>
                </c:pt>
                <c:pt idx="4">
                  <c:v>44988</c:v>
                </c:pt>
                <c:pt idx="5">
                  <c:v>44991</c:v>
                </c:pt>
                <c:pt idx="6">
                  <c:v>44992</c:v>
                </c:pt>
                <c:pt idx="7">
                  <c:v>44993</c:v>
                </c:pt>
                <c:pt idx="8">
                  <c:v>44994</c:v>
                </c:pt>
                <c:pt idx="9">
                  <c:v>44995</c:v>
                </c:pt>
                <c:pt idx="10">
                  <c:v>44998</c:v>
                </c:pt>
                <c:pt idx="11">
                  <c:v>44999</c:v>
                </c:pt>
                <c:pt idx="12">
                  <c:v>45000</c:v>
                </c:pt>
                <c:pt idx="13">
                  <c:v>45001</c:v>
                </c:pt>
                <c:pt idx="14">
                  <c:v>45002</c:v>
                </c:pt>
                <c:pt idx="15">
                  <c:v>45005</c:v>
                </c:pt>
                <c:pt idx="16">
                  <c:v>45006</c:v>
                </c:pt>
                <c:pt idx="17">
                  <c:v>45007</c:v>
                </c:pt>
                <c:pt idx="18">
                  <c:v>45008</c:v>
                </c:pt>
                <c:pt idx="19">
                  <c:v>45009</c:v>
                </c:pt>
                <c:pt idx="20">
                  <c:v>45012</c:v>
                </c:pt>
              </c:numCache>
            </c:numRef>
          </c:cat>
          <c:val>
            <c:numRef>
              <c:f>GLO!$E$7:$E$27</c:f>
              <c:numCache>
                <c:formatCode>_-[$₱-3409]* #,##0.00_-;\-[$₱-3409]* #,##0.00_-;_-[$₱-3409]* "-"??_-;_-@_-</c:formatCode>
                <c:ptCount val="21"/>
                <c:pt idx="0">
                  <c:v>1863</c:v>
                </c:pt>
                <c:pt idx="1">
                  <c:v>1775</c:v>
                </c:pt>
                <c:pt idx="2">
                  <c:v>1797</c:v>
                </c:pt>
                <c:pt idx="3">
                  <c:v>1800</c:v>
                </c:pt>
                <c:pt idx="4">
                  <c:v>1803</c:v>
                </c:pt>
                <c:pt idx="5">
                  <c:v>1860</c:v>
                </c:pt>
                <c:pt idx="6">
                  <c:v>1835</c:v>
                </c:pt>
                <c:pt idx="7">
                  <c:v>1815</c:v>
                </c:pt>
                <c:pt idx="8">
                  <c:v>1800</c:v>
                </c:pt>
                <c:pt idx="9">
                  <c:v>1772</c:v>
                </c:pt>
                <c:pt idx="10">
                  <c:v>1785</c:v>
                </c:pt>
                <c:pt idx="11">
                  <c:v>1775</c:v>
                </c:pt>
                <c:pt idx="12">
                  <c:v>1754</c:v>
                </c:pt>
                <c:pt idx="13">
                  <c:v>1725</c:v>
                </c:pt>
                <c:pt idx="14">
                  <c:v>1730</c:v>
                </c:pt>
                <c:pt idx="15">
                  <c:v>1722</c:v>
                </c:pt>
                <c:pt idx="16">
                  <c:v>1750</c:v>
                </c:pt>
                <c:pt idx="17">
                  <c:v>1818</c:v>
                </c:pt>
                <c:pt idx="18">
                  <c:v>1804</c:v>
                </c:pt>
                <c:pt idx="19">
                  <c:v>1846</c:v>
                </c:pt>
                <c:pt idx="20">
                  <c:v>1802</c:v>
                </c:pt>
              </c:numCache>
            </c:numRef>
          </c:val>
          <c:smooth val="0"/>
          <c:extLst>
            <c:ext xmlns:c16="http://schemas.microsoft.com/office/drawing/2014/chart" uri="{C3380CC4-5D6E-409C-BE32-E72D297353CC}">
              <c16:uniqueId val="{00000003-DD70-4546-8CCE-F8FCC42F1423}"/>
            </c:ext>
          </c:extLst>
        </c:ser>
        <c:ser>
          <c:idx val="4"/>
          <c:order val="4"/>
          <c:tx>
            <c:strRef>
              <c:f>GLO!$F$6</c:f>
              <c:strCache>
                <c:ptCount val="1"/>
                <c:pt idx="0">
                  <c:v>Close</c:v>
                </c:pt>
              </c:strCache>
            </c:strRef>
          </c:tx>
          <c:spPr>
            <a:ln w="19050" cap="rnd">
              <a:noFill/>
              <a:round/>
            </a:ln>
            <a:effectLst/>
          </c:spPr>
          <c:marker>
            <c:symbol val="none"/>
          </c:marker>
          <c:cat>
            <c:numRef>
              <c:f>GLO!$A$7:$A$27</c:f>
              <c:numCache>
                <c:formatCode>m/d/yyyy</c:formatCode>
                <c:ptCount val="21"/>
                <c:pt idx="0">
                  <c:v>44984</c:v>
                </c:pt>
                <c:pt idx="1">
                  <c:v>44985</c:v>
                </c:pt>
                <c:pt idx="2">
                  <c:v>44986</c:v>
                </c:pt>
                <c:pt idx="3">
                  <c:v>44987</c:v>
                </c:pt>
                <c:pt idx="4">
                  <c:v>44988</c:v>
                </c:pt>
                <c:pt idx="5">
                  <c:v>44991</c:v>
                </c:pt>
                <c:pt idx="6">
                  <c:v>44992</c:v>
                </c:pt>
                <c:pt idx="7">
                  <c:v>44993</c:v>
                </c:pt>
                <c:pt idx="8">
                  <c:v>44994</c:v>
                </c:pt>
                <c:pt idx="9">
                  <c:v>44995</c:v>
                </c:pt>
                <c:pt idx="10">
                  <c:v>44998</c:v>
                </c:pt>
                <c:pt idx="11">
                  <c:v>44999</c:v>
                </c:pt>
                <c:pt idx="12">
                  <c:v>45000</c:v>
                </c:pt>
                <c:pt idx="13">
                  <c:v>45001</c:v>
                </c:pt>
                <c:pt idx="14">
                  <c:v>45002</c:v>
                </c:pt>
                <c:pt idx="15">
                  <c:v>45005</c:v>
                </c:pt>
                <c:pt idx="16">
                  <c:v>45006</c:v>
                </c:pt>
                <c:pt idx="17">
                  <c:v>45007</c:v>
                </c:pt>
                <c:pt idx="18">
                  <c:v>45008</c:v>
                </c:pt>
                <c:pt idx="19">
                  <c:v>45009</c:v>
                </c:pt>
                <c:pt idx="20">
                  <c:v>45012</c:v>
                </c:pt>
              </c:numCache>
            </c:numRef>
          </c:cat>
          <c:val>
            <c:numRef>
              <c:f>GLO!$F$7:$F$27</c:f>
              <c:numCache>
                <c:formatCode>_-[$₱-3409]* #,##0.00_-;\-[$₱-3409]* #,##0.00_-;_-[$₱-3409]* "-"??_-;_-@_-</c:formatCode>
                <c:ptCount val="21"/>
                <c:pt idx="0">
                  <c:v>1871</c:v>
                </c:pt>
                <c:pt idx="1">
                  <c:v>1775</c:v>
                </c:pt>
                <c:pt idx="2">
                  <c:v>1808</c:v>
                </c:pt>
                <c:pt idx="3">
                  <c:v>1807</c:v>
                </c:pt>
                <c:pt idx="4">
                  <c:v>1850</c:v>
                </c:pt>
                <c:pt idx="5">
                  <c:v>1874</c:v>
                </c:pt>
                <c:pt idx="6">
                  <c:v>1850</c:v>
                </c:pt>
                <c:pt idx="7">
                  <c:v>1839</c:v>
                </c:pt>
                <c:pt idx="8">
                  <c:v>1800</c:v>
                </c:pt>
                <c:pt idx="9">
                  <c:v>1820</c:v>
                </c:pt>
                <c:pt idx="10">
                  <c:v>1800</c:v>
                </c:pt>
                <c:pt idx="11">
                  <c:v>1777</c:v>
                </c:pt>
                <c:pt idx="12">
                  <c:v>1758</c:v>
                </c:pt>
                <c:pt idx="13">
                  <c:v>1730</c:v>
                </c:pt>
                <c:pt idx="14">
                  <c:v>1740</c:v>
                </c:pt>
                <c:pt idx="15">
                  <c:v>1745</c:v>
                </c:pt>
                <c:pt idx="16">
                  <c:v>1816</c:v>
                </c:pt>
                <c:pt idx="17">
                  <c:v>1838</c:v>
                </c:pt>
                <c:pt idx="18">
                  <c:v>1848</c:v>
                </c:pt>
                <c:pt idx="19">
                  <c:v>1850</c:v>
                </c:pt>
                <c:pt idx="20">
                  <c:v>1821</c:v>
                </c:pt>
              </c:numCache>
            </c:numRef>
          </c:val>
          <c:smooth val="0"/>
          <c:extLst>
            <c:ext xmlns:c16="http://schemas.microsoft.com/office/drawing/2014/chart" uri="{C3380CC4-5D6E-409C-BE32-E72D297353CC}">
              <c16:uniqueId val="{00000004-DD70-4546-8CCE-F8FCC42F1423}"/>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804886744"/>
        <c:axId val="804885760"/>
      </c:stockChart>
      <c:dateAx>
        <c:axId val="794173032"/>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891336"/>
        <c:crosses val="autoZero"/>
        <c:auto val="1"/>
        <c:lblOffset val="100"/>
        <c:baseTimeUnit val="days"/>
      </c:dateAx>
      <c:valAx>
        <c:axId val="804891336"/>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173032"/>
        <c:crosses val="autoZero"/>
        <c:crossBetween val="between"/>
      </c:valAx>
      <c:valAx>
        <c:axId val="804885760"/>
        <c:scaling>
          <c:orientation val="minMax"/>
        </c:scaling>
        <c:delete val="0"/>
        <c:axPos val="r"/>
        <c:majorGridlines>
          <c:spPr>
            <a:ln w="9525" cap="flat" cmpd="sng" algn="ctr">
              <a:solidFill>
                <a:schemeClr val="tx1">
                  <a:lumMod val="15000"/>
                  <a:lumOff val="85000"/>
                </a:schemeClr>
              </a:solidFill>
              <a:round/>
            </a:ln>
            <a:effectLst/>
          </c:spPr>
        </c:majorGridlines>
        <c:numFmt formatCode="_-[$₱-3409]* #,##0.00_-;\-[$₱-3409]* #,##0.00_-;_-[$₱-3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886744"/>
        <c:crosses val="max"/>
        <c:crossBetween val="between"/>
      </c:valAx>
      <c:dateAx>
        <c:axId val="804886744"/>
        <c:scaling>
          <c:orientation val="minMax"/>
        </c:scaling>
        <c:delete val="1"/>
        <c:axPos val="b"/>
        <c:numFmt formatCode="m/d/yyyy" sourceLinked="1"/>
        <c:majorTickMark val="out"/>
        <c:minorTickMark val="none"/>
        <c:tickLblPos val="nextTo"/>
        <c:crossAx val="804885760"/>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Close Last 12 Months</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spPr>
            <a:gradFill>
              <a:gsLst>
                <a:gs pos="30000">
                  <a:schemeClr val="tx2">
                    <a:lumMod val="50000"/>
                  </a:schemeClr>
                </a:gs>
                <a:gs pos="63000">
                  <a:srgbClr val="475971"/>
                </a:gs>
                <a:gs pos="100000">
                  <a:srgbClr val="667E9E"/>
                </a:gs>
              </a:gsLst>
              <a:lin ang="5400000" scaled="1"/>
            </a:gradFill>
            <a:ln>
              <a:noFill/>
            </a:ln>
            <a:effectLst/>
          </c:spPr>
          <c:val>
            <c:numRef>
              <c:f>GLO!$C$4:$IQ$4</c:f>
              <c:numCache>
                <c:formatCode>_-[$₱-3409]* #,##0.00_-;\-[$₱-3409]* #,##0.00_-;_-[$₱-3409]* "-"??_-;_-@_-</c:formatCode>
                <c:ptCount val="249"/>
                <c:pt idx="0">
                  <c:v>2622</c:v>
                </c:pt>
                <c:pt idx="1">
                  <c:v>2580</c:v>
                </c:pt>
                <c:pt idx="2">
                  <c:v>2580</c:v>
                </c:pt>
                <c:pt idx="3">
                  <c:v>2540</c:v>
                </c:pt>
                <c:pt idx="4">
                  <c:v>2520</c:v>
                </c:pt>
                <c:pt idx="5">
                  <c:v>2498</c:v>
                </c:pt>
                <c:pt idx="6">
                  <c:v>2420</c:v>
                </c:pt>
                <c:pt idx="7">
                  <c:v>2432</c:v>
                </c:pt>
                <c:pt idx="8">
                  <c:v>2354</c:v>
                </c:pt>
                <c:pt idx="9">
                  <c:v>2480</c:v>
                </c:pt>
                <c:pt idx="10">
                  <c:v>2470</c:v>
                </c:pt>
                <c:pt idx="11">
                  <c:v>2420</c:v>
                </c:pt>
                <c:pt idx="12">
                  <c:v>2448</c:v>
                </c:pt>
                <c:pt idx="13">
                  <c:v>2424</c:v>
                </c:pt>
                <c:pt idx="14">
                  <c:v>2472</c:v>
                </c:pt>
                <c:pt idx="15">
                  <c:v>2536</c:v>
                </c:pt>
                <c:pt idx="16">
                  <c:v>2514</c:v>
                </c:pt>
                <c:pt idx="17">
                  <c:v>2430</c:v>
                </c:pt>
                <c:pt idx="18">
                  <c:v>2438</c:v>
                </c:pt>
                <c:pt idx="19">
                  <c:v>2446</c:v>
                </c:pt>
                <c:pt idx="20">
                  <c:v>2348</c:v>
                </c:pt>
                <c:pt idx="21">
                  <c:v>2420</c:v>
                </c:pt>
                <c:pt idx="22">
                  <c:v>2270</c:v>
                </c:pt>
                <c:pt idx="23">
                  <c:v>2274</c:v>
                </c:pt>
                <c:pt idx="24">
                  <c:v>2222</c:v>
                </c:pt>
                <c:pt idx="25">
                  <c:v>2388</c:v>
                </c:pt>
                <c:pt idx="26">
                  <c:v>2464</c:v>
                </c:pt>
                <c:pt idx="27">
                  <c:v>2370</c:v>
                </c:pt>
                <c:pt idx="28">
                  <c:v>2388</c:v>
                </c:pt>
                <c:pt idx="29">
                  <c:v>2338</c:v>
                </c:pt>
                <c:pt idx="30">
                  <c:v>2200</c:v>
                </c:pt>
                <c:pt idx="31">
                  <c:v>2280</c:v>
                </c:pt>
                <c:pt idx="32">
                  <c:v>2408</c:v>
                </c:pt>
                <c:pt idx="33">
                  <c:v>2458</c:v>
                </c:pt>
                <c:pt idx="34">
                  <c:v>2498</c:v>
                </c:pt>
                <c:pt idx="35">
                  <c:v>2506</c:v>
                </c:pt>
                <c:pt idx="36">
                  <c:v>2550</c:v>
                </c:pt>
                <c:pt idx="37">
                  <c:v>2530</c:v>
                </c:pt>
                <c:pt idx="38">
                  <c:v>2544</c:v>
                </c:pt>
                <c:pt idx="39">
                  <c:v>2560</c:v>
                </c:pt>
                <c:pt idx="40">
                  <c:v>2524</c:v>
                </c:pt>
                <c:pt idx="41">
                  <c:v>2588</c:v>
                </c:pt>
                <c:pt idx="42">
                  <c:v>2428</c:v>
                </c:pt>
                <c:pt idx="43">
                  <c:v>2404</c:v>
                </c:pt>
                <c:pt idx="44">
                  <c:v>2350</c:v>
                </c:pt>
                <c:pt idx="45">
                  <c:v>2328</c:v>
                </c:pt>
                <c:pt idx="46">
                  <c:v>2364</c:v>
                </c:pt>
                <c:pt idx="47">
                  <c:v>2394</c:v>
                </c:pt>
                <c:pt idx="48">
                  <c:v>2444</c:v>
                </c:pt>
                <c:pt idx="49">
                  <c:v>2400</c:v>
                </c:pt>
                <c:pt idx="50">
                  <c:v>2364</c:v>
                </c:pt>
                <c:pt idx="51">
                  <c:v>2328</c:v>
                </c:pt>
                <c:pt idx="52">
                  <c:v>2298</c:v>
                </c:pt>
                <c:pt idx="53">
                  <c:v>2266</c:v>
                </c:pt>
                <c:pt idx="54">
                  <c:v>2240</c:v>
                </c:pt>
                <c:pt idx="55">
                  <c:v>2220</c:v>
                </c:pt>
                <c:pt idx="56">
                  <c:v>2092</c:v>
                </c:pt>
                <c:pt idx="57">
                  <c:v>2100</c:v>
                </c:pt>
                <c:pt idx="58">
                  <c:v>2100</c:v>
                </c:pt>
                <c:pt idx="59">
                  <c:v>2080</c:v>
                </c:pt>
                <c:pt idx="60">
                  <c:v>2150</c:v>
                </c:pt>
                <c:pt idx="61">
                  <c:v>2160</c:v>
                </c:pt>
                <c:pt idx="62">
                  <c:v>2280</c:v>
                </c:pt>
                <c:pt idx="63">
                  <c:v>2280</c:v>
                </c:pt>
                <c:pt idx="64">
                  <c:v>2268</c:v>
                </c:pt>
                <c:pt idx="65">
                  <c:v>2180</c:v>
                </c:pt>
                <c:pt idx="66">
                  <c:v>2200</c:v>
                </c:pt>
                <c:pt idx="67">
                  <c:v>2226</c:v>
                </c:pt>
                <c:pt idx="68">
                  <c:v>2240</c:v>
                </c:pt>
                <c:pt idx="69">
                  <c:v>2240</c:v>
                </c:pt>
                <c:pt idx="70">
                  <c:v>2294</c:v>
                </c:pt>
                <c:pt idx="71">
                  <c:v>2276</c:v>
                </c:pt>
                <c:pt idx="72">
                  <c:v>2252</c:v>
                </c:pt>
                <c:pt idx="73">
                  <c:v>2250</c:v>
                </c:pt>
                <c:pt idx="74">
                  <c:v>2294</c:v>
                </c:pt>
                <c:pt idx="75">
                  <c:v>2270</c:v>
                </c:pt>
                <c:pt idx="76">
                  <c:v>2252</c:v>
                </c:pt>
                <c:pt idx="77">
                  <c:v>2242</c:v>
                </c:pt>
                <c:pt idx="78">
                  <c:v>2246</c:v>
                </c:pt>
                <c:pt idx="79">
                  <c:v>2208</c:v>
                </c:pt>
                <c:pt idx="80">
                  <c:v>2190</c:v>
                </c:pt>
                <c:pt idx="81">
                  <c:v>2130</c:v>
                </c:pt>
                <c:pt idx="82">
                  <c:v>2128</c:v>
                </c:pt>
                <c:pt idx="83">
                  <c:v>2100</c:v>
                </c:pt>
                <c:pt idx="84">
                  <c:v>2070</c:v>
                </c:pt>
                <c:pt idx="85">
                  <c:v>2062</c:v>
                </c:pt>
                <c:pt idx="86">
                  <c:v>2020</c:v>
                </c:pt>
                <c:pt idx="87">
                  <c:v>2056</c:v>
                </c:pt>
                <c:pt idx="88">
                  <c:v>2070</c:v>
                </c:pt>
                <c:pt idx="89">
                  <c:v>2060</c:v>
                </c:pt>
                <c:pt idx="90">
                  <c:v>2010</c:v>
                </c:pt>
                <c:pt idx="91">
                  <c:v>2070</c:v>
                </c:pt>
                <c:pt idx="92">
                  <c:v>2032</c:v>
                </c:pt>
                <c:pt idx="93">
                  <c:v>2050</c:v>
                </c:pt>
                <c:pt idx="94">
                  <c:v>2190</c:v>
                </c:pt>
                <c:pt idx="95">
                  <c:v>2240</c:v>
                </c:pt>
                <c:pt idx="96">
                  <c:v>2320</c:v>
                </c:pt>
                <c:pt idx="97">
                  <c:v>2294</c:v>
                </c:pt>
                <c:pt idx="98">
                  <c:v>2332</c:v>
                </c:pt>
                <c:pt idx="99">
                  <c:v>2366</c:v>
                </c:pt>
                <c:pt idx="100">
                  <c:v>2360</c:v>
                </c:pt>
                <c:pt idx="101">
                  <c:v>2300</c:v>
                </c:pt>
                <c:pt idx="102">
                  <c:v>2300</c:v>
                </c:pt>
                <c:pt idx="103">
                  <c:v>2264</c:v>
                </c:pt>
                <c:pt idx="104">
                  <c:v>2268</c:v>
                </c:pt>
                <c:pt idx="105">
                  <c:v>2220</c:v>
                </c:pt>
                <c:pt idx="106">
                  <c:v>2200</c:v>
                </c:pt>
                <c:pt idx="107">
                  <c:v>2098</c:v>
                </c:pt>
                <c:pt idx="108">
                  <c:v>2140</c:v>
                </c:pt>
                <c:pt idx="109">
                  <c:v>2194</c:v>
                </c:pt>
                <c:pt idx="110">
                  <c:v>2184</c:v>
                </c:pt>
                <c:pt idx="111">
                  <c:v>2168</c:v>
                </c:pt>
                <c:pt idx="112">
                  <c:v>2146</c:v>
                </c:pt>
                <c:pt idx="113">
                  <c:v>2124</c:v>
                </c:pt>
                <c:pt idx="114">
                  <c:v>2090</c:v>
                </c:pt>
                <c:pt idx="115">
                  <c:v>2130</c:v>
                </c:pt>
                <c:pt idx="116">
                  <c:v>2140</c:v>
                </c:pt>
                <c:pt idx="117">
                  <c:v>2170</c:v>
                </c:pt>
                <c:pt idx="118">
                  <c:v>2178</c:v>
                </c:pt>
                <c:pt idx="119">
                  <c:v>2118</c:v>
                </c:pt>
                <c:pt idx="120">
                  <c:v>2140</c:v>
                </c:pt>
                <c:pt idx="121">
                  <c:v>2180</c:v>
                </c:pt>
                <c:pt idx="122">
                  <c:v>2130</c:v>
                </c:pt>
                <c:pt idx="123">
                  <c:v>2142</c:v>
                </c:pt>
                <c:pt idx="124">
                  <c:v>2174</c:v>
                </c:pt>
                <c:pt idx="125">
                  <c:v>2174</c:v>
                </c:pt>
                <c:pt idx="126">
                  <c:v>2178</c:v>
                </c:pt>
                <c:pt idx="127">
                  <c:v>2110</c:v>
                </c:pt>
                <c:pt idx="128">
                  <c:v>2084</c:v>
                </c:pt>
                <c:pt idx="129">
                  <c:v>2030</c:v>
                </c:pt>
                <c:pt idx="130">
                  <c:v>1998</c:v>
                </c:pt>
                <c:pt idx="131">
                  <c:v>2150</c:v>
                </c:pt>
                <c:pt idx="132">
                  <c:v>2218</c:v>
                </c:pt>
                <c:pt idx="133">
                  <c:v>2200</c:v>
                </c:pt>
                <c:pt idx="134">
                  <c:v>2160</c:v>
                </c:pt>
                <c:pt idx="135">
                  <c:v>2170</c:v>
                </c:pt>
                <c:pt idx="136">
                  <c:v>2230</c:v>
                </c:pt>
                <c:pt idx="137">
                  <c:v>2220</c:v>
                </c:pt>
                <c:pt idx="138">
                  <c:v>2170</c:v>
                </c:pt>
                <c:pt idx="139">
                  <c:v>2200</c:v>
                </c:pt>
                <c:pt idx="140">
                  <c:v>2200</c:v>
                </c:pt>
                <c:pt idx="141">
                  <c:v>2306</c:v>
                </c:pt>
                <c:pt idx="142">
                  <c:v>2400</c:v>
                </c:pt>
                <c:pt idx="143">
                  <c:v>2478</c:v>
                </c:pt>
                <c:pt idx="144">
                  <c:v>2330</c:v>
                </c:pt>
                <c:pt idx="145">
                  <c:v>2296</c:v>
                </c:pt>
                <c:pt idx="146">
                  <c:v>2338</c:v>
                </c:pt>
                <c:pt idx="147">
                  <c:v>2310</c:v>
                </c:pt>
                <c:pt idx="148">
                  <c:v>2320</c:v>
                </c:pt>
                <c:pt idx="149">
                  <c:v>2322</c:v>
                </c:pt>
                <c:pt idx="150">
                  <c:v>2230</c:v>
                </c:pt>
                <c:pt idx="151">
                  <c:v>2260</c:v>
                </c:pt>
                <c:pt idx="152">
                  <c:v>2300</c:v>
                </c:pt>
                <c:pt idx="153">
                  <c:v>2304</c:v>
                </c:pt>
                <c:pt idx="154">
                  <c:v>2270</c:v>
                </c:pt>
                <c:pt idx="155">
                  <c:v>2298</c:v>
                </c:pt>
                <c:pt idx="156">
                  <c:v>2292</c:v>
                </c:pt>
                <c:pt idx="157">
                  <c:v>2300</c:v>
                </c:pt>
                <c:pt idx="158">
                  <c:v>2212</c:v>
                </c:pt>
                <c:pt idx="159">
                  <c:v>2230</c:v>
                </c:pt>
                <c:pt idx="160">
                  <c:v>2222</c:v>
                </c:pt>
                <c:pt idx="161">
                  <c:v>2222</c:v>
                </c:pt>
                <c:pt idx="162">
                  <c:v>2214</c:v>
                </c:pt>
                <c:pt idx="163">
                  <c:v>2224</c:v>
                </c:pt>
                <c:pt idx="164">
                  <c:v>2222</c:v>
                </c:pt>
                <c:pt idx="165">
                  <c:v>2210</c:v>
                </c:pt>
                <c:pt idx="166">
                  <c:v>2210</c:v>
                </c:pt>
                <c:pt idx="167">
                  <c:v>2240</c:v>
                </c:pt>
                <c:pt idx="168">
                  <c:v>2284</c:v>
                </c:pt>
                <c:pt idx="169">
                  <c:v>2300</c:v>
                </c:pt>
                <c:pt idx="170">
                  <c:v>2350</c:v>
                </c:pt>
                <c:pt idx="171">
                  <c:v>2280</c:v>
                </c:pt>
                <c:pt idx="172">
                  <c:v>2190</c:v>
                </c:pt>
                <c:pt idx="173">
                  <c:v>2202</c:v>
                </c:pt>
                <c:pt idx="174">
                  <c:v>2182</c:v>
                </c:pt>
                <c:pt idx="175">
                  <c:v>2160</c:v>
                </c:pt>
                <c:pt idx="176">
                  <c:v>2150</c:v>
                </c:pt>
                <c:pt idx="177">
                  <c:v>2158</c:v>
                </c:pt>
                <c:pt idx="178">
                  <c:v>2224</c:v>
                </c:pt>
                <c:pt idx="179">
                  <c:v>2196</c:v>
                </c:pt>
                <c:pt idx="180">
                  <c:v>2070</c:v>
                </c:pt>
                <c:pt idx="181">
                  <c:v>2150</c:v>
                </c:pt>
                <c:pt idx="182">
                  <c:v>2180</c:v>
                </c:pt>
                <c:pt idx="183">
                  <c:v>2210</c:v>
                </c:pt>
                <c:pt idx="184">
                  <c:v>2198</c:v>
                </c:pt>
                <c:pt idx="185">
                  <c:v>2194</c:v>
                </c:pt>
                <c:pt idx="186">
                  <c:v>2168</c:v>
                </c:pt>
                <c:pt idx="187">
                  <c:v>2236</c:v>
                </c:pt>
                <c:pt idx="188">
                  <c:v>2180</c:v>
                </c:pt>
                <c:pt idx="189">
                  <c:v>2220</c:v>
                </c:pt>
                <c:pt idx="190">
                  <c:v>2218</c:v>
                </c:pt>
                <c:pt idx="191">
                  <c:v>2164</c:v>
                </c:pt>
                <c:pt idx="192">
                  <c:v>2126</c:v>
                </c:pt>
                <c:pt idx="193">
                  <c:v>2132</c:v>
                </c:pt>
                <c:pt idx="194">
                  <c:v>2114</c:v>
                </c:pt>
                <c:pt idx="195">
                  <c:v>2060</c:v>
                </c:pt>
                <c:pt idx="196">
                  <c:v>2060</c:v>
                </c:pt>
                <c:pt idx="197">
                  <c:v>2098</c:v>
                </c:pt>
                <c:pt idx="198">
                  <c:v>2102</c:v>
                </c:pt>
                <c:pt idx="199">
                  <c:v>2074</c:v>
                </c:pt>
                <c:pt idx="200">
                  <c:v>2120</c:v>
                </c:pt>
                <c:pt idx="201">
                  <c:v>2156</c:v>
                </c:pt>
                <c:pt idx="202">
                  <c:v>2080</c:v>
                </c:pt>
                <c:pt idx="203">
                  <c:v>2042</c:v>
                </c:pt>
                <c:pt idx="204">
                  <c:v>2120</c:v>
                </c:pt>
                <c:pt idx="205">
                  <c:v>2150</c:v>
                </c:pt>
                <c:pt idx="206">
                  <c:v>2146</c:v>
                </c:pt>
                <c:pt idx="207">
                  <c:v>2152</c:v>
                </c:pt>
                <c:pt idx="208">
                  <c:v>2160</c:v>
                </c:pt>
                <c:pt idx="209">
                  <c:v>2020</c:v>
                </c:pt>
                <c:pt idx="210">
                  <c:v>2150</c:v>
                </c:pt>
                <c:pt idx="211">
                  <c:v>2170</c:v>
                </c:pt>
                <c:pt idx="212">
                  <c:v>2128</c:v>
                </c:pt>
                <c:pt idx="213">
                  <c:v>2150</c:v>
                </c:pt>
                <c:pt idx="214">
                  <c:v>2114</c:v>
                </c:pt>
                <c:pt idx="215">
                  <c:v>2090</c:v>
                </c:pt>
                <c:pt idx="216">
                  <c:v>2080</c:v>
                </c:pt>
                <c:pt idx="217">
                  <c:v>2016</c:v>
                </c:pt>
                <c:pt idx="218">
                  <c:v>2000</c:v>
                </c:pt>
                <c:pt idx="219">
                  <c:v>1990</c:v>
                </c:pt>
                <c:pt idx="220">
                  <c:v>1979</c:v>
                </c:pt>
                <c:pt idx="221">
                  <c:v>1970</c:v>
                </c:pt>
                <c:pt idx="222">
                  <c:v>2040</c:v>
                </c:pt>
                <c:pt idx="223">
                  <c:v>2020</c:v>
                </c:pt>
                <c:pt idx="224">
                  <c:v>1990</c:v>
                </c:pt>
                <c:pt idx="225">
                  <c:v>1939</c:v>
                </c:pt>
                <c:pt idx="226">
                  <c:v>1920</c:v>
                </c:pt>
                <c:pt idx="227">
                  <c:v>1920</c:v>
                </c:pt>
                <c:pt idx="228">
                  <c:v>1871</c:v>
                </c:pt>
                <c:pt idx="229">
                  <c:v>1775</c:v>
                </c:pt>
                <c:pt idx="230">
                  <c:v>1808</c:v>
                </c:pt>
                <c:pt idx="231">
                  <c:v>1807</c:v>
                </c:pt>
                <c:pt idx="232">
                  <c:v>1850</c:v>
                </c:pt>
                <c:pt idx="233">
                  <c:v>1874</c:v>
                </c:pt>
                <c:pt idx="234">
                  <c:v>1850</c:v>
                </c:pt>
                <c:pt idx="235">
                  <c:v>1839</c:v>
                </c:pt>
                <c:pt idx="236">
                  <c:v>1800</c:v>
                </c:pt>
                <c:pt idx="237">
                  <c:v>1820</c:v>
                </c:pt>
                <c:pt idx="238">
                  <c:v>1800</c:v>
                </c:pt>
                <c:pt idx="239">
                  <c:v>1777</c:v>
                </c:pt>
                <c:pt idx="240">
                  <c:v>1758</c:v>
                </c:pt>
                <c:pt idx="241">
                  <c:v>1730</c:v>
                </c:pt>
                <c:pt idx="242">
                  <c:v>1740</c:v>
                </c:pt>
                <c:pt idx="243">
                  <c:v>1745</c:v>
                </c:pt>
                <c:pt idx="244">
                  <c:v>1816</c:v>
                </c:pt>
                <c:pt idx="245">
                  <c:v>1838</c:v>
                </c:pt>
                <c:pt idx="246">
                  <c:v>1848</c:v>
                </c:pt>
                <c:pt idx="247">
                  <c:v>1850</c:v>
                </c:pt>
                <c:pt idx="248">
                  <c:v>1821</c:v>
                </c:pt>
              </c:numCache>
            </c:numRef>
          </c:val>
          <c:extLst>
            <c:ext xmlns:c16="http://schemas.microsoft.com/office/drawing/2014/chart" uri="{C3380CC4-5D6E-409C-BE32-E72D297353CC}">
              <c16:uniqueId val="{00000000-218A-422C-A6FC-C70E0422A9AA}"/>
            </c:ext>
          </c:extLst>
        </c:ser>
        <c:dLbls>
          <c:showLegendKey val="0"/>
          <c:showVal val="0"/>
          <c:showCatName val="0"/>
          <c:showSerName val="0"/>
          <c:showPercent val="0"/>
          <c:showBubbleSize val="0"/>
        </c:dLbls>
        <c:axId val="847733296"/>
        <c:axId val="847733624"/>
      </c:areaChart>
      <c:catAx>
        <c:axId val="847733296"/>
        <c:scaling>
          <c:orientation val="minMax"/>
        </c:scaling>
        <c:delete val="1"/>
        <c:axPos val="b"/>
        <c:majorTickMark val="out"/>
        <c:minorTickMark val="none"/>
        <c:tickLblPos val="nextTo"/>
        <c:crossAx val="847733624"/>
        <c:crosses val="autoZero"/>
        <c:auto val="1"/>
        <c:lblAlgn val="ctr"/>
        <c:lblOffset val="100"/>
        <c:noMultiLvlLbl val="0"/>
      </c:catAx>
      <c:valAx>
        <c:axId val="847733624"/>
        <c:scaling>
          <c:orientation val="minMax"/>
        </c:scaling>
        <c:delete val="0"/>
        <c:axPos val="l"/>
        <c:majorGridlines>
          <c:spPr>
            <a:ln w="9525" cap="flat" cmpd="sng" algn="ctr">
              <a:solidFill>
                <a:schemeClr val="tx1">
                  <a:lumMod val="15000"/>
                  <a:lumOff val="85000"/>
                </a:schemeClr>
              </a:solidFill>
              <a:round/>
            </a:ln>
            <a:effectLst/>
          </c:spPr>
        </c:majorGridlines>
        <c:numFmt formatCode="_-[$₱-3409]* #,##0.00_-;\-[$₱-3409]* #,##0.00_-;_-[$₱-3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73329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DMC!$B$1</c:f>
          <c:strCache>
            <c:ptCount val="1"/>
            <c:pt idx="0">
              <c:v>DMCI HOLDINGS INC. (XPHS:DMC)</c:v>
            </c:pt>
          </c:strCache>
        </c:strRef>
      </c:tx>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DMC!$B$6</c:f>
              <c:strCache>
                <c:ptCount val="1"/>
                <c:pt idx="0">
                  <c:v>Volume</c:v>
                </c:pt>
              </c:strCache>
            </c:strRef>
          </c:tx>
          <c:spPr>
            <a:solidFill>
              <a:schemeClr val="accent1"/>
            </a:solidFill>
            <a:ln w="19050">
              <a:noFill/>
            </a:ln>
            <a:effectLst/>
          </c:spPr>
          <c:invertIfNegative val="0"/>
          <c:cat>
            <c:numRef>
              <c:f>DMC!$A$7:$A$27</c:f>
              <c:numCache>
                <c:formatCode>m/d/yyyy</c:formatCode>
                <c:ptCount val="21"/>
                <c:pt idx="0">
                  <c:v>44984</c:v>
                </c:pt>
                <c:pt idx="1">
                  <c:v>44985</c:v>
                </c:pt>
                <c:pt idx="2">
                  <c:v>44986</c:v>
                </c:pt>
                <c:pt idx="3">
                  <c:v>44987</c:v>
                </c:pt>
                <c:pt idx="4">
                  <c:v>44988</c:v>
                </c:pt>
                <c:pt idx="5">
                  <c:v>44991</c:v>
                </c:pt>
                <c:pt idx="6">
                  <c:v>44992</c:v>
                </c:pt>
                <c:pt idx="7">
                  <c:v>44993</c:v>
                </c:pt>
                <c:pt idx="8">
                  <c:v>44994</c:v>
                </c:pt>
                <c:pt idx="9">
                  <c:v>44995</c:v>
                </c:pt>
                <c:pt idx="10">
                  <c:v>44998</c:v>
                </c:pt>
                <c:pt idx="11">
                  <c:v>44999</c:v>
                </c:pt>
                <c:pt idx="12">
                  <c:v>45000</c:v>
                </c:pt>
                <c:pt idx="13">
                  <c:v>45001</c:v>
                </c:pt>
                <c:pt idx="14">
                  <c:v>45002</c:v>
                </c:pt>
                <c:pt idx="15">
                  <c:v>45005</c:v>
                </c:pt>
                <c:pt idx="16">
                  <c:v>45006</c:v>
                </c:pt>
                <c:pt idx="17">
                  <c:v>45007</c:v>
                </c:pt>
                <c:pt idx="18">
                  <c:v>45008</c:v>
                </c:pt>
                <c:pt idx="19">
                  <c:v>45009</c:v>
                </c:pt>
                <c:pt idx="20">
                  <c:v>45012</c:v>
                </c:pt>
              </c:numCache>
            </c:numRef>
          </c:cat>
          <c:val>
            <c:numRef>
              <c:f>DMC!$B$7:$B$27</c:f>
              <c:numCache>
                <c:formatCode>#,##0</c:formatCode>
                <c:ptCount val="21"/>
                <c:pt idx="0">
                  <c:v>2717500</c:v>
                </c:pt>
                <c:pt idx="1">
                  <c:v>6289300</c:v>
                </c:pt>
                <c:pt idx="2">
                  <c:v>2406600</c:v>
                </c:pt>
                <c:pt idx="3">
                  <c:v>3793000</c:v>
                </c:pt>
                <c:pt idx="4">
                  <c:v>4872700</c:v>
                </c:pt>
                <c:pt idx="5">
                  <c:v>1824100</c:v>
                </c:pt>
                <c:pt idx="6">
                  <c:v>1599500</c:v>
                </c:pt>
                <c:pt idx="7">
                  <c:v>1864400</c:v>
                </c:pt>
                <c:pt idx="8">
                  <c:v>2265000</c:v>
                </c:pt>
                <c:pt idx="9">
                  <c:v>2482300</c:v>
                </c:pt>
                <c:pt idx="10">
                  <c:v>4108000</c:v>
                </c:pt>
                <c:pt idx="11">
                  <c:v>3717700</c:v>
                </c:pt>
                <c:pt idx="12">
                  <c:v>2044500</c:v>
                </c:pt>
                <c:pt idx="13">
                  <c:v>2226600</c:v>
                </c:pt>
                <c:pt idx="14">
                  <c:v>5903300</c:v>
                </c:pt>
                <c:pt idx="15">
                  <c:v>6053600</c:v>
                </c:pt>
                <c:pt idx="16">
                  <c:v>11360200</c:v>
                </c:pt>
                <c:pt idx="17">
                  <c:v>2657800</c:v>
                </c:pt>
                <c:pt idx="18">
                  <c:v>5756800</c:v>
                </c:pt>
                <c:pt idx="19">
                  <c:v>3394200</c:v>
                </c:pt>
                <c:pt idx="20">
                  <c:v>3844100</c:v>
                </c:pt>
              </c:numCache>
            </c:numRef>
          </c:val>
          <c:extLst>
            <c:ext xmlns:c16="http://schemas.microsoft.com/office/drawing/2014/chart" uri="{C3380CC4-5D6E-409C-BE32-E72D297353CC}">
              <c16:uniqueId val="{00000000-0883-441E-B4E0-F4A731CC81DC}"/>
            </c:ext>
          </c:extLst>
        </c:ser>
        <c:dLbls>
          <c:showLegendKey val="0"/>
          <c:showVal val="0"/>
          <c:showCatName val="0"/>
          <c:showSerName val="0"/>
          <c:showPercent val="0"/>
          <c:showBubbleSize val="0"/>
        </c:dLbls>
        <c:gapWidth val="150"/>
        <c:axId val="423940704"/>
        <c:axId val="423939064"/>
      </c:barChart>
      <c:stockChart>
        <c:ser>
          <c:idx val="1"/>
          <c:order val="1"/>
          <c:tx>
            <c:strRef>
              <c:f>DMC!$C$6</c:f>
              <c:strCache>
                <c:ptCount val="1"/>
                <c:pt idx="0">
                  <c:v>Open</c:v>
                </c:pt>
              </c:strCache>
            </c:strRef>
          </c:tx>
          <c:spPr>
            <a:ln w="19050" cap="rnd">
              <a:noFill/>
              <a:round/>
            </a:ln>
            <a:effectLst/>
          </c:spPr>
          <c:marker>
            <c:symbol val="none"/>
          </c:marker>
          <c:cat>
            <c:numRef>
              <c:f>DMC!$A$7:$A$27</c:f>
              <c:numCache>
                <c:formatCode>m/d/yyyy</c:formatCode>
                <c:ptCount val="21"/>
                <c:pt idx="0">
                  <c:v>44984</c:v>
                </c:pt>
                <c:pt idx="1">
                  <c:v>44985</c:v>
                </c:pt>
                <c:pt idx="2">
                  <c:v>44986</c:v>
                </c:pt>
                <c:pt idx="3">
                  <c:v>44987</c:v>
                </c:pt>
                <c:pt idx="4">
                  <c:v>44988</c:v>
                </c:pt>
                <c:pt idx="5">
                  <c:v>44991</c:v>
                </c:pt>
                <c:pt idx="6">
                  <c:v>44992</c:v>
                </c:pt>
                <c:pt idx="7">
                  <c:v>44993</c:v>
                </c:pt>
                <c:pt idx="8">
                  <c:v>44994</c:v>
                </c:pt>
                <c:pt idx="9">
                  <c:v>44995</c:v>
                </c:pt>
                <c:pt idx="10">
                  <c:v>44998</c:v>
                </c:pt>
                <c:pt idx="11">
                  <c:v>44999</c:v>
                </c:pt>
                <c:pt idx="12">
                  <c:v>45000</c:v>
                </c:pt>
                <c:pt idx="13">
                  <c:v>45001</c:v>
                </c:pt>
                <c:pt idx="14">
                  <c:v>45002</c:v>
                </c:pt>
                <c:pt idx="15">
                  <c:v>45005</c:v>
                </c:pt>
                <c:pt idx="16">
                  <c:v>45006</c:v>
                </c:pt>
                <c:pt idx="17">
                  <c:v>45007</c:v>
                </c:pt>
                <c:pt idx="18">
                  <c:v>45008</c:v>
                </c:pt>
                <c:pt idx="19">
                  <c:v>45009</c:v>
                </c:pt>
                <c:pt idx="20">
                  <c:v>45012</c:v>
                </c:pt>
              </c:numCache>
            </c:numRef>
          </c:cat>
          <c:val>
            <c:numRef>
              <c:f>DMC!$C$7:$C$27</c:f>
              <c:numCache>
                <c:formatCode>_-[$₱-3409]* #,##0.00_-;\-[$₱-3409]* #,##0.00_-;_-[$₱-3409]* "-"??_-;_-@_-</c:formatCode>
                <c:ptCount val="21"/>
                <c:pt idx="0">
                  <c:v>11</c:v>
                </c:pt>
                <c:pt idx="1">
                  <c:v>10.92</c:v>
                </c:pt>
                <c:pt idx="2">
                  <c:v>10.68</c:v>
                </c:pt>
                <c:pt idx="3">
                  <c:v>10.78</c:v>
                </c:pt>
                <c:pt idx="4">
                  <c:v>10.9</c:v>
                </c:pt>
                <c:pt idx="5">
                  <c:v>11.2</c:v>
                </c:pt>
                <c:pt idx="6">
                  <c:v>11.42</c:v>
                </c:pt>
                <c:pt idx="7">
                  <c:v>11.24</c:v>
                </c:pt>
                <c:pt idx="8">
                  <c:v>11.06</c:v>
                </c:pt>
                <c:pt idx="9">
                  <c:v>10.92</c:v>
                </c:pt>
                <c:pt idx="10">
                  <c:v>11</c:v>
                </c:pt>
                <c:pt idx="11">
                  <c:v>11.26</c:v>
                </c:pt>
                <c:pt idx="12">
                  <c:v>11.08</c:v>
                </c:pt>
                <c:pt idx="13">
                  <c:v>11.16</c:v>
                </c:pt>
                <c:pt idx="14">
                  <c:v>11.08</c:v>
                </c:pt>
                <c:pt idx="15">
                  <c:v>11.56</c:v>
                </c:pt>
                <c:pt idx="16">
                  <c:v>11.58</c:v>
                </c:pt>
                <c:pt idx="17">
                  <c:v>11.66</c:v>
                </c:pt>
                <c:pt idx="18">
                  <c:v>11.5</c:v>
                </c:pt>
                <c:pt idx="19">
                  <c:v>11.18</c:v>
                </c:pt>
                <c:pt idx="20">
                  <c:v>11.02</c:v>
                </c:pt>
              </c:numCache>
            </c:numRef>
          </c:val>
          <c:smooth val="0"/>
          <c:extLst>
            <c:ext xmlns:c16="http://schemas.microsoft.com/office/drawing/2014/chart" uri="{C3380CC4-5D6E-409C-BE32-E72D297353CC}">
              <c16:uniqueId val="{00000001-0883-441E-B4E0-F4A731CC81DC}"/>
            </c:ext>
          </c:extLst>
        </c:ser>
        <c:ser>
          <c:idx val="2"/>
          <c:order val="2"/>
          <c:tx>
            <c:strRef>
              <c:f>DMC!$D$6</c:f>
              <c:strCache>
                <c:ptCount val="1"/>
                <c:pt idx="0">
                  <c:v>High</c:v>
                </c:pt>
              </c:strCache>
            </c:strRef>
          </c:tx>
          <c:spPr>
            <a:ln w="19050" cap="rnd">
              <a:noFill/>
              <a:round/>
            </a:ln>
            <a:effectLst/>
          </c:spPr>
          <c:marker>
            <c:symbol val="none"/>
          </c:marker>
          <c:cat>
            <c:numRef>
              <c:f>DMC!$A$7:$A$27</c:f>
              <c:numCache>
                <c:formatCode>m/d/yyyy</c:formatCode>
                <c:ptCount val="21"/>
                <c:pt idx="0">
                  <c:v>44984</c:v>
                </c:pt>
                <c:pt idx="1">
                  <c:v>44985</c:v>
                </c:pt>
                <c:pt idx="2">
                  <c:v>44986</c:v>
                </c:pt>
                <c:pt idx="3">
                  <c:v>44987</c:v>
                </c:pt>
                <c:pt idx="4">
                  <c:v>44988</c:v>
                </c:pt>
                <c:pt idx="5">
                  <c:v>44991</c:v>
                </c:pt>
                <c:pt idx="6">
                  <c:v>44992</c:v>
                </c:pt>
                <c:pt idx="7">
                  <c:v>44993</c:v>
                </c:pt>
                <c:pt idx="8">
                  <c:v>44994</c:v>
                </c:pt>
                <c:pt idx="9">
                  <c:v>44995</c:v>
                </c:pt>
                <c:pt idx="10">
                  <c:v>44998</c:v>
                </c:pt>
                <c:pt idx="11">
                  <c:v>44999</c:v>
                </c:pt>
                <c:pt idx="12">
                  <c:v>45000</c:v>
                </c:pt>
                <c:pt idx="13">
                  <c:v>45001</c:v>
                </c:pt>
                <c:pt idx="14">
                  <c:v>45002</c:v>
                </c:pt>
                <c:pt idx="15">
                  <c:v>45005</c:v>
                </c:pt>
                <c:pt idx="16">
                  <c:v>45006</c:v>
                </c:pt>
                <c:pt idx="17">
                  <c:v>45007</c:v>
                </c:pt>
                <c:pt idx="18">
                  <c:v>45008</c:v>
                </c:pt>
                <c:pt idx="19">
                  <c:v>45009</c:v>
                </c:pt>
                <c:pt idx="20">
                  <c:v>45012</c:v>
                </c:pt>
              </c:numCache>
            </c:numRef>
          </c:cat>
          <c:val>
            <c:numRef>
              <c:f>DMC!$D$7:$D$27</c:f>
              <c:numCache>
                <c:formatCode>_-[$₱-3409]* #,##0.00_-;\-[$₱-3409]* #,##0.00_-;_-[$₱-3409]* "-"??_-;_-@_-</c:formatCode>
                <c:ptCount val="21"/>
                <c:pt idx="0">
                  <c:v>11.08</c:v>
                </c:pt>
                <c:pt idx="1">
                  <c:v>10.92</c:v>
                </c:pt>
                <c:pt idx="2">
                  <c:v>10.86</c:v>
                </c:pt>
                <c:pt idx="3">
                  <c:v>10.9</c:v>
                </c:pt>
                <c:pt idx="4">
                  <c:v>11.3</c:v>
                </c:pt>
                <c:pt idx="5">
                  <c:v>11.44</c:v>
                </c:pt>
                <c:pt idx="6">
                  <c:v>11.42</c:v>
                </c:pt>
                <c:pt idx="7">
                  <c:v>11.24</c:v>
                </c:pt>
                <c:pt idx="8">
                  <c:v>11.1</c:v>
                </c:pt>
                <c:pt idx="9">
                  <c:v>11.08</c:v>
                </c:pt>
                <c:pt idx="10">
                  <c:v>11.26</c:v>
                </c:pt>
                <c:pt idx="11">
                  <c:v>11.3</c:v>
                </c:pt>
                <c:pt idx="12">
                  <c:v>11.18</c:v>
                </c:pt>
                <c:pt idx="13">
                  <c:v>11.18</c:v>
                </c:pt>
                <c:pt idx="14">
                  <c:v>11.62</c:v>
                </c:pt>
                <c:pt idx="15">
                  <c:v>11.64</c:v>
                </c:pt>
                <c:pt idx="16">
                  <c:v>11.76</c:v>
                </c:pt>
                <c:pt idx="17">
                  <c:v>11.72</c:v>
                </c:pt>
                <c:pt idx="18">
                  <c:v>11.62</c:v>
                </c:pt>
                <c:pt idx="19">
                  <c:v>11.4</c:v>
                </c:pt>
                <c:pt idx="20">
                  <c:v>11.36</c:v>
                </c:pt>
              </c:numCache>
            </c:numRef>
          </c:val>
          <c:smooth val="0"/>
          <c:extLst>
            <c:ext xmlns:c16="http://schemas.microsoft.com/office/drawing/2014/chart" uri="{C3380CC4-5D6E-409C-BE32-E72D297353CC}">
              <c16:uniqueId val="{00000002-0883-441E-B4E0-F4A731CC81DC}"/>
            </c:ext>
          </c:extLst>
        </c:ser>
        <c:ser>
          <c:idx val="3"/>
          <c:order val="3"/>
          <c:tx>
            <c:strRef>
              <c:f>DMC!$E$6</c:f>
              <c:strCache>
                <c:ptCount val="1"/>
                <c:pt idx="0">
                  <c:v>Low</c:v>
                </c:pt>
              </c:strCache>
            </c:strRef>
          </c:tx>
          <c:spPr>
            <a:ln w="19050" cap="rnd">
              <a:noFill/>
              <a:round/>
            </a:ln>
            <a:effectLst/>
          </c:spPr>
          <c:marker>
            <c:symbol val="none"/>
          </c:marker>
          <c:cat>
            <c:numRef>
              <c:f>DMC!$A$7:$A$27</c:f>
              <c:numCache>
                <c:formatCode>m/d/yyyy</c:formatCode>
                <c:ptCount val="21"/>
                <c:pt idx="0">
                  <c:v>44984</c:v>
                </c:pt>
                <c:pt idx="1">
                  <c:v>44985</c:v>
                </c:pt>
                <c:pt idx="2">
                  <c:v>44986</c:v>
                </c:pt>
                <c:pt idx="3">
                  <c:v>44987</c:v>
                </c:pt>
                <c:pt idx="4">
                  <c:v>44988</c:v>
                </c:pt>
                <c:pt idx="5">
                  <c:v>44991</c:v>
                </c:pt>
                <c:pt idx="6">
                  <c:v>44992</c:v>
                </c:pt>
                <c:pt idx="7">
                  <c:v>44993</c:v>
                </c:pt>
                <c:pt idx="8">
                  <c:v>44994</c:v>
                </c:pt>
                <c:pt idx="9">
                  <c:v>44995</c:v>
                </c:pt>
                <c:pt idx="10">
                  <c:v>44998</c:v>
                </c:pt>
                <c:pt idx="11">
                  <c:v>44999</c:v>
                </c:pt>
                <c:pt idx="12">
                  <c:v>45000</c:v>
                </c:pt>
                <c:pt idx="13">
                  <c:v>45001</c:v>
                </c:pt>
                <c:pt idx="14">
                  <c:v>45002</c:v>
                </c:pt>
                <c:pt idx="15">
                  <c:v>45005</c:v>
                </c:pt>
                <c:pt idx="16">
                  <c:v>45006</c:v>
                </c:pt>
                <c:pt idx="17">
                  <c:v>45007</c:v>
                </c:pt>
                <c:pt idx="18">
                  <c:v>45008</c:v>
                </c:pt>
                <c:pt idx="19">
                  <c:v>45009</c:v>
                </c:pt>
                <c:pt idx="20">
                  <c:v>45012</c:v>
                </c:pt>
              </c:numCache>
            </c:numRef>
          </c:cat>
          <c:val>
            <c:numRef>
              <c:f>DMC!$E$7:$E$27</c:f>
              <c:numCache>
                <c:formatCode>_-[$₱-3409]* #,##0.00_-;\-[$₱-3409]* #,##0.00_-;_-[$₱-3409]* "-"??_-;_-@_-</c:formatCode>
                <c:ptCount val="21"/>
                <c:pt idx="0">
                  <c:v>10.8</c:v>
                </c:pt>
                <c:pt idx="1">
                  <c:v>10.5</c:v>
                </c:pt>
                <c:pt idx="2">
                  <c:v>10.58</c:v>
                </c:pt>
                <c:pt idx="3">
                  <c:v>10.62</c:v>
                </c:pt>
                <c:pt idx="4">
                  <c:v>10.82</c:v>
                </c:pt>
                <c:pt idx="5">
                  <c:v>11.2</c:v>
                </c:pt>
                <c:pt idx="6">
                  <c:v>11.2</c:v>
                </c:pt>
                <c:pt idx="7">
                  <c:v>10.98</c:v>
                </c:pt>
                <c:pt idx="8">
                  <c:v>10.9</c:v>
                </c:pt>
                <c:pt idx="9">
                  <c:v>10.9</c:v>
                </c:pt>
                <c:pt idx="10">
                  <c:v>10.88</c:v>
                </c:pt>
                <c:pt idx="11">
                  <c:v>11</c:v>
                </c:pt>
                <c:pt idx="12">
                  <c:v>10.92</c:v>
                </c:pt>
                <c:pt idx="13">
                  <c:v>10.74</c:v>
                </c:pt>
                <c:pt idx="14">
                  <c:v>11.02</c:v>
                </c:pt>
                <c:pt idx="15">
                  <c:v>11.14</c:v>
                </c:pt>
                <c:pt idx="16">
                  <c:v>11.5</c:v>
                </c:pt>
                <c:pt idx="17">
                  <c:v>11.52</c:v>
                </c:pt>
                <c:pt idx="18">
                  <c:v>11.12</c:v>
                </c:pt>
                <c:pt idx="19">
                  <c:v>11</c:v>
                </c:pt>
                <c:pt idx="20">
                  <c:v>11</c:v>
                </c:pt>
              </c:numCache>
            </c:numRef>
          </c:val>
          <c:smooth val="0"/>
          <c:extLst>
            <c:ext xmlns:c16="http://schemas.microsoft.com/office/drawing/2014/chart" uri="{C3380CC4-5D6E-409C-BE32-E72D297353CC}">
              <c16:uniqueId val="{00000003-0883-441E-B4E0-F4A731CC81DC}"/>
            </c:ext>
          </c:extLst>
        </c:ser>
        <c:ser>
          <c:idx val="4"/>
          <c:order val="4"/>
          <c:tx>
            <c:strRef>
              <c:f>DMC!$F$6</c:f>
              <c:strCache>
                <c:ptCount val="1"/>
                <c:pt idx="0">
                  <c:v>Close</c:v>
                </c:pt>
              </c:strCache>
            </c:strRef>
          </c:tx>
          <c:spPr>
            <a:ln w="19050" cap="rnd">
              <a:noFill/>
              <a:round/>
            </a:ln>
            <a:effectLst/>
          </c:spPr>
          <c:marker>
            <c:symbol val="none"/>
          </c:marker>
          <c:cat>
            <c:numRef>
              <c:f>DMC!$A$7:$A$27</c:f>
              <c:numCache>
                <c:formatCode>m/d/yyyy</c:formatCode>
                <c:ptCount val="21"/>
                <c:pt idx="0">
                  <c:v>44984</c:v>
                </c:pt>
                <c:pt idx="1">
                  <c:v>44985</c:v>
                </c:pt>
                <c:pt idx="2">
                  <c:v>44986</c:v>
                </c:pt>
                <c:pt idx="3">
                  <c:v>44987</c:v>
                </c:pt>
                <c:pt idx="4">
                  <c:v>44988</c:v>
                </c:pt>
                <c:pt idx="5">
                  <c:v>44991</c:v>
                </c:pt>
                <c:pt idx="6">
                  <c:v>44992</c:v>
                </c:pt>
                <c:pt idx="7">
                  <c:v>44993</c:v>
                </c:pt>
                <c:pt idx="8">
                  <c:v>44994</c:v>
                </c:pt>
                <c:pt idx="9">
                  <c:v>44995</c:v>
                </c:pt>
                <c:pt idx="10">
                  <c:v>44998</c:v>
                </c:pt>
                <c:pt idx="11">
                  <c:v>44999</c:v>
                </c:pt>
                <c:pt idx="12">
                  <c:v>45000</c:v>
                </c:pt>
                <c:pt idx="13">
                  <c:v>45001</c:v>
                </c:pt>
                <c:pt idx="14">
                  <c:v>45002</c:v>
                </c:pt>
                <c:pt idx="15">
                  <c:v>45005</c:v>
                </c:pt>
                <c:pt idx="16">
                  <c:v>45006</c:v>
                </c:pt>
                <c:pt idx="17">
                  <c:v>45007</c:v>
                </c:pt>
                <c:pt idx="18">
                  <c:v>45008</c:v>
                </c:pt>
                <c:pt idx="19">
                  <c:v>45009</c:v>
                </c:pt>
                <c:pt idx="20">
                  <c:v>45012</c:v>
                </c:pt>
              </c:numCache>
            </c:numRef>
          </c:cat>
          <c:val>
            <c:numRef>
              <c:f>DMC!$F$7:$F$27</c:f>
              <c:numCache>
                <c:formatCode>_-[$₱-3409]* #,##0.00_-;\-[$₱-3409]* #,##0.00_-;_-[$₱-3409]* "-"??_-;_-@_-</c:formatCode>
                <c:ptCount val="21"/>
                <c:pt idx="0">
                  <c:v>10.92</c:v>
                </c:pt>
                <c:pt idx="1">
                  <c:v>10.56</c:v>
                </c:pt>
                <c:pt idx="2">
                  <c:v>10.7</c:v>
                </c:pt>
                <c:pt idx="3">
                  <c:v>10.9</c:v>
                </c:pt>
                <c:pt idx="4">
                  <c:v>11.3</c:v>
                </c:pt>
                <c:pt idx="5">
                  <c:v>11.44</c:v>
                </c:pt>
                <c:pt idx="6">
                  <c:v>11.2</c:v>
                </c:pt>
                <c:pt idx="7">
                  <c:v>11.04</c:v>
                </c:pt>
                <c:pt idx="8">
                  <c:v>10.92</c:v>
                </c:pt>
                <c:pt idx="9">
                  <c:v>11.08</c:v>
                </c:pt>
                <c:pt idx="10">
                  <c:v>11.14</c:v>
                </c:pt>
                <c:pt idx="11">
                  <c:v>11.08</c:v>
                </c:pt>
                <c:pt idx="12">
                  <c:v>11.18</c:v>
                </c:pt>
                <c:pt idx="13">
                  <c:v>11.18</c:v>
                </c:pt>
                <c:pt idx="14">
                  <c:v>11.62</c:v>
                </c:pt>
                <c:pt idx="15">
                  <c:v>11.58</c:v>
                </c:pt>
                <c:pt idx="16">
                  <c:v>11.66</c:v>
                </c:pt>
                <c:pt idx="17">
                  <c:v>11.6</c:v>
                </c:pt>
                <c:pt idx="18">
                  <c:v>11.12</c:v>
                </c:pt>
                <c:pt idx="19">
                  <c:v>11</c:v>
                </c:pt>
                <c:pt idx="20">
                  <c:v>11.04</c:v>
                </c:pt>
              </c:numCache>
            </c:numRef>
          </c:val>
          <c:smooth val="0"/>
          <c:extLst>
            <c:ext xmlns:c16="http://schemas.microsoft.com/office/drawing/2014/chart" uri="{C3380CC4-5D6E-409C-BE32-E72D297353CC}">
              <c16:uniqueId val="{00000004-0883-441E-B4E0-F4A731CC81DC}"/>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847748056"/>
        <c:axId val="847745104"/>
      </c:stockChart>
      <c:dateAx>
        <c:axId val="423940704"/>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939064"/>
        <c:crosses val="autoZero"/>
        <c:auto val="1"/>
        <c:lblOffset val="100"/>
        <c:baseTimeUnit val="days"/>
      </c:dateAx>
      <c:valAx>
        <c:axId val="423939064"/>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940704"/>
        <c:crosses val="autoZero"/>
        <c:crossBetween val="between"/>
      </c:valAx>
      <c:valAx>
        <c:axId val="847745104"/>
        <c:scaling>
          <c:orientation val="minMax"/>
        </c:scaling>
        <c:delete val="0"/>
        <c:axPos val="r"/>
        <c:majorGridlines>
          <c:spPr>
            <a:ln w="9525" cap="flat" cmpd="sng" algn="ctr">
              <a:solidFill>
                <a:schemeClr val="tx1">
                  <a:lumMod val="15000"/>
                  <a:lumOff val="85000"/>
                </a:schemeClr>
              </a:solidFill>
              <a:round/>
            </a:ln>
            <a:effectLst/>
          </c:spPr>
        </c:majorGridlines>
        <c:numFmt formatCode="_-[$₱-3409]* #,##0.00_-;\-[$₱-3409]* #,##0.00_-;_-[$₱-3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748056"/>
        <c:crosses val="max"/>
        <c:crossBetween val="between"/>
      </c:valAx>
      <c:dateAx>
        <c:axId val="847748056"/>
        <c:scaling>
          <c:orientation val="minMax"/>
        </c:scaling>
        <c:delete val="1"/>
        <c:axPos val="b"/>
        <c:numFmt formatCode="m/d/yyyy" sourceLinked="1"/>
        <c:majorTickMark val="out"/>
        <c:minorTickMark val="none"/>
        <c:tickLblPos val="nextTo"/>
        <c:crossAx val="847745104"/>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Close Last 12 Months</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spPr>
            <a:gradFill>
              <a:gsLst>
                <a:gs pos="30000">
                  <a:schemeClr val="tx2">
                    <a:lumMod val="50000"/>
                  </a:schemeClr>
                </a:gs>
                <a:gs pos="63000">
                  <a:srgbClr val="475971"/>
                </a:gs>
                <a:gs pos="100000">
                  <a:srgbClr val="667E9E"/>
                </a:gs>
              </a:gsLst>
              <a:lin ang="5400000" scaled="1"/>
            </a:gradFill>
            <a:ln>
              <a:noFill/>
            </a:ln>
            <a:effectLst/>
          </c:spPr>
          <c:val>
            <c:numRef>
              <c:f>DMC!$C$4:$IQ$4</c:f>
              <c:numCache>
                <c:formatCode>_-[$₱-3409]* #,##0.00_-;\-[$₱-3409]* #,##0.00_-;_-[$₱-3409]* "-"??_-;_-@_-</c:formatCode>
                <c:ptCount val="249"/>
                <c:pt idx="0">
                  <c:v>9.1999999999999993</c:v>
                </c:pt>
                <c:pt idx="1">
                  <c:v>8.98</c:v>
                </c:pt>
                <c:pt idx="2">
                  <c:v>8.8000000000000007</c:v>
                </c:pt>
                <c:pt idx="3">
                  <c:v>9.0299999999999994</c:v>
                </c:pt>
                <c:pt idx="4">
                  <c:v>8.98</c:v>
                </c:pt>
                <c:pt idx="5">
                  <c:v>9.0299999999999994</c:v>
                </c:pt>
                <c:pt idx="6">
                  <c:v>9.09</c:v>
                </c:pt>
                <c:pt idx="7">
                  <c:v>9.2200000000000006</c:v>
                </c:pt>
                <c:pt idx="8">
                  <c:v>9.1300000000000008</c:v>
                </c:pt>
                <c:pt idx="9">
                  <c:v>9.11</c:v>
                </c:pt>
                <c:pt idx="10">
                  <c:v>9.15</c:v>
                </c:pt>
                <c:pt idx="11">
                  <c:v>8.56</c:v>
                </c:pt>
                <c:pt idx="12">
                  <c:v>8.7200000000000006</c:v>
                </c:pt>
                <c:pt idx="13">
                  <c:v>8.6</c:v>
                </c:pt>
                <c:pt idx="14">
                  <c:v>8.7799999999999994</c:v>
                </c:pt>
                <c:pt idx="15">
                  <c:v>8.66</c:v>
                </c:pt>
                <c:pt idx="16">
                  <c:v>8.69</c:v>
                </c:pt>
                <c:pt idx="17">
                  <c:v>8.7799999999999994</c:v>
                </c:pt>
                <c:pt idx="18">
                  <c:v>8.4499999999999993</c:v>
                </c:pt>
                <c:pt idx="19">
                  <c:v>8.5299999999999994</c:v>
                </c:pt>
                <c:pt idx="20">
                  <c:v>8.2100000000000009</c:v>
                </c:pt>
                <c:pt idx="21">
                  <c:v>8.34</c:v>
                </c:pt>
                <c:pt idx="22">
                  <c:v>8.32</c:v>
                </c:pt>
                <c:pt idx="23">
                  <c:v>8.09</c:v>
                </c:pt>
                <c:pt idx="24">
                  <c:v>8.07</c:v>
                </c:pt>
                <c:pt idx="25">
                  <c:v>8.25</c:v>
                </c:pt>
                <c:pt idx="26">
                  <c:v>8.3000000000000007</c:v>
                </c:pt>
                <c:pt idx="27">
                  <c:v>8.1999999999999993</c:v>
                </c:pt>
                <c:pt idx="28">
                  <c:v>8.15</c:v>
                </c:pt>
                <c:pt idx="29">
                  <c:v>8.2200000000000006</c:v>
                </c:pt>
                <c:pt idx="30">
                  <c:v>8.1</c:v>
                </c:pt>
                <c:pt idx="31">
                  <c:v>8.2799999999999994</c:v>
                </c:pt>
                <c:pt idx="32">
                  <c:v>8.3000000000000007</c:v>
                </c:pt>
                <c:pt idx="33">
                  <c:v>8.5</c:v>
                </c:pt>
                <c:pt idx="34">
                  <c:v>8.75</c:v>
                </c:pt>
                <c:pt idx="35">
                  <c:v>8.94</c:v>
                </c:pt>
                <c:pt idx="36">
                  <c:v>8.94</c:v>
                </c:pt>
                <c:pt idx="37">
                  <c:v>8.8699999999999992</c:v>
                </c:pt>
                <c:pt idx="38">
                  <c:v>9.0500000000000007</c:v>
                </c:pt>
                <c:pt idx="39">
                  <c:v>8.8000000000000007</c:v>
                </c:pt>
                <c:pt idx="40">
                  <c:v>8.8000000000000007</c:v>
                </c:pt>
                <c:pt idx="41">
                  <c:v>8.9</c:v>
                </c:pt>
                <c:pt idx="42">
                  <c:v>9</c:v>
                </c:pt>
                <c:pt idx="43">
                  <c:v>8.99</c:v>
                </c:pt>
                <c:pt idx="44">
                  <c:v>9.18</c:v>
                </c:pt>
                <c:pt idx="45">
                  <c:v>9.3000000000000007</c:v>
                </c:pt>
                <c:pt idx="46">
                  <c:v>9.0500000000000007</c:v>
                </c:pt>
                <c:pt idx="47">
                  <c:v>9.1199999999999992</c:v>
                </c:pt>
                <c:pt idx="48">
                  <c:v>9.2799999999999994</c:v>
                </c:pt>
                <c:pt idx="49">
                  <c:v>9.1</c:v>
                </c:pt>
                <c:pt idx="50">
                  <c:v>8.6199999999999992</c:v>
                </c:pt>
                <c:pt idx="51">
                  <c:v>8.4499999999999993</c:v>
                </c:pt>
                <c:pt idx="52">
                  <c:v>8.52</c:v>
                </c:pt>
                <c:pt idx="53">
                  <c:v>8.5</c:v>
                </c:pt>
                <c:pt idx="54">
                  <c:v>8.74</c:v>
                </c:pt>
                <c:pt idx="55">
                  <c:v>8.6999999999999993</c:v>
                </c:pt>
                <c:pt idx="56">
                  <c:v>8.5</c:v>
                </c:pt>
                <c:pt idx="57">
                  <c:v>8.6</c:v>
                </c:pt>
                <c:pt idx="58">
                  <c:v>8.6199999999999992</c:v>
                </c:pt>
                <c:pt idx="59">
                  <c:v>8.35</c:v>
                </c:pt>
                <c:pt idx="60">
                  <c:v>8.59</c:v>
                </c:pt>
                <c:pt idx="61">
                  <c:v>8.56</c:v>
                </c:pt>
                <c:pt idx="62">
                  <c:v>8.6999999999999993</c:v>
                </c:pt>
                <c:pt idx="63">
                  <c:v>8.81</c:v>
                </c:pt>
                <c:pt idx="64">
                  <c:v>8.82</c:v>
                </c:pt>
                <c:pt idx="65">
                  <c:v>8.81</c:v>
                </c:pt>
                <c:pt idx="66">
                  <c:v>8.6999999999999993</c:v>
                </c:pt>
                <c:pt idx="67">
                  <c:v>8.92</c:v>
                </c:pt>
                <c:pt idx="68">
                  <c:v>8.98</c:v>
                </c:pt>
                <c:pt idx="69">
                  <c:v>8.9</c:v>
                </c:pt>
                <c:pt idx="70">
                  <c:v>8.84</c:v>
                </c:pt>
                <c:pt idx="71">
                  <c:v>8.7100000000000009</c:v>
                </c:pt>
                <c:pt idx="72">
                  <c:v>9.0299999999999994</c:v>
                </c:pt>
                <c:pt idx="73">
                  <c:v>9</c:v>
                </c:pt>
                <c:pt idx="74">
                  <c:v>8.9</c:v>
                </c:pt>
                <c:pt idx="75">
                  <c:v>8.76</c:v>
                </c:pt>
                <c:pt idx="76">
                  <c:v>8.7899999999999991</c:v>
                </c:pt>
                <c:pt idx="77">
                  <c:v>9</c:v>
                </c:pt>
                <c:pt idx="78">
                  <c:v>9.31</c:v>
                </c:pt>
                <c:pt idx="79">
                  <c:v>9.5</c:v>
                </c:pt>
                <c:pt idx="80">
                  <c:v>9.5</c:v>
                </c:pt>
                <c:pt idx="81">
                  <c:v>9.4499999999999993</c:v>
                </c:pt>
                <c:pt idx="82">
                  <c:v>9.5500000000000007</c:v>
                </c:pt>
                <c:pt idx="83">
                  <c:v>9.6199999999999992</c:v>
                </c:pt>
                <c:pt idx="84">
                  <c:v>9.6999999999999993</c:v>
                </c:pt>
                <c:pt idx="85">
                  <c:v>9.5</c:v>
                </c:pt>
                <c:pt idx="86">
                  <c:v>9.27</c:v>
                </c:pt>
                <c:pt idx="87">
                  <c:v>9.25</c:v>
                </c:pt>
                <c:pt idx="88">
                  <c:v>9.49</c:v>
                </c:pt>
                <c:pt idx="89">
                  <c:v>9.33</c:v>
                </c:pt>
                <c:pt idx="90">
                  <c:v>9.23</c:v>
                </c:pt>
                <c:pt idx="91">
                  <c:v>9.25</c:v>
                </c:pt>
                <c:pt idx="92">
                  <c:v>9.4</c:v>
                </c:pt>
                <c:pt idx="93">
                  <c:v>9.4</c:v>
                </c:pt>
                <c:pt idx="94">
                  <c:v>9.67</c:v>
                </c:pt>
                <c:pt idx="95">
                  <c:v>9.8000000000000007</c:v>
                </c:pt>
                <c:pt idx="96">
                  <c:v>10</c:v>
                </c:pt>
                <c:pt idx="97">
                  <c:v>10.199999999999999</c:v>
                </c:pt>
                <c:pt idx="98">
                  <c:v>10.28</c:v>
                </c:pt>
                <c:pt idx="99">
                  <c:v>10.1</c:v>
                </c:pt>
                <c:pt idx="100">
                  <c:v>10.1</c:v>
                </c:pt>
                <c:pt idx="101">
                  <c:v>9.9499999999999993</c:v>
                </c:pt>
                <c:pt idx="102">
                  <c:v>9.86</c:v>
                </c:pt>
                <c:pt idx="103">
                  <c:v>9.92</c:v>
                </c:pt>
                <c:pt idx="104">
                  <c:v>9.9</c:v>
                </c:pt>
                <c:pt idx="105">
                  <c:v>9.9</c:v>
                </c:pt>
                <c:pt idx="106">
                  <c:v>9.74</c:v>
                </c:pt>
                <c:pt idx="107">
                  <c:v>9.5</c:v>
                </c:pt>
                <c:pt idx="108">
                  <c:v>9.4</c:v>
                </c:pt>
                <c:pt idx="109">
                  <c:v>9.73</c:v>
                </c:pt>
                <c:pt idx="110">
                  <c:v>10.119999999999999</c:v>
                </c:pt>
                <c:pt idx="111">
                  <c:v>10.3</c:v>
                </c:pt>
                <c:pt idx="112">
                  <c:v>10.26</c:v>
                </c:pt>
                <c:pt idx="113">
                  <c:v>10.3</c:v>
                </c:pt>
                <c:pt idx="114">
                  <c:v>10.5</c:v>
                </c:pt>
                <c:pt idx="115">
                  <c:v>10.58</c:v>
                </c:pt>
                <c:pt idx="116">
                  <c:v>10.4</c:v>
                </c:pt>
                <c:pt idx="117">
                  <c:v>10.28</c:v>
                </c:pt>
                <c:pt idx="118">
                  <c:v>10.220000000000001</c:v>
                </c:pt>
                <c:pt idx="119">
                  <c:v>10.66</c:v>
                </c:pt>
                <c:pt idx="120">
                  <c:v>10.28</c:v>
                </c:pt>
                <c:pt idx="121">
                  <c:v>10.1</c:v>
                </c:pt>
                <c:pt idx="122">
                  <c:v>10.199999999999999</c:v>
                </c:pt>
                <c:pt idx="123">
                  <c:v>9.98</c:v>
                </c:pt>
                <c:pt idx="124">
                  <c:v>9.98</c:v>
                </c:pt>
                <c:pt idx="125">
                  <c:v>9.98</c:v>
                </c:pt>
                <c:pt idx="126">
                  <c:v>9.6999999999999993</c:v>
                </c:pt>
                <c:pt idx="127">
                  <c:v>9.6999999999999993</c:v>
                </c:pt>
                <c:pt idx="128">
                  <c:v>9.8000000000000007</c:v>
                </c:pt>
                <c:pt idx="129">
                  <c:v>9.89</c:v>
                </c:pt>
                <c:pt idx="130">
                  <c:v>9.8000000000000007</c:v>
                </c:pt>
                <c:pt idx="131">
                  <c:v>10.34</c:v>
                </c:pt>
                <c:pt idx="132">
                  <c:v>10.199999999999999</c:v>
                </c:pt>
                <c:pt idx="133">
                  <c:v>10.119999999999999</c:v>
                </c:pt>
                <c:pt idx="134">
                  <c:v>10.14</c:v>
                </c:pt>
                <c:pt idx="135">
                  <c:v>10</c:v>
                </c:pt>
                <c:pt idx="136">
                  <c:v>10.199999999999999</c:v>
                </c:pt>
                <c:pt idx="137">
                  <c:v>10.06</c:v>
                </c:pt>
                <c:pt idx="138">
                  <c:v>10.039999999999999</c:v>
                </c:pt>
                <c:pt idx="139">
                  <c:v>10.16</c:v>
                </c:pt>
                <c:pt idx="140">
                  <c:v>10.6</c:v>
                </c:pt>
                <c:pt idx="141">
                  <c:v>10.16</c:v>
                </c:pt>
                <c:pt idx="142">
                  <c:v>10.3</c:v>
                </c:pt>
                <c:pt idx="143">
                  <c:v>10.5</c:v>
                </c:pt>
                <c:pt idx="144">
                  <c:v>10.46</c:v>
                </c:pt>
                <c:pt idx="145">
                  <c:v>10.48</c:v>
                </c:pt>
                <c:pt idx="146">
                  <c:v>10.48</c:v>
                </c:pt>
                <c:pt idx="147">
                  <c:v>10.26</c:v>
                </c:pt>
                <c:pt idx="148">
                  <c:v>9.76</c:v>
                </c:pt>
                <c:pt idx="149">
                  <c:v>9.49</c:v>
                </c:pt>
                <c:pt idx="150">
                  <c:v>9.3000000000000007</c:v>
                </c:pt>
                <c:pt idx="151">
                  <c:v>9.6999999999999993</c:v>
                </c:pt>
                <c:pt idx="152">
                  <c:v>9.67</c:v>
                </c:pt>
                <c:pt idx="153">
                  <c:v>9.59</c:v>
                </c:pt>
                <c:pt idx="154">
                  <c:v>9.43</c:v>
                </c:pt>
                <c:pt idx="155">
                  <c:v>9.2100000000000009</c:v>
                </c:pt>
                <c:pt idx="156">
                  <c:v>8.4499999999999993</c:v>
                </c:pt>
                <c:pt idx="157">
                  <c:v>8.6999999999999993</c:v>
                </c:pt>
                <c:pt idx="158">
                  <c:v>9</c:v>
                </c:pt>
                <c:pt idx="159">
                  <c:v>9.1999999999999993</c:v>
                </c:pt>
                <c:pt idx="160">
                  <c:v>9.1999999999999993</c:v>
                </c:pt>
                <c:pt idx="161">
                  <c:v>9.1999999999999993</c:v>
                </c:pt>
                <c:pt idx="162">
                  <c:v>9.56</c:v>
                </c:pt>
                <c:pt idx="163">
                  <c:v>9.9</c:v>
                </c:pt>
                <c:pt idx="164">
                  <c:v>9.8699999999999992</c:v>
                </c:pt>
                <c:pt idx="165">
                  <c:v>9.92</c:v>
                </c:pt>
                <c:pt idx="166">
                  <c:v>9.99</c:v>
                </c:pt>
                <c:pt idx="167">
                  <c:v>10.02</c:v>
                </c:pt>
                <c:pt idx="168">
                  <c:v>9.89</c:v>
                </c:pt>
                <c:pt idx="169">
                  <c:v>9.6</c:v>
                </c:pt>
                <c:pt idx="170">
                  <c:v>9.75</c:v>
                </c:pt>
                <c:pt idx="171">
                  <c:v>9.8000000000000007</c:v>
                </c:pt>
                <c:pt idx="172">
                  <c:v>10.1</c:v>
                </c:pt>
                <c:pt idx="173">
                  <c:v>9.8699999999999992</c:v>
                </c:pt>
                <c:pt idx="174">
                  <c:v>9.93</c:v>
                </c:pt>
                <c:pt idx="175">
                  <c:v>10.199999999999999</c:v>
                </c:pt>
                <c:pt idx="176">
                  <c:v>10.36</c:v>
                </c:pt>
                <c:pt idx="177">
                  <c:v>10.5</c:v>
                </c:pt>
                <c:pt idx="178">
                  <c:v>10.72</c:v>
                </c:pt>
                <c:pt idx="179">
                  <c:v>10.36</c:v>
                </c:pt>
                <c:pt idx="180">
                  <c:v>10.66</c:v>
                </c:pt>
                <c:pt idx="181">
                  <c:v>10.64</c:v>
                </c:pt>
                <c:pt idx="182">
                  <c:v>10.9</c:v>
                </c:pt>
                <c:pt idx="183">
                  <c:v>11.24</c:v>
                </c:pt>
                <c:pt idx="184">
                  <c:v>10.98</c:v>
                </c:pt>
                <c:pt idx="185">
                  <c:v>11.48</c:v>
                </c:pt>
                <c:pt idx="186">
                  <c:v>11.4</c:v>
                </c:pt>
                <c:pt idx="187">
                  <c:v>11.42</c:v>
                </c:pt>
                <c:pt idx="188">
                  <c:v>12</c:v>
                </c:pt>
                <c:pt idx="189">
                  <c:v>11.64</c:v>
                </c:pt>
                <c:pt idx="190">
                  <c:v>11.8</c:v>
                </c:pt>
                <c:pt idx="191">
                  <c:v>11.8</c:v>
                </c:pt>
                <c:pt idx="192">
                  <c:v>11.72</c:v>
                </c:pt>
                <c:pt idx="193">
                  <c:v>11.8</c:v>
                </c:pt>
                <c:pt idx="194">
                  <c:v>11.7</c:v>
                </c:pt>
                <c:pt idx="195">
                  <c:v>11.8</c:v>
                </c:pt>
                <c:pt idx="196">
                  <c:v>12.18</c:v>
                </c:pt>
                <c:pt idx="197">
                  <c:v>12.22</c:v>
                </c:pt>
                <c:pt idx="198">
                  <c:v>12.6</c:v>
                </c:pt>
                <c:pt idx="199">
                  <c:v>12.3</c:v>
                </c:pt>
                <c:pt idx="200">
                  <c:v>12.76</c:v>
                </c:pt>
                <c:pt idx="201">
                  <c:v>13</c:v>
                </c:pt>
                <c:pt idx="202">
                  <c:v>12.7</c:v>
                </c:pt>
                <c:pt idx="203">
                  <c:v>12.46</c:v>
                </c:pt>
                <c:pt idx="204">
                  <c:v>12.46</c:v>
                </c:pt>
                <c:pt idx="205">
                  <c:v>12.8</c:v>
                </c:pt>
                <c:pt idx="206">
                  <c:v>12.5</c:v>
                </c:pt>
                <c:pt idx="207">
                  <c:v>12.5</c:v>
                </c:pt>
                <c:pt idx="208">
                  <c:v>11.7</c:v>
                </c:pt>
                <c:pt idx="209">
                  <c:v>11</c:v>
                </c:pt>
                <c:pt idx="210">
                  <c:v>11.8</c:v>
                </c:pt>
                <c:pt idx="211">
                  <c:v>11.7</c:v>
                </c:pt>
                <c:pt idx="212">
                  <c:v>11.44</c:v>
                </c:pt>
                <c:pt idx="213">
                  <c:v>11.72</c:v>
                </c:pt>
                <c:pt idx="214">
                  <c:v>11.72</c:v>
                </c:pt>
                <c:pt idx="215">
                  <c:v>11.9</c:v>
                </c:pt>
                <c:pt idx="216">
                  <c:v>11.86</c:v>
                </c:pt>
                <c:pt idx="217">
                  <c:v>11.76</c:v>
                </c:pt>
                <c:pt idx="218">
                  <c:v>11.78</c:v>
                </c:pt>
                <c:pt idx="219">
                  <c:v>11.5</c:v>
                </c:pt>
                <c:pt idx="220">
                  <c:v>11.58</c:v>
                </c:pt>
                <c:pt idx="221">
                  <c:v>11.56</c:v>
                </c:pt>
                <c:pt idx="222">
                  <c:v>11.64</c:v>
                </c:pt>
                <c:pt idx="223">
                  <c:v>11.44</c:v>
                </c:pt>
                <c:pt idx="224">
                  <c:v>11.12</c:v>
                </c:pt>
                <c:pt idx="225">
                  <c:v>11</c:v>
                </c:pt>
                <c:pt idx="226">
                  <c:v>11</c:v>
                </c:pt>
                <c:pt idx="227">
                  <c:v>11</c:v>
                </c:pt>
                <c:pt idx="228">
                  <c:v>10.92</c:v>
                </c:pt>
                <c:pt idx="229">
                  <c:v>10.56</c:v>
                </c:pt>
                <c:pt idx="230">
                  <c:v>10.7</c:v>
                </c:pt>
                <c:pt idx="231">
                  <c:v>10.9</c:v>
                </c:pt>
                <c:pt idx="232">
                  <c:v>11.3</c:v>
                </c:pt>
                <c:pt idx="233">
                  <c:v>11.44</c:v>
                </c:pt>
                <c:pt idx="234">
                  <c:v>11.2</c:v>
                </c:pt>
                <c:pt idx="235">
                  <c:v>11.04</c:v>
                </c:pt>
                <c:pt idx="236">
                  <c:v>10.92</c:v>
                </c:pt>
                <c:pt idx="237">
                  <c:v>11.08</c:v>
                </c:pt>
                <c:pt idx="238">
                  <c:v>11.14</c:v>
                </c:pt>
                <c:pt idx="239">
                  <c:v>11.08</c:v>
                </c:pt>
                <c:pt idx="240">
                  <c:v>11.18</c:v>
                </c:pt>
                <c:pt idx="241">
                  <c:v>11.18</c:v>
                </c:pt>
                <c:pt idx="242">
                  <c:v>11.62</c:v>
                </c:pt>
                <c:pt idx="243">
                  <c:v>11.58</c:v>
                </c:pt>
                <c:pt idx="244">
                  <c:v>11.66</c:v>
                </c:pt>
                <c:pt idx="245">
                  <c:v>11.6</c:v>
                </c:pt>
                <c:pt idx="246">
                  <c:v>11.12</c:v>
                </c:pt>
                <c:pt idx="247">
                  <c:v>11</c:v>
                </c:pt>
                <c:pt idx="248">
                  <c:v>11.04</c:v>
                </c:pt>
              </c:numCache>
            </c:numRef>
          </c:val>
          <c:extLst>
            <c:ext xmlns:c16="http://schemas.microsoft.com/office/drawing/2014/chart" uri="{C3380CC4-5D6E-409C-BE32-E72D297353CC}">
              <c16:uniqueId val="{00000000-3B4F-4002-AEAF-BFDD3E90BE96}"/>
            </c:ext>
          </c:extLst>
        </c:ser>
        <c:dLbls>
          <c:showLegendKey val="0"/>
          <c:showVal val="0"/>
          <c:showCatName val="0"/>
          <c:showSerName val="0"/>
          <c:showPercent val="0"/>
          <c:showBubbleSize val="0"/>
        </c:dLbls>
        <c:axId val="839955864"/>
        <c:axId val="839956192"/>
      </c:areaChart>
      <c:catAx>
        <c:axId val="839955864"/>
        <c:scaling>
          <c:orientation val="minMax"/>
        </c:scaling>
        <c:delete val="1"/>
        <c:axPos val="b"/>
        <c:majorTickMark val="out"/>
        <c:minorTickMark val="none"/>
        <c:tickLblPos val="nextTo"/>
        <c:crossAx val="839956192"/>
        <c:crosses val="autoZero"/>
        <c:auto val="1"/>
        <c:lblAlgn val="ctr"/>
        <c:lblOffset val="100"/>
        <c:noMultiLvlLbl val="0"/>
      </c:catAx>
      <c:valAx>
        <c:axId val="839956192"/>
        <c:scaling>
          <c:orientation val="minMax"/>
        </c:scaling>
        <c:delete val="0"/>
        <c:axPos val="l"/>
        <c:majorGridlines>
          <c:spPr>
            <a:ln w="9525" cap="flat" cmpd="sng" algn="ctr">
              <a:solidFill>
                <a:schemeClr val="tx1">
                  <a:lumMod val="15000"/>
                  <a:lumOff val="85000"/>
                </a:schemeClr>
              </a:solidFill>
              <a:round/>
            </a:ln>
            <a:effectLst/>
          </c:spPr>
        </c:majorGridlines>
        <c:numFmt formatCode="_-[$₱-3409]* #,##0.00_-;\-[$₱-3409]* #,##0.00_-;_-[$₱-3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95586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84662</xdr:colOff>
      <xdr:row>36</xdr:row>
      <xdr:rowOff>7764</xdr:rowOff>
    </xdr:from>
    <xdr:to>
      <xdr:col>3</xdr:col>
      <xdr:colOff>2088443</xdr:colOff>
      <xdr:row>52</xdr:row>
      <xdr:rowOff>69854</xdr:rowOff>
    </xdr:to>
    <xdr:graphicFrame macro="">
      <xdr:nvGraphicFramePr>
        <xdr:cNvPr id="2" name="Chart 1">
          <a:extLst>
            <a:ext uri="{FF2B5EF4-FFF2-40B4-BE49-F238E27FC236}">
              <a16:creationId xmlns:a16="http://schemas.microsoft.com/office/drawing/2014/main" id="{2B1A186E-BE87-8D44-7441-A385077E91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2085</xdr:colOff>
      <xdr:row>55</xdr:row>
      <xdr:rowOff>141123</xdr:rowOff>
    </xdr:from>
    <xdr:to>
      <xdr:col>11</xdr:col>
      <xdr:colOff>1</xdr:colOff>
      <xdr:row>68</xdr:row>
      <xdr:rowOff>51489</xdr:rowOff>
    </xdr:to>
    <xdr:grpSp>
      <xdr:nvGrpSpPr>
        <xdr:cNvPr id="12" name="Group 11">
          <a:extLst>
            <a:ext uri="{FF2B5EF4-FFF2-40B4-BE49-F238E27FC236}">
              <a16:creationId xmlns:a16="http://schemas.microsoft.com/office/drawing/2014/main" id="{CA1F1E47-DCA7-AB66-5657-B84C87B1930A}"/>
            </a:ext>
          </a:extLst>
        </xdr:cNvPr>
        <xdr:cNvGrpSpPr/>
      </xdr:nvGrpSpPr>
      <xdr:grpSpPr>
        <a:xfrm>
          <a:off x="5209085" y="7923401"/>
          <a:ext cx="7272194" cy="2295144"/>
          <a:chOff x="5209085" y="7739956"/>
          <a:chExt cx="7272194" cy="2295144"/>
        </a:xfrm>
      </xdr:grpSpPr>
      <xdr:graphicFrame macro="">
        <xdr:nvGraphicFramePr>
          <xdr:cNvPr id="3" name="Chart 2">
            <a:extLst>
              <a:ext uri="{FF2B5EF4-FFF2-40B4-BE49-F238E27FC236}">
                <a16:creationId xmlns:a16="http://schemas.microsoft.com/office/drawing/2014/main" id="{0C4C6FAB-761B-474B-9D46-37E668B8E57C}"/>
              </a:ext>
            </a:extLst>
          </xdr:cNvPr>
          <xdr:cNvGraphicFramePr>
            <a:graphicFrameLocks/>
          </xdr:cNvGraphicFramePr>
        </xdr:nvGraphicFramePr>
        <xdr:xfrm>
          <a:off x="5209085" y="7739956"/>
          <a:ext cx="3436056" cy="2293057"/>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4" name="Chart 3">
            <a:extLst>
              <a:ext uri="{FF2B5EF4-FFF2-40B4-BE49-F238E27FC236}">
                <a16:creationId xmlns:a16="http://schemas.microsoft.com/office/drawing/2014/main" id="{A7BD37BF-4CED-4439-904C-272357BF53FF}"/>
              </a:ext>
            </a:extLst>
          </xdr:cNvPr>
          <xdr:cNvGraphicFramePr>
            <a:graphicFrameLocks/>
          </xdr:cNvGraphicFramePr>
        </xdr:nvGraphicFramePr>
        <xdr:xfrm>
          <a:off x="8671279" y="7739956"/>
          <a:ext cx="3810000" cy="2295144"/>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3</xdr:col>
      <xdr:colOff>2088441</xdr:colOff>
      <xdr:row>43</xdr:row>
      <xdr:rowOff>3535</xdr:rowOff>
    </xdr:from>
    <xdr:to>
      <xdr:col>11</xdr:col>
      <xdr:colOff>3049</xdr:colOff>
      <xdr:row>55</xdr:row>
      <xdr:rowOff>97346</xdr:rowOff>
    </xdr:to>
    <xdr:grpSp>
      <xdr:nvGrpSpPr>
        <xdr:cNvPr id="11" name="Group 10">
          <a:extLst>
            <a:ext uri="{FF2B5EF4-FFF2-40B4-BE49-F238E27FC236}">
              <a16:creationId xmlns:a16="http://schemas.microsoft.com/office/drawing/2014/main" id="{2F029A00-4F44-2B87-B96F-53678C9F1747}"/>
            </a:ext>
          </a:extLst>
        </xdr:cNvPr>
        <xdr:cNvGrpSpPr/>
      </xdr:nvGrpSpPr>
      <xdr:grpSpPr>
        <a:xfrm>
          <a:off x="5206997" y="5584479"/>
          <a:ext cx="7277330" cy="2295145"/>
          <a:chOff x="5206997" y="5401035"/>
          <a:chExt cx="7277330" cy="2295144"/>
        </a:xfrm>
      </xdr:grpSpPr>
      <xdr:graphicFrame macro="">
        <xdr:nvGraphicFramePr>
          <xdr:cNvPr id="6" name="Chart 5">
            <a:extLst>
              <a:ext uri="{FF2B5EF4-FFF2-40B4-BE49-F238E27FC236}">
                <a16:creationId xmlns:a16="http://schemas.microsoft.com/office/drawing/2014/main" id="{37A45122-6AB6-4420-9C7F-E780AF666FFD}"/>
              </a:ext>
            </a:extLst>
          </xdr:cNvPr>
          <xdr:cNvGraphicFramePr>
            <a:graphicFrameLocks/>
          </xdr:cNvGraphicFramePr>
        </xdr:nvGraphicFramePr>
        <xdr:xfrm>
          <a:off x="5206997" y="5401035"/>
          <a:ext cx="3438144" cy="2295144"/>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7" name="Chart 6">
            <a:extLst>
              <a:ext uri="{FF2B5EF4-FFF2-40B4-BE49-F238E27FC236}">
                <a16:creationId xmlns:a16="http://schemas.microsoft.com/office/drawing/2014/main" id="{F422A543-F953-47C1-9F22-770399B3CE97}"/>
              </a:ext>
            </a:extLst>
          </xdr:cNvPr>
          <xdr:cNvGraphicFramePr>
            <a:graphicFrameLocks/>
          </xdr:cNvGraphicFramePr>
        </xdr:nvGraphicFramePr>
        <xdr:xfrm>
          <a:off x="8671279" y="5401035"/>
          <a:ext cx="3813048" cy="2295144"/>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3</xdr:col>
      <xdr:colOff>2088441</xdr:colOff>
      <xdr:row>30</xdr:row>
      <xdr:rowOff>63503</xdr:rowOff>
    </xdr:from>
    <xdr:to>
      <xdr:col>11</xdr:col>
      <xdr:colOff>3049</xdr:colOff>
      <xdr:row>42</xdr:row>
      <xdr:rowOff>150258</xdr:rowOff>
    </xdr:to>
    <xdr:grpSp>
      <xdr:nvGrpSpPr>
        <xdr:cNvPr id="10" name="Group 9">
          <a:extLst>
            <a:ext uri="{FF2B5EF4-FFF2-40B4-BE49-F238E27FC236}">
              <a16:creationId xmlns:a16="http://schemas.microsoft.com/office/drawing/2014/main" id="{864AF773-21C4-ADBD-9FE2-C5029493936D}"/>
            </a:ext>
          </a:extLst>
        </xdr:cNvPr>
        <xdr:cNvGrpSpPr/>
      </xdr:nvGrpSpPr>
      <xdr:grpSpPr>
        <a:xfrm>
          <a:off x="5206997" y="3252614"/>
          <a:ext cx="7277330" cy="2295144"/>
          <a:chOff x="5206997" y="3069170"/>
          <a:chExt cx="7277330" cy="2295144"/>
        </a:xfrm>
      </xdr:grpSpPr>
      <xdr:graphicFrame macro="">
        <xdr:nvGraphicFramePr>
          <xdr:cNvPr id="8" name="Chart 7">
            <a:extLst>
              <a:ext uri="{FF2B5EF4-FFF2-40B4-BE49-F238E27FC236}">
                <a16:creationId xmlns:a16="http://schemas.microsoft.com/office/drawing/2014/main" id="{C822AE72-C754-40CE-9139-0BB2DDA73539}"/>
              </a:ext>
            </a:extLst>
          </xdr:cNvPr>
          <xdr:cNvGraphicFramePr>
            <a:graphicFrameLocks/>
          </xdr:cNvGraphicFramePr>
        </xdr:nvGraphicFramePr>
        <xdr:xfrm>
          <a:off x="5206997" y="3069170"/>
          <a:ext cx="3438144" cy="2295144"/>
        </xdr:xfrm>
        <a:graphic>
          <a:graphicData uri="http://schemas.openxmlformats.org/drawingml/2006/chart">
            <c:chart xmlns:c="http://schemas.openxmlformats.org/drawingml/2006/chart" xmlns:r="http://schemas.openxmlformats.org/officeDocument/2006/relationships" r:id="rId6"/>
          </a:graphicData>
        </a:graphic>
      </xdr:graphicFrame>
      <xdr:graphicFrame macro="">
        <xdr:nvGraphicFramePr>
          <xdr:cNvPr id="9" name="Chart 8">
            <a:extLst>
              <a:ext uri="{FF2B5EF4-FFF2-40B4-BE49-F238E27FC236}">
                <a16:creationId xmlns:a16="http://schemas.microsoft.com/office/drawing/2014/main" id="{A7EEB10B-D9E2-4EF2-AD66-17028BC52059}"/>
              </a:ext>
            </a:extLst>
          </xdr:cNvPr>
          <xdr:cNvGraphicFramePr>
            <a:graphicFrameLocks/>
          </xdr:cNvGraphicFramePr>
        </xdr:nvGraphicFramePr>
        <xdr:xfrm>
          <a:off x="8671279" y="3069170"/>
          <a:ext cx="3813048" cy="2295144"/>
        </xdr:xfrm>
        <a:graphic>
          <a:graphicData uri="http://schemas.openxmlformats.org/drawingml/2006/chart">
            <c:chart xmlns:c="http://schemas.openxmlformats.org/drawingml/2006/chart" xmlns:r="http://schemas.openxmlformats.org/officeDocument/2006/relationships" r:id="rId7"/>
          </a:graphicData>
        </a:graphic>
      </xdr:graphicFrame>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D Mamangun" refreshedDate="45013.697608796298" createdVersion="8" refreshedVersion="8" minRefreshableVersion="3" recordCount="3" xr:uid="{AFB6E245-E01F-4A85-B408-D6CD0AA32B0E}">
  <cacheSource type="worksheet">
    <worksheetSource name="watchlist"/>
  </cacheSource>
  <cacheFields count="7">
    <cacheField name="Stock" numFmtId="0">
      <sharedItems count="3">
        <s v="DMCI HOLDINGS INC. (XPHS:DMC)"/>
        <s v="Globe Telecom, Inc. (XPHS:GLO)"/>
        <s v="MEGAWORLD CORP. (XPHS:MEG)"/>
      </sharedItems>
    </cacheField>
    <cacheField name="Exchange abbreviation" numFmtId="0">
      <sharedItems count="1">
        <s v="XPHS"/>
      </sharedItems>
    </cacheField>
    <cacheField name="Ticker symbol" numFmtId="0">
      <sharedItems count="3">
        <s v="DMC"/>
        <s v="GLO"/>
        <s v="MEG"/>
      </sharedItems>
    </cacheField>
    <cacheField name="52 week high" numFmtId="164">
      <sharedItems containsSemiMixedTypes="0" containsString="0" containsNumber="1" minValue="3.1" maxValue="2595.63"/>
    </cacheField>
    <cacheField name="Price" numFmtId="164">
      <sharedItems containsSemiMixedTypes="0" containsString="0" containsNumber="1" minValue="2.0099999999999998" maxValue="1850"/>
    </cacheField>
    <cacheField name="P/E" numFmtId="4">
      <sharedItems containsSemiMixedTypes="0" containsString="0" containsNumber="1" minValue="4.5" maxValue="7.93"/>
    </cacheField>
    <cacheField name="Change" numFmtId="164">
      <sharedItems containsSemiMixedTypes="0" containsString="0" containsNumber="1" minValue="0.01" maxValue="2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x v="0"/>
    <x v="0"/>
    <n v="13.06"/>
    <n v="11.54"/>
    <n v="4.5"/>
    <n v="0.5"/>
  </r>
  <r>
    <x v="1"/>
    <x v="0"/>
    <x v="1"/>
    <n v="2595.63"/>
    <n v="1850"/>
    <n v="7.93"/>
    <n v="29"/>
  </r>
  <r>
    <x v="2"/>
    <x v="0"/>
    <x v="2"/>
    <n v="3.1"/>
    <n v="2.0099999999999998"/>
    <n v="4.59"/>
    <n v="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950F54-AE91-4769-B635-2381AA7D1F98}" name="PivotTable1"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K6:L9" firstHeaderRow="1" firstDataRow="1" firstDataCol="2" rowPageCount="1" colPageCount="1"/>
  <pivotFields count="7">
    <pivotField axis="axisPage"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s>
  <rowFields count="2">
    <field x="1"/>
    <field x="2"/>
  </rowFields>
  <rowItems count="3">
    <i>
      <x/>
      <x/>
    </i>
    <i r="1">
      <x v="1"/>
    </i>
    <i r="1">
      <x v="2"/>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950F54-AE91-4769-B635-2381AA7D1F98}" name="PivotTable4"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7">
    <pivotField axis="axisPage"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s>
  <rowFields count="2">
    <field x="1"/>
    <field x="2"/>
  </rowFields>
  <rowItems count="1">
    <i>
      <x/>
      <x/>
    </i>
  </rowItems>
  <colItems count="1">
    <i/>
  </colItems>
  <pageFields count="1">
    <pageField fld="0"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E950F54-AE91-4769-B635-2381AA7D1F98}" name="PivotTable3"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7">
    <pivotField axis="axisPage"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s>
  <rowFields count="2">
    <field x="1"/>
    <field x="2"/>
  </rowFields>
  <rowItems count="1">
    <i>
      <x/>
      <x v="1"/>
    </i>
  </rowItems>
  <colItems count="1">
    <i/>
  </colItems>
  <pageFields count="1">
    <pageField fld="0"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E950F54-AE91-4769-B635-2381AA7D1F98}" name="PivotTable2"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7">
    <pivotField axis="axisPage"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s>
  <rowFields count="2">
    <field x="1"/>
    <field x="2"/>
  </rowFields>
  <rowItems count="1">
    <i>
      <x/>
      <x v="2"/>
    </i>
  </rowItems>
  <colItems count="1">
    <i/>
  </colItems>
  <pageFields count="1">
    <pageField fld="0" item="2"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27">
  <a r="1" c="249">
    <v t="i">0</v>
    <v t="i">1</v>
    <v t="i">2</v>
    <v t="i">3</v>
    <v t="i">4</v>
    <v t="i">7</v>
    <v t="i">8</v>
    <v t="i">9</v>
    <v t="i">10</v>
    <v t="i">11</v>
    <v t="i">14</v>
    <v t="i">15</v>
    <v t="i">16</v>
    <v t="i">21</v>
    <v t="i">22</v>
    <v t="i">23</v>
    <v t="i">24</v>
    <v t="i">25</v>
    <v t="i">28</v>
    <v t="i">29</v>
    <v t="i">30</v>
    <v t="i">31</v>
    <v t="i">32</v>
    <v t="i">35</v>
    <v t="i">37</v>
    <v t="i">38</v>
    <v t="i">39</v>
    <v t="i">43</v>
    <v t="i">44</v>
    <v t="i">45</v>
    <v t="i">46</v>
    <v t="i">49</v>
    <v t="i">50</v>
    <v t="i">51</v>
    <v t="i">52</v>
    <v t="i">53</v>
    <v t="i">56</v>
    <v t="i">57</v>
    <v t="i">58</v>
    <v t="i">59</v>
    <v t="i">60</v>
    <v t="i">63</v>
    <v t="i">64</v>
    <v t="i">65</v>
    <v t="i">66</v>
    <v t="i">67</v>
    <v t="i">70</v>
    <v t="i">71</v>
    <v t="i">72</v>
    <v t="i">73</v>
    <v t="i">74</v>
    <v t="i">77</v>
    <v t="i">78</v>
    <v t="i">79</v>
    <v t="i">80</v>
    <v t="i">81</v>
    <v t="i">84</v>
    <v t="i">85</v>
    <v t="i">86</v>
    <v t="i">87</v>
    <v t="i">88</v>
    <v t="i">91</v>
    <v t="i">92</v>
    <v t="i">93</v>
    <v t="i">94</v>
    <v t="i">95</v>
    <v t="i">98</v>
    <v t="i">99</v>
    <v t="i">100</v>
    <v t="i">101</v>
    <v t="i">102</v>
    <v t="i">105</v>
    <v t="i">106</v>
    <v t="i">107</v>
    <v t="i">108</v>
    <v t="i">109</v>
    <v t="i">112</v>
    <v t="i">113</v>
    <v t="i">114</v>
    <v t="i">115</v>
    <v t="i">116</v>
    <v t="i">119</v>
    <v t="i">120</v>
    <v t="i">121</v>
    <v t="i">122</v>
    <v t="i">123</v>
    <v t="i">126</v>
    <v t="i">127</v>
    <v t="i">128</v>
    <v t="i">129</v>
    <v t="i">130</v>
    <v t="i">133</v>
    <v t="i">134</v>
    <v t="i">135</v>
    <v t="i">136</v>
    <v t="i">137</v>
    <v t="i">140</v>
    <v t="i">141</v>
    <v t="i">142</v>
    <v t="i">143</v>
    <v t="i">144</v>
    <v t="i">147</v>
    <v t="i">148</v>
    <v t="i">149</v>
    <v t="i">150</v>
    <v t="i">151</v>
    <v t="i">155</v>
    <v t="i">156</v>
    <v t="i">157</v>
    <v t="i">158</v>
    <v t="i">161</v>
    <v t="i">162</v>
    <v t="i">163</v>
    <v t="i">164</v>
    <v t="i">165</v>
    <v t="i">168</v>
    <v t="i">169</v>
    <v t="i">170</v>
    <v t="i">171</v>
    <v t="i">172</v>
    <v t="i">175</v>
    <v t="i">176</v>
    <v t="i">177</v>
    <v t="i">178</v>
    <v t="i">179</v>
    <v t="i">182</v>
    <v t="i">183</v>
    <v t="i">184</v>
    <v t="i">185</v>
    <v t="i">186</v>
    <v t="i">189</v>
    <v t="i">190</v>
    <v t="i">191</v>
    <v t="i">192</v>
    <v t="i">193</v>
    <v t="i">196</v>
    <v t="i">197</v>
    <v t="i">198</v>
    <v t="i">199</v>
    <v t="i">200</v>
    <v t="i">203</v>
    <v t="i">204</v>
    <v t="i">205</v>
    <v t="i">206</v>
    <v t="i">207</v>
    <v t="i">210</v>
    <v t="i">211</v>
    <v t="i">212</v>
    <v t="i">213</v>
    <v t="i">214</v>
    <v t="i">219</v>
    <v t="i">220</v>
    <v t="i">221</v>
    <v t="i">224</v>
    <v t="i">225</v>
    <v t="i">226</v>
    <v t="i">227</v>
    <v t="i">228</v>
    <v t="i">231</v>
    <v t="i">232</v>
    <v t="i">233</v>
    <v t="i">234</v>
    <v t="i">235</v>
    <v t="i">238</v>
    <v t="i">239</v>
    <v t="i">240</v>
    <v t="i">241</v>
    <v t="i">242</v>
    <v t="i">245</v>
    <v t="i">246</v>
    <v t="i">248</v>
    <v t="i">249</v>
    <v t="i">252</v>
    <v t="i">253</v>
    <v t="i">254</v>
    <v t="i">256</v>
    <v t="i">259</v>
    <v t="i">260</v>
    <v t="i">261</v>
    <v t="i">262</v>
    <v t="i">263</v>
    <v t="i">266</v>
    <v t="i">267</v>
    <v t="i">268</v>
    <v t="i">269</v>
    <v t="i">270</v>
    <v t="i">274</v>
    <v t="i">275</v>
    <v t="i">276</v>
    <v t="i">281</v>
    <v t="i">282</v>
    <v t="i">283</v>
    <v t="i">284</v>
    <v t="i">287</v>
    <v t="i">288</v>
    <v t="i">289</v>
    <v t="i">290</v>
    <v t="i">291</v>
    <v t="i">294</v>
    <v t="i">295</v>
    <v t="i">296</v>
    <v t="i">297</v>
    <v t="i">298</v>
    <v t="i">301</v>
    <v t="i">302</v>
    <v t="i">303</v>
    <v t="i">304</v>
    <v t="i">305</v>
    <v t="i">308</v>
    <v t="i">309</v>
    <v t="i">310</v>
    <v t="i">311</v>
    <v t="i">312</v>
    <v t="i">315</v>
    <v t="i">316</v>
    <v t="i">317</v>
    <v t="i">318</v>
    <v t="i">319</v>
    <v t="i">322</v>
    <v t="i">323</v>
    <v t="i">324</v>
    <v t="i">325</v>
    <v t="i">326</v>
    <v t="i">329</v>
    <v t="i">330</v>
    <v t="i">331</v>
    <v t="i">332</v>
    <v t="i">333</v>
    <v t="i">336</v>
    <v t="i">337</v>
    <v t="i">338</v>
    <v t="i">339</v>
    <v t="i">340</v>
    <v t="i">343</v>
    <v t="i">344</v>
    <v t="i">345</v>
    <v t="i">346</v>
    <v t="i">347</v>
    <v t="i">350</v>
    <v t="i">351</v>
    <v t="i">352</v>
    <v t="i">353</v>
    <v t="i">354</v>
    <v t="i">357</v>
    <v t="i">358</v>
    <v t="i">359</v>
    <v t="i">360</v>
    <v t="i">361</v>
    <v t="i">364</v>
  </a>
  <a r="1" c="249">
    <v>59.1</v>
    <v>59</v>
    <v>58.6</v>
    <v>59.5</v>
    <v>59.55</v>
    <v>60</v>
    <v>60</v>
    <v>57.9</v>
    <v>56.5</v>
    <v>56.5</v>
    <v>55.8</v>
    <v>55.5</v>
    <v>57.65</v>
    <v>56.75</v>
    <v>55</v>
    <v>56.3</v>
    <v>56</v>
    <v>56.85</v>
    <v>56.9</v>
    <v>56.1</v>
    <v>54.5</v>
    <v>54.45</v>
    <v>50.6</v>
    <v>50.7</v>
    <v>51.65</v>
    <v>51.65</v>
    <v>50.5</v>
    <v>51.25</v>
    <v>50.05</v>
    <v>50</v>
    <v>47</v>
    <v>47.3</v>
    <v>48</v>
    <v>48.1</v>
    <v>47.9</v>
    <v>48</v>
    <v>48.2</v>
    <v>46.9</v>
    <v>47.8</v>
    <v>49.6</v>
    <v>51</v>
    <v>52.5</v>
    <v>53</v>
    <v>51.5</v>
    <v>52.4</v>
    <v>51.2</v>
    <v>51.7</v>
    <v>53</v>
    <v>52</v>
    <v>51.5</v>
    <v>49.7</v>
    <v>49.5</v>
    <v>51.1</v>
    <v>48.2</v>
    <v>50</v>
    <v>48.65</v>
    <v>49.2</v>
    <v>49.2</v>
    <v>48.95</v>
    <v>49</v>
    <v>51.5</v>
    <v>51.45</v>
    <v>51.1</v>
    <v>49.35</v>
    <v>47.55</v>
    <v>48.5</v>
    <v>47.25</v>
    <v>49</v>
    <v>49.4</v>
    <v>50.15</v>
    <v>51.2</v>
    <v>50.5</v>
    <v>50</v>
    <v>49</v>
    <v>50.85</v>
    <v>51</v>
    <v>51.9</v>
    <v>51</v>
    <v>51.5</v>
    <v>52.4</v>
    <v>52.4</v>
    <v>52</v>
    <v>53.2</v>
    <v>55</v>
    <v>57.5</v>
    <v>57.05</v>
    <v>59</v>
    <v>58</v>
    <v>58.9</v>
    <v>59</v>
    <v>58.2</v>
    <v>57.3</v>
    <v>58.15</v>
    <v>57.35</v>
    <v>59.7</v>
    <v>59.45</v>
    <v>59.7</v>
    <v>60.2</v>
    <v>61.2</v>
    <v>61</v>
    <v>60.4</v>
    <v>57.5</v>
    <v>56</v>
    <v>56.5</v>
    <v>57.35</v>
    <v>59</v>
    <v>58</v>
    <v>56.15</v>
    <v>55</v>
    <v>59.4</v>
    <v>58</v>
    <v>59.95</v>
    <v>58.3</v>
    <v>58.25</v>
    <v>57.8</v>
    <v>59.1</v>
    <v>59.1</v>
    <v>56.2</v>
    <v>57.1</v>
    <v>56.85</v>
    <v>57.25</v>
    <v>57.5</v>
    <v>57.5</v>
    <v>58</v>
    <v>57.45</v>
    <v>57.45</v>
    <v>55.05</v>
    <v>55.2</v>
    <v>56.9</v>
    <v>53.65</v>
    <v>52</v>
    <v>55.8</v>
    <v>56.9</v>
    <v>56</v>
    <v>56.6</v>
    <v>54.6</v>
    <v>56.8</v>
    <v>56.8</v>
    <v>56.3</v>
    <v>57.9</v>
    <v>58</v>
    <v>59.5</v>
    <v>59</v>
    <v>56.9</v>
    <v>55.8</v>
    <v>57.1</v>
    <v>57.8</v>
    <v>57.25</v>
    <v>57.45</v>
    <v>56.7</v>
    <v>57.25</v>
    <v>57</v>
    <v>57.2</v>
    <v>57.2</v>
    <v>56.3</v>
    <v>57.3</v>
    <v>56.5</v>
    <v>56.8</v>
    <v>58.5</v>
    <v>57.7</v>
    <v>55.25</v>
    <v>56.35</v>
    <v>56.75</v>
    <v>57.3</v>
    <v>57</v>
    <v>55.55</v>
    <v>55.9</v>
    <v>56.5</v>
    <v>56.35</v>
    <v>60</v>
    <v>57.5</v>
    <v>55.1</v>
    <v>54.3</v>
    <v>55.45</v>
    <v>53.8</v>
    <v>54</v>
    <v>54.1</v>
    <v>54.4</v>
    <v>54.85</v>
    <v>54.3</v>
    <v>54.9</v>
    <v>55</v>
    <v>56.4</v>
    <v>56.5</v>
    <v>57</v>
    <v>56.8</v>
    <v>56.2</v>
    <v>57.75</v>
    <v>57.7</v>
    <v>57.7</v>
    <v>58.9</v>
    <v>59.95</v>
    <v>58.7</v>
    <v>60</v>
    <v>59</v>
    <v>58.7</v>
    <v>59.5</v>
    <v>59.7</v>
    <v>59.05</v>
    <v>58</v>
    <v>57.85</v>
    <v>57.9</v>
    <v>58.4</v>
    <v>58.7</v>
    <v>57.85</v>
    <v>58.5</v>
    <v>57.5</v>
    <v>59</v>
    <v>59.25</v>
    <v>56.85</v>
    <v>59.15</v>
    <v>59.25</v>
    <v>58.05</v>
    <v>57.1</v>
    <v>58.2</v>
    <v>56.5</v>
    <v>56.95</v>
    <v>57.9</v>
    <v>56.2</v>
    <v>54.55</v>
    <v>54.65</v>
    <v>55.2</v>
    <v>55.5</v>
    <v>54.5</v>
    <v>55</v>
    <v>54</v>
    <v>55</v>
    <v>55</v>
    <v>54</v>
    <v>54</v>
    <v>53.85</v>
    <v>54</v>
    <v>53.95</v>
    <v>53.8</v>
    <v>53.9</v>
    <v>52.6</v>
    <v>51.45</v>
    <v>50.3</v>
    <v>52.5</v>
    <v>50</v>
    <v>49.35</v>
    <v>49.9</v>
    <v>51.05</v>
    <v>53.95</v>
    <v>53</v>
    <v>51.4</v>
    <v>52.35</v>
    <v>51.2</v>
    <v>51</v>
  </a>
  <a r="1" c="249">
    <v>900</v>
    <v>896</v>
    <v>898</v>
    <v>909</v>
    <v>898</v>
    <v>890</v>
    <v>889</v>
    <v>882</v>
    <v>870</v>
    <v>865</v>
    <v>865</v>
    <v>865</v>
    <v>872.5</v>
    <v>865</v>
    <v>871.5</v>
    <v>877</v>
    <v>865</v>
    <v>869</v>
    <v>885</v>
    <v>860</v>
    <v>851</v>
    <v>860</v>
    <v>851.5</v>
    <v>849</v>
    <v>849</v>
    <v>861</v>
    <v>845.5</v>
    <v>845</v>
    <v>825</v>
    <v>828</v>
    <v>789</v>
    <v>808</v>
    <v>832</v>
    <v>870</v>
    <v>839</v>
    <v>845</v>
    <v>848</v>
    <v>830</v>
    <v>847</v>
    <v>835</v>
    <v>838.5</v>
    <v>862</v>
    <v>858</v>
    <v>850</v>
    <v>856</v>
    <v>865</v>
    <v>861</v>
    <v>864</v>
    <v>852</v>
    <v>862</v>
    <v>820</v>
    <v>806</v>
    <v>830</v>
    <v>795</v>
    <v>809.5</v>
    <v>785</v>
    <v>790</v>
    <v>774</v>
    <v>763</v>
    <v>769.5</v>
    <v>801.5</v>
    <v>799.5</v>
    <v>829</v>
    <v>820</v>
    <v>782</v>
    <v>770</v>
    <v>800</v>
    <v>792</v>
    <v>839</v>
    <v>844</v>
    <v>839</v>
    <v>838</v>
    <v>813</v>
    <v>797</v>
    <v>775.5</v>
    <v>775</v>
    <v>781</v>
    <v>796</v>
    <v>788</v>
    <v>774</v>
    <v>788</v>
    <v>789</v>
    <v>790</v>
    <v>780</v>
    <v>800</v>
    <v>775.5</v>
    <v>780</v>
    <v>769</v>
    <v>795</v>
    <v>792</v>
    <v>780</v>
    <v>778</v>
    <v>805</v>
    <v>809</v>
    <v>845</v>
    <v>843</v>
    <v>860</v>
    <v>880</v>
    <v>882</v>
    <v>880</v>
    <v>883</v>
    <v>850</v>
    <v>842</v>
    <v>851</v>
    <v>880</v>
    <v>879</v>
    <v>875.5</v>
    <v>831</v>
    <v>840</v>
    <v>860</v>
    <v>870</v>
    <v>877</v>
    <v>841</v>
    <v>840</v>
    <v>865</v>
    <v>885</v>
    <v>884.5</v>
    <v>859.5</v>
    <v>850</v>
    <v>871</v>
    <v>835</v>
    <v>828</v>
    <v>818.5</v>
    <v>819.5</v>
    <v>808</v>
    <v>808</v>
    <v>763</v>
    <v>733</v>
    <v>760</v>
    <v>725</v>
    <v>760</v>
    <v>794</v>
    <v>785</v>
    <v>760</v>
    <v>760</v>
    <v>760</v>
    <v>759</v>
    <v>764</v>
    <v>788.5</v>
    <v>762</v>
    <v>799</v>
    <v>786</v>
    <v>799</v>
    <v>777</v>
    <v>770</v>
    <v>765</v>
    <v>780</v>
    <v>799.5</v>
    <v>830</v>
    <v>820</v>
    <v>843</v>
    <v>820</v>
    <v>835</v>
    <v>835</v>
    <v>833</v>
    <v>831</v>
    <v>787</v>
    <v>825</v>
    <v>842</v>
    <v>870</v>
    <v>870</v>
    <v>867</v>
    <v>859</v>
    <v>836</v>
    <v>869</v>
    <v>895</v>
    <v>894</v>
    <v>910</v>
    <v>927</v>
    <v>939</v>
    <v>980</v>
    <v>901.5</v>
    <v>894</v>
    <v>943</v>
    <v>910</v>
    <v>930</v>
    <v>936</v>
    <v>916</v>
    <v>928</v>
    <v>930</v>
    <v>929</v>
    <v>908.5</v>
    <v>905</v>
    <v>909</v>
    <v>926</v>
    <v>914</v>
    <v>930</v>
    <v>910</v>
    <v>900</v>
    <v>900</v>
    <v>921</v>
    <v>915</v>
    <v>900</v>
    <v>900</v>
    <v>903.5</v>
    <v>900</v>
    <v>904</v>
    <v>908</v>
    <v>947</v>
    <v>933</v>
    <v>934</v>
    <v>930.5</v>
    <v>950</v>
    <v>950</v>
    <v>945</v>
    <v>945</v>
    <v>942</v>
    <v>944</v>
    <v>930</v>
    <v>920</v>
    <v>946</v>
    <v>930</v>
    <v>919</v>
    <v>910</v>
    <v>915</v>
    <v>909</v>
    <v>895</v>
    <v>900</v>
    <v>895</v>
    <v>885</v>
    <v>891</v>
    <v>888</v>
    <v>875</v>
    <v>872</v>
    <v>897.5</v>
    <v>890</v>
    <v>900</v>
    <v>900</v>
    <v>894.5</v>
    <v>852</v>
    <v>889</v>
    <v>890.5</v>
    <v>896</v>
    <v>886</v>
    <v>880</v>
    <v>889</v>
    <v>871</v>
    <v>875</v>
    <v>875</v>
    <v>860</v>
    <v>874</v>
    <v>874</v>
    <v>897</v>
    <v>883.5</v>
    <v>900</v>
    <v>900</v>
    <v>900</v>
    <v>905</v>
    <v>918</v>
  </a>
  <a r="1" c="249">
    <v>502</v>
    <v>502</v>
    <v>-99999901</v>
    <v>509</v>
    <v>-99999901</v>
    <v>505</v>
    <v>505</v>
    <v>-99999901</v>
    <v>-99999901</v>
    <v>505</v>
    <v>505</v>
    <v>509</v>
    <v>509</v>
    <v>-99999901</v>
    <v>509</v>
    <v>-99999901</v>
    <v>502</v>
    <v>509</v>
    <v>-99999901</v>
    <v>500</v>
    <v>-99999901</v>
    <v>500.5</v>
    <v>509</v>
    <v>-99999901</v>
    <v>-99999901</v>
    <v>508</v>
    <v>498</v>
    <v>500</v>
    <v>500</v>
    <v>498</v>
    <v>496</v>
    <v>-99999901</v>
    <v>500</v>
    <v>-99999901</v>
    <v>-99999901</v>
    <v>-99999901</v>
    <v>-99999901</v>
    <v>-99999901</v>
    <v>-99999901</v>
    <v>-99999901</v>
    <v>500</v>
    <v>500</v>
    <v>-99999901</v>
    <v>-99999901</v>
    <v>499</v>
    <v>-99999901</v>
    <v>502</v>
    <v>502</v>
    <v>502</v>
    <v>502</v>
    <v>-99999901</v>
    <v>502</v>
    <v>502</v>
    <v>-99999901</v>
    <v>502</v>
    <v>-99999901</v>
    <v>504</v>
    <v>-99999901</v>
    <v>-99999901</v>
    <v>500</v>
    <v>500</v>
    <v>496.4</v>
    <v>-99999901</v>
    <v>-99999901</v>
    <v>501</v>
    <v>501</v>
    <v>-99999901</v>
    <v>500</v>
    <v>-99999901</v>
    <v>-99999901</v>
    <v>-99999901</v>
    <v>-99999901</v>
    <v>500</v>
    <v>-99999901</v>
    <v>500</v>
    <v>496.4</v>
    <v>500</v>
    <v>496.8</v>
    <v>496.4</v>
    <v>499.8</v>
    <v>498.8</v>
    <v>500</v>
    <v>496.4</v>
    <v>-99999901</v>
    <v>498</v>
    <v>497</v>
    <v>-99999901</v>
    <v>496.4</v>
    <v>500</v>
    <v>496.6</v>
    <v>500</v>
    <v>500</v>
    <v>502.5</v>
    <v>502.5</v>
    <v>495</v>
    <v>502.5</v>
    <v>-99999901</v>
    <v>502.5</v>
    <v>502.5</v>
    <v>-99999901</v>
    <v>501.5</v>
    <v>-99999901</v>
    <v>490</v>
    <v>-99999901</v>
    <v>495</v>
    <v>495</v>
    <v>-99999901</v>
    <v>494.6</v>
    <v>-99999901</v>
    <v>491.2</v>
    <v>-99999901</v>
    <v>491.2</v>
    <v>493</v>
    <v>-99999901</v>
    <v>495</v>
    <v>495</v>
    <v>-99999901</v>
    <v>-99999901</v>
    <v>-99999901</v>
    <v>490</v>
    <v>490.4</v>
    <v>490.4</v>
    <v>490</v>
    <v>490.4</v>
    <v>490</v>
    <v>490</v>
    <v>489</v>
    <v>489</v>
    <v>490</v>
    <v>500</v>
    <v>-99999901</v>
    <v>487</v>
    <v>-99999901</v>
    <v>490</v>
    <v>490</v>
    <v>-99999901</v>
    <v>489.6</v>
    <v>486</v>
    <v>487</v>
    <v>488</v>
    <v>488</v>
    <v>488</v>
    <v>488</v>
    <v>488</v>
    <v>-99999901</v>
    <v>-99999901</v>
    <v>488</v>
    <v>485</v>
    <v>488</v>
    <v>485</v>
    <v>485</v>
    <v>-99999901</v>
    <v>499</v>
    <v>498</v>
    <v>493</v>
    <v>493</v>
    <v>495</v>
    <v>480</v>
    <v>-99999901</v>
    <v>-99999901</v>
    <v>480</v>
    <v>-99999901</v>
    <v>-99999901</v>
    <v>490</v>
    <v>-99999901</v>
    <v>-99999901</v>
    <v>475</v>
    <v>475</v>
    <v>475</v>
    <v>489.2</v>
    <v>489.2</v>
    <v>480</v>
    <v>470</v>
    <v>480</v>
    <v>-99999901</v>
    <v>489</v>
    <v>489</v>
    <v>-99999901</v>
    <v>-99999901</v>
    <v>480</v>
    <v>470</v>
    <v>470</v>
    <v>470</v>
    <v>469.8</v>
    <v>469.8</v>
    <v>469.8</v>
    <v>468</v>
    <v>470</v>
    <v>470</v>
    <v>-99999901</v>
    <v>470</v>
    <v>-99999901</v>
    <v>470</v>
    <v>486.8</v>
    <v>-99999901</v>
    <v>470.2</v>
    <v>-99999901</v>
    <v>486.8</v>
    <v>486.8</v>
    <v>-99999901</v>
    <v>489</v>
    <v>473.8</v>
    <v>489</v>
    <v>489</v>
    <v>487</v>
    <v>489</v>
    <v>475.2</v>
    <v>490</v>
    <v>487.2</v>
    <v>487.2</v>
    <v>487.4</v>
    <v>496</v>
    <v>487.2</v>
    <v>498</v>
    <v>487.4</v>
    <v>502.5</v>
    <v>495</v>
    <v>492</v>
    <v>475.2</v>
    <v>476</v>
    <v>479</v>
    <v>498</v>
    <v>498</v>
    <v>497.8</v>
    <v>-99999901</v>
    <v>486</v>
    <v>-99999901</v>
    <v>-99999901</v>
    <v>485</v>
    <v>-99999901</v>
    <v>475.2</v>
    <v>480</v>
    <v>-99999901</v>
    <v>-99999901</v>
    <v>-99999901</v>
    <v>475.4</v>
    <v>-99999901</v>
    <v>-99999901</v>
    <v>497.8</v>
    <v>-99999901</v>
    <v>475</v>
    <v>-99999901</v>
    <v>-99999901</v>
    <v>-99999901</v>
    <v>-99999901</v>
    <v>490</v>
    <v>-99999901</v>
    <v>-99999901</v>
    <v>-99999901</v>
  </a>
  <a r="1" c="249">
    <v>3.01</v>
    <v>3</v>
    <v>3.06</v>
    <v>3.01</v>
    <v>2.98</v>
    <v>3.01</v>
    <v>3.02</v>
    <v>3</v>
    <v>2.94</v>
    <v>2.95</v>
    <v>2.95</v>
    <v>2.9</v>
    <v>2.91</v>
    <v>2.93</v>
    <v>2.95</v>
    <v>2.98</v>
    <v>2.97</v>
    <v>2.95</v>
    <v>2.93</v>
    <v>2.91</v>
    <v>2.9</v>
    <v>2.85</v>
    <v>2.86</v>
    <v>2.79</v>
    <v>2.9</v>
    <v>2.87</v>
    <v>2.83</v>
    <v>2.85</v>
    <v>2.77</v>
    <v>2.75</v>
    <v>2.7</v>
    <v>2.72</v>
    <v>2.8</v>
    <v>2.8</v>
    <v>2.85</v>
    <v>2.85</v>
    <v>2.77</v>
    <v>2.77</v>
    <v>2.73</v>
    <v>2.74</v>
    <v>2.75</v>
    <v>2.81</v>
    <v>2.76</v>
    <v>2.78</v>
    <v>2.8</v>
    <v>2.77</v>
    <v>2.7</v>
    <v>2.72</v>
    <v>2.68</v>
    <v>2.69</v>
    <v>2.6</v>
    <v>2.52</v>
    <v>2.48</v>
    <v>2.41</v>
    <v>2.37</v>
    <v>2.2599999999999998</v>
    <v>2.2799999999999998</v>
    <v>2.3199999999999998</v>
    <v>2.25</v>
    <v>2.17</v>
    <v>2.2000000000000002</v>
    <v>2.2799999999999998</v>
    <v>2.2999999999999998</v>
    <v>2.2799999999999998</v>
    <v>2.16</v>
    <v>2.08</v>
    <v>2.04</v>
    <v>2.14</v>
    <v>2.2400000000000002</v>
    <v>2.2799999999999998</v>
    <v>2.31</v>
    <v>2.2599999999999998</v>
    <v>2.2599999999999998</v>
    <v>2.1800000000000002</v>
    <v>2.17</v>
    <v>2.1800000000000002</v>
    <v>2.1800000000000002</v>
    <v>2.23</v>
    <v>2.2799999999999998</v>
    <v>2.25</v>
    <v>2.25</v>
    <v>2.2599999999999998</v>
    <v>2.2599999999999998</v>
    <v>2.25</v>
    <v>2.2999999999999998</v>
    <v>2.2599999999999998</v>
    <v>2.2799999999999998</v>
    <v>2.3199999999999998</v>
    <v>2.34</v>
    <v>2.34</v>
    <v>2.2599999999999998</v>
    <v>2.23</v>
    <v>2.2400000000000002</v>
    <v>2.2999999999999998</v>
    <v>2.42</v>
    <v>2.4500000000000002</v>
    <v>2.57</v>
    <v>2.5499999999999998</v>
    <v>2.56</v>
    <v>2.58</v>
    <v>2.65</v>
    <v>2.57</v>
    <v>2.5299999999999998</v>
    <v>2.58</v>
    <v>2.57</v>
    <v>2.59</v>
    <v>2.5299999999999998</v>
    <v>2.5</v>
    <v>2.46</v>
    <v>2.48</v>
    <v>2.46</v>
    <v>2.5</v>
    <v>2.38</v>
    <v>2.35</v>
    <v>2.36</v>
    <v>2.46</v>
    <v>2.41</v>
    <v>2.31</v>
    <v>2.3199999999999998</v>
    <v>2.2799999999999998</v>
    <v>2.2999999999999998</v>
    <v>2.2599999999999998</v>
    <v>2.21</v>
    <v>2.17</v>
    <v>2.17</v>
    <v>2.17</v>
    <v>2.08</v>
    <v>2.06</v>
    <v>2.11</v>
    <v>2.04</v>
    <v>2.0499999999999998</v>
    <v>2.0699999999999998</v>
    <v>2.06</v>
    <v>2.06</v>
    <v>2.0299999999999998</v>
    <v>1.99</v>
    <v>2</v>
    <v>2</v>
    <v>2.04</v>
    <v>2.04</v>
    <v>2.0299999999999998</v>
    <v>2.14</v>
    <v>2.1</v>
    <v>1.99</v>
    <v>2.0299999999999998</v>
    <v>2.06</v>
    <v>2.0499999999999998</v>
    <v>2.06</v>
    <v>2.09</v>
    <v>2.08</v>
    <v>2.13</v>
    <v>2.0699999999999998</v>
    <v>2.06</v>
    <v>2.0499999999999998</v>
    <v>2.0499999999999998</v>
    <v>2.02</v>
    <v>2.06</v>
    <v>2.06</v>
    <v>2.12</v>
    <v>2.17</v>
    <v>2.19</v>
    <v>2.1800000000000002</v>
    <v>2.2599999999999998</v>
    <v>2.2200000000000002</v>
    <v>2.2599999999999998</v>
    <v>2.29</v>
    <v>2.27</v>
    <v>2.2599999999999998</v>
    <v>2.3199999999999998</v>
    <v>2.2400000000000002</v>
    <v>2.2400000000000002</v>
    <v>2.2400000000000002</v>
    <v>2.2799999999999998</v>
    <v>2.2400000000000002</v>
    <v>2.2799999999999998</v>
    <v>2.2599999999999998</v>
    <v>2.2400000000000002</v>
    <v>2.23</v>
    <v>2.1800000000000002</v>
    <v>2.16</v>
    <v>2.12</v>
    <v>2.13</v>
    <v>2.09</v>
    <v>2.11</v>
    <v>2.13</v>
    <v>2.11</v>
    <v>2.12</v>
    <v>2.1</v>
    <v>2</v>
    <v>2.0499999999999998</v>
    <v>2.0699999999999998</v>
    <v>2.08</v>
    <v>2.0699999999999998</v>
    <v>2.1</v>
    <v>2.0699999999999998</v>
    <v>2.09</v>
    <v>2.15</v>
    <v>2.1800000000000002</v>
    <v>2.16</v>
    <v>2.16</v>
    <v>2.16</v>
    <v>2.12</v>
    <v>2.13</v>
    <v>2.13</v>
    <v>2.23</v>
    <v>2.2200000000000002</v>
    <v>2.25</v>
    <v>2.25</v>
    <v>2.12</v>
    <v>2.12</v>
    <v>2.21</v>
    <v>2.23</v>
    <v>2.2599999999999998</v>
    <v>2.3199999999999998</v>
    <v>2.2999999999999998</v>
    <v>2.37</v>
    <v>2.31</v>
    <v>2.34</v>
    <v>2.34</v>
    <v>2.3199999999999998</v>
    <v>2.2599999999999998</v>
    <v>2.27</v>
    <v>2.2200000000000002</v>
    <v>2.16</v>
    <v>2.15</v>
    <v>2.12</v>
    <v>2.06</v>
    <v>2.06</v>
    <v>2.04</v>
    <v>2.02</v>
    <v>2</v>
    <v>1.98</v>
    <v>1.98</v>
    <v>2.0499999999999998</v>
    <v>2.11</v>
    <v>2.04</v>
    <v>2.0099999999999998</v>
    <v>2.0099999999999998</v>
    <v>2.02</v>
    <v>1.96</v>
    <v>1.96</v>
    <v>1.92</v>
    <v>1.96</v>
    <v>2</v>
    <v>1.99</v>
    <v>2.0499999999999998</v>
    <v>2.04</v>
    <v>2.0699999999999998</v>
    <v>2</v>
  </a>
  <a r="1" c="21">
    <v t="i">1</v>
    <v t="i">2</v>
    <v t="i">3</v>
    <v t="i">4</v>
    <v t="i">5</v>
    <v t="i">8</v>
    <v t="i">9</v>
    <v t="i">10</v>
    <v t="i">11</v>
    <v t="i">12</v>
    <v t="i">15</v>
    <v t="i">16</v>
    <v t="i">17</v>
    <v t="i">18</v>
    <v t="i">19</v>
    <v t="i">22</v>
    <v t="i">23</v>
    <v t="i">24</v>
    <v t="i">25</v>
    <v t="i">26</v>
    <v t="i">29</v>
  </a>
  <a r="1" c="21">
    <v>2.04</v>
    <v>2.02</v>
    <v>2</v>
    <v>1.98</v>
    <v>1.98</v>
    <v>2.0499999999999998</v>
    <v>2.11</v>
    <v>2.04</v>
    <v>2.0099999999999998</v>
    <v>2.0099999999999998</v>
    <v>2.02</v>
    <v>1.96</v>
    <v>1.96</v>
    <v>1.92</v>
    <v>1.96</v>
    <v>2</v>
    <v>1.99</v>
    <v>2.0499999999999998</v>
    <v>2.04</v>
    <v>2.0699999999999998</v>
    <v>2</v>
  </a>
  <a r="1" c="21">
    <v>2.0699999999999998</v>
    <v>2.08</v>
    <v>2.04</v>
    <v>2.02</v>
    <v>2.0099999999999998</v>
    <v>2.0099999999999998</v>
    <v>2.08</v>
    <v>2.08</v>
    <v>2.0499999999999998</v>
    <v>1.98</v>
    <v>2.0099999999999998</v>
    <v>2.02</v>
    <v>1.99</v>
    <v>1.97</v>
    <v>1.94</v>
    <v>1.98</v>
    <v>2</v>
    <v>2.0299999999999998</v>
    <v>2.0299999999999998</v>
    <v>2.04</v>
    <v>2.0699999999999998</v>
  </a>
  <a r="1" c="21">
    <v>2.08</v>
    <v>2.1</v>
    <v>2.04</v>
    <v>2.06</v>
    <v>2.02</v>
    <v>2.08</v>
    <v>2.12</v>
    <v>2.08</v>
    <v>2.08</v>
    <v>2.02</v>
    <v>2.06</v>
    <v>2.02</v>
    <v>2.0099999999999998</v>
    <v>1.97</v>
    <v>1.98</v>
    <v>2</v>
    <v>2.0299999999999998</v>
    <v>2.0499999999999998</v>
    <v>2.0499999999999998</v>
    <v>2.0699999999999998</v>
    <v>2.0699999999999998</v>
  </a>
  <a r="1" c="21">
    <v>2.02</v>
    <v>2.02</v>
    <v>2</v>
    <v>1.98</v>
    <v>1.98</v>
    <v>2</v>
    <v>2.08</v>
    <v>2.0299999999999998</v>
    <v>2.0099999999999998</v>
    <v>1.96</v>
    <v>1.98</v>
    <v>1.93</v>
    <v>1.96</v>
    <v>1.91</v>
    <v>1.94</v>
    <v>1.92</v>
    <v>1.99</v>
    <v>2.02</v>
    <v>2</v>
    <v>2.0299999999999998</v>
    <v>2</v>
  </a>
  <a r="1" c="21">
    <v>42758000</v>
    <v>65808000</v>
    <v>88466000</v>
    <v>125661000</v>
    <v>119057000</v>
    <v>61546000</v>
    <v>81844000</v>
    <v>71424000</v>
    <v>56431000</v>
    <v>55939000</v>
    <v>19445000</v>
    <v>73439000</v>
    <v>30602000</v>
    <v>40972000</v>
    <v>49981000</v>
    <v>32223000</v>
    <v>17820000</v>
    <v>13912000</v>
    <v>10887000</v>
    <v>16919000</v>
    <v>25675000</v>
  </a>
  <a r="1" c="249">
    <v>36</v>
    <v>35.25</v>
    <v>35.6</v>
    <v>35.049999999999997</v>
    <v>34.950000000000003</v>
    <v>35.299999999999997</v>
    <v>34.85</v>
    <v>34.799999999999997</v>
    <v>34.200000000000003</v>
    <v>34.950000000000003</v>
    <v>34.299999999999997</v>
    <v>34</v>
    <v>34</v>
    <v>34.1</v>
    <v>34</v>
    <v>35.6</v>
    <v>35</v>
    <v>34.799999999999997</v>
    <v>34.75</v>
    <v>35.200000000000003</v>
    <v>34</v>
    <v>33.6</v>
    <v>32.049999999999997</v>
    <v>32.1</v>
    <v>32</v>
    <v>32.549999999999997</v>
    <v>32.5</v>
    <v>31.5</v>
    <v>30.6</v>
    <v>29.15</v>
    <v>27.5</v>
    <v>28.4</v>
    <v>29.45</v>
    <v>28.8</v>
    <v>27.95</v>
    <v>29</v>
    <v>28.5</v>
    <v>27.7</v>
    <v>28.3</v>
    <v>28.05</v>
    <v>28.85</v>
    <v>29.6</v>
    <v>29.6</v>
    <v>29.55</v>
    <v>29.55</v>
    <v>30</v>
    <v>29.95</v>
    <v>30.95</v>
    <v>32</v>
    <v>31.7</v>
    <v>30</v>
    <v>30.05</v>
    <v>29.35</v>
    <v>28.1</v>
    <v>28.4</v>
    <v>27.8</v>
    <v>27.8</v>
    <v>27.65</v>
    <v>26.5</v>
    <v>25.65</v>
    <v>26.85</v>
    <v>27.4</v>
    <v>27.2</v>
    <v>26.8</v>
    <v>25.5</v>
    <v>26</v>
    <v>25.7</v>
    <v>26.4</v>
    <v>26.9</v>
    <v>26.15</v>
    <v>25.9</v>
    <v>25.45</v>
    <v>25.25</v>
    <v>24.4</v>
    <v>23.8</v>
    <v>22.55</v>
    <v>24.85</v>
    <v>24.4</v>
    <v>25.2</v>
    <v>25.5</v>
    <v>24.9</v>
    <v>24</v>
    <v>23.8</v>
    <v>24.4</v>
    <v>25</v>
    <v>25.25</v>
    <v>25.45</v>
    <v>26.1</v>
    <v>25.95</v>
    <v>26</v>
    <v>25.9</v>
    <v>25.2</v>
    <v>26.35</v>
    <v>26.35</v>
    <v>28.05</v>
    <v>28.5</v>
    <v>29.1</v>
    <v>30.2</v>
    <v>29.4</v>
    <v>28.6</v>
    <v>29.55</v>
    <v>28.9</v>
    <v>27.85</v>
    <v>28.8</v>
    <v>28.5</v>
    <v>29.3</v>
    <v>28.9</v>
    <v>28.65</v>
    <v>28.65</v>
    <v>29.05</v>
    <v>29</v>
    <v>29.9</v>
    <v>28.55</v>
    <v>27.8</v>
    <v>27.8</v>
    <v>29.15</v>
    <v>28.5</v>
    <v>28.4</v>
    <v>28.6</v>
    <v>28.55</v>
    <v>28</v>
    <v>27.65</v>
    <v>26.95</v>
    <v>25.55</v>
    <v>25</v>
    <v>25</v>
    <v>24.4</v>
    <v>23.05</v>
    <v>23.1</v>
    <v>22.85</v>
    <v>23</v>
    <v>24.05</v>
    <v>23.8</v>
    <v>23.8</v>
    <v>23.4</v>
    <v>23</v>
    <v>22.7</v>
    <v>22.7</v>
    <v>22.8</v>
    <v>23.5</v>
    <v>23.95</v>
    <v>25.8</v>
    <v>25.8</v>
    <v>25.7</v>
    <v>25.95</v>
    <v>26.4</v>
    <v>26.4</v>
    <v>26.6</v>
    <v>26.4</v>
    <v>25.5</v>
    <v>27.2</v>
    <v>26.65</v>
    <v>25.35</v>
    <v>25.7</v>
    <v>26</v>
    <v>26.05</v>
    <v>26.15</v>
    <v>26.9</v>
    <v>27.2</v>
    <v>27.3</v>
    <v>27.8</v>
    <v>28.5</v>
    <v>29.7</v>
    <v>28.1</v>
    <v>27.1</v>
    <v>28.45</v>
    <v>29.3</v>
    <v>29.4</v>
    <v>29.95</v>
    <v>31.5</v>
    <v>29.6</v>
    <v>29</v>
    <v>29.3</v>
    <v>29.9</v>
    <v>29</v>
    <v>29.2</v>
    <v>29.1</v>
    <v>29.35</v>
    <v>29.5</v>
    <v>29</v>
    <v>29.25</v>
    <v>29.4</v>
    <v>29.9</v>
    <v>29.9</v>
    <v>29.9</v>
    <v>29.2</v>
    <v>30</v>
    <v>30.05</v>
    <v>30.8</v>
    <v>30.4</v>
    <v>31.25</v>
    <v>31.25</v>
    <v>30.25</v>
    <v>30.7</v>
    <v>30</v>
    <v>30</v>
    <v>31</v>
    <v>31</v>
    <v>31.6</v>
    <v>31.95</v>
    <v>32.450000000000003</v>
    <v>32</v>
    <v>32.65</v>
    <v>32.799999999999997</v>
    <v>32.85</v>
    <v>32.799999999999997</v>
    <v>32.65</v>
    <v>32.9</v>
    <v>31.05</v>
    <v>29.3</v>
    <v>30.5</v>
    <v>29.75</v>
    <v>29.4</v>
    <v>29.3</v>
    <v>29.05</v>
    <v>29.2</v>
    <v>29.1</v>
    <v>29.25</v>
    <v>28.6</v>
    <v>28.7</v>
    <v>29.05</v>
    <v>29.6</v>
    <v>29.35</v>
    <v>29.1</v>
    <v>28.95</v>
    <v>28.2</v>
    <v>28.05</v>
    <v>28.05</v>
    <v>28.5</v>
    <v>28.5</v>
    <v>28.85</v>
    <v>28.85</v>
    <v>28.35</v>
    <v>28.65</v>
    <v>28.3</v>
    <v>28.15</v>
    <v>27</v>
    <v>26.45</v>
    <v>26.35</v>
    <v>26.3</v>
    <v>26.5</v>
    <v>26.3</v>
    <v>26.2</v>
    <v>27</v>
    <v>28</v>
    <v>28.2</v>
    <v>28.35</v>
    <v>28.5</v>
    <v>28.5</v>
  </a>
  <a r="1" c="249">
    <v>100</v>
    <v>100</v>
    <v>98.5</v>
    <v>99.6</v>
    <v>98.9</v>
    <v>99</v>
    <v>99.2</v>
    <v>98.1</v>
    <v>96.5</v>
    <v>98.5</v>
    <v>100</v>
    <v>98</v>
    <v>98.5</v>
    <v>98</v>
    <v>99.8</v>
    <v>99.8</v>
    <v>100</v>
    <v>99</v>
    <v>98.2</v>
    <v>97.7</v>
    <v>96.9</v>
    <v>96.95</v>
    <v>94.9</v>
    <v>93.9</v>
    <v>97.9</v>
    <v>97</v>
    <v>94.4</v>
    <v>94</v>
    <v>95</v>
    <v>91.9</v>
    <v>89</v>
    <v>90.6</v>
    <v>92.8</v>
    <v>97</v>
    <v>95.9</v>
    <v>98</v>
    <v>94.5</v>
    <v>94.5</v>
    <v>96.3</v>
    <v>97</v>
    <v>95.6</v>
    <v>97.5</v>
    <v>98.85</v>
    <v>95.8</v>
    <v>94.1</v>
    <v>95</v>
    <v>95.1</v>
    <v>95.15</v>
    <v>97</v>
    <v>97.8</v>
    <v>92.6</v>
    <v>92.65</v>
    <v>93.45</v>
    <v>92.85</v>
    <v>96</v>
    <v>94.8</v>
    <v>93.5</v>
    <v>92.6</v>
    <v>91</v>
    <v>86.5</v>
    <v>88</v>
    <v>85.5</v>
    <v>86.1</v>
    <v>86.4</v>
    <v>84.8</v>
    <v>86</v>
    <v>86</v>
    <v>89</v>
    <v>88.9</v>
    <v>87.3</v>
    <v>87</v>
    <v>88.8</v>
    <v>89</v>
    <v>87.55</v>
    <v>90</v>
    <v>88.6</v>
    <v>89.5</v>
    <v>89.4</v>
    <v>89</v>
    <v>89</v>
    <v>88.75</v>
    <v>86.4</v>
    <v>86.5</v>
    <v>87</v>
    <v>91.8</v>
    <v>93</v>
    <v>90.05</v>
    <v>92</v>
    <v>93</v>
    <v>94</v>
    <v>95.75</v>
    <v>96.5</v>
    <v>95.1</v>
    <v>94.25</v>
    <v>95</v>
    <v>95.3</v>
    <v>95.3</v>
    <v>95.6</v>
    <v>93</v>
    <v>95.4</v>
    <v>95.8</v>
    <v>92.35</v>
    <v>93.9</v>
    <v>92.9</v>
    <v>94.15</v>
    <v>96.95</v>
    <v>94.4</v>
    <v>94.95</v>
    <v>96.15</v>
    <v>96</v>
    <v>96.95</v>
    <v>97.4</v>
    <v>95</v>
    <v>95.05</v>
    <v>96.1</v>
    <v>98.25</v>
    <v>98.25</v>
    <v>96.8</v>
    <v>97</v>
    <v>97</v>
    <v>96</v>
    <v>96.85</v>
    <v>93.65</v>
    <v>94</v>
    <v>93.2</v>
    <v>93.2</v>
    <v>88.85</v>
    <v>90.3</v>
    <v>90</v>
    <v>89.5</v>
    <v>92</v>
    <v>91.9</v>
    <v>91.1</v>
    <v>91.3</v>
    <v>93</v>
    <v>92.95</v>
    <v>93.35</v>
    <v>92</v>
    <v>92</v>
    <v>91.5</v>
    <v>90.5</v>
    <v>91.8</v>
    <v>92</v>
    <v>93.4</v>
    <v>91</v>
    <v>91.5</v>
    <v>93.35</v>
    <v>93.25</v>
    <v>94.3</v>
    <v>96</v>
    <v>94</v>
    <v>94.15</v>
    <v>97</v>
    <v>96.95</v>
    <v>95</v>
    <v>94.8</v>
    <v>91.6</v>
    <v>93.9</v>
    <v>96</v>
    <v>95.65</v>
    <v>96.6</v>
    <v>95.8</v>
    <v>97.5</v>
    <v>97.7</v>
    <v>97.8</v>
    <v>98</v>
    <v>99</v>
    <v>102.1</v>
    <v>102.4</v>
    <v>105.9</v>
    <v>104</v>
    <v>99</v>
    <v>98</v>
    <v>102.8</v>
    <v>99</v>
    <v>98.5</v>
    <v>99.1</v>
    <v>100</v>
    <v>99</v>
    <v>100</v>
    <v>99.95</v>
    <v>97.5</v>
    <v>98</v>
    <v>100.5</v>
    <v>100</v>
    <v>99.8</v>
    <v>99</v>
    <v>99</v>
    <v>102</v>
    <v>98</v>
    <v>98.3</v>
    <v>99.8</v>
    <v>100.6</v>
    <v>106</v>
    <v>104.5</v>
    <v>101.3</v>
    <v>103.1</v>
    <v>110</v>
    <v>112.4</v>
    <v>110.3</v>
    <v>113.3</v>
    <v>110.5</v>
    <v>109.9</v>
    <v>110</v>
    <v>108.3</v>
    <v>109.2</v>
    <v>108.6</v>
    <v>110.1</v>
    <v>110</v>
    <v>105</v>
    <v>110</v>
    <v>110</v>
    <v>110.4</v>
    <v>108</v>
    <v>106.9</v>
    <v>108.5</v>
    <v>106.5</v>
    <v>106.5</v>
    <v>106</v>
    <v>104.3</v>
    <v>106</v>
    <v>105.1</v>
    <v>105.5</v>
    <v>104.5</v>
    <v>108.8</v>
    <v>104</v>
    <v>103.1</v>
    <v>103.1</v>
    <v>103</v>
    <v>109.8</v>
    <v>104</v>
    <v>104.1</v>
    <v>107.9</v>
    <v>105.8</v>
    <v>108.5</v>
    <v>109</v>
    <v>108</v>
    <v>109</v>
    <v>105.1</v>
    <v>103.8</v>
    <v>104.3</v>
    <v>102.9</v>
    <v>101.2</v>
    <v>101.5</v>
    <v>102.8</v>
    <v>103.7</v>
    <v>105.5</v>
    <v>101.5</v>
    <v>102</v>
  </a>
  <a r="1" c="249">
    <v>20.399999999999999</v>
    <v>20</v>
    <v>20.5</v>
    <v>20.5</v>
    <v>20.3</v>
    <v>20.100000000000001</v>
    <v>20.399999999999999</v>
    <v>20.350000000000001</v>
    <v>19.8</v>
    <v>20.25</v>
    <v>20</v>
    <v>20</v>
    <v>20</v>
    <v>19.899999999999999</v>
    <v>19.899999999999999</v>
    <v>19.899999999999999</v>
    <v>19.84</v>
    <v>19.96</v>
    <v>19.899999999999999</v>
    <v>19.82</v>
    <v>19.8</v>
    <v>19.78</v>
    <v>19.12</v>
    <v>19.100000000000001</v>
    <v>19.18</v>
    <v>19.940000000000001</v>
    <v>19.5</v>
    <v>18.7</v>
    <v>18.8</v>
    <v>18.54</v>
    <v>18</v>
    <v>18.100000000000001</v>
    <v>18.100000000000001</v>
    <v>18.48</v>
    <v>18.440000000000001</v>
    <v>18.7</v>
    <v>18.78</v>
    <v>18.440000000000001</v>
    <v>18.46</v>
    <v>18.68</v>
    <v>18.739999999999998</v>
    <v>19</v>
    <v>19.399999999999999</v>
    <v>19.46</v>
    <v>19.48</v>
    <v>19.079999999999998</v>
    <v>19.399999999999999</v>
    <v>19.3</v>
    <v>19.14</v>
    <v>18.899999999999999</v>
    <v>18.600000000000001</v>
    <v>17.8</v>
    <v>17.8</v>
    <v>17.5</v>
    <v>17.5</v>
    <v>17.100000000000001</v>
    <v>17.3</v>
    <v>17</v>
    <v>16.34</v>
    <v>16.5</v>
    <v>17.3</v>
    <v>16.84</v>
    <v>17.28</v>
    <v>17.739999999999998</v>
    <v>17.239999999999998</v>
    <v>17.3</v>
    <v>16.84</v>
    <v>17.28</v>
    <v>17.98</v>
    <v>18.28</v>
    <v>17.8</v>
    <v>17.72</v>
    <v>17.14</v>
    <v>17.440000000000001</v>
    <v>16.82</v>
    <v>16.399999999999999</v>
    <v>16.88</v>
    <v>17</v>
    <v>16.899999999999999</v>
    <v>16.96</v>
    <v>16.940000000000001</v>
    <v>16.899999999999999</v>
    <v>16.7</v>
    <v>16.600000000000001</v>
    <v>17.239999999999998</v>
    <v>17</v>
    <v>17.28</v>
    <v>17.899999999999999</v>
    <v>17.8</v>
    <v>17.899999999999999</v>
    <v>17</v>
    <v>17.7</v>
    <v>17.88</v>
    <v>17.739999999999998</v>
    <v>19.3</v>
    <v>18.8</v>
    <v>19.059999999999999</v>
    <v>19.3</v>
    <v>19.86</v>
    <v>19.5</v>
    <v>19.899999999999999</v>
    <v>19.5</v>
    <v>19.28</v>
    <v>19.32</v>
    <v>19.22</v>
    <v>19.2</v>
    <v>19.2</v>
    <v>18.8</v>
    <v>18.3</v>
    <v>18.96</v>
    <v>18.96</v>
    <v>19.100000000000001</v>
    <v>18.5</v>
    <v>18.8</v>
    <v>18.72</v>
    <v>18.7</v>
    <v>18.68</v>
    <v>19.2</v>
    <v>18.600000000000001</v>
    <v>18.100000000000001</v>
    <v>17.7</v>
    <v>17.48</v>
    <v>16.72</v>
    <v>16.399999999999999</v>
    <v>16.28</v>
    <v>16.28</v>
    <v>15.98</v>
    <v>15.98</v>
    <v>16.46</v>
    <v>16.48</v>
    <v>15.8</v>
    <v>16.52</v>
    <v>16.38</v>
    <v>16.38</v>
    <v>16</v>
    <v>15.52</v>
    <v>15.88</v>
    <v>15.62</v>
    <v>15.62</v>
    <v>16.8</v>
    <v>16.32</v>
    <v>16.600000000000001</v>
    <v>16.3</v>
    <v>15.2</v>
    <v>15.2</v>
    <v>15.2</v>
    <v>15</v>
    <v>15</v>
    <v>14.7</v>
    <v>14.84</v>
    <v>15.1</v>
    <v>14.9</v>
    <v>14.9</v>
    <v>15.28</v>
    <v>15.16</v>
    <v>15.3</v>
    <v>15.4</v>
    <v>15.56</v>
    <v>15.72</v>
    <v>16</v>
    <v>16</v>
    <v>15.96</v>
    <v>16.399999999999999</v>
    <v>16.52</v>
    <v>16.579999999999998</v>
    <v>16.760000000000002</v>
    <v>16.48</v>
    <v>16.5</v>
    <v>16.600000000000001</v>
    <v>16.059999999999999</v>
    <v>16.22</v>
    <v>16</v>
    <v>16.5</v>
    <v>16.18</v>
    <v>16.3</v>
    <v>16</v>
    <v>15.88</v>
    <v>15.86</v>
    <v>15.96</v>
    <v>15.64</v>
    <v>15.54</v>
    <v>14.84</v>
    <v>14.9</v>
    <v>15</v>
    <v>15.1</v>
    <v>15</v>
    <v>14.9</v>
    <v>15</v>
    <v>14.96</v>
    <v>14.86</v>
    <v>14.96</v>
    <v>15.06</v>
    <v>14.86</v>
    <v>15.08</v>
    <v>15</v>
    <v>15.02</v>
    <v>15.02</v>
    <v>15</v>
    <v>14.96</v>
    <v>14.92</v>
    <v>14.8</v>
    <v>14.64</v>
    <v>14.82</v>
    <v>15</v>
    <v>15.82</v>
    <v>16.5</v>
    <v>16.260000000000002</v>
    <v>16.260000000000002</v>
    <v>15.5</v>
    <v>15.3</v>
    <v>15.62</v>
    <v>16.2</v>
    <v>15.74</v>
    <v>16.100000000000001</v>
    <v>16.079999999999998</v>
    <v>16.420000000000002</v>
    <v>16.3</v>
    <v>16.14</v>
    <v>16.079999999999998</v>
    <v>15.88</v>
    <v>16</v>
    <v>15.96</v>
    <v>15.6</v>
    <v>15.54</v>
    <v>15.5</v>
    <v>15.4</v>
    <v>15.2</v>
    <v>15.2</v>
    <v>15.08</v>
    <v>15.06</v>
    <v>14.88</v>
    <v>15</v>
    <v>14.9</v>
    <v>14.8</v>
    <v>14.92</v>
    <v>14.64</v>
    <v>14.34</v>
    <v>14.06</v>
    <v>14.4</v>
    <v>13.96</v>
    <v>13.6</v>
    <v>13.4</v>
    <v>13.52</v>
    <v>13.4</v>
    <v>13.88</v>
    <v>14.34</v>
    <v>13.74</v>
    <v>14.14</v>
    <v>14.46</v>
  </a>
  <a r="1" c="249">
    <v>131.6</v>
    <v>132</v>
    <v>133</v>
    <v>132.69999999999999</v>
    <v>132.5</v>
    <v>131.19999999999999</v>
    <v>133.4</v>
    <v>133.4</v>
    <v>130</v>
    <v>132.5</v>
    <v>130.1</v>
    <v>129</v>
    <v>128.5</v>
    <v>129.4</v>
    <v>129.80000000000001</v>
    <v>132.5</v>
    <v>135</v>
    <v>135</v>
    <v>133</v>
    <v>131</v>
    <v>128.4</v>
    <v>132.6</v>
    <v>130</v>
    <v>128</v>
    <v>127.8</v>
    <v>129</v>
    <v>128</v>
    <v>129</v>
    <v>129</v>
    <v>126.7</v>
    <v>125.2</v>
    <v>126</v>
    <v>126.5</v>
    <v>127</v>
    <v>131.80000000000001</v>
    <v>128.9</v>
    <v>126.8</v>
    <v>123.5</v>
    <v>122.7</v>
    <v>123.2</v>
    <v>127.3</v>
    <v>130.1</v>
    <v>133.4</v>
    <v>131.9</v>
    <v>128.1</v>
    <v>128.5</v>
    <v>129</v>
    <v>128.30000000000001</v>
    <v>129</v>
    <v>129.80000000000001</v>
    <v>126</v>
    <v>124.7</v>
    <v>124.4</v>
    <v>121.3</v>
    <v>123.8</v>
    <v>121</v>
    <v>122.8</v>
    <v>123</v>
    <v>120</v>
    <v>116.5</v>
    <v>117.8</v>
    <v>118.1</v>
    <v>116.5</v>
    <v>114.3</v>
    <v>110.5</v>
    <v>112.1</v>
    <v>115.5</v>
    <v>118.7</v>
    <v>119.5</v>
    <v>116.3</v>
    <v>118.8</v>
    <v>119.8</v>
    <v>122</v>
    <v>119.9</v>
    <v>123</v>
    <v>120.7</v>
    <v>121</v>
    <v>117.5</v>
    <v>118</v>
    <v>121</v>
    <v>121.2</v>
    <v>115.6</v>
    <v>114</v>
    <v>117</v>
    <v>119.4</v>
    <v>119.5</v>
    <v>113.8</v>
    <v>112.6</v>
    <v>117.3</v>
    <v>118.7</v>
    <v>116.9</v>
    <v>117.9</v>
    <v>115</v>
    <v>112.8</v>
    <v>115.9</v>
    <v>118.3</v>
    <v>120</v>
    <v>125.4</v>
    <v>128.19999999999999</v>
    <v>127.6</v>
    <v>129.30000000000001</v>
    <v>126.5</v>
    <v>125</v>
    <v>127</v>
    <v>128.80000000000001</v>
    <v>131.5</v>
    <v>131.4</v>
    <v>128.80000000000001</v>
    <v>130.5</v>
    <v>127.8</v>
    <v>130</v>
    <v>128</v>
    <v>124.2</v>
    <v>125</v>
    <v>126</v>
    <v>128</v>
    <v>129.9</v>
    <v>125.1</v>
    <v>122.5</v>
    <v>120.4</v>
    <v>120.5</v>
    <v>123.1</v>
    <v>120.5</v>
    <v>122.8</v>
    <v>119.8</v>
    <v>119.8</v>
    <v>115</v>
    <v>111.2</v>
    <v>114.1</v>
    <v>111.5</v>
    <v>111.4</v>
    <v>113</v>
    <v>115.9</v>
    <v>114.4</v>
    <v>112.4</v>
    <v>111.1</v>
    <v>114.8</v>
    <v>116</v>
    <v>118</v>
    <v>120</v>
    <v>118</v>
    <v>123</v>
    <v>123</v>
    <v>122.5</v>
    <v>118.6</v>
    <v>121</v>
    <v>123</v>
    <v>123.8</v>
    <v>127</v>
    <v>127.3</v>
    <v>129.19999999999999</v>
    <v>126.8</v>
    <v>127</v>
    <v>130</v>
    <v>133.5</v>
    <v>132</v>
    <v>132.80000000000001</v>
    <v>133.4</v>
    <v>134.1</v>
    <v>134</v>
    <v>129</v>
    <v>128.5</v>
    <v>128.9</v>
    <v>129</v>
    <v>130</v>
    <v>129.5</v>
    <v>132.80000000000001</v>
    <v>131.5</v>
    <v>131</v>
    <v>130.1</v>
    <v>130</v>
    <v>128.19999999999999</v>
    <v>127</v>
    <v>131.6</v>
    <v>129</v>
    <v>129</v>
    <v>110.7</v>
    <v>112.5</v>
    <v>113.6</v>
    <v>110.5</v>
    <v>107.2</v>
    <v>107.8</v>
    <v>107.4</v>
    <v>109</v>
    <v>108</v>
    <v>106.8</v>
    <v>105.9</v>
    <v>105.9</v>
    <v>105.7</v>
    <v>107.9</v>
    <v>111.5</v>
    <v>114</v>
    <v>111</v>
    <v>112.4</v>
    <v>110.9</v>
    <v>109.9</v>
    <v>114</v>
    <v>119</v>
    <v>125.5</v>
    <v>124.5</v>
    <v>123.6</v>
    <v>122.7</v>
    <v>123</v>
    <v>122.5</v>
    <v>122.4</v>
    <v>122</v>
    <v>122</v>
    <v>122</v>
    <v>123</v>
    <v>122.8</v>
    <v>125.2</v>
    <v>125.5</v>
    <v>126</v>
    <v>125</v>
    <v>124</v>
    <v>126</v>
    <v>125</v>
    <v>125.5</v>
    <v>126.4</v>
    <v>125.5</v>
    <v>125.5</v>
    <v>124.2</v>
    <v>125</v>
    <v>124.5</v>
    <v>123.9</v>
    <v>124</v>
    <v>124</v>
    <v>124</v>
    <v>124.1</v>
    <v>123.4</v>
    <v>124</v>
    <v>125</v>
    <v>125.8</v>
    <v>127</v>
    <v>127.5</v>
    <v>128</v>
    <v>128.30000000000001</v>
    <v>124.2</v>
    <v>122</v>
    <v>119.4</v>
    <v>124.3</v>
    <v>121.5</v>
    <v>127.6</v>
    <v>121.5</v>
    <v>124</v>
    <v>126.2</v>
    <v>124</v>
    <v>127</v>
    <v>126.5</v>
  </a>
  <a r="1" c="249">
    <v>2622</v>
    <v>2580</v>
    <v>2580</v>
    <v>2540</v>
    <v>2520</v>
    <v>2498</v>
    <v>2420</v>
    <v>2432</v>
    <v>2354</v>
    <v>2480</v>
    <v>2470</v>
    <v>2420</v>
    <v>2448</v>
    <v>2424</v>
    <v>2472</v>
    <v>2536</v>
    <v>2514</v>
    <v>2430</v>
    <v>2438</v>
    <v>2446</v>
    <v>2348</v>
    <v>2420</v>
    <v>2270</v>
    <v>2274</v>
    <v>2222</v>
    <v>2388</v>
    <v>2464</v>
    <v>2370</v>
    <v>2388</v>
    <v>2338</v>
    <v>2200</v>
    <v>2280</v>
    <v>2408</v>
    <v>2458</v>
    <v>2498</v>
    <v>2506</v>
    <v>2550</v>
    <v>2530</v>
    <v>2544</v>
    <v>2560</v>
    <v>2524</v>
    <v>2588</v>
    <v>2428</v>
    <v>2404</v>
    <v>2350</v>
    <v>2328</v>
    <v>2364</v>
    <v>2394</v>
    <v>2444</v>
    <v>2400</v>
    <v>2364</v>
    <v>2328</v>
    <v>2298</v>
    <v>2266</v>
    <v>2240</v>
    <v>2220</v>
    <v>2092</v>
    <v>2100</v>
    <v>2100</v>
    <v>2080</v>
    <v>2150</v>
    <v>2160</v>
    <v>2280</v>
    <v>2280</v>
    <v>2268</v>
    <v>2180</v>
    <v>2200</v>
    <v>2226</v>
    <v>2240</v>
    <v>2240</v>
    <v>2294</v>
    <v>2276</v>
    <v>2252</v>
    <v>2250</v>
    <v>2294</v>
    <v>2270</v>
    <v>2252</v>
    <v>2242</v>
    <v>2246</v>
    <v>2208</v>
    <v>2190</v>
    <v>2130</v>
    <v>2128</v>
    <v>2100</v>
    <v>2070</v>
    <v>2062</v>
    <v>2020</v>
    <v>2056</v>
    <v>2070</v>
    <v>2060</v>
    <v>2010</v>
    <v>2070</v>
    <v>2032</v>
    <v>2050</v>
    <v>2190</v>
    <v>2240</v>
    <v>2320</v>
    <v>2294</v>
    <v>2332</v>
    <v>2366</v>
    <v>2360</v>
    <v>2300</v>
    <v>2300</v>
    <v>2264</v>
    <v>2268</v>
    <v>2220</v>
    <v>2200</v>
    <v>2098</v>
    <v>2140</v>
    <v>2194</v>
    <v>2184</v>
    <v>2168</v>
    <v>2146</v>
    <v>2124</v>
    <v>2090</v>
    <v>2130</v>
    <v>2140</v>
    <v>2170</v>
    <v>2178</v>
    <v>2118</v>
    <v>2140</v>
    <v>2180</v>
    <v>2130</v>
    <v>2142</v>
    <v>2174</v>
    <v>2174</v>
    <v>2178</v>
    <v>2110</v>
    <v>2084</v>
    <v>2030</v>
    <v>1998</v>
    <v>2150</v>
    <v>2218</v>
    <v>2200</v>
    <v>2160</v>
    <v>2170</v>
    <v>2230</v>
    <v>2220</v>
    <v>2170</v>
    <v>2200</v>
    <v>2200</v>
    <v>2306</v>
    <v>2400</v>
    <v>2478</v>
    <v>2330</v>
    <v>2296</v>
    <v>2338</v>
    <v>2310</v>
    <v>2320</v>
    <v>2322</v>
    <v>2230</v>
    <v>2260</v>
    <v>2300</v>
    <v>2304</v>
    <v>2270</v>
    <v>2298</v>
    <v>2292</v>
    <v>2300</v>
    <v>2212</v>
    <v>2230</v>
    <v>2222</v>
    <v>2222</v>
    <v>2214</v>
    <v>2224</v>
    <v>2222</v>
    <v>2210</v>
    <v>2210</v>
    <v>2240</v>
    <v>2284</v>
    <v>2300</v>
    <v>2350</v>
    <v>2280</v>
    <v>2190</v>
    <v>2202</v>
    <v>2182</v>
    <v>2160</v>
    <v>2150</v>
    <v>2158</v>
    <v>2224</v>
    <v>2196</v>
    <v>2070</v>
    <v>2150</v>
    <v>2180</v>
    <v>2210</v>
    <v>2198</v>
    <v>2194</v>
    <v>2168</v>
    <v>2236</v>
    <v>2180</v>
    <v>2220</v>
    <v>2218</v>
    <v>2164</v>
    <v>2126</v>
    <v>2132</v>
    <v>2114</v>
    <v>2060</v>
    <v>2060</v>
    <v>2098</v>
    <v>2102</v>
    <v>2074</v>
    <v>2120</v>
    <v>2156</v>
    <v>2080</v>
    <v>2042</v>
    <v>2120</v>
    <v>2150</v>
    <v>2146</v>
    <v>2152</v>
    <v>2160</v>
    <v>2020</v>
    <v>2150</v>
    <v>2170</v>
    <v>2128</v>
    <v>2150</v>
    <v>2114</v>
    <v>2090</v>
    <v>2080</v>
    <v>2016</v>
    <v>2000</v>
    <v>1990</v>
    <v>1979</v>
    <v>1970</v>
    <v>2040</v>
    <v>2020</v>
    <v>1990</v>
    <v>1939</v>
    <v>1920</v>
    <v>1920</v>
    <v>1871</v>
    <v>1775</v>
    <v>1808</v>
    <v>1807</v>
    <v>1850</v>
    <v>1874</v>
    <v>1850</v>
    <v>1839</v>
    <v>1800</v>
    <v>1820</v>
    <v>1800</v>
    <v>1777</v>
    <v>1758</v>
    <v>1730</v>
    <v>1740</v>
    <v>1745</v>
    <v>1816</v>
    <v>1838</v>
    <v>1848</v>
    <v>1850</v>
    <v>1821</v>
  </a>
  <a r="1" c="21">
    <v>1871</v>
    <v>1775</v>
    <v>1808</v>
    <v>1807</v>
    <v>1850</v>
    <v>1874</v>
    <v>1850</v>
    <v>1839</v>
    <v>1800</v>
    <v>1820</v>
    <v>1800</v>
    <v>1777</v>
    <v>1758</v>
    <v>1730</v>
    <v>1740</v>
    <v>1745</v>
    <v>1816</v>
    <v>1838</v>
    <v>1848</v>
    <v>1850</v>
    <v>1821</v>
  </a>
  <a r="1" c="21">
    <v>1913</v>
    <v>1868</v>
    <v>1825</v>
    <v>1831</v>
    <v>1815</v>
    <v>1860</v>
    <v>1875</v>
    <v>1832</v>
    <v>1839</v>
    <v>1792</v>
    <v>1800</v>
    <v>1798</v>
    <v>1784</v>
    <v>1770</v>
    <v>1741</v>
    <v>1742</v>
    <v>1750</v>
    <v>1820</v>
    <v>1816</v>
    <v>1848</v>
    <v>1839</v>
  </a>
  <a r="1" c="21">
    <v>1948</v>
    <v>1875</v>
    <v>1835</v>
    <v>1834</v>
    <v>1862</v>
    <v>1885</v>
    <v>1885</v>
    <v>1843</v>
    <v>1850</v>
    <v>1829</v>
    <v>1839</v>
    <v>1812</v>
    <v>1808</v>
    <v>1770</v>
    <v>1765</v>
    <v>1759</v>
    <v>1818</v>
    <v>1845</v>
    <v>1850</v>
    <v>1875</v>
    <v>1839</v>
  </a>
  <a r="1" c="21">
    <v>1863</v>
    <v>1775</v>
    <v>1797</v>
    <v>1800</v>
    <v>1803</v>
    <v>1860</v>
    <v>1835</v>
    <v>1815</v>
    <v>1800</v>
    <v>1772</v>
    <v>1785</v>
    <v>1775</v>
    <v>1754</v>
    <v>1725</v>
    <v>1730</v>
    <v>1722</v>
    <v>1750</v>
    <v>1818</v>
    <v>1804</v>
    <v>1846</v>
    <v>1802</v>
  </a>
  <a r="1" c="21">
    <v>424160</v>
    <v>3653580</v>
    <v>641795</v>
    <v>334110</v>
    <v>232795</v>
    <v>70775</v>
    <v>187370</v>
    <v>260030</v>
    <v>139015</v>
    <v>246570</v>
    <v>83115</v>
    <v>111640</v>
    <v>133880</v>
    <v>140440</v>
    <v>111285</v>
    <v>243855</v>
    <v>103085</v>
    <v>135935</v>
    <v>206975</v>
    <v>67080</v>
    <v>77440</v>
  </a>
  <a r="1" c="249">
    <v>9.1999999999999993</v>
    <v>8.98</v>
    <v>8.8000000000000007</v>
    <v>9.0299999999999994</v>
    <v>8.98</v>
    <v>9.0299999999999994</v>
    <v>9.09</v>
    <v>9.2200000000000006</v>
    <v>9.1300000000000008</v>
    <v>9.11</v>
    <v>9.15</v>
    <v>8.56</v>
    <v>8.7200000000000006</v>
    <v>8.6</v>
    <v>8.7799999999999994</v>
    <v>8.66</v>
    <v>8.69</v>
    <v>8.7799999999999994</v>
    <v>8.4499999999999993</v>
    <v>8.5299999999999994</v>
    <v>8.2100000000000009</v>
    <v>8.34</v>
    <v>8.32</v>
    <v>8.09</v>
    <v>8.07</v>
    <v>8.25</v>
    <v>8.3000000000000007</v>
    <v>8.1999999999999993</v>
    <v>8.15</v>
    <v>8.2200000000000006</v>
    <v>8.1</v>
    <v>8.2799999999999994</v>
    <v>8.3000000000000007</v>
    <v>8.5</v>
    <v>8.75</v>
    <v>8.94</v>
    <v>8.94</v>
    <v>8.8699999999999992</v>
    <v>9.0500000000000007</v>
    <v>8.8000000000000007</v>
    <v>8.8000000000000007</v>
    <v>8.9</v>
    <v>9</v>
    <v>8.99</v>
    <v>9.18</v>
    <v>9.3000000000000007</v>
    <v>9.0500000000000007</v>
    <v>9.1199999999999992</v>
    <v>9.2799999999999994</v>
    <v>9.1</v>
    <v>8.6199999999999992</v>
    <v>8.4499999999999993</v>
    <v>8.52</v>
    <v>8.5</v>
    <v>8.74</v>
    <v>8.6999999999999993</v>
    <v>8.5</v>
    <v>8.6</v>
    <v>8.6199999999999992</v>
    <v>8.35</v>
    <v>8.59</v>
    <v>8.56</v>
    <v>8.6999999999999993</v>
    <v>8.81</v>
    <v>8.82</v>
    <v>8.81</v>
    <v>8.6999999999999993</v>
    <v>8.92</v>
    <v>8.98</v>
    <v>8.9</v>
    <v>8.84</v>
    <v>8.7100000000000009</v>
    <v>9.0299999999999994</v>
    <v>9</v>
    <v>8.9</v>
    <v>8.76</v>
    <v>8.7899999999999991</v>
    <v>9</v>
    <v>9.31</v>
    <v>9.5</v>
    <v>9.5</v>
    <v>9.4499999999999993</v>
    <v>9.5500000000000007</v>
    <v>9.6199999999999992</v>
    <v>9.6999999999999993</v>
    <v>9.5</v>
    <v>9.27</v>
    <v>9.25</v>
    <v>9.49</v>
    <v>9.33</v>
    <v>9.23</v>
    <v>9.25</v>
    <v>9.4</v>
    <v>9.4</v>
    <v>9.67</v>
    <v>9.8000000000000007</v>
    <v>10</v>
    <v>10.199999999999999</v>
    <v>10.28</v>
    <v>10.1</v>
    <v>10.1</v>
    <v>9.9499999999999993</v>
    <v>9.86</v>
    <v>9.92</v>
    <v>9.9</v>
    <v>9.9</v>
    <v>9.74</v>
    <v>9.5</v>
    <v>9.4</v>
    <v>9.73</v>
    <v>10.119999999999999</v>
    <v>10.3</v>
    <v>10.26</v>
    <v>10.3</v>
    <v>10.5</v>
    <v>10.58</v>
    <v>10.4</v>
    <v>10.28</v>
    <v>10.220000000000001</v>
    <v>10.66</v>
    <v>10.28</v>
    <v>10.1</v>
    <v>10.199999999999999</v>
    <v>9.98</v>
    <v>9.98</v>
    <v>9.98</v>
    <v>9.6999999999999993</v>
    <v>9.6999999999999993</v>
    <v>9.8000000000000007</v>
    <v>9.89</v>
    <v>9.8000000000000007</v>
    <v>10.34</v>
    <v>10.199999999999999</v>
    <v>10.119999999999999</v>
    <v>10.14</v>
    <v>10</v>
    <v>10.199999999999999</v>
    <v>10.06</v>
    <v>10.039999999999999</v>
    <v>10.16</v>
    <v>10.6</v>
    <v>10.16</v>
    <v>10.3</v>
    <v>10.5</v>
    <v>10.46</v>
    <v>10.48</v>
    <v>10.48</v>
    <v>10.26</v>
    <v>9.76</v>
    <v>9.49</v>
    <v>9.3000000000000007</v>
    <v>9.6999999999999993</v>
    <v>9.67</v>
    <v>9.59</v>
    <v>9.43</v>
    <v>9.2100000000000009</v>
    <v>8.4499999999999993</v>
    <v>8.6999999999999993</v>
    <v>9</v>
    <v>9.1999999999999993</v>
    <v>9.1999999999999993</v>
    <v>9.1999999999999993</v>
    <v>9.56</v>
    <v>9.9</v>
    <v>9.8699999999999992</v>
    <v>9.92</v>
    <v>9.99</v>
    <v>10.02</v>
    <v>9.89</v>
    <v>9.6</v>
    <v>9.75</v>
    <v>9.8000000000000007</v>
    <v>10.1</v>
    <v>9.8699999999999992</v>
    <v>9.93</v>
    <v>10.199999999999999</v>
    <v>10.36</v>
    <v>10.5</v>
    <v>10.72</v>
    <v>10.36</v>
    <v>10.66</v>
    <v>10.64</v>
    <v>10.9</v>
    <v>11.24</v>
    <v>10.98</v>
    <v>11.48</v>
    <v>11.4</v>
    <v>11.42</v>
    <v>12</v>
    <v>11.64</v>
    <v>11.8</v>
    <v>11.8</v>
    <v>11.72</v>
    <v>11.8</v>
    <v>11.7</v>
    <v>11.8</v>
    <v>12.18</v>
    <v>12.22</v>
    <v>12.6</v>
    <v>12.3</v>
    <v>12.76</v>
    <v>13</v>
    <v>12.7</v>
    <v>12.46</v>
    <v>12.46</v>
    <v>12.8</v>
    <v>12.5</v>
    <v>12.5</v>
    <v>11.7</v>
    <v>11</v>
    <v>11.8</v>
    <v>11.7</v>
    <v>11.44</v>
    <v>11.72</v>
    <v>11.72</v>
    <v>11.9</v>
    <v>11.86</v>
    <v>11.76</v>
    <v>11.78</v>
    <v>11.5</v>
    <v>11.58</v>
    <v>11.56</v>
    <v>11.64</v>
    <v>11.44</v>
    <v>11.12</v>
    <v>11</v>
    <v>11</v>
    <v>11</v>
    <v>10.92</v>
    <v>10.56</v>
    <v>10.7</v>
    <v>10.9</v>
    <v>11.3</v>
    <v>11.44</v>
    <v>11.2</v>
    <v>11.04</v>
    <v>10.92</v>
    <v>11.08</v>
    <v>11.14</v>
    <v>11.08</v>
    <v>11.18</v>
    <v>11.18</v>
    <v>11.62</v>
    <v>11.58</v>
    <v>11.66</v>
    <v>11.6</v>
    <v>11.12</v>
    <v>11</v>
    <v>11.04</v>
  </a>
  <a r="1" c="21">
    <v>10.92</v>
    <v>10.56</v>
    <v>10.7</v>
    <v>10.9</v>
    <v>11.3</v>
    <v>11.44</v>
    <v>11.2</v>
    <v>11.04</v>
    <v>10.92</v>
    <v>11.08</v>
    <v>11.14</v>
    <v>11.08</v>
    <v>11.18</v>
    <v>11.18</v>
    <v>11.62</v>
    <v>11.58</v>
    <v>11.66</v>
    <v>11.6</v>
    <v>11.12</v>
    <v>11</v>
    <v>11.04</v>
  </a>
  <a r="1" c="21">
    <v>11</v>
    <v>10.92</v>
    <v>10.68</v>
    <v>10.78</v>
    <v>10.9</v>
    <v>11.2</v>
    <v>11.42</v>
    <v>11.24</v>
    <v>11.06</v>
    <v>10.92</v>
    <v>11</v>
    <v>11.26</v>
    <v>11.08</v>
    <v>11.16</v>
    <v>11.08</v>
    <v>11.56</v>
    <v>11.58</v>
    <v>11.66</v>
    <v>11.5</v>
    <v>11.18</v>
    <v>11.02</v>
  </a>
  <a r="1" c="21">
    <v>11.08</v>
    <v>10.92</v>
    <v>10.86</v>
    <v>10.9</v>
    <v>11.3</v>
    <v>11.44</v>
    <v>11.42</v>
    <v>11.24</v>
    <v>11.1</v>
    <v>11.08</v>
    <v>11.26</v>
    <v>11.3</v>
    <v>11.18</v>
    <v>11.18</v>
    <v>11.62</v>
    <v>11.64</v>
    <v>11.76</v>
    <v>11.72</v>
    <v>11.62</v>
    <v>11.4</v>
    <v>11.36</v>
  </a>
  <a r="1" c="21">
    <v>10.8</v>
    <v>10.5</v>
    <v>10.58</v>
    <v>10.62</v>
    <v>10.82</v>
    <v>11.2</v>
    <v>11.2</v>
    <v>10.98</v>
    <v>10.9</v>
    <v>10.9</v>
    <v>10.88</v>
    <v>11</v>
    <v>10.92</v>
    <v>10.74</v>
    <v>11.02</v>
    <v>11.14</v>
    <v>11.5</v>
    <v>11.52</v>
    <v>11.12</v>
    <v>11</v>
    <v>11</v>
  </a>
  <a r="1" c="21">
    <v>2717500</v>
    <v>6289300</v>
    <v>2406600</v>
    <v>3793000</v>
    <v>4872700</v>
    <v>1824100</v>
    <v>1599500</v>
    <v>1864400</v>
    <v>2265000</v>
    <v>2482300</v>
    <v>4108000</v>
    <v>3717700</v>
    <v>2044500</v>
    <v>2226600</v>
    <v>5903300</v>
    <v>6053600</v>
    <v>11360200</v>
    <v>2657800</v>
    <v>5756800</v>
    <v>3394200</v>
    <v>3844100</v>
  </a>
</arrayData>
</file>

<file path=xl/richData/rdrichvalue.xml><?xml version="1.0" encoding="utf-8"?>
<rvData xmlns="http://schemas.microsoft.com/office/spreadsheetml/2017/richdata" count="1456">
  <rv s="0">
    <v>https://www.bing.com/financeapi/forcetrigger?t=alvkp2&amp;q=XPHS%3aAEV&amp;form=skydnc</v>
    <v>Learn more on Bing</v>
  </rv>
  <rv s="1">
    <v>en-US</v>
    <v>alvkp2</v>
    <v>268435456</v>
    <v>1</v>
    <v>Powered by Refinitiv</v>
    <v>0</v>
    <v>ABOITIZ EQUITY VENTURES INC. (XPHS:AEV)</v>
    <v>2</v>
    <v>3</v>
    <v>Finance</v>
    <v>4</v>
    <v>61.95</v>
    <v>44.85</v>
    <v>0.98309999999999997</v>
    <v>-1</v>
    <v>-1.9608E-2</v>
    <v>PHP</v>
    <v>Aboitiz Equity Ventures, Inc. is a holding and management company. The Company and its subsidiaries engaged in various business activities mainly in the Philippines, including power generation, retail electricity supply and power distribution, food manufacturing, banking and financial services, real estate development, and infrastructure. Its segments include power segment, which is engaged in power generation and sale of electricity; financial services segment, which is engaged in banking and money remittance operations; food manufacturing segment, which is engaged in the production of flour and feeds and swine breeding; real estate segment, which is engaged in real property development for sale and lease; infrastructure segment, which is engaged in the production of cement and other building materials and in the supply of treated bulk water; and the parent company and others include the operations of the Company and the service provider subsidiaries that cater mainly to the Group.</v>
    <v>229</v>
    <v>Philippine Stock Exchange</v>
    <v>XPHS</v>
    <v>XPHS</v>
    <v>NAC Tower, 32nd Street, Bonifacio Global City, TAGUIG, Metro, MANILA, PHILIPPINES-NA PH</v>
    <v>51.6</v>
    <v>Electrical Utilities &amp; IPPs</v>
    <v>Stock</v>
    <v>45013.291666666664</v>
    <v>0</v>
    <v>50</v>
    <v>287141500000</v>
    <v>ABOITIZ EQUITY VENTURES INC.</v>
    <v>ABOITIZ EQUITY VENTURES INC.</v>
    <v>51.5</v>
    <v>9.86</v>
    <v>51</v>
    <v>50</v>
    <v>5630226000</v>
    <v>AEV</v>
    <v>ABOITIZ EQUITY VENTURES INC. (XPHS:AEV)</v>
    <v>788850</v>
    <v>1264610</v>
    <v>1989</v>
  </rv>
  <rv s="2">
    <v>1</v>
  </rv>
  <rv s="3">
    <fb>59.1</fb>
    <v>5</v>
  </rv>
  <rv s="3">
    <fb>59</fb>
    <v>5</v>
  </rv>
  <rv s="3">
    <fb>58.6</fb>
    <v>5</v>
  </rv>
  <rv s="3">
    <fb>59.5</fb>
    <v>5</v>
  </rv>
  <rv s="3">
    <fb>59.55</fb>
    <v>5</v>
  </rv>
  <rv s="3">
    <fb>60</fb>
    <v>5</v>
  </rv>
  <rv s="3">
    <fb>57.9</fb>
    <v>5</v>
  </rv>
  <rv s="3">
    <fb>56.5</fb>
    <v>5</v>
  </rv>
  <rv s="3">
    <fb>55.8</fb>
    <v>5</v>
  </rv>
  <rv s="3">
    <fb>55.5</fb>
    <v>5</v>
  </rv>
  <rv s="3">
    <fb>57.65</fb>
    <v>5</v>
  </rv>
  <rv s="3">
    <fb>56.75</fb>
    <v>5</v>
  </rv>
  <rv s="3">
    <fb>55</fb>
    <v>5</v>
  </rv>
  <rv s="3">
    <fb>56.3</fb>
    <v>5</v>
  </rv>
  <rv s="3">
    <fb>56</fb>
    <v>5</v>
  </rv>
  <rv s="3">
    <fb>56.85</fb>
    <v>5</v>
  </rv>
  <rv s="3">
    <fb>56.9</fb>
    <v>5</v>
  </rv>
  <rv s="3">
    <fb>56.1</fb>
    <v>5</v>
  </rv>
  <rv s="3">
    <fb>54.5</fb>
    <v>5</v>
  </rv>
  <rv s="3">
    <fb>54.45</fb>
    <v>5</v>
  </rv>
  <rv s="3">
    <fb>50.6</fb>
    <v>5</v>
  </rv>
  <rv s="3">
    <fb>50.7</fb>
    <v>5</v>
  </rv>
  <rv s="3">
    <fb>51.65</fb>
    <v>5</v>
  </rv>
  <rv s="3">
    <fb>50.5</fb>
    <v>5</v>
  </rv>
  <rv s="3">
    <fb>51.25</fb>
    <v>5</v>
  </rv>
  <rv s="3">
    <fb>50.05</fb>
    <v>5</v>
  </rv>
  <rv s="3">
    <fb>50</fb>
    <v>5</v>
  </rv>
  <rv s="3">
    <fb>47</fb>
    <v>5</v>
  </rv>
  <rv s="3">
    <fb>47.3</fb>
    <v>5</v>
  </rv>
  <rv s="3">
    <fb>48</fb>
    <v>5</v>
  </rv>
  <rv s="3">
    <fb>48.1</fb>
    <v>5</v>
  </rv>
  <rv s="3">
    <fb>47.9</fb>
    <v>5</v>
  </rv>
  <rv s="3">
    <fb>48.2</fb>
    <v>5</v>
  </rv>
  <rv s="3">
    <fb>46.9</fb>
    <v>5</v>
  </rv>
  <rv s="3">
    <fb>47.8</fb>
    <v>5</v>
  </rv>
  <rv s="3">
    <fb>49.6</fb>
    <v>5</v>
  </rv>
  <rv s="3">
    <fb>51</fb>
    <v>5</v>
  </rv>
  <rv s="3">
    <fb>52.5</fb>
    <v>5</v>
  </rv>
  <rv s="3">
    <fb>53</fb>
    <v>5</v>
  </rv>
  <rv s="3">
    <fb>51.5</fb>
    <v>5</v>
  </rv>
  <rv s="3">
    <fb>52.4</fb>
    <v>5</v>
  </rv>
  <rv s="3">
    <fb>51.2</fb>
    <v>5</v>
  </rv>
  <rv s="3">
    <fb>51.7</fb>
    <v>5</v>
  </rv>
  <rv s="3">
    <fb>52</fb>
    <v>5</v>
  </rv>
  <rv s="3">
    <fb>49.7</fb>
    <v>5</v>
  </rv>
  <rv s="3">
    <fb>49.5</fb>
    <v>5</v>
  </rv>
  <rv s="3">
    <fb>51.1</fb>
    <v>5</v>
  </rv>
  <rv s="3">
    <fb>48.65</fb>
    <v>5</v>
  </rv>
  <rv s="3">
    <fb>49.2</fb>
    <v>5</v>
  </rv>
  <rv s="3">
    <fb>48.95</fb>
    <v>5</v>
  </rv>
  <rv s="3">
    <fb>49</fb>
    <v>5</v>
  </rv>
  <rv s="3">
    <fb>51.45</fb>
    <v>5</v>
  </rv>
  <rv s="3">
    <fb>49.35</fb>
    <v>5</v>
  </rv>
  <rv s="3">
    <fb>47.55</fb>
    <v>5</v>
  </rv>
  <rv s="3">
    <fb>48.5</fb>
    <v>5</v>
  </rv>
  <rv s="3">
    <fb>47.25</fb>
    <v>5</v>
  </rv>
  <rv s="3">
    <fb>49.4</fb>
    <v>5</v>
  </rv>
  <rv s="3">
    <fb>50.15</fb>
    <v>5</v>
  </rv>
  <rv s="3">
    <fb>50.85</fb>
    <v>5</v>
  </rv>
  <rv s="3">
    <fb>51.9</fb>
    <v>5</v>
  </rv>
  <rv s="3">
    <fb>53.2</fb>
    <v>5</v>
  </rv>
  <rv s="3">
    <fb>57.5</fb>
    <v>5</v>
  </rv>
  <rv s="3">
    <fb>57.05</fb>
    <v>5</v>
  </rv>
  <rv s="3">
    <fb>58</fb>
    <v>5</v>
  </rv>
  <rv s="3">
    <fb>58.9</fb>
    <v>5</v>
  </rv>
  <rv s="3">
    <fb>58.2</fb>
    <v>5</v>
  </rv>
  <rv s="3">
    <fb>57.3</fb>
    <v>5</v>
  </rv>
  <rv s="3">
    <fb>58.15</fb>
    <v>5</v>
  </rv>
  <rv s="3">
    <fb>57.35</fb>
    <v>5</v>
  </rv>
  <rv s="3">
    <fb>59.7</fb>
    <v>5</v>
  </rv>
  <rv s="3">
    <fb>59.45</fb>
    <v>5</v>
  </rv>
  <rv s="3">
    <fb>60.2</fb>
    <v>5</v>
  </rv>
  <rv s="3">
    <fb>61.2</fb>
    <v>5</v>
  </rv>
  <rv s="3">
    <fb>61</fb>
    <v>5</v>
  </rv>
  <rv s="3">
    <fb>60.4</fb>
    <v>5</v>
  </rv>
  <rv s="3">
    <fb>56.15</fb>
    <v>5</v>
  </rv>
  <rv s="3">
    <fb>59.4</fb>
    <v>5</v>
  </rv>
  <rv s="3">
    <fb>59.95</fb>
    <v>5</v>
  </rv>
  <rv s="3">
    <fb>58.3</fb>
    <v>5</v>
  </rv>
  <rv s="3">
    <fb>58.25</fb>
    <v>5</v>
  </rv>
  <rv s="3">
    <fb>57.8</fb>
    <v>5</v>
  </rv>
  <rv s="3">
    <fb>56.2</fb>
    <v>5</v>
  </rv>
  <rv s="3">
    <fb>57.1</fb>
    <v>5</v>
  </rv>
  <rv s="3">
    <fb>57.25</fb>
    <v>5</v>
  </rv>
  <rv s="3">
    <fb>57.45</fb>
    <v>5</v>
  </rv>
  <rv s="3">
    <fb>55.05</fb>
    <v>5</v>
  </rv>
  <rv s="3">
    <fb>55.2</fb>
    <v>5</v>
  </rv>
  <rv s="3">
    <fb>53.65</fb>
    <v>5</v>
  </rv>
  <rv s="3">
    <fb>56.6</fb>
    <v>5</v>
  </rv>
  <rv s="3">
    <fb>54.6</fb>
    <v>5</v>
  </rv>
  <rv s="3">
    <fb>56.8</fb>
    <v>5</v>
  </rv>
  <rv s="3">
    <fb>56.7</fb>
    <v>5</v>
  </rv>
  <rv s="3">
    <fb>57</fb>
    <v>5</v>
  </rv>
  <rv s="3">
    <fb>57.2</fb>
    <v>5</v>
  </rv>
  <rv s="3">
    <fb>58.5</fb>
    <v>5</v>
  </rv>
  <rv s="3">
    <fb>57.7</fb>
    <v>5</v>
  </rv>
  <rv s="3">
    <fb>55.25</fb>
    <v>5</v>
  </rv>
  <rv s="3">
    <fb>56.35</fb>
    <v>5</v>
  </rv>
  <rv s="3">
    <fb>55.55</fb>
    <v>5</v>
  </rv>
  <rv s="3">
    <fb>55.9</fb>
    <v>5</v>
  </rv>
  <rv s="3">
    <fb>55.1</fb>
    <v>5</v>
  </rv>
  <rv s="3">
    <fb>54.3</fb>
    <v>5</v>
  </rv>
  <rv s="3">
    <fb>55.45</fb>
    <v>5</v>
  </rv>
  <rv s="3">
    <fb>53.8</fb>
    <v>5</v>
  </rv>
  <rv s="3">
    <fb>54</fb>
    <v>5</v>
  </rv>
  <rv s="3">
    <fb>54.1</fb>
    <v>5</v>
  </rv>
  <rv s="3">
    <fb>54.4</fb>
    <v>5</v>
  </rv>
  <rv s="3">
    <fb>54.85</fb>
    <v>5</v>
  </rv>
  <rv s="3">
    <fb>54.9</fb>
    <v>5</v>
  </rv>
  <rv s="3">
    <fb>56.4</fb>
    <v>5</v>
  </rv>
  <rv s="3">
    <fb>57.75</fb>
    <v>5</v>
  </rv>
  <rv s="3">
    <fb>58.7</fb>
    <v>5</v>
  </rv>
  <rv s="3">
    <fb>59.05</fb>
    <v>5</v>
  </rv>
  <rv s="3">
    <fb>57.85</fb>
    <v>5</v>
  </rv>
  <rv s="3">
    <fb>58.4</fb>
    <v>5</v>
  </rv>
  <rv s="3">
    <fb>59.25</fb>
    <v>5</v>
  </rv>
  <rv s="3">
    <fb>59.15</fb>
    <v>5</v>
  </rv>
  <rv s="3">
    <fb>58.05</fb>
    <v>5</v>
  </rv>
  <rv s="3">
    <fb>56.95</fb>
    <v>5</v>
  </rv>
  <rv s="3">
    <fb>54.55</fb>
    <v>5</v>
  </rv>
  <rv s="3">
    <fb>54.65</fb>
    <v>5</v>
  </rv>
  <rv s="3">
    <fb>53.85</fb>
    <v>5</v>
  </rv>
  <rv s="3">
    <fb>53.95</fb>
    <v>5</v>
  </rv>
  <rv s="3">
    <fb>53.9</fb>
    <v>5</v>
  </rv>
  <rv s="3">
    <fb>52.6</fb>
    <v>5</v>
  </rv>
  <rv s="3">
    <fb>50.3</fb>
    <v>5</v>
  </rv>
  <rv s="3">
    <fb>49.9</fb>
    <v>5</v>
  </rv>
  <rv s="3">
    <fb>51.05</fb>
    <v>5</v>
  </rv>
  <rv s="3">
    <fb>51.4</fb>
    <v>5</v>
  </rv>
  <rv s="3">
    <fb>52.35</fb>
    <v>5</v>
  </rv>
  <rv s="0">
    <v>https://www.bing.com/financeapi/forcetrigger?t=bsoozr&amp;q=XPHS%3aAPB2R&amp;form=skydnc</v>
    <v>Learn more on Bing</v>
  </rv>
  <rv s="4">
    <v>en-US</v>
    <v>bsoozr</v>
    <v>268435456</v>
    <v>1</v>
    <v>Powered by Refinitiv</v>
    <v>6</v>
    <v>AYALA CORPORATION (XPHS:APB2R)</v>
    <v>2</v>
    <v>7</v>
    <v>Finance</v>
    <v>4</v>
    <v>509</v>
    <v>452.6</v>
    <v>1.1616</v>
    <v>15</v>
    <v>3.1579000000000003E-2</v>
    <v>PHP</v>
    <v>Ayala Corporation is a holding company. It operates through seven segments: Parent Company, which includes financing entities; Real estate and hotels, which plans and develops integrated mixed-used communities, such as development and sale of residential, leisure and commercial lots; Financial services and insurance, which includes commercial banking operations and services, such as deposit taking and cash management; Telecommunications, which is a provider of digital wireless communications services; Water, which provide water delivery, sewerage and sanitation, distribution services, pipe works, used water management and management services; Industrial Technologies, which is a provider of electronics manufacturing services; Power, which operate business of generating, transmission of electricity, distribution of electricity and supply of electricity, and Automotive, Outsourcing and Others, which includes operations of automotive units business on manufacturing, distribution and sale.</v>
    <v>14455</v>
    <v>Philippine Stock Exchange</v>
    <v>XPHS</v>
    <v>XPHS</v>
    <v>34/F, Tower One and Exchange Plaza, Ayala Triangle, Ayala Avenue, MAKATI, PHILIPPINES-NA PH</v>
    <v>490</v>
    <v>Real Estate Operations</v>
    <v>Stock</v>
    <v>45007.291666666664</v>
    <v>133</v>
    <v>490</v>
    <v>389444300000</v>
    <v>AYALA CORPORATION</v>
    <v>AYALA CORPORATION</v>
    <v>490</v>
    <v>475</v>
    <v>490</v>
    <v>619148400</v>
    <v>APB2R</v>
    <v>AYALA CORPORATION (XPHS:APB2R)</v>
    <v>10</v>
    <v>237450</v>
    <v>1968</v>
  </rv>
  <rv s="2">
    <v>134</v>
  </rv>
  <rv s="3">
    <fb>502</fb>
    <v>5</v>
  </rv>
  <rv s="5">
    <fb t="e">#N/A</fb>
    <v>6</v>
    <v>4</v>
  </rv>
  <rv s="3">
    <fb>509</fb>
    <v>5</v>
  </rv>
  <rv s="3">
    <fb>505</fb>
    <v>5</v>
  </rv>
  <rv s="3">
    <fb>500</fb>
    <v>5</v>
  </rv>
  <rv s="3">
    <fb>500.5</fb>
    <v>5</v>
  </rv>
  <rv s="3">
    <fb>508</fb>
    <v>5</v>
  </rv>
  <rv s="3">
    <fb>498</fb>
    <v>5</v>
  </rv>
  <rv s="3">
    <fb>496</fb>
    <v>5</v>
  </rv>
  <rv s="3">
    <fb>499</fb>
    <v>5</v>
  </rv>
  <rv s="3">
    <fb>504</fb>
    <v>5</v>
  </rv>
  <rv s="3">
    <fb>496.4</fb>
    <v>5</v>
  </rv>
  <rv s="3">
    <fb>501</fb>
    <v>5</v>
  </rv>
  <rv s="3">
    <fb>496.8</fb>
    <v>5</v>
  </rv>
  <rv s="3">
    <fb>499.8</fb>
    <v>5</v>
  </rv>
  <rv s="3">
    <fb>498.8</fb>
    <v>5</v>
  </rv>
  <rv s="3">
    <fb>497</fb>
    <v>5</v>
  </rv>
  <rv s="3">
    <fb>496.6</fb>
    <v>5</v>
  </rv>
  <rv s="3">
    <fb>502.5</fb>
    <v>5</v>
  </rv>
  <rv s="3">
    <fb>495</fb>
    <v>5</v>
  </rv>
  <rv s="3">
    <fb>501.5</fb>
    <v>5</v>
  </rv>
  <rv s="3">
    <fb>490</fb>
    <v>5</v>
  </rv>
  <rv s="3">
    <fb>494.6</fb>
    <v>5</v>
  </rv>
  <rv s="3">
    <fb>491.2</fb>
    <v>5</v>
  </rv>
  <rv s="3">
    <fb>493</fb>
    <v>5</v>
  </rv>
  <rv s="3">
    <fb>490.4</fb>
    <v>5</v>
  </rv>
  <rv s="3">
    <fb>489</fb>
    <v>5</v>
  </rv>
  <rv s="3">
    <fb>487</fb>
    <v>5</v>
  </rv>
  <rv s="3">
    <fb>489.6</fb>
    <v>5</v>
  </rv>
  <rv s="3">
    <fb>486</fb>
    <v>5</v>
  </rv>
  <rv s="3">
    <fb>488</fb>
    <v>5</v>
  </rv>
  <rv s="3">
    <fb>485</fb>
    <v>5</v>
  </rv>
  <rv s="3">
    <fb>480</fb>
    <v>5</v>
  </rv>
  <rv s="3">
    <fb>475</fb>
    <v>5</v>
  </rv>
  <rv s="3">
    <fb>489.2</fb>
    <v>5</v>
  </rv>
  <rv s="3">
    <fb>470</fb>
    <v>5</v>
  </rv>
  <rv s="3">
    <fb>469.8</fb>
    <v>5</v>
  </rv>
  <rv s="3">
    <fb>468</fb>
    <v>5</v>
  </rv>
  <rv s="3">
    <fb>486.8</fb>
    <v>5</v>
  </rv>
  <rv s="3">
    <fb>470.2</fb>
    <v>5</v>
  </rv>
  <rv s="3">
    <fb>473.8</fb>
    <v>5</v>
  </rv>
  <rv s="3">
    <fb>475.2</fb>
    <v>5</v>
  </rv>
  <rv s="3">
    <fb>487.2</fb>
    <v>5</v>
  </rv>
  <rv s="3">
    <fb>487.4</fb>
    <v>5</v>
  </rv>
  <rv s="3">
    <fb>492</fb>
    <v>5</v>
  </rv>
  <rv s="3">
    <fb>476</fb>
    <v>5</v>
  </rv>
  <rv s="3">
    <fb>479</fb>
    <v>5</v>
  </rv>
  <rv s="3">
    <fb>497.8</fb>
    <v>5</v>
  </rv>
  <rv s="3">
    <fb>475.4</fb>
    <v>5</v>
  </rv>
  <rv s="0">
    <v>https://www.bing.com/financeapi/forcetrigger?t=alvl77&amp;q=XPHS%3aALI&amp;form=skydnc</v>
    <v>Learn more on Bing</v>
  </rv>
  <rv s="1">
    <v>en-US</v>
    <v>alvl77</v>
    <v>268435456</v>
    <v>1</v>
    <v>Powered by Refinitiv</v>
    <v>0</v>
    <v>AYALA LAND INC. (XPHS:ALI)</v>
    <v>2</v>
    <v>3</v>
    <v>Finance</v>
    <v>4</v>
    <v>36.049999999999997</v>
    <v>22.35</v>
    <v>1.2165999999999999</v>
    <v>-0.05</v>
    <v>-1.7539999999999999E-3</v>
    <v>PHP</v>
    <v>Ayala Land, Inc. is a Philippines-based property developer. The Company is focused on developing integrated and mixed-use real estates. The Company has developed properties in the Makati CBD, Ayala Alabartg, Cebu Park District, Bonifacio Global City, and others. It has approximately 12,192 land, and 29 developed estates. It holds a mix of residential developments, shopping centers, offices, hotels and resorts, and other businesses. The Company is focusing its business on strategic business lines, including property development, commercial leasing, hotels and resorts, and real estate-adjacent services. Its brands include AyalaLand Premier for high-end village lots and condominium units; Alveo Land Corp. for upscale village lots, condominium and office units; Avida Land Corp. for middle-income village lots, house and lot packages, condominium and office units; Amaia Land Corp. for economic house and lot packages; and BellaVita Land Corp. for the socialized house and lot packages.</v>
    <v>295</v>
    <v>Philippine Stock Exchange</v>
    <v>XPHS</v>
    <v>XPHS</v>
    <v>31/F, Tower One and Exchange Plaza, Ayala Triangle, Ayala Avenue, MAKATI, PHILIPPINES-NA PH</v>
    <v>28.8</v>
    <v>Real Estate Operations</v>
    <v>Stock</v>
    <v>45013.291666666664</v>
    <v>185</v>
    <v>28.4</v>
    <v>427800200000</v>
    <v>AYALA LAND INC.</v>
    <v>AYALA LAND INC.</v>
    <v>28.6</v>
    <v>25.06</v>
    <v>28.5</v>
    <v>28.45</v>
    <v>15011730000</v>
    <v>ALI</v>
    <v>AYALA LAND INC. (XPHS:ALI)</v>
    <v>5209900</v>
    <v>12823320</v>
    <v>1988</v>
  </rv>
  <rv s="2">
    <v>186</v>
  </rv>
  <rv s="3">
    <fb>36</fb>
    <v>5</v>
  </rv>
  <rv s="3">
    <fb>35.25</fb>
    <v>5</v>
  </rv>
  <rv s="3">
    <fb>35.6</fb>
    <v>5</v>
  </rv>
  <rv s="3">
    <fb>35.049999999999997</fb>
    <v>5</v>
  </rv>
  <rv s="3">
    <fb>34.950000000000003</fb>
    <v>5</v>
  </rv>
  <rv s="3">
    <fb>35.299999999999997</fb>
    <v>5</v>
  </rv>
  <rv s="3">
    <fb>34.85</fb>
    <v>5</v>
  </rv>
  <rv s="3">
    <fb>34.799999999999997</fb>
    <v>5</v>
  </rv>
  <rv s="3">
    <fb>34.200000000000003</fb>
    <v>5</v>
  </rv>
  <rv s="3">
    <fb>34.299999999999997</fb>
    <v>5</v>
  </rv>
  <rv s="3">
    <fb>34</fb>
    <v>5</v>
  </rv>
  <rv s="3">
    <fb>34.1</fb>
    <v>5</v>
  </rv>
  <rv s="3">
    <fb>35</fb>
    <v>5</v>
  </rv>
  <rv s="3">
    <fb>34.75</fb>
    <v>5</v>
  </rv>
  <rv s="3">
    <fb>35.200000000000003</fb>
    <v>5</v>
  </rv>
  <rv s="3">
    <fb>33.6</fb>
    <v>5</v>
  </rv>
  <rv s="3">
    <fb>32.049999999999997</fb>
    <v>5</v>
  </rv>
  <rv s="3">
    <fb>32.1</fb>
    <v>5</v>
  </rv>
  <rv s="3">
    <fb>32</fb>
    <v>5</v>
  </rv>
  <rv s="3">
    <fb>32.549999999999997</fb>
    <v>5</v>
  </rv>
  <rv s="3">
    <fb>32.5</fb>
    <v>5</v>
  </rv>
  <rv s="3">
    <fb>31.5</fb>
    <v>5</v>
  </rv>
  <rv s="3">
    <fb>30.6</fb>
    <v>5</v>
  </rv>
  <rv s="3">
    <fb>29.15</fb>
    <v>5</v>
  </rv>
  <rv s="3">
    <fb>27.5</fb>
    <v>5</v>
  </rv>
  <rv s="3">
    <fb>28.4</fb>
    <v>5</v>
  </rv>
  <rv s="3">
    <fb>29.45</fb>
    <v>5</v>
  </rv>
  <rv s="3">
    <fb>28.8</fb>
    <v>5</v>
  </rv>
  <rv s="3">
    <fb>27.95</fb>
    <v>5</v>
  </rv>
  <rv s="3">
    <fb>29</fb>
    <v>5</v>
  </rv>
  <rv s="3">
    <fb>28.5</fb>
    <v>5</v>
  </rv>
  <rv s="3">
    <fb>27.7</fb>
    <v>5</v>
  </rv>
  <rv s="3">
    <fb>28.3</fb>
    <v>5</v>
  </rv>
  <rv s="3">
    <fb>28.05</fb>
    <v>5</v>
  </rv>
  <rv s="3">
    <fb>28.85</fb>
    <v>5</v>
  </rv>
  <rv s="3">
    <fb>29.6</fb>
    <v>5</v>
  </rv>
  <rv s="3">
    <fb>29.55</fb>
    <v>5</v>
  </rv>
  <rv s="3">
    <fb>30</fb>
    <v>5</v>
  </rv>
  <rv s="3">
    <fb>29.95</fb>
    <v>5</v>
  </rv>
  <rv s="3">
    <fb>30.95</fb>
    <v>5</v>
  </rv>
  <rv s="3">
    <fb>31.7</fb>
    <v>5</v>
  </rv>
  <rv s="3">
    <fb>30.05</fb>
    <v>5</v>
  </rv>
  <rv s="3">
    <fb>29.35</fb>
    <v>5</v>
  </rv>
  <rv s="3">
    <fb>28.1</fb>
    <v>5</v>
  </rv>
  <rv s="3">
    <fb>27.8</fb>
    <v>5</v>
  </rv>
  <rv s="3">
    <fb>27.65</fb>
    <v>5</v>
  </rv>
  <rv s="3">
    <fb>26.5</fb>
    <v>5</v>
  </rv>
  <rv s="3">
    <fb>25.65</fb>
    <v>5</v>
  </rv>
  <rv s="3">
    <fb>26.85</fb>
    <v>5</v>
  </rv>
  <rv s="3">
    <fb>27.4</fb>
    <v>5</v>
  </rv>
  <rv s="3">
    <fb>27.2</fb>
    <v>5</v>
  </rv>
  <rv s="3">
    <fb>26.8</fb>
    <v>5</v>
  </rv>
  <rv s="3">
    <fb>25.5</fb>
    <v>5</v>
  </rv>
  <rv s="3">
    <fb>26</fb>
    <v>5</v>
  </rv>
  <rv s="3">
    <fb>25.7</fb>
    <v>5</v>
  </rv>
  <rv s="3">
    <fb>26.4</fb>
    <v>5</v>
  </rv>
  <rv s="3">
    <fb>26.9</fb>
    <v>5</v>
  </rv>
  <rv s="3">
    <fb>26.15</fb>
    <v>5</v>
  </rv>
  <rv s="3">
    <fb>25.9</fb>
    <v>5</v>
  </rv>
  <rv s="3">
    <fb>25.45</fb>
    <v>5</v>
  </rv>
  <rv s="3">
    <fb>25.25</fb>
    <v>5</v>
  </rv>
  <rv s="3">
    <fb>24.4</fb>
    <v>5</v>
  </rv>
  <rv s="3">
    <fb>23.8</fb>
    <v>5</v>
  </rv>
  <rv s="3">
    <fb>22.55</fb>
    <v>5</v>
  </rv>
  <rv s="3">
    <fb>24.85</fb>
    <v>5</v>
  </rv>
  <rv s="3">
    <fb>25.2</fb>
    <v>5</v>
  </rv>
  <rv s="3">
    <fb>24.9</fb>
    <v>5</v>
  </rv>
  <rv s="3">
    <fb>24</fb>
    <v>5</v>
  </rv>
  <rv s="3">
    <fb>25</fb>
    <v>5</v>
  </rv>
  <rv s="3">
    <fb>26.1</fb>
    <v>5</v>
  </rv>
  <rv s="3">
    <fb>25.95</fb>
    <v>5</v>
  </rv>
  <rv s="3">
    <fb>26.35</fb>
    <v>5</v>
  </rv>
  <rv s="3">
    <fb>29.1</fb>
    <v>5</v>
  </rv>
  <rv s="3">
    <fb>30.2</fb>
    <v>5</v>
  </rv>
  <rv s="3">
    <fb>29.4</fb>
    <v>5</v>
  </rv>
  <rv s="3">
    <fb>28.6</fb>
    <v>5</v>
  </rv>
  <rv s="3">
    <fb>28.9</fb>
    <v>5</v>
  </rv>
  <rv s="3">
    <fb>27.85</fb>
    <v>5</v>
  </rv>
  <rv s="3">
    <fb>29.3</fb>
    <v>5</v>
  </rv>
  <rv s="3">
    <fb>28.65</fb>
    <v>5</v>
  </rv>
  <rv s="3">
    <fb>29.05</fb>
    <v>5</v>
  </rv>
  <rv s="3">
    <fb>29.9</fb>
    <v>5</v>
  </rv>
  <rv s="3">
    <fb>28.55</fb>
    <v>5</v>
  </rv>
  <rv s="3">
    <fb>28</fb>
    <v>5</v>
  </rv>
  <rv s="3">
    <fb>26.95</fb>
    <v>5</v>
  </rv>
  <rv s="3">
    <fb>25.55</fb>
    <v>5</v>
  </rv>
  <rv s="3">
    <fb>23.05</fb>
    <v>5</v>
  </rv>
  <rv s="3">
    <fb>23.1</fb>
    <v>5</v>
  </rv>
  <rv s="3">
    <fb>22.85</fb>
    <v>5</v>
  </rv>
  <rv s="3">
    <fb>23</fb>
    <v>5</v>
  </rv>
  <rv s="3">
    <fb>24.05</fb>
    <v>5</v>
  </rv>
  <rv s="3">
    <fb>23.4</fb>
    <v>5</v>
  </rv>
  <rv s="3">
    <fb>22.7</fb>
    <v>5</v>
  </rv>
  <rv s="3">
    <fb>22.8</fb>
    <v>5</v>
  </rv>
  <rv s="3">
    <fb>23.5</fb>
    <v>5</v>
  </rv>
  <rv s="3">
    <fb>23.95</fb>
    <v>5</v>
  </rv>
  <rv s="3">
    <fb>25.8</fb>
    <v>5</v>
  </rv>
  <rv s="3">
    <fb>26.6</fb>
    <v>5</v>
  </rv>
  <rv s="3">
    <fb>26.65</fb>
    <v>5</v>
  </rv>
  <rv s="3">
    <fb>25.35</fb>
    <v>5</v>
  </rv>
  <rv s="3">
    <fb>26.05</fb>
    <v>5</v>
  </rv>
  <rv s="3">
    <fb>27.3</fb>
    <v>5</v>
  </rv>
  <rv s="3">
    <fb>29.7</fb>
    <v>5</v>
  </rv>
  <rv s="3">
    <fb>27.1</fb>
    <v>5</v>
  </rv>
  <rv s="3">
    <fb>28.45</fb>
    <v>5</v>
  </rv>
  <rv s="3">
    <fb>29.2</fb>
    <v>5</v>
  </rv>
  <rv s="3">
    <fb>29.5</fb>
    <v>5</v>
  </rv>
  <rv s="3">
    <fb>29.25</fb>
    <v>5</v>
  </rv>
  <rv s="3">
    <fb>30.8</fb>
    <v>5</v>
  </rv>
  <rv s="3">
    <fb>30.4</fb>
    <v>5</v>
  </rv>
  <rv s="3">
    <fb>31.25</fb>
    <v>5</v>
  </rv>
  <rv s="3">
    <fb>30.25</fb>
    <v>5</v>
  </rv>
  <rv s="3">
    <fb>30.7</fb>
    <v>5</v>
  </rv>
  <rv s="3">
    <fb>31</fb>
    <v>5</v>
  </rv>
  <rv s="3">
    <fb>31.6</fb>
    <v>5</v>
  </rv>
  <rv s="3">
    <fb>31.95</fb>
    <v>5</v>
  </rv>
  <rv s="3">
    <fb>32.450000000000003</fb>
    <v>5</v>
  </rv>
  <rv s="3">
    <fb>32.65</fb>
    <v>5</v>
  </rv>
  <rv s="3">
    <fb>32.799999999999997</fb>
    <v>5</v>
  </rv>
  <rv s="3">
    <fb>32.85</fb>
    <v>5</v>
  </rv>
  <rv s="3">
    <fb>32.9</fb>
    <v>5</v>
  </rv>
  <rv s="3">
    <fb>31.05</fb>
    <v>5</v>
  </rv>
  <rv s="3">
    <fb>30.5</fb>
    <v>5</v>
  </rv>
  <rv s="3">
    <fb>29.75</fb>
    <v>5</v>
  </rv>
  <rv s="3">
    <fb>28.7</fb>
    <v>5</v>
  </rv>
  <rv s="3">
    <fb>28.95</fb>
    <v>5</v>
  </rv>
  <rv s="3">
    <fb>28.2</fb>
    <v>5</v>
  </rv>
  <rv s="3">
    <fb>28.35</fb>
    <v>5</v>
  </rv>
  <rv s="3">
    <fb>28.15</fb>
    <v>5</v>
  </rv>
  <rv s="3">
    <fb>27</fb>
    <v>5</v>
  </rv>
  <rv s="3">
    <fb>26.45</fb>
    <v>5</v>
  </rv>
  <rv s="3">
    <fb>26.3</fb>
    <v>5</v>
  </rv>
  <rv s="3">
    <fb>26.2</fb>
    <v>5</v>
  </rv>
  <rv s="0">
    <v>https://www.bing.com/financeapi/forcetrigger?t=alvnbh&amp;q=XPHS%3aBPI&amp;form=skydnc</v>
    <v>Learn more on Bing</v>
  </rv>
  <rv s="1">
    <v>en-US</v>
    <v>alvnbh</v>
    <v>268435456</v>
    <v>1</v>
    <v>Powered by Refinitiv</v>
    <v>0</v>
    <v>BANK OF THE PHILIPPINE ISLANDS (XPHS:BPI)</v>
    <v>2</v>
    <v>3</v>
    <v>Finance</v>
    <v>4</v>
    <v>105.9066</v>
    <v>77.089699999999993</v>
    <v>0.93410000000000004</v>
    <v>-0.2</v>
    <v>-1.9610000000000001E-3</v>
    <v>PHP</v>
    <v>Bank of the Philippine Islands (the Bank) is a commercial bank, which offers a range of financial services. The Bank's segments include Consumer banking, Corporate banking and Investment banking. The Consumer banking segment addresses the individual and retail markets, and covers deposit taking and servicing, consumer lending, such as home mortgages, auto loans and credit card finance, as well as the remittance business. Corporate banking segment offers lending, leasing, trade and cash management services. Investment banking segment offers corporate finance, securities distribution, asset management, trust and fiduciary services, as well as trading and investment activities. The Bank operates approximately 820 branches and over 2,760 automated teller machines. The Bank also serves its customers through alternative electronic banking channels, such as telephone, mobile phone and the Internet.</v>
    <v>17573</v>
    <v>Philippine Stock Exchange</v>
    <v>XPHS</v>
    <v>XPHS</v>
    <v>Ayala North Exchange Tower 1, Ayala Avenue cor. Salcedo St., Legaspi Village, MAKATI, Metro, MANILA, PHILIPPINES-NA, 1229 PH</v>
    <v>102.9</v>
    <v>Banking Services</v>
    <v>Stock</v>
    <v>45013.291666666664</v>
    <v>321</v>
    <v>101</v>
    <v>505317500000</v>
    <v>BANK OF THE PHILIPPINE ISLANDS</v>
    <v>BANK OF THE PHILIPPINE ISLANDS</v>
    <v>102.3</v>
    <v>12.67</v>
    <v>102</v>
    <v>101.8</v>
    <v>4513128000</v>
    <v>BPI</v>
    <v>BANK OF THE PHILIPPINE ISLANDS (XPHS:BPI)</v>
    <v>1614610</v>
    <v>2146350</v>
    <v>1943</v>
  </rv>
  <rv s="2">
    <v>322</v>
  </rv>
  <rv s="3">
    <fb>100</fb>
    <v>5</v>
  </rv>
  <rv s="3">
    <fb>98.5</fb>
    <v>5</v>
  </rv>
  <rv s="3">
    <fb>99.6</fb>
    <v>5</v>
  </rv>
  <rv s="3">
    <fb>98.9</fb>
    <v>5</v>
  </rv>
  <rv s="3">
    <fb>99</fb>
    <v>5</v>
  </rv>
  <rv s="3">
    <fb>99.2</fb>
    <v>5</v>
  </rv>
  <rv s="3">
    <fb>98.1</fb>
    <v>5</v>
  </rv>
  <rv s="3">
    <fb>96.5</fb>
    <v>5</v>
  </rv>
  <rv s="3">
    <fb>98</fb>
    <v>5</v>
  </rv>
  <rv s="3">
    <fb>99.8</fb>
    <v>5</v>
  </rv>
  <rv s="3">
    <fb>98.2</fb>
    <v>5</v>
  </rv>
  <rv s="3">
    <fb>97.7</fb>
    <v>5</v>
  </rv>
  <rv s="3">
    <fb>96.9</fb>
    <v>5</v>
  </rv>
  <rv s="3">
    <fb>96.95</fb>
    <v>5</v>
  </rv>
  <rv s="3">
    <fb>94.9</fb>
    <v>5</v>
  </rv>
  <rv s="3">
    <fb>93.9</fb>
    <v>5</v>
  </rv>
  <rv s="3">
    <fb>97.9</fb>
    <v>5</v>
  </rv>
  <rv s="3">
    <fb>97</fb>
    <v>5</v>
  </rv>
  <rv s="3">
    <fb>94.4</fb>
    <v>5</v>
  </rv>
  <rv s="3">
    <fb>94</fb>
    <v>5</v>
  </rv>
  <rv s="3">
    <fb>95</fb>
    <v>5</v>
  </rv>
  <rv s="3">
    <fb>91.9</fb>
    <v>5</v>
  </rv>
  <rv s="3">
    <fb>89</fb>
    <v>5</v>
  </rv>
  <rv s="3">
    <fb>90.6</fb>
    <v>5</v>
  </rv>
  <rv s="3">
    <fb>92.8</fb>
    <v>5</v>
  </rv>
  <rv s="3">
    <fb>95.9</fb>
    <v>5</v>
  </rv>
  <rv s="3">
    <fb>94.5</fb>
    <v>5</v>
  </rv>
  <rv s="3">
    <fb>96.3</fb>
    <v>5</v>
  </rv>
  <rv s="3">
    <fb>95.6</fb>
    <v>5</v>
  </rv>
  <rv s="3">
    <fb>97.5</fb>
    <v>5</v>
  </rv>
  <rv s="3">
    <fb>98.85</fb>
    <v>5</v>
  </rv>
  <rv s="3">
    <fb>95.8</fb>
    <v>5</v>
  </rv>
  <rv s="3">
    <fb>94.1</fb>
    <v>5</v>
  </rv>
  <rv s="3">
    <fb>95.1</fb>
    <v>5</v>
  </rv>
  <rv s="3">
    <fb>95.15</fb>
    <v>5</v>
  </rv>
  <rv s="3">
    <fb>97.8</fb>
    <v>5</v>
  </rv>
  <rv s="3">
    <fb>92.6</fb>
    <v>5</v>
  </rv>
  <rv s="3">
    <fb>92.65</fb>
    <v>5</v>
  </rv>
  <rv s="3">
    <fb>93.45</fb>
    <v>5</v>
  </rv>
  <rv s="3">
    <fb>92.85</fb>
    <v>5</v>
  </rv>
  <rv s="3">
    <fb>96</fb>
    <v>5</v>
  </rv>
  <rv s="3">
    <fb>94.8</fb>
    <v>5</v>
  </rv>
  <rv s="3">
    <fb>93.5</fb>
    <v>5</v>
  </rv>
  <rv s="3">
    <fb>91</fb>
    <v>5</v>
  </rv>
  <rv s="3">
    <fb>86.5</fb>
    <v>5</v>
  </rv>
  <rv s="3">
    <fb>88</fb>
    <v>5</v>
  </rv>
  <rv s="3">
    <fb>85.5</fb>
    <v>5</v>
  </rv>
  <rv s="3">
    <fb>86.1</fb>
    <v>5</v>
  </rv>
  <rv s="3">
    <fb>86.4</fb>
    <v>5</v>
  </rv>
  <rv s="3">
    <fb>84.8</fb>
    <v>5</v>
  </rv>
  <rv s="3">
    <fb>86</fb>
    <v>5</v>
  </rv>
  <rv s="3">
    <fb>88.9</fb>
    <v>5</v>
  </rv>
  <rv s="3">
    <fb>87.3</fb>
    <v>5</v>
  </rv>
  <rv s="3">
    <fb>87</fb>
    <v>5</v>
  </rv>
  <rv s="3">
    <fb>88.8</fb>
    <v>5</v>
  </rv>
  <rv s="3">
    <fb>87.55</fb>
    <v>5</v>
  </rv>
  <rv s="3">
    <fb>90</fb>
    <v>5</v>
  </rv>
  <rv s="3">
    <fb>88.6</fb>
    <v>5</v>
  </rv>
  <rv s="3">
    <fb>89.5</fb>
    <v>5</v>
  </rv>
  <rv s="3">
    <fb>89.4</fb>
    <v>5</v>
  </rv>
  <rv s="3">
    <fb>88.75</fb>
    <v>5</v>
  </rv>
  <rv s="3">
    <fb>91.8</fb>
    <v>5</v>
  </rv>
  <rv s="3">
    <fb>93</fb>
    <v>5</v>
  </rv>
  <rv s="3">
    <fb>90.05</fb>
    <v>5</v>
  </rv>
  <rv s="3">
    <fb>92</fb>
    <v>5</v>
  </rv>
  <rv s="3">
    <fb>95.75</fb>
    <v>5</v>
  </rv>
  <rv s="3">
    <fb>94.25</fb>
    <v>5</v>
  </rv>
  <rv s="3">
    <fb>95.3</fb>
    <v>5</v>
  </rv>
  <rv s="3">
    <fb>95.4</fb>
    <v>5</v>
  </rv>
  <rv s="3">
    <fb>92.35</fb>
    <v>5</v>
  </rv>
  <rv s="3">
    <fb>92.9</fb>
    <v>5</v>
  </rv>
  <rv s="3">
    <fb>94.15</fb>
    <v>5</v>
  </rv>
  <rv s="3">
    <fb>94.95</fb>
    <v>5</v>
  </rv>
  <rv s="3">
    <fb>96.15</fb>
    <v>5</v>
  </rv>
  <rv s="3">
    <fb>97.4</fb>
    <v>5</v>
  </rv>
  <rv s="3">
    <fb>95.05</fb>
    <v>5</v>
  </rv>
  <rv s="3">
    <fb>96.1</fb>
    <v>5</v>
  </rv>
  <rv s="3">
    <fb>98.25</fb>
    <v>5</v>
  </rv>
  <rv s="3">
    <fb>96.8</fb>
    <v>5</v>
  </rv>
  <rv s="3">
    <fb>96.85</fb>
    <v>5</v>
  </rv>
  <rv s="3">
    <fb>93.65</fb>
    <v>5</v>
  </rv>
  <rv s="3">
    <fb>93.2</fb>
    <v>5</v>
  </rv>
  <rv s="3">
    <fb>88.85</fb>
    <v>5</v>
  </rv>
  <rv s="3">
    <fb>90.3</fb>
    <v>5</v>
  </rv>
  <rv s="3">
    <fb>91.1</fb>
    <v>5</v>
  </rv>
  <rv s="3">
    <fb>91.3</fb>
    <v>5</v>
  </rv>
  <rv s="3">
    <fb>92.95</fb>
    <v>5</v>
  </rv>
  <rv s="3">
    <fb>93.35</fb>
    <v>5</v>
  </rv>
  <rv s="3">
    <fb>91.5</fb>
    <v>5</v>
  </rv>
  <rv s="3">
    <fb>90.5</fb>
    <v>5</v>
  </rv>
  <rv s="3">
    <fb>93.4</fb>
    <v>5</v>
  </rv>
  <rv s="3">
    <fb>93.25</fb>
    <v>5</v>
  </rv>
  <rv s="3">
    <fb>94.3</fb>
    <v>5</v>
  </rv>
  <rv s="3">
    <fb>91.6</fb>
    <v>5</v>
  </rv>
  <rv s="3">
    <fb>95.65</fb>
    <v>5</v>
  </rv>
  <rv s="3">
    <fb>96.6</fb>
    <v>5</v>
  </rv>
  <rv s="3">
    <fb>102.1</fb>
    <v>5</v>
  </rv>
  <rv s="3">
    <fb>102.4</fb>
    <v>5</v>
  </rv>
  <rv s="3">
    <fb>105.9</fb>
    <v>5</v>
  </rv>
  <rv s="3">
    <fb>104</fb>
    <v>5</v>
  </rv>
  <rv s="3">
    <fb>102.8</fb>
    <v>5</v>
  </rv>
  <rv s="3">
    <fb>99.1</fb>
    <v>5</v>
  </rv>
  <rv s="3">
    <fb>99.95</fb>
    <v>5</v>
  </rv>
  <rv s="3">
    <fb>100.5</fb>
    <v>5</v>
  </rv>
  <rv s="3">
    <fb>102</fb>
    <v>5</v>
  </rv>
  <rv s="3">
    <fb>98.3</fb>
    <v>5</v>
  </rv>
  <rv s="3">
    <fb>100.6</fb>
    <v>5</v>
  </rv>
  <rv s="3">
    <fb>106</fb>
    <v>5</v>
  </rv>
  <rv s="3">
    <fb>104.5</fb>
    <v>5</v>
  </rv>
  <rv s="3">
    <fb>101.3</fb>
    <v>5</v>
  </rv>
  <rv s="3">
    <fb>103.1</fb>
    <v>5</v>
  </rv>
  <rv s="3">
    <fb>110</fb>
    <v>5</v>
  </rv>
  <rv s="3">
    <fb>112.4</fb>
    <v>5</v>
  </rv>
  <rv s="3">
    <fb>110.3</fb>
    <v>5</v>
  </rv>
  <rv s="3">
    <fb>113.3</fb>
    <v>5</v>
  </rv>
  <rv s="3">
    <fb>110.5</fb>
    <v>5</v>
  </rv>
  <rv s="3">
    <fb>109.9</fb>
    <v>5</v>
  </rv>
  <rv s="3">
    <fb>108.3</fb>
    <v>5</v>
  </rv>
  <rv s="3">
    <fb>109.2</fb>
    <v>5</v>
  </rv>
  <rv s="3">
    <fb>108.6</fb>
    <v>5</v>
  </rv>
  <rv s="3">
    <fb>110.1</fb>
    <v>5</v>
  </rv>
  <rv s="3">
    <fb>105</fb>
    <v>5</v>
  </rv>
  <rv s="3">
    <fb>110.4</fb>
    <v>5</v>
  </rv>
  <rv s="3">
    <fb>108</fb>
    <v>5</v>
  </rv>
  <rv s="3">
    <fb>106.9</fb>
    <v>5</v>
  </rv>
  <rv s="3">
    <fb>108.5</fb>
    <v>5</v>
  </rv>
  <rv s="3">
    <fb>106.5</fb>
    <v>5</v>
  </rv>
  <rv s="3">
    <fb>104.3</fb>
    <v>5</v>
  </rv>
  <rv s="3">
    <fb>105.1</fb>
    <v>5</v>
  </rv>
  <rv s="3">
    <fb>105.5</fb>
    <v>5</v>
  </rv>
  <rv s="3">
    <fb>108.8</fb>
    <v>5</v>
  </rv>
  <rv s="3">
    <fb>103</fb>
    <v>5</v>
  </rv>
  <rv s="3">
    <fb>109.8</fb>
    <v>5</v>
  </rv>
  <rv s="3">
    <fb>104.1</fb>
    <v>5</v>
  </rv>
  <rv s="3">
    <fb>107.9</fb>
    <v>5</v>
  </rv>
  <rv s="3">
    <fb>105.8</fb>
    <v>5</v>
  </rv>
  <rv s="3">
    <fb>109</fb>
    <v>5</v>
  </rv>
  <rv s="3">
    <fb>103.8</fb>
    <v>5</v>
  </rv>
  <rv s="3">
    <fb>102.9</fb>
    <v>5</v>
  </rv>
  <rv s="3">
    <fb>101.2</fb>
    <v>5</v>
  </rv>
  <rv s="3">
    <fb>101.5</fb>
    <v>5</v>
  </rv>
  <rv s="3">
    <fb>103.7</fb>
    <v>5</v>
  </rv>
  <rv s="0">
    <v>https://www.bing.com/financeapi/forcetrigger?t=alvmnm&amp;q=XPHS%3aBDO&amp;form=skydnc</v>
    <v>Learn more on Bing</v>
  </rv>
  <rv s="1">
    <v>en-US</v>
    <v>alvmnm</v>
    <v>268435456</v>
    <v>1</v>
    <v>Powered by Refinitiv</v>
    <v>0</v>
    <v>BDO UNIBANK, INC. (XPHS:BDO)</v>
    <v>2</v>
    <v>3</v>
    <v>Finance</v>
    <v>4</v>
    <v>129.6</v>
    <v>91.666600000000003</v>
    <v>1.0387</v>
    <v>-1</v>
    <v>-7.9050000000000006E-3</v>
    <v>PHP</v>
    <v>BDO Unibank, Inc. (the Bank) full-service universal bank. The Bank provides a range of corporate and retail services such as traditional loan and deposit products, treasury, trust banking, investment banking, private banking, rural banking, cash management, leasing and finance, remittance, insurance, cash cards, credit cards, and online and non-online brokerage services. The Bank operates through six segments: Commercial banking, Investment banking, Private banking, Leasing and financing, Insurance and Others. The Bank has a distribution network with approximately 1,500 consolidated operating branches and more than 4,400 automated teller machines (ATMs) nationwide. It also has approximately 16 international offices (including full-service branches in Hong Kong and Singapore) in Asia, Europe, North America and the Middle East. The Bank also offers digital banking solutions to make banking easier, faster, and more secure for its clients.</v>
    <v>38873</v>
    <v>Philippine Stock Exchange</v>
    <v>XPHS</v>
    <v>XPHS</v>
    <v>BDO Corporate Center, 7899 Makati Avenue, MAKATI, PHILIPPINES-NA, 0726 PH</v>
    <v>128.6</v>
    <v>Banking Services</v>
    <v>Stock</v>
    <v>45013.291666666664</v>
    <v>466</v>
    <v>125.5</v>
    <v>665953900000</v>
    <v>BDO UNIBANK, INC.</v>
    <v>BDO UNIBANK, INC.</v>
    <v>126.7</v>
    <v>13.31</v>
    <v>126.5</v>
    <v>125.5</v>
    <v>5264458000</v>
    <v>BDO</v>
    <v>BDO UNIBANK, INC. (XPHS:BDO)</v>
    <v>1494640</v>
    <v>3298500</v>
    <v>1967</v>
  </rv>
  <rv s="2">
    <v>467</v>
  </rv>
  <rv s="3">
    <fb>131.6</fb>
    <v>5</v>
  </rv>
  <rv s="3">
    <fb>132</fb>
    <v>5</v>
  </rv>
  <rv s="3">
    <fb>133</fb>
    <v>5</v>
  </rv>
  <rv s="3">
    <fb>132.69999999999999</fb>
    <v>5</v>
  </rv>
  <rv s="3">
    <fb>132.5</fb>
    <v>5</v>
  </rv>
  <rv s="3">
    <fb>131.19999999999999</fb>
    <v>5</v>
  </rv>
  <rv s="3">
    <fb>133.4</fb>
    <v>5</v>
  </rv>
  <rv s="3">
    <fb>130</fb>
    <v>5</v>
  </rv>
  <rv s="3">
    <fb>130.1</fb>
    <v>5</v>
  </rv>
  <rv s="3">
    <fb>129</fb>
    <v>5</v>
  </rv>
  <rv s="3">
    <fb>128.5</fb>
    <v>5</v>
  </rv>
  <rv s="3">
    <fb>129.4</fb>
    <v>5</v>
  </rv>
  <rv s="3">
    <fb>129.80000000000001</fb>
    <v>5</v>
  </rv>
  <rv s="3">
    <fb>135</fb>
    <v>5</v>
  </rv>
  <rv s="3">
    <fb>131</fb>
    <v>5</v>
  </rv>
  <rv s="3">
    <fb>128.4</fb>
    <v>5</v>
  </rv>
  <rv s="3">
    <fb>132.6</fb>
    <v>5</v>
  </rv>
  <rv s="3">
    <fb>128</fb>
    <v>5</v>
  </rv>
  <rv s="3">
    <fb>127.8</fb>
    <v>5</v>
  </rv>
  <rv s="3">
    <fb>126.7</fb>
    <v>5</v>
  </rv>
  <rv s="3">
    <fb>125.2</fb>
    <v>5</v>
  </rv>
  <rv s="3">
    <fb>126</fb>
    <v>5</v>
  </rv>
  <rv s="3">
    <fb>126.5</fb>
    <v>5</v>
  </rv>
  <rv s="3">
    <fb>127</fb>
    <v>5</v>
  </rv>
  <rv s="3">
    <fb>131.80000000000001</fb>
    <v>5</v>
  </rv>
  <rv s="3">
    <fb>128.9</fb>
    <v>5</v>
  </rv>
  <rv s="3">
    <fb>126.8</fb>
    <v>5</v>
  </rv>
  <rv s="3">
    <fb>123.5</fb>
    <v>5</v>
  </rv>
  <rv s="3">
    <fb>122.7</fb>
    <v>5</v>
  </rv>
  <rv s="3">
    <fb>123.2</fb>
    <v>5</v>
  </rv>
  <rv s="3">
    <fb>127.3</fb>
    <v>5</v>
  </rv>
  <rv s="3">
    <fb>131.9</fb>
    <v>5</v>
  </rv>
  <rv s="3">
    <fb>128.1</fb>
    <v>5</v>
  </rv>
  <rv s="3">
    <fb>128.30000000000001</fb>
    <v>5</v>
  </rv>
  <rv s="3">
    <fb>124.7</fb>
    <v>5</v>
  </rv>
  <rv s="3">
    <fb>124.4</fb>
    <v>5</v>
  </rv>
  <rv s="3">
    <fb>121.3</fb>
    <v>5</v>
  </rv>
  <rv s="3">
    <fb>123.8</fb>
    <v>5</v>
  </rv>
  <rv s="3">
    <fb>121</fb>
    <v>5</v>
  </rv>
  <rv s="3">
    <fb>122.8</fb>
    <v>5</v>
  </rv>
  <rv s="3">
    <fb>123</fb>
    <v>5</v>
  </rv>
  <rv s="3">
    <fb>120</fb>
    <v>5</v>
  </rv>
  <rv s="3">
    <fb>116.5</fb>
    <v>5</v>
  </rv>
  <rv s="3">
    <fb>117.8</fb>
    <v>5</v>
  </rv>
  <rv s="3">
    <fb>118.1</fb>
    <v>5</v>
  </rv>
  <rv s="3">
    <fb>114.3</fb>
    <v>5</v>
  </rv>
  <rv s="3">
    <fb>112.1</fb>
    <v>5</v>
  </rv>
  <rv s="3">
    <fb>115.5</fb>
    <v>5</v>
  </rv>
  <rv s="3">
    <fb>118.7</fb>
    <v>5</v>
  </rv>
  <rv s="3">
    <fb>119.5</fb>
    <v>5</v>
  </rv>
  <rv s="3">
    <fb>116.3</fb>
    <v>5</v>
  </rv>
  <rv s="3">
    <fb>118.8</fb>
    <v>5</v>
  </rv>
  <rv s="3">
    <fb>119.8</fb>
    <v>5</v>
  </rv>
  <rv s="3">
    <fb>122</fb>
    <v>5</v>
  </rv>
  <rv s="3">
    <fb>119.9</fb>
    <v>5</v>
  </rv>
  <rv s="3">
    <fb>120.7</fb>
    <v>5</v>
  </rv>
  <rv s="3">
    <fb>117.5</fb>
    <v>5</v>
  </rv>
  <rv s="3">
    <fb>118</fb>
    <v>5</v>
  </rv>
  <rv s="3">
    <fb>121.2</fb>
    <v>5</v>
  </rv>
  <rv s="3">
    <fb>115.6</fb>
    <v>5</v>
  </rv>
  <rv s="3">
    <fb>114</fb>
    <v>5</v>
  </rv>
  <rv s="3">
    <fb>117</fb>
    <v>5</v>
  </rv>
  <rv s="3">
    <fb>119.4</fb>
    <v>5</v>
  </rv>
  <rv s="3">
    <fb>113.8</fb>
    <v>5</v>
  </rv>
  <rv s="3">
    <fb>112.6</fb>
    <v>5</v>
  </rv>
  <rv s="3">
    <fb>117.3</fb>
    <v>5</v>
  </rv>
  <rv s="3">
    <fb>116.9</fb>
    <v>5</v>
  </rv>
  <rv s="3">
    <fb>117.9</fb>
    <v>5</v>
  </rv>
  <rv s="3">
    <fb>115</fb>
    <v>5</v>
  </rv>
  <rv s="3">
    <fb>112.8</fb>
    <v>5</v>
  </rv>
  <rv s="3">
    <fb>115.9</fb>
    <v>5</v>
  </rv>
  <rv s="3">
    <fb>118.3</fb>
    <v>5</v>
  </rv>
  <rv s="3">
    <fb>125.4</fb>
    <v>5</v>
  </rv>
  <rv s="3">
    <fb>128.19999999999999</fb>
    <v>5</v>
  </rv>
  <rv s="3">
    <fb>127.6</fb>
    <v>5</v>
  </rv>
  <rv s="3">
    <fb>129.30000000000001</fb>
    <v>5</v>
  </rv>
  <rv s="3">
    <fb>125</fb>
    <v>5</v>
  </rv>
  <rv s="3">
    <fb>128.80000000000001</fb>
    <v>5</v>
  </rv>
  <rv s="3">
    <fb>131.5</fb>
    <v>5</v>
  </rv>
  <rv s="3">
    <fb>131.4</fb>
    <v>5</v>
  </rv>
  <rv s="3">
    <fb>130.5</fb>
    <v>5</v>
  </rv>
  <rv s="3">
    <fb>124.2</fb>
    <v>5</v>
  </rv>
  <rv s="3">
    <fb>129.9</fb>
    <v>5</v>
  </rv>
  <rv s="3">
    <fb>125.1</fb>
    <v>5</v>
  </rv>
  <rv s="3">
    <fb>122.5</fb>
    <v>5</v>
  </rv>
  <rv s="3">
    <fb>120.4</fb>
    <v>5</v>
  </rv>
  <rv s="3">
    <fb>120.5</fb>
    <v>5</v>
  </rv>
  <rv s="3">
    <fb>123.1</fb>
    <v>5</v>
  </rv>
  <rv s="3">
    <fb>111.2</fb>
    <v>5</v>
  </rv>
  <rv s="3">
    <fb>114.1</fb>
    <v>5</v>
  </rv>
  <rv s="3">
    <fb>111.5</fb>
    <v>5</v>
  </rv>
  <rv s="3">
    <fb>111.4</fb>
    <v>5</v>
  </rv>
  <rv s="3">
    <fb>113</fb>
    <v>5</v>
  </rv>
  <rv s="3">
    <fb>114.4</fb>
    <v>5</v>
  </rv>
  <rv s="3">
    <fb>111.1</fb>
    <v>5</v>
  </rv>
  <rv s="3">
    <fb>114.8</fb>
    <v>5</v>
  </rv>
  <rv s="3">
    <fb>116</fb>
    <v>5</v>
  </rv>
  <rv s="3">
    <fb>118.6</fb>
    <v>5</v>
  </rv>
  <rv s="3">
    <fb>129.19999999999999</fb>
    <v>5</v>
  </rv>
  <rv s="3">
    <fb>133.5</fb>
    <v>5</v>
  </rv>
  <rv s="3">
    <fb>132.80000000000001</fb>
    <v>5</v>
  </rv>
  <rv s="3">
    <fb>134.1</fb>
    <v>5</v>
  </rv>
  <rv s="3">
    <fb>134</fb>
    <v>5</v>
  </rv>
  <rv s="3">
    <fb>129.5</fb>
    <v>5</v>
  </rv>
  <rv s="3">
    <fb>110.7</fb>
    <v>5</v>
  </rv>
  <rv s="3">
    <fb>112.5</fb>
    <v>5</v>
  </rv>
  <rv s="3">
    <fb>113.6</fb>
    <v>5</v>
  </rv>
  <rv s="3">
    <fb>107.2</fb>
    <v>5</v>
  </rv>
  <rv s="3">
    <fb>107.8</fb>
    <v>5</v>
  </rv>
  <rv s="3">
    <fb>107.4</fb>
    <v>5</v>
  </rv>
  <rv s="3">
    <fb>106.8</fb>
    <v>5</v>
  </rv>
  <rv s="3">
    <fb>105.7</fb>
    <v>5</v>
  </rv>
  <rv s="3">
    <fb>111</fb>
    <v>5</v>
  </rv>
  <rv s="3">
    <fb>110.9</fb>
    <v>5</v>
  </rv>
  <rv s="3">
    <fb>119</fb>
    <v>5</v>
  </rv>
  <rv s="3">
    <fb>125.5</fb>
    <v>5</v>
  </rv>
  <rv s="3">
    <fb>124.5</fb>
    <v>5</v>
  </rv>
  <rv s="3">
    <fb>123.6</fb>
    <v>5</v>
  </rv>
  <rv s="3">
    <fb>122.4</fb>
    <v>5</v>
  </rv>
  <rv s="3">
    <fb>124</fb>
    <v>5</v>
  </rv>
  <rv s="3">
    <fb>126.4</fb>
    <v>5</v>
  </rv>
  <rv s="3">
    <fb>123.9</fb>
    <v>5</v>
  </rv>
  <rv s="3">
    <fb>124.1</fb>
    <v>5</v>
  </rv>
  <rv s="3">
    <fb>123.4</fb>
    <v>5</v>
  </rv>
  <rv s="3">
    <fb>125.8</fb>
    <v>5</v>
  </rv>
  <rv s="3">
    <fb>127.5</fb>
    <v>5</v>
  </rv>
  <rv s="3">
    <fb>124.3</fb>
    <v>5</v>
  </rv>
  <rv s="3">
    <fb>121.5</fb>
    <v>5</v>
  </rv>
  <rv s="3">
    <fb>126.2</fb>
    <v>5</v>
  </rv>
  <rv s="0">
    <v>https://www.bing.com/financeapi/forcetrigger?t=alvsp2&amp;q=XPHS%3aGLO&amp;form=skydnc</v>
    <v>Learn more on Bing</v>
  </rv>
  <rv s="1">
    <v>en-US</v>
    <v>alvsp2</v>
    <v>268435456</v>
    <v>1</v>
    <v>Powered by Refinitiv</v>
    <v>0</v>
    <v>Globe Telecom, Inc. (XPHS:GLO)</v>
    <v>2</v>
    <v>3</v>
    <v>Finance</v>
    <v>4</v>
    <v>2595.63</v>
    <v>1722</v>
    <v>0.49719999999999998</v>
    <v>29</v>
    <v>1.5925000000000002E-2</v>
    <v>PHP</v>
    <v>Globe Telecom, Inc. is a Philippines-based digital platform company with interests in financial technology, digital marketing solutions, venture capital funding for startups, entertainment and virtual healthcare. The Company’s segments include Mobile Communications Services and Wireline Communications Services. The Mobile Communications Services segment provides digital cellular telecommunications services, which includes mobile voice, mobile SMS and mobile data. The Company offers its mobile communications services to consumers, corporate and small and medium enterprise (SME) clients through a range of brands, including Globe Postpaid, Globe Prepaid and Touch Mobile. The Wireline Communications Services segment provides fixed line voice, corporate data and home broad band services. The Company offers a range of fixed line communications services, wired and wireless Broadband access, and end-to-end connectivity solutions customized for consumers, SME, large corporations and businesses.</v>
    <v>8100</v>
    <v>Philippine Stock Exchange</v>
    <v>XPHS</v>
    <v>XPHS</v>
    <v>The Globe Tower, 32nd Street corner 7th Avenue, Bonifacio Global City, TAGUIG, PHILIPPINES-NA PH</v>
    <v>1863</v>
    <v>Telecommunications Services</v>
    <v>Stock</v>
    <v>45013.291666666664</v>
    <v>598</v>
    <v>1817</v>
    <v>262334300000</v>
    <v>Globe Telecom, Inc.</v>
    <v>Globe Telecom, Inc.</v>
    <v>1823</v>
    <v>7.93</v>
    <v>1821</v>
    <v>1850</v>
    <v>144060500</v>
    <v>GLO</v>
    <v>Globe Telecom, Inc. (XPHS:GLO)</v>
    <v>84485</v>
    <v>133730</v>
    <v>1935</v>
  </rv>
  <rv s="2">
    <v>599</v>
  </rv>
  <rv s="3">
    <fb>2622</fb>
    <v>5</v>
  </rv>
  <rv s="3">
    <fb>2580</fb>
    <v>5</v>
  </rv>
  <rv s="3">
    <fb>2540</fb>
    <v>5</v>
  </rv>
  <rv s="3">
    <fb>2520</fb>
    <v>5</v>
  </rv>
  <rv s="3">
    <fb>2498</fb>
    <v>5</v>
  </rv>
  <rv s="3">
    <fb>2420</fb>
    <v>5</v>
  </rv>
  <rv s="3">
    <fb>2432</fb>
    <v>5</v>
  </rv>
  <rv s="3">
    <fb>2354</fb>
    <v>5</v>
  </rv>
  <rv s="3">
    <fb>2480</fb>
    <v>5</v>
  </rv>
  <rv s="3">
    <fb>2470</fb>
    <v>5</v>
  </rv>
  <rv s="3">
    <fb>2448</fb>
    <v>5</v>
  </rv>
  <rv s="3">
    <fb>2424</fb>
    <v>5</v>
  </rv>
  <rv s="3">
    <fb>2472</fb>
    <v>5</v>
  </rv>
  <rv s="3">
    <fb>2536</fb>
    <v>5</v>
  </rv>
  <rv s="3">
    <fb>2514</fb>
    <v>5</v>
  </rv>
  <rv s="3">
    <fb>2430</fb>
    <v>5</v>
  </rv>
  <rv s="3">
    <fb>2438</fb>
    <v>5</v>
  </rv>
  <rv s="3">
    <fb>2446</fb>
    <v>5</v>
  </rv>
  <rv s="3">
    <fb>2348</fb>
    <v>5</v>
  </rv>
  <rv s="3">
    <fb>2270</fb>
    <v>5</v>
  </rv>
  <rv s="3">
    <fb>2274</fb>
    <v>5</v>
  </rv>
  <rv s="3">
    <fb>2222</fb>
    <v>5</v>
  </rv>
  <rv s="3">
    <fb>2388</fb>
    <v>5</v>
  </rv>
  <rv s="3">
    <fb>2464</fb>
    <v>5</v>
  </rv>
  <rv s="3">
    <fb>2370</fb>
    <v>5</v>
  </rv>
  <rv s="3">
    <fb>2338</fb>
    <v>5</v>
  </rv>
  <rv s="3">
    <fb>2200</fb>
    <v>5</v>
  </rv>
  <rv s="3">
    <fb>2280</fb>
    <v>5</v>
  </rv>
  <rv s="3">
    <fb>2408</fb>
    <v>5</v>
  </rv>
  <rv s="3">
    <fb>2458</fb>
    <v>5</v>
  </rv>
  <rv s="3">
    <fb>2506</fb>
    <v>5</v>
  </rv>
  <rv s="3">
    <fb>2550</fb>
    <v>5</v>
  </rv>
  <rv s="3">
    <fb>2530</fb>
    <v>5</v>
  </rv>
  <rv s="3">
    <fb>2544</fb>
    <v>5</v>
  </rv>
  <rv s="3">
    <fb>2560</fb>
    <v>5</v>
  </rv>
  <rv s="3">
    <fb>2524</fb>
    <v>5</v>
  </rv>
  <rv s="3">
    <fb>2588</fb>
    <v>5</v>
  </rv>
  <rv s="3">
    <fb>2428</fb>
    <v>5</v>
  </rv>
  <rv s="3">
    <fb>2404</fb>
    <v>5</v>
  </rv>
  <rv s="3">
    <fb>2350</fb>
    <v>5</v>
  </rv>
  <rv s="3">
    <fb>2328</fb>
    <v>5</v>
  </rv>
  <rv s="3">
    <fb>2364</fb>
    <v>5</v>
  </rv>
  <rv s="3">
    <fb>2394</fb>
    <v>5</v>
  </rv>
  <rv s="3">
    <fb>2444</fb>
    <v>5</v>
  </rv>
  <rv s="3">
    <fb>2400</fb>
    <v>5</v>
  </rv>
  <rv s="3">
    <fb>2298</fb>
    <v>5</v>
  </rv>
  <rv s="3">
    <fb>2266</fb>
    <v>5</v>
  </rv>
  <rv s="3">
    <fb>2240</fb>
    <v>5</v>
  </rv>
  <rv s="3">
    <fb>2220</fb>
    <v>5</v>
  </rv>
  <rv s="3">
    <fb>2092</fb>
    <v>5</v>
  </rv>
  <rv s="3">
    <fb>2100</fb>
    <v>5</v>
  </rv>
  <rv s="3">
    <fb>2080</fb>
    <v>5</v>
  </rv>
  <rv s="3">
    <fb>2150</fb>
    <v>5</v>
  </rv>
  <rv s="3">
    <fb>2160</fb>
    <v>5</v>
  </rv>
  <rv s="3">
    <fb>2268</fb>
    <v>5</v>
  </rv>
  <rv s="3">
    <fb>2180</fb>
    <v>5</v>
  </rv>
  <rv s="3">
    <fb>2226</fb>
    <v>5</v>
  </rv>
  <rv s="3">
    <fb>2294</fb>
    <v>5</v>
  </rv>
  <rv s="3">
    <fb>2276</fb>
    <v>5</v>
  </rv>
  <rv s="3">
    <fb>2252</fb>
    <v>5</v>
  </rv>
  <rv s="3">
    <fb>2250</fb>
    <v>5</v>
  </rv>
  <rv s="3">
    <fb>2242</fb>
    <v>5</v>
  </rv>
  <rv s="3">
    <fb>2246</fb>
    <v>5</v>
  </rv>
  <rv s="3">
    <fb>2208</fb>
    <v>5</v>
  </rv>
  <rv s="3">
    <fb>2190</fb>
    <v>5</v>
  </rv>
  <rv s="3">
    <fb>2130</fb>
    <v>5</v>
  </rv>
  <rv s="3">
    <fb>2128</fb>
    <v>5</v>
  </rv>
  <rv s="3">
    <fb>2070</fb>
    <v>5</v>
  </rv>
  <rv s="3">
    <fb>2062</fb>
    <v>5</v>
  </rv>
  <rv s="3">
    <fb>2020</fb>
    <v>5</v>
  </rv>
  <rv s="3">
    <fb>2056</fb>
    <v>5</v>
  </rv>
  <rv s="3">
    <fb>2060</fb>
    <v>5</v>
  </rv>
  <rv s="3">
    <fb>2010</fb>
    <v>5</v>
  </rv>
  <rv s="3">
    <fb>2032</fb>
    <v>5</v>
  </rv>
  <rv s="3">
    <fb>2050</fb>
    <v>5</v>
  </rv>
  <rv s="3">
    <fb>2320</fb>
    <v>5</v>
  </rv>
  <rv s="3">
    <fb>2332</fb>
    <v>5</v>
  </rv>
  <rv s="3">
    <fb>2366</fb>
    <v>5</v>
  </rv>
  <rv s="3">
    <fb>2360</fb>
    <v>5</v>
  </rv>
  <rv s="3">
    <fb>2300</fb>
    <v>5</v>
  </rv>
  <rv s="3">
    <fb>2264</fb>
    <v>5</v>
  </rv>
  <rv s="3">
    <fb>2098</fb>
    <v>5</v>
  </rv>
  <rv s="3">
    <fb>2140</fb>
    <v>5</v>
  </rv>
  <rv s="3">
    <fb>2194</fb>
    <v>5</v>
  </rv>
  <rv s="3">
    <fb>2184</fb>
    <v>5</v>
  </rv>
  <rv s="3">
    <fb>2168</fb>
    <v>5</v>
  </rv>
  <rv s="3">
    <fb>2146</fb>
    <v>5</v>
  </rv>
  <rv s="3">
    <fb>2124</fb>
    <v>5</v>
  </rv>
  <rv s="3">
    <fb>2090</fb>
    <v>5</v>
  </rv>
  <rv s="3">
    <fb>2170</fb>
    <v>5</v>
  </rv>
  <rv s="3">
    <fb>2178</fb>
    <v>5</v>
  </rv>
  <rv s="3">
    <fb>2118</fb>
    <v>5</v>
  </rv>
  <rv s="3">
    <fb>2142</fb>
    <v>5</v>
  </rv>
  <rv s="3">
    <fb>2174</fb>
    <v>5</v>
  </rv>
  <rv s="3">
    <fb>2110</fb>
    <v>5</v>
  </rv>
  <rv s="3">
    <fb>2084</fb>
    <v>5</v>
  </rv>
  <rv s="3">
    <fb>2030</fb>
    <v>5</v>
  </rv>
  <rv s="3">
    <fb>1998</fb>
    <v>5</v>
  </rv>
  <rv s="3">
    <fb>2218</fb>
    <v>5</v>
  </rv>
  <rv s="3">
    <fb>2230</fb>
    <v>5</v>
  </rv>
  <rv s="3">
    <fb>2306</fb>
    <v>5</v>
  </rv>
  <rv s="3">
    <fb>2478</fb>
    <v>5</v>
  </rv>
  <rv s="3">
    <fb>2330</fb>
    <v>5</v>
  </rv>
  <rv s="3">
    <fb>2296</fb>
    <v>5</v>
  </rv>
  <rv s="3">
    <fb>2310</fb>
    <v>5</v>
  </rv>
  <rv s="3">
    <fb>2322</fb>
    <v>5</v>
  </rv>
  <rv s="3">
    <fb>2260</fb>
    <v>5</v>
  </rv>
  <rv s="3">
    <fb>2304</fb>
    <v>5</v>
  </rv>
  <rv s="3">
    <fb>2292</fb>
    <v>5</v>
  </rv>
  <rv s="3">
    <fb>2212</fb>
    <v>5</v>
  </rv>
  <rv s="3">
    <fb>2214</fb>
    <v>5</v>
  </rv>
  <rv s="3">
    <fb>2224</fb>
    <v>5</v>
  </rv>
  <rv s="3">
    <fb>2210</fb>
    <v>5</v>
  </rv>
  <rv s="3">
    <fb>2284</fb>
    <v>5</v>
  </rv>
  <rv s="3">
    <fb>2202</fb>
    <v>5</v>
  </rv>
  <rv s="3">
    <fb>2182</fb>
    <v>5</v>
  </rv>
  <rv s="3">
    <fb>2158</fb>
    <v>5</v>
  </rv>
  <rv s="3">
    <fb>2196</fb>
    <v>5</v>
  </rv>
  <rv s="3">
    <fb>2198</fb>
    <v>5</v>
  </rv>
  <rv s="3">
    <fb>2236</fb>
    <v>5</v>
  </rv>
  <rv s="3">
    <fb>2164</fb>
    <v>5</v>
  </rv>
  <rv s="3">
    <fb>2126</fb>
    <v>5</v>
  </rv>
  <rv s="3">
    <fb>2132</fb>
    <v>5</v>
  </rv>
  <rv s="3">
    <fb>2114</fb>
    <v>5</v>
  </rv>
  <rv s="3">
    <fb>2102</fb>
    <v>5</v>
  </rv>
  <rv s="3">
    <fb>2074</fb>
    <v>5</v>
  </rv>
  <rv s="3">
    <fb>2120</fb>
    <v>5</v>
  </rv>
  <rv s="3">
    <fb>2156</fb>
    <v>5</v>
  </rv>
  <rv s="3">
    <fb>2042</fb>
    <v>5</v>
  </rv>
  <rv s="3">
    <fb>2152</fb>
    <v>5</v>
  </rv>
  <rv s="3">
    <fb>2016</fb>
    <v>5</v>
  </rv>
  <rv s="3">
    <fb>2000</fb>
    <v>5</v>
  </rv>
  <rv s="3">
    <fb>1990</fb>
    <v>5</v>
  </rv>
  <rv s="3">
    <fb>1979</fb>
    <v>5</v>
  </rv>
  <rv s="3">
    <fb>1970</fb>
    <v>5</v>
  </rv>
  <rv s="3">
    <fb>2040</fb>
    <v>5</v>
  </rv>
  <rv s="3">
    <fb>1939</fb>
    <v>5</v>
  </rv>
  <rv s="3">
    <fb>1920</fb>
    <v>5</v>
  </rv>
  <rv s="3">
    <fb>1871</fb>
    <v>5</v>
  </rv>
  <rv s="3">
    <fb>1775</fb>
    <v>5</v>
  </rv>
  <rv s="3">
    <fb>1808</fb>
    <v>5</v>
  </rv>
  <rv s="3">
    <fb>1807</fb>
    <v>5</v>
  </rv>
  <rv s="3">
    <fb>1850</fb>
    <v>5</v>
  </rv>
  <rv s="3">
    <fb>1874</fb>
    <v>5</v>
  </rv>
  <rv s="3">
    <fb>1839</fb>
    <v>5</v>
  </rv>
  <rv s="3">
    <fb>1800</fb>
    <v>5</v>
  </rv>
  <rv s="3">
    <fb>1820</fb>
    <v>5</v>
  </rv>
  <rv s="3">
    <fb>1777</fb>
    <v>5</v>
  </rv>
  <rv s="3">
    <fb>1758</fb>
    <v>5</v>
  </rv>
  <rv s="3">
    <fb>1730</fb>
    <v>5</v>
  </rv>
  <rv s="3">
    <fb>1740</fb>
    <v>5</v>
  </rv>
  <rv s="3">
    <fb>1745</fb>
    <v>5</v>
  </rv>
  <rv s="3">
    <fb>1816</fb>
    <v>5</v>
  </rv>
  <rv s="3">
    <fb>1838</fb>
    <v>5</v>
  </rv>
  <rv s="3">
    <fb>1848</fb>
    <v>5</v>
  </rv>
  <rv s="3">
    <fb>1821</fb>
    <v>5</v>
  </rv>
  <rv s="0">
    <v>https://www.bing.com/financeapi/forcetrigger?t=alw3hw&amp;q=XPHS%3aRLC&amp;form=skydnc</v>
    <v>Learn more on Bing</v>
  </rv>
  <rv s="1">
    <v>en-US</v>
    <v>alw3hw</v>
    <v>268435456</v>
    <v>1</v>
    <v>Powered by Refinitiv</v>
    <v>0</v>
    <v>ROBINSONS LAND CORPORATION (XPHS:RLC)</v>
    <v>2</v>
    <v>3</v>
    <v>Finance</v>
    <v>4</v>
    <v>20.9</v>
    <v>13.34</v>
    <v>1.0661</v>
    <v>0.52</v>
    <v>3.5961E-2</v>
    <v>PHP</v>
    <v>Robinsons Land Corporation is engaged in the construction and operation of lifestyle commercial centers, offices, hotels and industrial facilities. Its segments include Robinsons Malls, Residential Division, Robinsons Offices, Robinsons Hotels and Resorts, Robinsons Logistics and Industrial Facilities, Integrated Developments Division and Chengdu Xin Yao. Robinsons Malls segment develops, leases and manages lifestyle centers. The Residential Division develops and sells residential condominium units. The Robinsons Offices segment develops and leases out office spaces. Robinsons Hotels and Resorts segment owns and operates a chain of hotels. The Robinsons Logistics and Industrial Facilities segment develops and leases out warehouse and logistics facilities. The Integrated Developments Division focuses on strategic land bank acquisition and management, exploration of real estate-related infrastructure projects. The Chengdu Xin Yao segment develops and sells real estate projects in China.</v>
    <v>2303</v>
    <v>Philippine Stock Exchange</v>
    <v>XPHS</v>
    <v>XPHS</v>
    <v>Level 2 Galleria Corporate Center EDSA cor. Ortigas Ave., QUEZON, PHILIPPINES-NA PH</v>
    <v>14.98</v>
    <v>Real Estate Operations</v>
    <v>Stock</v>
    <v>45013.291666666664</v>
    <v>757</v>
    <v>14.3</v>
    <v>71659370000</v>
    <v>ROBINSONS LAND CORPORATION</v>
    <v>ROBINSONS LAND CORPORATION</v>
    <v>14.4</v>
    <v>8.7899999999999991</v>
    <v>14.46</v>
    <v>14.98</v>
    <v>4955696000</v>
    <v>RLC</v>
    <v>ROBINSONS LAND CORPORATION (XPHS:RLC)</v>
    <v>10684200</v>
    <v>7708710</v>
    <v>1980</v>
  </rv>
  <rv s="2">
    <v>758</v>
  </rv>
  <rv s="3">
    <fb>20.399999999999999</fb>
    <v>5</v>
  </rv>
  <rv s="3">
    <fb>20</fb>
    <v>5</v>
  </rv>
  <rv s="3">
    <fb>20.5</fb>
    <v>5</v>
  </rv>
  <rv s="3">
    <fb>20.3</fb>
    <v>5</v>
  </rv>
  <rv s="3">
    <fb>20.100000000000001</fb>
    <v>5</v>
  </rv>
  <rv s="3">
    <fb>20.350000000000001</fb>
    <v>5</v>
  </rv>
  <rv s="3">
    <fb>19.8</fb>
    <v>5</v>
  </rv>
  <rv s="3">
    <fb>20.25</fb>
    <v>5</v>
  </rv>
  <rv s="3">
    <fb>19.899999999999999</fb>
    <v>5</v>
  </rv>
  <rv s="3">
    <fb>19.84</fb>
    <v>5</v>
  </rv>
  <rv s="3">
    <fb>19.96</fb>
    <v>5</v>
  </rv>
  <rv s="3">
    <fb>19.82</fb>
    <v>5</v>
  </rv>
  <rv s="3">
    <fb>19.78</fb>
    <v>5</v>
  </rv>
  <rv s="3">
    <fb>19.12</fb>
    <v>5</v>
  </rv>
  <rv s="3">
    <fb>19.100000000000001</fb>
    <v>5</v>
  </rv>
  <rv s="3">
    <fb>19.18</fb>
    <v>5</v>
  </rv>
  <rv s="3">
    <fb>19.940000000000001</fb>
    <v>5</v>
  </rv>
  <rv s="3">
    <fb>19.5</fb>
    <v>5</v>
  </rv>
  <rv s="3">
    <fb>18.7</fb>
    <v>5</v>
  </rv>
  <rv s="3">
    <fb>18.8</fb>
    <v>5</v>
  </rv>
  <rv s="3">
    <fb>18.54</fb>
    <v>5</v>
  </rv>
  <rv s="3">
    <fb>18</fb>
    <v>5</v>
  </rv>
  <rv s="3">
    <fb>18.100000000000001</fb>
    <v>5</v>
  </rv>
  <rv s="3">
    <fb>18.48</fb>
    <v>5</v>
  </rv>
  <rv s="3">
    <fb>18.440000000000001</fb>
    <v>5</v>
  </rv>
  <rv s="3">
    <fb>18.78</fb>
    <v>5</v>
  </rv>
  <rv s="3">
    <fb>18.46</fb>
    <v>5</v>
  </rv>
  <rv s="3">
    <fb>18.68</fb>
    <v>5</v>
  </rv>
  <rv s="3">
    <fb>18.739999999999998</fb>
    <v>5</v>
  </rv>
  <rv s="3">
    <fb>19</fb>
    <v>5</v>
  </rv>
  <rv s="3">
    <fb>19.399999999999999</fb>
    <v>5</v>
  </rv>
  <rv s="3">
    <fb>19.46</fb>
    <v>5</v>
  </rv>
  <rv s="3">
    <fb>19.48</fb>
    <v>5</v>
  </rv>
  <rv s="3">
    <fb>19.079999999999998</fb>
    <v>5</v>
  </rv>
  <rv s="3">
    <fb>19.3</fb>
    <v>5</v>
  </rv>
  <rv s="3">
    <fb>19.14</fb>
    <v>5</v>
  </rv>
  <rv s="3">
    <fb>18.899999999999999</fb>
    <v>5</v>
  </rv>
  <rv s="3">
    <fb>18.600000000000001</fb>
    <v>5</v>
  </rv>
  <rv s="3">
    <fb>17.8</fb>
    <v>5</v>
  </rv>
  <rv s="3">
    <fb>17.5</fb>
    <v>5</v>
  </rv>
  <rv s="3">
    <fb>17.100000000000001</fb>
    <v>5</v>
  </rv>
  <rv s="3">
    <fb>17.3</fb>
    <v>5</v>
  </rv>
  <rv s="3">
    <fb>17</fb>
    <v>5</v>
  </rv>
  <rv s="3">
    <fb>16.34</fb>
    <v>5</v>
  </rv>
  <rv s="3">
    <fb>16.5</fb>
    <v>5</v>
  </rv>
  <rv s="3">
    <fb>16.84</fb>
    <v>5</v>
  </rv>
  <rv s="3">
    <fb>17.28</fb>
    <v>5</v>
  </rv>
  <rv s="3">
    <fb>17.739999999999998</fb>
    <v>5</v>
  </rv>
  <rv s="3">
    <fb>17.239999999999998</fb>
    <v>5</v>
  </rv>
  <rv s="3">
    <fb>17.98</fb>
    <v>5</v>
  </rv>
  <rv s="3">
    <fb>18.28</fb>
    <v>5</v>
  </rv>
  <rv s="3">
    <fb>17.72</fb>
    <v>5</v>
  </rv>
  <rv s="3">
    <fb>17.14</fb>
    <v>5</v>
  </rv>
  <rv s="3">
    <fb>17.440000000000001</fb>
    <v>5</v>
  </rv>
  <rv s="3">
    <fb>16.82</fb>
    <v>5</v>
  </rv>
  <rv s="3">
    <fb>16.399999999999999</fb>
    <v>5</v>
  </rv>
  <rv s="3">
    <fb>16.88</fb>
    <v>5</v>
  </rv>
  <rv s="3">
    <fb>16.899999999999999</fb>
    <v>5</v>
  </rv>
  <rv s="3">
    <fb>16.96</fb>
    <v>5</v>
  </rv>
  <rv s="3">
    <fb>16.940000000000001</fb>
    <v>5</v>
  </rv>
  <rv s="3">
    <fb>16.7</fb>
    <v>5</v>
  </rv>
  <rv s="3">
    <fb>16.600000000000001</fb>
    <v>5</v>
  </rv>
  <rv s="3">
    <fb>17.899999999999999</fb>
    <v>5</v>
  </rv>
  <rv s="3">
    <fb>17.7</fb>
    <v>5</v>
  </rv>
  <rv s="3">
    <fb>17.88</fb>
    <v>5</v>
  </rv>
  <rv s="3">
    <fb>19.059999999999999</fb>
    <v>5</v>
  </rv>
  <rv s="3">
    <fb>19.86</fb>
    <v>5</v>
  </rv>
  <rv s="3">
    <fb>19.28</fb>
    <v>5</v>
  </rv>
  <rv s="3">
    <fb>19.32</fb>
    <v>5</v>
  </rv>
  <rv s="3">
    <fb>19.22</fb>
    <v>5</v>
  </rv>
  <rv s="3">
    <fb>19.2</fb>
    <v>5</v>
  </rv>
  <rv s="3">
    <fb>18.3</fb>
    <v>5</v>
  </rv>
  <rv s="3">
    <fb>18.96</fb>
    <v>5</v>
  </rv>
  <rv s="3">
    <fb>18.5</fb>
    <v>5</v>
  </rv>
  <rv s="3">
    <fb>18.72</fb>
    <v>5</v>
  </rv>
  <rv s="3">
    <fb>17.48</fb>
    <v>5</v>
  </rv>
  <rv s="3">
    <fb>16.72</fb>
    <v>5</v>
  </rv>
  <rv s="3">
    <fb>16.28</fb>
    <v>5</v>
  </rv>
  <rv s="3">
    <fb>15.98</fb>
    <v>5</v>
  </rv>
  <rv s="3">
    <fb>16.46</fb>
    <v>5</v>
  </rv>
  <rv s="3">
    <fb>16.48</fb>
    <v>5</v>
  </rv>
  <rv s="3">
    <fb>15.8</fb>
    <v>5</v>
  </rv>
  <rv s="3">
    <fb>16.52</fb>
    <v>5</v>
  </rv>
  <rv s="3">
    <fb>16.38</fb>
    <v>5</v>
  </rv>
  <rv s="3">
    <fb>16</fb>
    <v>5</v>
  </rv>
  <rv s="3">
    <fb>15.52</fb>
    <v>5</v>
  </rv>
  <rv s="3">
    <fb>15.88</fb>
    <v>5</v>
  </rv>
  <rv s="3">
    <fb>15.62</fb>
    <v>5</v>
  </rv>
  <rv s="3">
    <fb>16.8</fb>
    <v>5</v>
  </rv>
  <rv s="3">
    <fb>16.32</fb>
    <v>5</v>
  </rv>
  <rv s="3">
    <fb>16.3</fb>
    <v>5</v>
  </rv>
  <rv s="3">
    <fb>15.2</fb>
    <v>5</v>
  </rv>
  <rv s="3">
    <fb>15</fb>
    <v>5</v>
  </rv>
  <rv s="3">
    <fb>14.7</fb>
    <v>5</v>
  </rv>
  <rv s="3">
    <fb>14.84</fb>
    <v>5</v>
  </rv>
  <rv s="3">
    <fb>15.1</fb>
    <v>5</v>
  </rv>
  <rv s="3">
    <fb>14.9</fb>
    <v>5</v>
  </rv>
  <rv s="3">
    <fb>15.28</fb>
    <v>5</v>
  </rv>
  <rv s="3">
    <fb>15.16</fb>
    <v>5</v>
  </rv>
  <rv s="3">
    <fb>15.3</fb>
    <v>5</v>
  </rv>
  <rv s="3">
    <fb>15.4</fb>
    <v>5</v>
  </rv>
  <rv s="3">
    <fb>15.56</fb>
    <v>5</v>
  </rv>
  <rv s="3">
    <fb>15.72</fb>
    <v>5</v>
  </rv>
  <rv s="3">
    <fb>15.96</fb>
    <v>5</v>
  </rv>
  <rv s="3">
    <fb>16.579999999999998</fb>
    <v>5</v>
  </rv>
  <rv s="3">
    <fb>16.760000000000002</fb>
    <v>5</v>
  </rv>
  <rv s="3">
    <fb>16.059999999999999</fb>
    <v>5</v>
  </rv>
  <rv s="3">
    <fb>16.22</fb>
    <v>5</v>
  </rv>
  <rv s="3">
    <fb>16.18</fb>
    <v>5</v>
  </rv>
  <rv s="3">
    <fb>15.86</fb>
    <v>5</v>
  </rv>
  <rv s="3">
    <fb>15.64</fb>
    <v>5</v>
  </rv>
  <rv s="3">
    <fb>15.54</fb>
    <v>5</v>
  </rv>
  <rv s="3">
    <fb>14.96</fb>
    <v>5</v>
  </rv>
  <rv s="3">
    <fb>14.86</fb>
    <v>5</v>
  </rv>
  <rv s="3">
    <fb>15.06</fb>
    <v>5</v>
  </rv>
  <rv s="3">
    <fb>15.08</fb>
    <v>5</v>
  </rv>
  <rv s="3">
    <fb>15.02</fb>
    <v>5</v>
  </rv>
  <rv s="3">
    <fb>14.92</fb>
    <v>5</v>
  </rv>
  <rv s="3">
    <fb>14.8</fb>
    <v>5</v>
  </rv>
  <rv s="3">
    <fb>14.64</fb>
    <v>5</v>
  </rv>
  <rv s="3">
    <fb>14.82</fb>
    <v>5</v>
  </rv>
  <rv s="3">
    <fb>15.82</fb>
    <v>5</v>
  </rv>
  <rv s="3">
    <fb>16.260000000000002</fb>
    <v>5</v>
  </rv>
  <rv s="3">
    <fb>15.5</fb>
    <v>5</v>
  </rv>
  <rv s="3">
    <fb>16.2</fb>
    <v>5</v>
  </rv>
  <rv s="3">
    <fb>15.74</fb>
    <v>5</v>
  </rv>
  <rv s="3">
    <fb>16.100000000000001</fb>
    <v>5</v>
  </rv>
  <rv s="3">
    <fb>16.079999999999998</fb>
    <v>5</v>
  </rv>
  <rv s="3">
    <fb>16.420000000000002</fb>
    <v>5</v>
  </rv>
  <rv s="3">
    <fb>16.14</fb>
    <v>5</v>
  </rv>
  <rv s="3">
    <fb>15.6</fb>
    <v>5</v>
  </rv>
  <rv s="3">
    <fb>14.88</fb>
    <v>5</v>
  </rv>
  <rv s="3">
    <fb>14.34</fb>
    <v>5</v>
  </rv>
  <rv s="3">
    <fb>14.06</fb>
    <v>5</v>
  </rv>
  <rv s="3">
    <fb>14.4</fb>
    <v>5</v>
  </rv>
  <rv s="3">
    <fb>13.96</fb>
    <v>5</v>
  </rv>
  <rv s="3">
    <fb>13.6</fb>
    <v>5</v>
  </rv>
  <rv s="3">
    <fb>13.4</fb>
    <v>5</v>
  </rv>
  <rv s="3">
    <fb>13.52</fb>
    <v>5</v>
  </rv>
  <rv s="3">
    <fb>13.88</fb>
    <v>5</v>
  </rv>
  <rv s="3">
    <fb>13.74</fb>
    <v>5</v>
  </rv>
  <rv s="3">
    <fb>14.14</fb>
    <v>5</v>
  </rv>
  <rv s="3">
    <fb>14.46</fb>
    <v>5</v>
  </rv>
  <rv s="0">
    <v>https://www.bing.com/financeapi/forcetrigger?t=alw4yc&amp;q=XPHS%3aSM&amp;form=skydnc</v>
    <v>Learn more on Bing</v>
  </rv>
  <rv s="1">
    <v>en-US</v>
    <v>alw4yc</v>
    <v>268435456</v>
    <v>1</v>
    <v>Powered by Refinitiv</v>
    <v>0</v>
    <v>SM INVESTMENTS CORPORATION (XPHS:SM)</v>
    <v>2</v>
    <v>3</v>
    <v>Finance</v>
    <v>4</v>
    <v>981.5</v>
    <v>720</v>
    <v>0.90510000000000002</v>
    <v>-2.5</v>
    <v>-2.7229999999999997E-3</v>
    <v>PHP</v>
    <v>SM Investments Corporation is a Philippines-based company engaged in the property, retail, and financial services and other businesses. The Company operates through four segments: Property, Retail, Banking and Portfolio Investments. The Property segment is involved in mall, residential and commercial development and hotel and convention center operations. The mall segment develops, conducts, operates and maintains the business of modern commercial shopping centers and all businesses related thereto such as the conduct, operation and maintenance of shopping center spaces for rent, amusement centers and cinemas within the compound of the shopping centers. The Retail segment is engaged in the retail/wholesale trading of merchandise such as dry goods, wearing apparels, food and other merchandise. The Banking and Others segment primarily includes the operations of the Parent Company, which is engaged in asset management and capital investments as well as its associate companies.</v>
    <v>383</v>
    <v>Philippine Stock Exchange</v>
    <v>XPHS</v>
    <v>XPHS</v>
    <v>10th Flr, OneE-com Center, Harbor Drive, Mall of Asia Complex, CBP-1, PASAY, PHILIPPINES-NA PH</v>
    <v>919.5</v>
    <v>Food &amp; Drug Retailing</v>
    <v>Stock</v>
    <v>45013.291666666664</v>
    <v>903</v>
    <v>911</v>
    <v>1121818000000</v>
    <v>SM INVESTMENTS CORPORATION</v>
    <v>SM INVESTMENTS CORPORATION</v>
    <v>918</v>
    <v>21.35</v>
    <v>918</v>
    <v>915.5</v>
    <v>1222023000</v>
    <v>SM</v>
    <v>SM INVESTMENTS CORPORATION (XPHS:SM)</v>
    <v>359250</v>
    <v>294310</v>
    <v>1960</v>
  </rv>
  <rv s="2">
    <v>904</v>
  </rv>
  <rv s="3">
    <fb>900</fb>
    <v>5</v>
  </rv>
  <rv s="3">
    <fb>896</fb>
    <v>5</v>
  </rv>
  <rv s="3">
    <fb>898</fb>
    <v>5</v>
  </rv>
  <rv s="3">
    <fb>909</fb>
    <v>5</v>
  </rv>
  <rv s="3">
    <fb>890</fb>
    <v>5</v>
  </rv>
  <rv s="3">
    <fb>889</fb>
    <v>5</v>
  </rv>
  <rv s="3">
    <fb>882</fb>
    <v>5</v>
  </rv>
  <rv s="3">
    <fb>870</fb>
    <v>5</v>
  </rv>
  <rv s="3">
    <fb>865</fb>
    <v>5</v>
  </rv>
  <rv s="3">
    <fb>872.5</fb>
    <v>5</v>
  </rv>
  <rv s="3">
    <fb>871.5</fb>
    <v>5</v>
  </rv>
  <rv s="3">
    <fb>877</fb>
    <v>5</v>
  </rv>
  <rv s="3">
    <fb>869</fb>
    <v>5</v>
  </rv>
  <rv s="3">
    <fb>885</fb>
    <v>5</v>
  </rv>
  <rv s="3">
    <fb>860</fb>
    <v>5</v>
  </rv>
  <rv s="3">
    <fb>851</fb>
    <v>5</v>
  </rv>
  <rv s="3">
    <fb>851.5</fb>
    <v>5</v>
  </rv>
  <rv s="3">
    <fb>849</fb>
    <v>5</v>
  </rv>
  <rv s="3">
    <fb>861</fb>
    <v>5</v>
  </rv>
  <rv s="3">
    <fb>845.5</fb>
    <v>5</v>
  </rv>
  <rv s="3">
    <fb>845</fb>
    <v>5</v>
  </rv>
  <rv s="3">
    <fb>825</fb>
    <v>5</v>
  </rv>
  <rv s="3">
    <fb>828</fb>
    <v>5</v>
  </rv>
  <rv s="3">
    <fb>789</fb>
    <v>5</v>
  </rv>
  <rv s="3">
    <fb>808</fb>
    <v>5</v>
  </rv>
  <rv s="3">
    <fb>832</fb>
    <v>5</v>
  </rv>
  <rv s="3">
    <fb>839</fb>
    <v>5</v>
  </rv>
  <rv s="3">
    <fb>848</fb>
    <v>5</v>
  </rv>
  <rv s="3">
    <fb>830</fb>
    <v>5</v>
  </rv>
  <rv s="3">
    <fb>847</fb>
    <v>5</v>
  </rv>
  <rv s="3">
    <fb>835</fb>
    <v>5</v>
  </rv>
  <rv s="3">
    <fb>838.5</fb>
    <v>5</v>
  </rv>
  <rv s="3">
    <fb>862</fb>
    <v>5</v>
  </rv>
  <rv s="3">
    <fb>858</fb>
    <v>5</v>
  </rv>
  <rv s="3">
    <fb>850</fb>
    <v>5</v>
  </rv>
  <rv s="3">
    <fb>856</fb>
    <v>5</v>
  </rv>
  <rv s="3">
    <fb>864</fb>
    <v>5</v>
  </rv>
  <rv s="3">
    <fb>852</fb>
    <v>5</v>
  </rv>
  <rv s="3">
    <fb>820</fb>
    <v>5</v>
  </rv>
  <rv s="3">
    <fb>806</fb>
    <v>5</v>
  </rv>
  <rv s="3">
    <fb>795</fb>
    <v>5</v>
  </rv>
  <rv s="3">
    <fb>809.5</fb>
    <v>5</v>
  </rv>
  <rv s="3">
    <fb>785</fb>
    <v>5</v>
  </rv>
  <rv s="3">
    <fb>790</fb>
    <v>5</v>
  </rv>
  <rv s="3">
    <fb>774</fb>
    <v>5</v>
  </rv>
  <rv s="3">
    <fb>763</fb>
    <v>5</v>
  </rv>
  <rv s="3">
    <fb>769.5</fb>
    <v>5</v>
  </rv>
  <rv s="3">
    <fb>801.5</fb>
    <v>5</v>
  </rv>
  <rv s="3">
    <fb>799.5</fb>
    <v>5</v>
  </rv>
  <rv s="3">
    <fb>829</fb>
    <v>5</v>
  </rv>
  <rv s="3">
    <fb>782</fb>
    <v>5</v>
  </rv>
  <rv s="3">
    <fb>770</fb>
    <v>5</v>
  </rv>
  <rv s="3">
    <fb>800</fb>
    <v>5</v>
  </rv>
  <rv s="3">
    <fb>792</fb>
    <v>5</v>
  </rv>
  <rv s="3">
    <fb>844</fb>
    <v>5</v>
  </rv>
  <rv s="3">
    <fb>838</fb>
    <v>5</v>
  </rv>
  <rv s="3">
    <fb>813</fb>
    <v>5</v>
  </rv>
  <rv s="3">
    <fb>797</fb>
    <v>5</v>
  </rv>
  <rv s="3">
    <fb>775.5</fb>
    <v>5</v>
  </rv>
  <rv s="3">
    <fb>775</fb>
    <v>5</v>
  </rv>
  <rv s="3">
    <fb>781</fb>
    <v>5</v>
  </rv>
  <rv s="3">
    <fb>796</fb>
    <v>5</v>
  </rv>
  <rv s="3">
    <fb>788</fb>
    <v>5</v>
  </rv>
  <rv s="3">
    <fb>780</fb>
    <v>5</v>
  </rv>
  <rv s="3">
    <fb>769</fb>
    <v>5</v>
  </rv>
  <rv s="3">
    <fb>778</fb>
    <v>5</v>
  </rv>
  <rv s="3">
    <fb>805</fb>
    <v>5</v>
  </rv>
  <rv s="3">
    <fb>809</fb>
    <v>5</v>
  </rv>
  <rv s="3">
    <fb>843</fb>
    <v>5</v>
  </rv>
  <rv s="3">
    <fb>880</fb>
    <v>5</v>
  </rv>
  <rv s="3">
    <fb>883</fb>
    <v>5</v>
  </rv>
  <rv s="3">
    <fb>842</fb>
    <v>5</v>
  </rv>
  <rv s="3">
    <fb>879</fb>
    <v>5</v>
  </rv>
  <rv s="3">
    <fb>875.5</fb>
    <v>5</v>
  </rv>
  <rv s="3">
    <fb>831</fb>
    <v>5</v>
  </rv>
  <rv s="3">
    <fb>840</fb>
    <v>5</v>
  </rv>
  <rv s="3">
    <fb>841</fb>
    <v>5</v>
  </rv>
  <rv s="3">
    <fb>884.5</fb>
    <v>5</v>
  </rv>
  <rv s="3">
    <fb>859.5</fb>
    <v>5</v>
  </rv>
  <rv s="3">
    <fb>871</fb>
    <v>5</v>
  </rv>
  <rv s="3">
    <fb>818.5</fb>
    <v>5</v>
  </rv>
  <rv s="3">
    <fb>819.5</fb>
    <v>5</v>
  </rv>
  <rv s="3">
    <fb>733</fb>
    <v>5</v>
  </rv>
  <rv s="3">
    <fb>760</fb>
    <v>5</v>
  </rv>
  <rv s="3">
    <fb>725</fb>
    <v>5</v>
  </rv>
  <rv s="3">
    <fb>794</fb>
    <v>5</v>
  </rv>
  <rv s="3">
    <fb>759</fb>
    <v>5</v>
  </rv>
  <rv s="3">
    <fb>764</fb>
    <v>5</v>
  </rv>
  <rv s="3">
    <fb>788.5</fb>
    <v>5</v>
  </rv>
  <rv s="3">
    <fb>762</fb>
    <v>5</v>
  </rv>
  <rv s="3">
    <fb>799</fb>
    <v>5</v>
  </rv>
  <rv s="3">
    <fb>786</fb>
    <v>5</v>
  </rv>
  <rv s="3">
    <fb>777</fb>
    <v>5</v>
  </rv>
  <rv s="3">
    <fb>765</fb>
    <v>5</v>
  </rv>
  <rv s="3">
    <fb>833</fb>
    <v>5</v>
  </rv>
  <rv s="3">
    <fb>787</fb>
    <v>5</v>
  </rv>
  <rv s="3">
    <fb>867</fb>
    <v>5</v>
  </rv>
  <rv s="3">
    <fb>859</fb>
    <v>5</v>
  </rv>
  <rv s="3">
    <fb>836</fb>
    <v>5</v>
  </rv>
  <rv s="3">
    <fb>895</fb>
    <v>5</v>
  </rv>
  <rv s="3">
    <fb>894</fb>
    <v>5</v>
  </rv>
  <rv s="3">
    <fb>910</fb>
    <v>5</v>
  </rv>
  <rv s="3">
    <fb>927</fb>
    <v>5</v>
  </rv>
  <rv s="3">
    <fb>939</fb>
    <v>5</v>
  </rv>
  <rv s="3">
    <fb>980</fb>
    <v>5</v>
  </rv>
  <rv s="3">
    <fb>901.5</fb>
    <v>5</v>
  </rv>
  <rv s="3">
    <fb>943</fb>
    <v>5</v>
  </rv>
  <rv s="3">
    <fb>930</fb>
    <v>5</v>
  </rv>
  <rv s="3">
    <fb>936</fb>
    <v>5</v>
  </rv>
  <rv s="3">
    <fb>916</fb>
    <v>5</v>
  </rv>
  <rv s="3">
    <fb>928</fb>
    <v>5</v>
  </rv>
  <rv s="3">
    <fb>929</fb>
    <v>5</v>
  </rv>
  <rv s="3">
    <fb>908.5</fb>
    <v>5</v>
  </rv>
  <rv s="3">
    <fb>905</fb>
    <v>5</v>
  </rv>
  <rv s="3">
    <fb>926</fb>
    <v>5</v>
  </rv>
  <rv s="3">
    <fb>914</fb>
    <v>5</v>
  </rv>
  <rv s="3">
    <fb>921</fb>
    <v>5</v>
  </rv>
  <rv s="3">
    <fb>915</fb>
    <v>5</v>
  </rv>
  <rv s="3">
    <fb>903.5</fb>
    <v>5</v>
  </rv>
  <rv s="3">
    <fb>904</fb>
    <v>5</v>
  </rv>
  <rv s="3">
    <fb>908</fb>
    <v>5</v>
  </rv>
  <rv s="3">
    <fb>947</fb>
    <v>5</v>
  </rv>
  <rv s="3">
    <fb>933</fb>
    <v>5</v>
  </rv>
  <rv s="3">
    <fb>934</fb>
    <v>5</v>
  </rv>
  <rv s="3">
    <fb>930.5</fb>
    <v>5</v>
  </rv>
  <rv s="3">
    <fb>950</fb>
    <v>5</v>
  </rv>
  <rv s="3">
    <fb>945</fb>
    <v>5</v>
  </rv>
  <rv s="3">
    <fb>942</fb>
    <v>5</v>
  </rv>
  <rv s="3">
    <fb>944</fb>
    <v>5</v>
  </rv>
  <rv s="3">
    <fb>920</fb>
    <v>5</v>
  </rv>
  <rv s="3">
    <fb>946</fb>
    <v>5</v>
  </rv>
  <rv s="3">
    <fb>919</fb>
    <v>5</v>
  </rv>
  <rv s="3">
    <fb>891</fb>
    <v>5</v>
  </rv>
  <rv s="3">
    <fb>888</fb>
    <v>5</v>
  </rv>
  <rv s="3">
    <fb>875</fb>
    <v>5</v>
  </rv>
  <rv s="3">
    <fb>872</fb>
    <v>5</v>
  </rv>
  <rv s="3">
    <fb>897.5</fb>
    <v>5</v>
  </rv>
  <rv s="3">
    <fb>894.5</fb>
    <v>5</v>
  </rv>
  <rv s="3">
    <fb>890.5</fb>
    <v>5</v>
  </rv>
  <rv s="3">
    <fb>886</fb>
    <v>5</v>
  </rv>
  <rv s="3">
    <fb>874</fb>
    <v>5</v>
  </rv>
  <rv s="3">
    <fb>897</fb>
    <v>5</v>
  </rv>
  <rv s="3">
    <fb>883.5</fb>
    <v>5</v>
  </rv>
  <rv s="3">
    <fb>918</fb>
    <v>5</v>
  </rv>
  <rv s="0">
    <v>https://www.bing.com/financeapi/forcetrigger?t=alw3tc&amp;q=XPHS%3aRRHI&amp;form=skydnc</v>
    <v>Learn more on Bing</v>
  </rv>
  <rv s="1">
    <v>en-US</v>
    <v>alw3tc</v>
    <v>268435456</v>
    <v>1</v>
    <v>Powered by Refinitiv</v>
    <v>0</v>
    <v>ROBINSONS RETAIL HOLDINGS, INC. (XPHS:RRHI)</v>
    <v>2</v>
    <v>3</v>
    <v>Finance</v>
    <v>4</v>
    <v>62.85</v>
    <v>45.95</v>
    <v>0.57869999999999999</v>
    <v>0.8</v>
    <v>1.4815E-2</v>
    <v>PHP</v>
    <v>Robinsons Retail Holdings, Inc. is a Philippines-based multi-format retail company engaged in the business of trading goods, commodities and merchandise. Its divisions include Supermarket, Department Store, Do-It-Yourself (DIY), Convenience Store, Drug Store and Specialty Store. The Supermarket division operates under seven formats, including Robinsons Supermarket, Robinsons Easymart, Robinsons Selections, The Marketplace, Shopwise, Wellcome and Jaynith’s Supermarket. Department Store offers a local and international brand, such as shoes, bags and accessories, ladies’ and men’s wear, children’s wear, household items and others. The DIY has five DIY brands, including Handyman Do it Best, True Value, True Home, Robinsons Builders and Home Plus. The Convenience Store carries a wide assortment of merchandise and selection of ready to eat products. The Drug Store operates three formats namely: South Star Drug, Rose Pharmacy and TGP. Specialty Store operates five formats of specialty stores.</v>
    <v>20535</v>
    <v>Philippine Stock Exchange</v>
    <v>XPHS</v>
    <v>XPHS</v>
    <v>43rd Floor, Robinsons Equitable Tower, ADB Avenue corner Poveda Sts., Ortigas Center, PASIG, Metro, MANILA, PHILIPPINES-NA PH</v>
    <v>54.9</v>
    <v>Food &amp; Drug Retailing</v>
    <v>Stock</v>
    <v>45013.291666666664</v>
    <v>1050</v>
    <v>53.5</v>
    <v>79691200000</v>
    <v>ROBINSONS RETAIL HOLDINGS, INC.</v>
    <v>ROBINSONS RETAIL HOLDINGS, INC.</v>
    <v>54.4</v>
    <v>14.05</v>
    <v>54</v>
    <v>54.8</v>
    <v>1475834000</v>
    <v>RRHI</v>
    <v>ROBINSONS RETAIL HOLDINGS, INC. (XPHS:RRHI)</v>
    <v>352450</v>
    <v>228920</v>
    <v>2002</v>
  </rv>
  <rv s="2">
    <v>1051</v>
  </rv>
  <rv s="0">
    <v>https://www.bing.com/financeapi/forcetrigger?t=c3mz27&amp;q=XPHS%3aJFCPB&amp;form=skydnc</v>
    <v>Learn more on Bing</v>
  </rv>
  <rv s="4">
    <v>en-US</v>
    <v>c3mz27</v>
    <v>268435456</v>
    <v>1</v>
    <v>Powered by Refinitiv</v>
    <v>6</v>
    <v>JOLLIBEE FOODS CORP. (XPHS:JFCPB)</v>
    <v>2</v>
    <v>7</v>
    <v>Finance</v>
    <v>4</v>
    <v>1000</v>
    <v>895</v>
    <v>1.3601000000000001</v>
    <v>0.60119999999999996</v>
    <v>6.6109999999999997E-4</v>
    <v>PHP</v>
    <v>Jollibee Foods Corporation (JFC) is a Philippines-based fast-food chain brand company engaged in the development, operation and franchising of its quick-service restaurant brands. JFC’s segments include Food Service, Franchising and Leasing. The Food Service segment is involved in the operations of quick-service restaurants (QSRs) and the manufacture of food products to be sold to JFC Group-owned and franchised QSR outlets. The Franchising segment is involved in the franchising its QSR store concepts. The Leasing segment leases store sites mainly to the JFC Group’s independent franchisees. The Company’s subsidiaries and affiliates, which develop and operate its international brands, Yonghe King, Hong Zhuang Yuan, San Pin Wang, brands under the SuperFoods Group (Highlands Coffee and Pho 24), Sma and Dunkin' Donuts. Its international branches include the United States, Canada, Hong Kong, Macau, Brunei, Vietnam, United Arab Emirates, Qatar, Kuwait, Bahrain, Italy and the United Kingdom.</v>
    <v>11823</v>
    <v>Philippine Stock Exchange</v>
    <v>XPHS</v>
    <v>XPHS</v>
    <v>10/F Jollibee Plaza Building, Emerald Ave., Ortigas Center, PASIG, PHILIPPINES-NA, 1600 PH</v>
    <v>920</v>
    <v>Hotels &amp; Entertainment Services</v>
    <v>Stock</v>
    <v>45009.291666666664</v>
    <v>1053</v>
    <v>910</v>
    <v>251997200000</v>
    <v>JOLLIBEE FOODS CORP.</v>
    <v>JOLLIBEE FOODS CORP.</v>
    <v>920</v>
    <v>909.39880000000005</v>
    <v>910</v>
    <v>1118993000</v>
    <v>JFCPB</v>
    <v>JOLLIBEE FOODS CORP. (XPHS:JFCPB)</v>
    <v>5000</v>
    <v>730140</v>
    <v>1978</v>
  </rv>
  <rv s="2">
    <v>1054</v>
  </rv>
  <rv s="0">
    <v>https://www.bing.com/financeapi/forcetrigger?t=alvpzr&amp;q=XPHS%3aDMC&amp;form=skydnc</v>
    <v>Learn more on Bing</v>
  </rv>
  <rv s="1">
    <v>en-US</v>
    <v>alvpzr</v>
    <v>268435456</v>
    <v>1</v>
    <v>Powered by Refinitiv</v>
    <v>0</v>
    <v>DMCI HOLDINGS INC. (XPHS:DMC)</v>
    <v>2</v>
    <v>3</v>
    <v>Finance</v>
    <v>4</v>
    <v>13.06</v>
    <v>7.42</v>
    <v>0.88619999999999999</v>
    <v>0.5</v>
    <v>4.5289999999999997E-2</v>
    <v>PHP</v>
    <v>DMCI Holdings, Inc. is a holding company. The Company’s segments include Construction and Others, Coal Mining, Nickel Mining, Real Estate, On-grid Power, Off-grid Power and Water. The Construction and Others segment is engaged in various construction projects and construction-related businesses. The Coal Mining segment is engaged in the exploration, mining and development of coal resources on Semirara Island in Caluya, Antique. The Nickel Mining segment is engaged primarily in mining and selling nickel ore from the existing stockpile in Acoje mines in Zambales and Berong mines in Palawan. The Real Estate segment is focused on mid-income residential development. The On-grid Power segment is engaged in power generation through coal-fired power plants. The Off-grid Power segment is engaged in power generation through satellite power plants. The Water segment is engaged in water services for the west portion of Metro Manila and Olongapo City and Subic Bay Freeport, respectively.</v>
    <v>11</v>
    <v>Philippine Stock Exchange</v>
    <v>XPHS</v>
    <v>XPHS</v>
    <v>2nd Floor, SMITS Corporate Center, 155 EDSA, Brgy. Wack-Wack, MAKATI, PHILIPPINES-NA, 2281 PH</v>
    <v>11.68</v>
    <v>Consumer Goods Conglomerates</v>
    <v>Stock</v>
    <v>45013.291666666664</v>
    <v>1056</v>
    <v>11.36</v>
    <v>146583300000</v>
    <v>DMCI HOLDINGS INC.</v>
    <v>DMCI HOLDINGS INC.</v>
    <v>11.4</v>
    <v>4.5</v>
    <v>11.04</v>
    <v>11.54</v>
    <v>13277470000</v>
    <v>DMC</v>
    <v>DMCI HOLDINGS INC. (XPHS:DMC)</v>
    <v>6307500</v>
    <v>4722270</v>
    <v>1995</v>
  </rv>
  <rv s="2">
    <v>1057</v>
  </rv>
  <rv s="0">
    <v>https://www.bing.com/financeapi/forcetrigger?t=alvx77&amp;q=XPHS%3aMEG&amp;form=skydnc</v>
    <v>Learn more on Bing</v>
  </rv>
  <rv s="1">
    <v>en-US</v>
    <v>alvx77</v>
    <v>268435456</v>
    <v>1</v>
    <v>Powered by Refinitiv</v>
    <v>0</v>
    <v>MEGAWORLD CORP. (XPHS:MEG)</v>
    <v>2</v>
    <v>3</v>
    <v>Finance</v>
    <v>4</v>
    <v>3.1</v>
    <v>1.91</v>
    <v>1.1687000000000001</v>
    <v>0.01</v>
    <v>5.0000000000000001E-3</v>
    <v>PHP</v>
    <v>Megaworld Corp is a Philippines-based company engaged in property-related activities, such as project design, construction and property management. The Company’s real estate portfolio includes residential condominium units, subdivision lots and townhouses, condominium-hotel projects as well as office projects and retail spaces. The Company’s segments include Real Estate, Rental, Hotel Operations and Corporate and Others. The Real Estate segment pertains to the development and sale of residential and office developments. The Rental segment includes leasing of office and commercial spaces. The Hotel Operations segment relates to the management of hotel business operations. The Company’s subsidiaries include Prestige Hotels and Resorts, Inc. (PHRI), Richmonde Hotel Group International Ltd. (RHGI), Eastwood Cyber One Corporation, Megaworld Cebu Properties, Inc., Megaworld Newport Property Holdings, Inc., Oceantown Properties, Inc. (OPI) and Luxury Global Hotels and Leisure, Inc. (LGHLI).</v>
    <v>924</v>
    <v>Philippine Stock Exchange</v>
    <v>XPHS</v>
    <v>XPHS</v>
    <v>30th Floor, Alliance Global Tower, 36th Street cor. 11th Avenue, Uptown Bonifacio, TAGUIG , Metro, MANILA, PHILIPPINES-NA, 1634 PH</v>
    <v>2.04</v>
    <v>Real Estate Operations</v>
    <v>Stock</v>
    <v>45013.291666666664</v>
    <v>1059</v>
    <v>2.0099999999999998</v>
    <v>62366500000</v>
    <v>MEGAWORLD CORP.</v>
    <v>MEGAWORLD CORP.</v>
    <v>2.0099999999999998</v>
    <v>4.59</v>
    <v>2</v>
    <v>2.0099999999999998</v>
    <v>31183250000</v>
    <v>MEG</v>
    <v>MEGAWORLD CORP. (XPHS:MEG)</v>
    <v>8773000</v>
    <v>30620000</v>
    <v>1989</v>
  </rv>
  <rv s="2">
    <v>1060</v>
  </rv>
  <rv s="3">
    <fb>9.1999999999999993</fb>
    <v>5</v>
  </rv>
  <rv s="3">
    <fb>8.98</fb>
    <v>5</v>
  </rv>
  <rv s="3">
    <fb>8.8000000000000007</fb>
    <v>5</v>
  </rv>
  <rv s="3">
    <fb>9.0299999999999994</fb>
    <v>5</v>
  </rv>
  <rv s="3">
    <fb>9.09</fb>
    <v>5</v>
  </rv>
  <rv s="3">
    <fb>9.2200000000000006</fb>
    <v>5</v>
  </rv>
  <rv s="3">
    <fb>9.1300000000000008</fb>
    <v>5</v>
  </rv>
  <rv s="3">
    <fb>9.11</fb>
    <v>5</v>
  </rv>
  <rv s="3">
    <fb>9.15</fb>
    <v>5</v>
  </rv>
  <rv s="3">
    <fb>8.56</fb>
    <v>5</v>
  </rv>
  <rv s="3">
    <fb>8.7200000000000006</fb>
    <v>5</v>
  </rv>
  <rv s="3">
    <fb>8.6</fb>
    <v>5</v>
  </rv>
  <rv s="3">
    <fb>8.7799999999999994</fb>
    <v>5</v>
  </rv>
  <rv s="3">
    <fb>8.66</fb>
    <v>5</v>
  </rv>
  <rv s="3">
    <fb>8.69</fb>
    <v>5</v>
  </rv>
  <rv s="3">
    <fb>8.4499999999999993</fb>
    <v>5</v>
  </rv>
  <rv s="3">
    <fb>8.5299999999999994</fb>
    <v>5</v>
  </rv>
  <rv s="3">
    <fb>8.2100000000000009</fb>
    <v>5</v>
  </rv>
  <rv s="3">
    <fb>8.34</fb>
    <v>5</v>
  </rv>
  <rv s="3">
    <fb>8.32</fb>
    <v>5</v>
  </rv>
  <rv s="3">
    <fb>8.09</fb>
    <v>5</v>
  </rv>
  <rv s="3">
    <fb>8.07</fb>
    <v>5</v>
  </rv>
  <rv s="3">
    <fb>8.25</fb>
    <v>5</v>
  </rv>
  <rv s="3">
    <fb>8.3000000000000007</fb>
    <v>5</v>
  </rv>
  <rv s="3">
    <fb>8.1999999999999993</fb>
    <v>5</v>
  </rv>
  <rv s="3">
    <fb>8.15</fb>
    <v>5</v>
  </rv>
  <rv s="3">
    <fb>8.2200000000000006</fb>
    <v>5</v>
  </rv>
  <rv s="3">
    <fb>8.1</fb>
    <v>5</v>
  </rv>
  <rv s="3">
    <fb>8.2799999999999994</fb>
    <v>5</v>
  </rv>
  <rv s="3">
    <fb>8.5</fb>
    <v>5</v>
  </rv>
  <rv s="3">
    <fb>8.75</fb>
    <v>5</v>
  </rv>
  <rv s="3">
    <fb>8.94</fb>
    <v>5</v>
  </rv>
  <rv s="3">
    <fb>8.8699999999999992</fb>
    <v>5</v>
  </rv>
  <rv s="3">
    <fb>9.0500000000000007</fb>
    <v>5</v>
  </rv>
  <rv s="3">
    <fb>8.9</fb>
    <v>5</v>
  </rv>
  <rv s="3">
    <fb>9</fb>
    <v>5</v>
  </rv>
  <rv s="3">
    <fb>8.99</fb>
    <v>5</v>
  </rv>
  <rv s="3">
    <fb>9.18</fb>
    <v>5</v>
  </rv>
  <rv s="3">
    <fb>9.3000000000000007</fb>
    <v>5</v>
  </rv>
  <rv s="3">
    <fb>9.1199999999999992</fb>
    <v>5</v>
  </rv>
  <rv s="3">
    <fb>9.2799999999999994</fb>
    <v>5</v>
  </rv>
  <rv s="3">
    <fb>9.1</fb>
    <v>5</v>
  </rv>
  <rv s="3">
    <fb>8.6199999999999992</fb>
    <v>5</v>
  </rv>
  <rv s="3">
    <fb>8.52</fb>
    <v>5</v>
  </rv>
  <rv s="3">
    <fb>8.74</fb>
    <v>5</v>
  </rv>
  <rv s="3">
    <fb>8.6999999999999993</fb>
    <v>5</v>
  </rv>
  <rv s="3">
    <fb>8.35</fb>
    <v>5</v>
  </rv>
  <rv s="3">
    <fb>8.59</fb>
    <v>5</v>
  </rv>
  <rv s="3">
    <fb>8.81</fb>
    <v>5</v>
  </rv>
  <rv s="3">
    <fb>8.82</fb>
    <v>5</v>
  </rv>
  <rv s="3">
    <fb>8.92</fb>
    <v>5</v>
  </rv>
  <rv s="3">
    <fb>8.84</fb>
    <v>5</v>
  </rv>
  <rv s="3">
    <fb>8.7100000000000009</fb>
    <v>5</v>
  </rv>
  <rv s="3">
    <fb>8.76</fb>
    <v>5</v>
  </rv>
  <rv s="3">
    <fb>8.7899999999999991</fb>
    <v>5</v>
  </rv>
  <rv s="3">
    <fb>9.31</fb>
    <v>5</v>
  </rv>
  <rv s="3">
    <fb>9.5</fb>
    <v>5</v>
  </rv>
  <rv s="3">
    <fb>9.4499999999999993</fb>
    <v>5</v>
  </rv>
  <rv s="3">
    <fb>9.5500000000000007</fb>
    <v>5</v>
  </rv>
  <rv s="3">
    <fb>9.6199999999999992</fb>
    <v>5</v>
  </rv>
  <rv s="3">
    <fb>9.6999999999999993</fb>
    <v>5</v>
  </rv>
  <rv s="3">
    <fb>9.27</fb>
    <v>5</v>
  </rv>
  <rv s="3">
    <fb>9.25</fb>
    <v>5</v>
  </rv>
  <rv s="3">
    <fb>9.49</fb>
    <v>5</v>
  </rv>
  <rv s="3">
    <fb>9.33</fb>
    <v>5</v>
  </rv>
  <rv s="3">
    <fb>9.23</fb>
    <v>5</v>
  </rv>
  <rv s="3">
    <fb>9.4</fb>
    <v>5</v>
  </rv>
  <rv s="3">
    <fb>9.67</fb>
    <v>5</v>
  </rv>
  <rv s="3">
    <fb>9.8000000000000007</fb>
    <v>5</v>
  </rv>
  <rv s="3">
    <fb>10</fb>
    <v>5</v>
  </rv>
  <rv s="3">
    <fb>10.199999999999999</fb>
    <v>5</v>
  </rv>
  <rv s="3">
    <fb>10.28</fb>
    <v>5</v>
  </rv>
  <rv s="3">
    <fb>10.1</fb>
    <v>5</v>
  </rv>
  <rv s="3">
    <fb>9.9499999999999993</fb>
    <v>5</v>
  </rv>
  <rv s="3">
    <fb>9.86</fb>
    <v>5</v>
  </rv>
  <rv s="3">
    <fb>9.92</fb>
    <v>5</v>
  </rv>
  <rv s="3">
    <fb>9.9</fb>
    <v>5</v>
  </rv>
  <rv s="3">
    <fb>9.74</fb>
    <v>5</v>
  </rv>
  <rv s="3">
    <fb>9.73</fb>
    <v>5</v>
  </rv>
  <rv s="3">
    <fb>10.119999999999999</fb>
    <v>5</v>
  </rv>
  <rv s="3">
    <fb>10.3</fb>
    <v>5</v>
  </rv>
  <rv s="3">
    <fb>10.26</fb>
    <v>5</v>
  </rv>
  <rv s="3">
    <fb>10.5</fb>
    <v>5</v>
  </rv>
  <rv s="3">
    <fb>10.58</fb>
    <v>5</v>
  </rv>
  <rv s="3">
    <fb>10.4</fb>
    <v>5</v>
  </rv>
  <rv s="3">
    <fb>10.220000000000001</fb>
    <v>5</v>
  </rv>
  <rv s="3">
    <fb>10.66</fb>
    <v>5</v>
  </rv>
  <rv s="3">
    <fb>9.98</fb>
    <v>5</v>
  </rv>
  <rv s="3">
    <fb>9.89</fb>
    <v>5</v>
  </rv>
  <rv s="3">
    <fb>10.34</fb>
    <v>5</v>
  </rv>
  <rv s="3">
    <fb>10.14</fb>
    <v>5</v>
  </rv>
  <rv s="3">
    <fb>10.06</fb>
    <v>5</v>
  </rv>
  <rv s="3">
    <fb>10.039999999999999</fb>
    <v>5</v>
  </rv>
  <rv s="3">
    <fb>10.16</fb>
    <v>5</v>
  </rv>
  <rv s="3">
    <fb>10.6</fb>
    <v>5</v>
  </rv>
  <rv s="3">
    <fb>10.46</fb>
    <v>5</v>
  </rv>
  <rv s="3">
    <fb>10.48</fb>
    <v>5</v>
  </rv>
  <rv s="3">
    <fb>9.76</fb>
    <v>5</v>
  </rv>
  <rv s="3">
    <fb>9.59</fb>
    <v>5</v>
  </rv>
  <rv s="3">
    <fb>9.43</fb>
    <v>5</v>
  </rv>
  <rv s="3">
    <fb>9.2100000000000009</fb>
    <v>5</v>
  </rv>
  <rv s="3">
    <fb>9.56</fb>
    <v>5</v>
  </rv>
  <rv s="3">
    <fb>9.8699999999999992</fb>
    <v>5</v>
  </rv>
  <rv s="3">
    <fb>9.99</fb>
    <v>5</v>
  </rv>
  <rv s="3">
    <fb>10.02</fb>
    <v>5</v>
  </rv>
  <rv s="3">
    <fb>9.6</fb>
    <v>5</v>
  </rv>
  <rv s="3">
    <fb>9.75</fb>
    <v>5</v>
  </rv>
  <rv s="3">
    <fb>9.93</fb>
    <v>5</v>
  </rv>
  <rv s="3">
    <fb>10.36</fb>
    <v>5</v>
  </rv>
  <rv s="3">
    <fb>10.72</fb>
    <v>5</v>
  </rv>
  <rv s="3">
    <fb>10.64</fb>
    <v>5</v>
  </rv>
  <rv s="3">
    <fb>10.9</fb>
    <v>5</v>
  </rv>
  <rv s="3">
    <fb>11.24</fb>
    <v>5</v>
  </rv>
  <rv s="3">
    <fb>10.98</fb>
    <v>5</v>
  </rv>
  <rv s="3">
    <fb>11.48</fb>
    <v>5</v>
  </rv>
  <rv s="3">
    <fb>11.4</fb>
    <v>5</v>
  </rv>
  <rv s="3">
    <fb>11.42</fb>
    <v>5</v>
  </rv>
  <rv s="3">
    <fb>12</fb>
    <v>5</v>
  </rv>
  <rv s="3">
    <fb>11.64</fb>
    <v>5</v>
  </rv>
  <rv s="3">
    <fb>11.8</fb>
    <v>5</v>
  </rv>
  <rv s="3">
    <fb>11.72</fb>
    <v>5</v>
  </rv>
  <rv s="3">
    <fb>11.7</fb>
    <v>5</v>
  </rv>
  <rv s="3">
    <fb>12.18</fb>
    <v>5</v>
  </rv>
  <rv s="3">
    <fb>12.22</fb>
    <v>5</v>
  </rv>
  <rv s="3">
    <fb>12.6</fb>
    <v>5</v>
  </rv>
  <rv s="3">
    <fb>12.3</fb>
    <v>5</v>
  </rv>
  <rv s="3">
    <fb>12.76</fb>
    <v>5</v>
  </rv>
  <rv s="3">
    <fb>13</fb>
    <v>5</v>
  </rv>
  <rv s="3">
    <fb>12.7</fb>
    <v>5</v>
  </rv>
  <rv s="3">
    <fb>12.46</fb>
    <v>5</v>
  </rv>
  <rv s="3">
    <fb>12.8</fb>
    <v>5</v>
  </rv>
  <rv s="3">
    <fb>12.5</fb>
    <v>5</v>
  </rv>
  <rv s="3">
    <fb>11</fb>
    <v>5</v>
  </rv>
  <rv s="3">
    <fb>11.44</fb>
    <v>5</v>
  </rv>
  <rv s="3">
    <fb>11.9</fb>
    <v>5</v>
  </rv>
  <rv s="3">
    <fb>11.86</fb>
    <v>5</v>
  </rv>
  <rv s="3">
    <fb>11.76</fb>
    <v>5</v>
  </rv>
  <rv s="3">
    <fb>11.78</fb>
    <v>5</v>
  </rv>
  <rv s="3">
    <fb>11.5</fb>
    <v>5</v>
  </rv>
  <rv s="3">
    <fb>11.58</fb>
    <v>5</v>
  </rv>
  <rv s="3">
    <fb>11.56</fb>
    <v>5</v>
  </rv>
  <rv s="3">
    <fb>11.12</fb>
    <v>5</v>
  </rv>
  <rv s="3">
    <fb>10.92</fb>
    <v>5</v>
  </rv>
  <rv s="3">
    <fb>10.56</fb>
    <v>5</v>
  </rv>
  <rv s="3">
    <fb>10.7</fb>
    <v>5</v>
  </rv>
  <rv s="3">
    <fb>11.3</fb>
    <v>5</v>
  </rv>
  <rv s="3">
    <fb>11.2</fb>
    <v>5</v>
  </rv>
  <rv s="3">
    <fb>11.04</fb>
    <v>5</v>
  </rv>
  <rv s="3">
    <fb>11.08</fb>
    <v>5</v>
  </rv>
  <rv s="3">
    <fb>11.14</fb>
    <v>5</v>
  </rv>
  <rv s="3">
    <fb>11.18</fb>
    <v>5</v>
  </rv>
  <rv s="3">
    <fb>11.62</fb>
    <v>5</v>
  </rv>
  <rv s="3">
    <fb>11.66</fb>
    <v>5</v>
  </rv>
  <rv s="3">
    <fb>11.6</fb>
    <v>5</v>
  </rv>
  <rv s="3">
    <fb>44984</fb>
    <v>8</v>
  </rv>
  <rv s="3">
    <fb>2717500</fb>
    <v>9</v>
  </rv>
  <rv s="3">
    <fb>10.8</fb>
    <v>5</v>
  </rv>
  <rv s="3">
    <fb>44985</fb>
    <v>8</v>
  </rv>
  <rv s="3">
    <fb>6289300</fb>
    <v>9</v>
  </rv>
  <rv s="3">
    <fb>44986</fb>
    <v>8</v>
  </rv>
  <rv s="3">
    <fb>2406600</fb>
    <v>9</v>
  </rv>
  <rv s="3">
    <fb>10.68</fb>
    <v>5</v>
  </rv>
  <rv s="3">
    <fb>10.86</fb>
    <v>5</v>
  </rv>
  <rv s="3">
    <fb>44987</fb>
    <v>8</v>
  </rv>
  <rv s="3">
    <fb>3793000</fb>
    <v>9</v>
  </rv>
  <rv s="3">
    <fb>10.78</fb>
    <v>5</v>
  </rv>
  <rv s="3">
    <fb>10.62</fb>
    <v>5</v>
  </rv>
  <rv s="3">
    <fb>44988</fb>
    <v>8</v>
  </rv>
  <rv s="3">
    <fb>4872700</fb>
    <v>9</v>
  </rv>
  <rv s="3">
    <fb>10.82</fb>
    <v>5</v>
  </rv>
  <rv s="3">
    <fb>44991</fb>
    <v>8</v>
  </rv>
  <rv s="3">
    <fb>1824100</fb>
    <v>9</v>
  </rv>
  <rv s="3">
    <fb>44992</fb>
    <v>8</v>
  </rv>
  <rv s="3">
    <fb>1599500</fb>
    <v>9</v>
  </rv>
  <rv s="3">
    <fb>44993</fb>
    <v>8</v>
  </rv>
  <rv s="3">
    <fb>1864400</fb>
    <v>9</v>
  </rv>
  <rv s="3">
    <fb>44994</fb>
    <v>8</v>
  </rv>
  <rv s="3">
    <fb>2265000</fb>
    <v>9</v>
  </rv>
  <rv s="3">
    <fb>11.06</fb>
    <v>5</v>
  </rv>
  <rv s="3">
    <fb>11.1</fb>
    <v>5</v>
  </rv>
  <rv s="3">
    <fb>44995</fb>
    <v>8</v>
  </rv>
  <rv s="3">
    <fb>2482300</fb>
    <v>9</v>
  </rv>
  <rv s="3">
    <fb>44998</fb>
    <v>8</v>
  </rv>
  <rv s="3">
    <fb>4108000</fb>
    <v>9</v>
  </rv>
  <rv s="3">
    <fb>11.26</fb>
    <v>5</v>
  </rv>
  <rv s="3">
    <fb>10.88</fb>
    <v>5</v>
  </rv>
  <rv s="3">
    <fb>44999</fb>
    <v>8</v>
  </rv>
  <rv s="3">
    <fb>3717700</fb>
    <v>9</v>
  </rv>
  <rv s="3">
    <fb>45000</fb>
    <v>8</v>
  </rv>
  <rv s="3">
    <fb>2044500</fb>
    <v>9</v>
  </rv>
  <rv s="3">
    <fb>45001</fb>
    <v>8</v>
  </rv>
  <rv s="3">
    <fb>2226600</fb>
    <v>9</v>
  </rv>
  <rv s="3">
    <fb>11.16</fb>
    <v>5</v>
  </rv>
  <rv s="3">
    <fb>10.74</fb>
    <v>5</v>
  </rv>
  <rv s="3">
    <fb>45002</fb>
    <v>8</v>
  </rv>
  <rv s="3">
    <fb>5903300</fb>
    <v>9</v>
  </rv>
  <rv s="3">
    <fb>11.02</fb>
    <v>5</v>
  </rv>
  <rv s="3">
    <fb>45005</fb>
    <v>8</v>
  </rv>
  <rv s="3">
    <fb>6053600</fb>
    <v>9</v>
  </rv>
  <rv s="3">
    <fb>45006</fb>
    <v>8</v>
  </rv>
  <rv s="3">
    <fb>11360200</fb>
    <v>9</v>
  </rv>
  <rv s="3">
    <fb>45007</fb>
    <v>8</v>
  </rv>
  <rv s="3">
    <fb>2657800</fb>
    <v>9</v>
  </rv>
  <rv s="3">
    <fb>11.52</fb>
    <v>5</v>
  </rv>
  <rv s="3">
    <fb>45008</fb>
    <v>8</v>
  </rv>
  <rv s="3">
    <fb>5756800</fb>
    <v>9</v>
  </rv>
  <rv s="3">
    <fb>45009</fb>
    <v>8</v>
  </rv>
  <rv s="3">
    <fb>3394200</fb>
    <v>9</v>
  </rv>
  <rv s="3">
    <fb>45012</fb>
    <v>8</v>
  </rv>
  <rv s="3">
    <fb>3844100</fb>
    <v>9</v>
  </rv>
  <rv s="3">
    <fb>11.36</fb>
    <v>5</v>
  </rv>
  <rv s="3">
    <fb>424160</fb>
    <v>9</v>
  </rv>
  <rv s="3">
    <fb>1913</fb>
    <v>5</v>
  </rv>
  <rv s="3">
    <fb>1948</fb>
    <v>5</v>
  </rv>
  <rv s="3">
    <fb>1863</fb>
    <v>5</v>
  </rv>
  <rv s="3">
    <fb>3653580</fb>
    <v>9</v>
  </rv>
  <rv s="3">
    <fb>1868</fb>
    <v>5</v>
  </rv>
  <rv s="3">
    <fb>1875</fb>
    <v>5</v>
  </rv>
  <rv s="3">
    <fb>641795</fb>
    <v>9</v>
  </rv>
  <rv s="3">
    <fb>1825</fb>
    <v>5</v>
  </rv>
  <rv s="3">
    <fb>1835</fb>
    <v>5</v>
  </rv>
  <rv s="3">
    <fb>1797</fb>
    <v>5</v>
  </rv>
  <rv s="3">
    <fb>334110</fb>
    <v>9</v>
  </rv>
  <rv s="3">
    <fb>1831</fb>
    <v>5</v>
  </rv>
  <rv s="3">
    <fb>1834</fb>
    <v>5</v>
  </rv>
  <rv s="3">
    <fb>232795</fb>
    <v>9</v>
  </rv>
  <rv s="3">
    <fb>1815</fb>
    <v>5</v>
  </rv>
  <rv s="3">
    <fb>1862</fb>
    <v>5</v>
  </rv>
  <rv s="3">
    <fb>1803</fb>
    <v>5</v>
  </rv>
  <rv s="3">
    <fb>70775</fb>
    <v>9</v>
  </rv>
  <rv s="3">
    <fb>1860</fb>
    <v>5</v>
  </rv>
  <rv s="3">
    <fb>1885</fb>
    <v>5</v>
  </rv>
  <rv s="3">
    <fb>187370</fb>
    <v>9</v>
  </rv>
  <rv s="3">
    <fb>260030</fb>
    <v>9</v>
  </rv>
  <rv s="3">
    <fb>1832</fb>
    <v>5</v>
  </rv>
  <rv s="3">
    <fb>1843</fb>
    <v>5</v>
  </rv>
  <rv s="3">
    <fb>139015</fb>
    <v>9</v>
  </rv>
  <rv s="3">
    <fb>246570</fb>
    <v>9</v>
  </rv>
  <rv s="3">
    <fb>1792</fb>
    <v>5</v>
  </rv>
  <rv s="3">
    <fb>1829</fb>
    <v>5</v>
  </rv>
  <rv s="3">
    <fb>1772</fb>
    <v>5</v>
  </rv>
  <rv s="3">
    <fb>83115</fb>
    <v>9</v>
  </rv>
  <rv s="3">
    <fb>1785</fb>
    <v>5</v>
  </rv>
  <rv s="3">
    <fb>111640</fb>
    <v>9</v>
  </rv>
  <rv s="3">
    <fb>1798</fb>
    <v>5</v>
  </rv>
  <rv s="3">
    <fb>1812</fb>
    <v>5</v>
  </rv>
  <rv s="3">
    <fb>133880</fb>
    <v>9</v>
  </rv>
  <rv s="3">
    <fb>1784</fb>
    <v>5</v>
  </rv>
  <rv s="3">
    <fb>1754</fb>
    <v>5</v>
  </rv>
  <rv s="3">
    <fb>140440</fb>
    <v>9</v>
  </rv>
  <rv s="3">
    <fb>1770</fb>
    <v>5</v>
  </rv>
  <rv s="3">
    <fb>1725</fb>
    <v>5</v>
  </rv>
  <rv s="3">
    <fb>111285</fb>
    <v>9</v>
  </rv>
  <rv s="3">
    <fb>1741</fb>
    <v>5</v>
  </rv>
  <rv s="3">
    <fb>1765</fb>
    <v>5</v>
  </rv>
  <rv s="3">
    <fb>243855</fb>
    <v>9</v>
  </rv>
  <rv s="3">
    <fb>1742</fb>
    <v>5</v>
  </rv>
  <rv s="3">
    <fb>1759</fb>
    <v>5</v>
  </rv>
  <rv s="3">
    <fb>1722</fb>
    <v>5</v>
  </rv>
  <rv s="3">
    <fb>103085</fb>
    <v>9</v>
  </rv>
  <rv s="3">
    <fb>1750</fb>
    <v>5</v>
  </rv>
  <rv s="3">
    <fb>1818</fb>
    <v>5</v>
  </rv>
  <rv s="3">
    <fb>135935</fb>
    <v>9</v>
  </rv>
  <rv s="3">
    <fb>1845</fb>
    <v>5</v>
  </rv>
  <rv s="3">
    <fb>206975</fb>
    <v>9</v>
  </rv>
  <rv s="3">
    <fb>1804</fb>
    <v>5</v>
  </rv>
  <rv s="3">
    <fb>67080</fb>
    <v>9</v>
  </rv>
  <rv s="3">
    <fb>1846</fb>
    <v>5</v>
  </rv>
  <rv s="3">
    <fb>77440</fb>
    <v>9</v>
  </rv>
  <rv s="3">
    <fb>1802</fb>
    <v>5</v>
  </rv>
  <rv s="3">
    <fb>3.01</fb>
    <v>5</v>
  </rv>
  <rv s="3">
    <fb>3</fb>
    <v>5</v>
  </rv>
  <rv s="3">
    <fb>3.06</fb>
    <v>5</v>
  </rv>
  <rv s="3">
    <fb>2.98</fb>
    <v>5</v>
  </rv>
  <rv s="3">
    <fb>3.02</fb>
    <v>5</v>
  </rv>
  <rv s="3">
    <fb>2.94</fb>
    <v>5</v>
  </rv>
  <rv s="3">
    <fb>2.95</fb>
    <v>5</v>
  </rv>
  <rv s="3">
    <fb>2.9</fb>
    <v>5</v>
  </rv>
  <rv s="3">
    <fb>2.91</fb>
    <v>5</v>
  </rv>
  <rv s="3">
    <fb>2.93</fb>
    <v>5</v>
  </rv>
  <rv s="3">
    <fb>2.97</fb>
    <v>5</v>
  </rv>
  <rv s="3">
    <fb>2.85</fb>
    <v>5</v>
  </rv>
  <rv s="3">
    <fb>2.86</fb>
    <v>5</v>
  </rv>
  <rv s="3">
    <fb>2.79</fb>
    <v>5</v>
  </rv>
  <rv s="3">
    <fb>2.87</fb>
    <v>5</v>
  </rv>
  <rv s="3">
    <fb>2.83</fb>
    <v>5</v>
  </rv>
  <rv s="3">
    <fb>2.77</fb>
    <v>5</v>
  </rv>
  <rv s="3">
    <fb>2.75</fb>
    <v>5</v>
  </rv>
  <rv s="3">
    <fb>2.7</fb>
    <v>5</v>
  </rv>
  <rv s="3">
    <fb>2.72</fb>
    <v>5</v>
  </rv>
  <rv s="3">
    <fb>2.8</fb>
    <v>5</v>
  </rv>
  <rv s="3">
    <fb>2.73</fb>
    <v>5</v>
  </rv>
  <rv s="3">
    <fb>2.74</fb>
    <v>5</v>
  </rv>
  <rv s="3">
    <fb>2.81</fb>
    <v>5</v>
  </rv>
  <rv s="3">
    <fb>2.76</fb>
    <v>5</v>
  </rv>
  <rv s="3">
    <fb>2.78</fb>
    <v>5</v>
  </rv>
  <rv s="3">
    <fb>2.68</fb>
    <v>5</v>
  </rv>
  <rv s="3">
    <fb>2.69</fb>
    <v>5</v>
  </rv>
  <rv s="3">
    <fb>2.6</fb>
    <v>5</v>
  </rv>
  <rv s="3">
    <fb>2.52</fb>
    <v>5</v>
  </rv>
  <rv s="3">
    <fb>2.48</fb>
    <v>5</v>
  </rv>
  <rv s="3">
    <fb>2.41</fb>
    <v>5</v>
  </rv>
  <rv s="3">
    <fb>2.37</fb>
    <v>5</v>
  </rv>
  <rv s="3">
    <fb>2.2599999999999998</fb>
    <v>5</v>
  </rv>
  <rv s="3">
    <fb>2.2799999999999998</fb>
    <v>5</v>
  </rv>
  <rv s="3">
    <fb>2.3199999999999998</fb>
    <v>5</v>
  </rv>
  <rv s="3">
    <fb>2.25</fb>
    <v>5</v>
  </rv>
  <rv s="3">
    <fb>2.17</fb>
    <v>5</v>
  </rv>
  <rv s="3">
    <fb>2.2000000000000002</fb>
    <v>5</v>
  </rv>
  <rv s="3">
    <fb>2.2999999999999998</fb>
    <v>5</v>
  </rv>
  <rv s="3">
    <fb>2.16</fb>
    <v>5</v>
  </rv>
  <rv s="3">
    <fb>2.08</fb>
    <v>5</v>
  </rv>
  <rv s="3">
    <fb>2.04</fb>
    <v>5</v>
  </rv>
  <rv s="3">
    <fb>2.14</fb>
    <v>5</v>
  </rv>
  <rv s="3">
    <fb>2.2400000000000002</fb>
    <v>5</v>
  </rv>
  <rv s="3">
    <fb>2.31</fb>
    <v>5</v>
  </rv>
  <rv s="3">
    <fb>2.1800000000000002</fb>
    <v>5</v>
  </rv>
  <rv s="3">
    <fb>2.23</fb>
    <v>5</v>
  </rv>
  <rv s="3">
    <fb>2.34</fb>
    <v>5</v>
  </rv>
  <rv s="3">
    <fb>2.42</fb>
    <v>5</v>
  </rv>
  <rv s="3">
    <fb>2.4500000000000002</fb>
    <v>5</v>
  </rv>
  <rv s="3">
    <fb>2.57</fb>
    <v>5</v>
  </rv>
  <rv s="3">
    <fb>2.5499999999999998</fb>
    <v>5</v>
  </rv>
  <rv s="3">
    <fb>2.56</fb>
    <v>5</v>
  </rv>
  <rv s="3">
    <fb>2.58</fb>
    <v>5</v>
  </rv>
  <rv s="3">
    <fb>2.65</fb>
    <v>5</v>
  </rv>
  <rv s="3">
    <fb>2.5299999999999998</fb>
    <v>5</v>
  </rv>
  <rv s="3">
    <fb>2.59</fb>
    <v>5</v>
  </rv>
  <rv s="3">
    <fb>2.5</fb>
    <v>5</v>
  </rv>
  <rv s="3">
    <fb>2.46</fb>
    <v>5</v>
  </rv>
  <rv s="3">
    <fb>2.38</fb>
    <v>5</v>
  </rv>
  <rv s="3">
    <fb>2.35</fb>
    <v>5</v>
  </rv>
  <rv s="3">
    <fb>2.36</fb>
    <v>5</v>
  </rv>
  <rv s="3">
    <fb>2.21</fb>
    <v>5</v>
  </rv>
  <rv s="3">
    <fb>2.06</fb>
    <v>5</v>
  </rv>
  <rv s="3">
    <fb>2.11</fb>
    <v>5</v>
  </rv>
  <rv s="3">
    <fb>2.0499999999999998</fb>
    <v>5</v>
  </rv>
  <rv s="3">
    <fb>2.0699999999999998</fb>
    <v>5</v>
  </rv>
  <rv s="3">
    <fb>2.0299999999999998</fb>
    <v>5</v>
  </rv>
  <rv s="3">
    <fb>1.99</fb>
    <v>5</v>
  </rv>
  <rv s="3">
    <fb>2</fb>
    <v>5</v>
  </rv>
  <rv s="3">
    <fb>2.1</fb>
    <v>5</v>
  </rv>
  <rv s="3">
    <fb>2.09</fb>
    <v>5</v>
  </rv>
  <rv s="3">
    <fb>2.13</fb>
    <v>5</v>
  </rv>
  <rv s="3">
    <fb>2.02</fb>
    <v>5</v>
  </rv>
  <rv s="3">
    <fb>2.12</fb>
    <v>5</v>
  </rv>
  <rv s="3">
    <fb>2.19</fb>
    <v>5</v>
  </rv>
  <rv s="3">
    <fb>2.2200000000000002</fb>
    <v>5</v>
  </rv>
  <rv s="3">
    <fb>2.29</fb>
    <v>5</v>
  </rv>
  <rv s="3">
    <fb>2.27</fb>
    <v>5</v>
  </rv>
  <rv s="3">
    <fb>2.15</fb>
    <v>5</v>
  </rv>
  <rv s="3">
    <fb>1.98</fb>
    <v>5</v>
  </rv>
  <rv s="3">
    <fb>2.0099999999999998</fb>
    <v>5</v>
  </rv>
  <rv s="3">
    <fb>1.96</fb>
    <v>5</v>
  </rv>
  <rv s="3">
    <fb>1.92</fb>
    <v>5</v>
  </rv>
  <rv s="3">
    <fb>42758000</fb>
    <v>9</v>
  </rv>
  <rv s="3">
    <fb>65808000</fb>
    <v>9</v>
  </rv>
  <rv s="3">
    <fb>88466000</fb>
    <v>9</v>
  </rv>
  <rv s="3">
    <fb>125661000</fb>
    <v>9</v>
  </rv>
  <rv s="3">
    <fb>119057000</fb>
    <v>9</v>
  </rv>
  <rv s="3">
    <fb>61546000</fb>
    <v>9</v>
  </rv>
  <rv s="3">
    <fb>81844000</fb>
    <v>9</v>
  </rv>
  <rv s="3">
    <fb>71424000</fb>
    <v>9</v>
  </rv>
  <rv s="3">
    <fb>56431000</fb>
    <v>9</v>
  </rv>
  <rv s="3">
    <fb>55939000</fb>
    <v>9</v>
  </rv>
  <rv s="3">
    <fb>19445000</fb>
    <v>9</v>
  </rv>
  <rv s="3">
    <fb>73439000</fb>
    <v>9</v>
  </rv>
  <rv s="3">
    <fb>1.93</fb>
    <v>5</v>
  </rv>
  <rv s="3">
    <fb>30602000</fb>
    <v>9</v>
  </rv>
  <rv s="3">
    <fb>40972000</fb>
    <v>9</v>
  </rv>
  <rv s="3">
    <fb>1.97</fb>
    <v>5</v>
  </rv>
  <rv s="3">
    <fb>1.91</fb>
    <v>5</v>
  </rv>
  <rv s="3">
    <fb>49981000</fb>
    <v>9</v>
  </rv>
  <rv s="3">
    <fb>1.94</fb>
    <v>5</v>
  </rv>
  <rv s="3">
    <fb>32223000</fb>
    <v>9</v>
  </rv>
  <rv s="3">
    <fb>17820000</fb>
    <v>9</v>
  </rv>
  <rv s="3">
    <fb>13912000</fb>
    <v>9</v>
  </rv>
  <rv s="3">
    <fb>10887000</fb>
    <v>9</v>
  </rv>
  <rv s="3">
    <fb>16919000</fb>
    <v>9</v>
  </rv>
  <rv s="3">
    <fb>25675000</fb>
    <v>9</v>
  </rv>
  <rv s="6">
    <v>10</v>
    <v>alvkp2</v>
    <v>Daily</v>
    <v>44648</v>
    <v>45013</v>
    <v>0</v>
    <v>1</v>
    <v>638154720000000000,638155810872780530,0</v>
    <v>0</v>
    <v>alvkp2</v>
    <v>XPHS:AEV</v>
    <v>1</v>
  </rv>
  <rv s="6">
    <v>10</v>
    <v>alw4yc</v>
    <v>Daily</v>
    <v>44648</v>
    <v>45013</v>
    <v>0</v>
    <v>1</v>
    <v>638154720000000000,638155886430323569,0</v>
    <v>0</v>
    <v>alw4yc</v>
    <v>XPHS:SM</v>
    <v>2</v>
  </rv>
  <rv s="6">
    <v>10</v>
    <v>bsoozr</v>
    <v>Daily</v>
    <v>44648</v>
    <v>45013</v>
    <v>0</v>
    <v>1</v>
    <v>638154720000000000,638155810929971831,0</v>
    <v>0</v>
    <v>bsoozr</v>
    <v>XPHS:APB2R</v>
    <v>3</v>
  </rv>
  <rv s="6">
    <v>10</v>
    <v>XPHS:MEG</v>
    <v>Daily</v>
    <v>44648</v>
    <v>45013</v>
    <v>0</v>
    <v>1</v>
    <v>638154720000000000,638155861017942368,0</v>
    <v>0</v>
    <v>alvx77</v>
    <v>XPHS:MEG</v>
    <v>4</v>
  </rv>
  <rv s="7">
    <v>11</v>
    <v>XPHS:MEG</v>
    <v>Daily</v>
    <v>44983</v>
    <v>45013</v>
    <v>0</v>
    <v>1</v>
    <v>638154720000000000,638155862403432759,0</v>
    <v>5</v>
    <v>alvx77</v>
    <v>XPHS:MEG</v>
    <v>6</v>
    <v>7</v>
    <v>8</v>
    <v>9</v>
    <v>10</v>
  </rv>
  <rv s="6">
    <v>10</v>
    <v>alvl77</v>
    <v>Daily</v>
    <v>44648</v>
    <v>45013</v>
    <v>0</v>
    <v>1</v>
    <v>638154720000000000,638155810930012725,0</v>
    <v>0</v>
    <v>alvl77</v>
    <v>XPHS:ALI</v>
    <v>11</v>
  </rv>
  <rv s="6">
    <v>10</v>
    <v>alvnbh</v>
    <v>Daily</v>
    <v>44648</v>
    <v>45013</v>
    <v>0</v>
    <v>1</v>
    <v>638154720000000000,638155810929970422,0</v>
    <v>0</v>
    <v>alvnbh</v>
    <v>XPHS:BPI</v>
    <v>12</v>
  </rv>
  <rv s="6">
    <v>10</v>
    <v>alw3hw</v>
    <v>Daily</v>
    <v>44648</v>
    <v>45013</v>
    <v>0</v>
    <v>1</v>
    <v>638154720000000000,638155810929969556,0</v>
    <v>0</v>
    <v>alw3hw</v>
    <v>XPHS:RLC</v>
    <v>13</v>
  </rv>
  <rv s="6">
    <v>10</v>
    <v>alvmnm</v>
    <v>Daily</v>
    <v>44648</v>
    <v>45013</v>
    <v>0</v>
    <v>1</v>
    <v>638154720000000000,638155810930009278,0</v>
    <v>0</v>
    <v>alvmnm</v>
    <v>XPHS:BDO</v>
    <v>14</v>
  </rv>
  <rv s="6">
    <v>10</v>
    <v>XPHS:GLO</v>
    <v>Daily</v>
    <v>44648</v>
    <v>45013</v>
    <v>0</v>
    <v>1</v>
    <v>638154720000000000,638155872190002227,0</v>
    <v>0</v>
    <v>alvsp2</v>
    <v>XPHS:GLO</v>
    <v>15</v>
  </rv>
  <rv s="7">
    <v>11</v>
    <v>XPHS:GLO</v>
    <v>Daily</v>
    <v>44983</v>
    <v>45013</v>
    <v>0</v>
    <v>1</v>
    <v>638154720000000000,638155872510142061,0</v>
    <v>5</v>
    <v>alvsp2</v>
    <v>XPHS:GLO</v>
    <v>16</v>
    <v>17</v>
    <v>18</v>
    <v>19</v>
    <v>20</v>
  </rv>
  <rv s="6">
    <v>10</v>
    <v>XPHS:DMC</v>
    <v>Daily</v>
    <v>44648</v>
    <v>45013</v>
    <v>0</v>
    <v>1</v>
    <v>638154720000000000,638155877357481849,0</v>
    <v>0</v>
    <v>alvpzr</v>
    <v>XPHS:DMC</v>
    <v>21</v>
  </rv>
  <rv s="7">
    <v>11</v>
    <v>XPHS:DMC</v>
    <v>Daily</v>
    <v>44983</v>
    <v>45013</v>
    <v>0</v>
    <v>1</v>
    <v>638154720000000000,638155877462430085,0</v>
    <v>5</v>
    <v>alvpzr</v>
    <v>XPHS:DMC</v>
    <v>22</v>
    <v>23</v>
    <v>24</v>
    <v>25</v>
    <v>26</v>
  </rv>
  <rv s="6">
    <v>10</v>
    <v>alvsp2</v>
    <v>Daily</v>
    <v>44648</v>
    <v>45013</v>
    <v>0</v>
    <v>1</v>
    <v>638154720000000000,638155883804570164,0</v>
    <v>0</v>
    <v>alvsp2</v>
    <v>XPHS:GLO</v>
    <v>15</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error">
    <k n="errorType" t="i"/>
    <k n="subType" t="i"/>
  </s>
  <s t="_stockhistorycache">
    <k n="_Format" t="spb"/>
    <k n="Symbol" t="s"/>
    <k n="Interval" t="s"/>
    <k n="StartDate" t="i"/>
    <k n="EndDate" t="i"/>
    <k n="f1904" t="b"/>
    <k n="fdcompat" t="b"/>
    <k n="etag" t="s"/>
    <k n="Date" t="a"/>
    <k n="EntityId" t="s"/>
    <k n="Instrument" t="s"/>
    <k n="Close" t="a"/>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2">
    <spb s="0">
      <v>0</v>
      <v>Name</v>
      <v>LearnMoreOnLink</v>
    </spb>
    <spb s="1">
      <v>0</v>
      <v>0</v>
      <v>0</v>
    </spb>
    <spb s="2">
      <v>1</v>
      <v>1</v>
      <v>1</v>
      <v>1</v>
    </spb>
    <spb s="3">
      <v>1</v>
      <v>2</v>
      <v>2</v>
      <v>1</v>
      <v>3</v>
      <v>1</v>
      <v>1</v>
      <v>1</v>
      <v>4</v>
      <v>4</v>
      <v>5</v>
      <v>6</v>
      <v>1</v>
      <v>1</v>
      <v>1</v>
      <v>4</v>
      <v>7</v>
      <v>8</v>
      <v>9</v>
      <v>4</v>
    </spb>
    <spb s="4">
      <v>Delayed 15 minutes</v>
      <v>from previous close</v>
      <v>from previous close</v>
      <v>PSE</v>
      <v>GMT</v>
    </spb>
    <spb s="5">
      <v>1</v>
    </spb>
    <spb s="0">
      <v>1</v>
      <v>Name</v>
      <v>LearnMoreOnLink</v>
    </spb>
    <spb s="6">
      <v>1</v>
      <v>2</v>
      <v>1</v>
      <v>3</v>
      <v>1</v>
      <v>1</v>
      <v>1</v>
      <v>4</v>
      <v>4</v>
      <v>5</v>
      <v>6</v>
      <v>1</v>
      <v>1</v>
      <v>1</v>
      <v>4</v>
      <v>7</v>
      <v>8</v>
      <v>9</v>
      <v>4</v>
    </spb>
    <spb s="5">
      <v>10</v>
    </spb>
    <spb s="5">
      <v>4</v>
    </spb>
    <spb s="7">
      <v>10</v>
      <v>1</v>
    </spb>
    <spb s="8">
      <v>1</v>
      <v>10</v>
      <v>1</v>
      <v>1</v>
      <v>1</v>
      <v>4</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Date" t="i"/>
    <k n="Close"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0" formatCode="General"/>
    </x:dxf>
    <x:dxf>
      <x:numFmt numFmtId="4" formatCode="#,##0.00"/>
    </x:dxf>
    <x:dxf>
      <x:numFmt numFmtId="3" formatCode="#,##0"/>
    </x:dxf>
    <x:dxf>
      <x:numFmt numFmtId="14" formatCode="0.00%"/>
    </x:dxf>
    <x:dxf>
      <x:numFmt numFmtId="1" formatCode="0"/>
    </x:dxf>
    <x:dxf>
      <x:numFmt numFmtId="2" formatCode="0.00"/>
    </x:dxf>
    <x:dxf>
      <x:numFmt numFmtId="27" formatCode="m/d/yyyy\ h:mm"/>
    </x:dxf>
    <x:dxf>
      <x:numFmt numFmtId="19" formatCode="m/d/yyyy"/>
    </x:dxf>
  </dxfs>
  <richProperties>
    <rPr n="NumberFormat" t="s"/>
    <rPr n="IsTitleField" t="b"/>
  </richProperties>
  <richStyles>
    <rSty dxfid="0">
      <rpv i="0">_-[$₱-en-PH]* #,##0.00_-;-[$₱-en-PH]* #,##0.00_-;_-[$₱-en-PH]* "-"??_-;_-@_-</rpv>
    </rSty>
    <rSty dxfid="1">
      <rpv i="0">#,##0.00</rpv>
    </rSty>
    <rSty>
      <rpv i="1">1</rpv>
    </rSty>
    <rSty dxfid="2">
      <rpv i="0">#,##0</rpv>
    </rSty>
    <rSty dxfid="3"/>
    <rSty dxfid="0">
      <rpv i="0">_-[$₱-en-PH]* #,##0_-;-[$₱-en-PH]* #,##0_-;_-[$₱-en-PH]* "-"_-;_-@_-</rpv>
    </rSty>
    <rSty dxfid="6"/>
    <rSty dxfid="4">
      <rpv i="0">0</rpv>
    </rSty>
    <rSty dxfid="5">
      <rpv i="0">0.00</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A6FAF0-A632-4518-AA5B-3A383135C917}" name="ledger" displayName="ledger" ref="C5:K28" totalsRowShown="0" headerRowDxfId="18" dataDxfId="17">
  <autoFilter ref="C5:K28" xr:uid="{4CA6FAF0-A632-4518-AA5B-3A383135C917}"/>
  <tableColumns count="9">
    <tableColumn id="1" xr3:uid="{A2966267-BFB3-45C3-B714-D9405EDAB3B4}" name="Date" dataDxfId="16"/>
    <tableColumn id="2" xr3:uid="{BB36FE4D-02E7-4029-A2A0-894BDC64BA43}" name="Stock" dataDxfId="15"/>
    <tableColumn id="3" xr3:uid="{16F36C02-CA32-477F-998F-A838C14C38F8}" name="Ticker" dataDxfId="14">
      <calculatedColumnFormula array="1">_FV(ledger[[#This Row],[Stock]],"Ticker symbol",TRUE)</calculatedColumnFormula>
    </tableColumn>
    <tableColumn id="4" xr3:uid="{E16B2D0D-A26B-4E97-A7A8-5CAA9E761FF5}" name="Transaction" dataDxfId="13"/>
    <tableColumn id="5" xr3:uid="{ECD5F062-FAAA-4349-A9E8-83D6E662E9DC}" name="Units" dataDxfId="12"/>
    <tableColumn id="6" xr3:uid="{220FA765-FA2F-4F43-9C07-1B8B53A7B776}" name="Purchase Price" dataDxfId="11" dataCellStyle="Comma">
      <calculatedColumnFormula array="1">_FV(ledger[[#This Row],[Stock]],"Price")</calculatedColumnFormula>
    </tableColumn>
    <tableColumn id="7" xr3:uid="{347AAB8A-FE8B-401B-86DE-CD35F585FB0C}" name="Currency" dataDxfId="10">
      <calculatedColumnFormula array="1">_FV(ledger[[#This Row],[Stock]],"Currency")</calculatedColumnFormula>
    </tableColumn>
    <tableColumn id="8" xr3:uid="{750999CF-C268-44BF-AA4D-5C56527B3ED3}" name="Transaction Amount" dataDxfId="9">
      <calculatedColumnFormula>G6*H6</calculatedColumnFormula>
    </tableColumn>
    <tableColumn id="9" xr3:uid="{EA83F153-23F9-40AB-844D-7AFB3B2FD943}" name="Current Price" dataDxfId="8">
      <calculatedColumnFormula array="1">_FV(ledger[[#This Row],[Stock]],"Price")</calculatedColumnFormula>
    </tableColumn>
  </tableColumns>
  <tableStyleInfo name="Ledger Tab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8A50B8-4466-4159-9A60-C90A408A2207}" name="watchlist" displayName="watchlist" ref="C5:I8" totalsRowShown="0" dataDxfId="7">
  <autoFilter ref="C5:I8" xr:uid="{8D8A50B8-4466-4159-9A60-C90A408A2207}"/>
  <tableColumns count="7">
    <tableColumn id="1" xr3:uid="{F2EA3FE2-6BCF-48F4-AD30-B4B9D3A7055F}" name="Stock" dataDxfId="6"/>
    <tableColumn id="2" xr3:uid="{79F0673F-14D5-45C8-9EFC-BC008216A655}" name="Exchange abbreviation" dataDxfId="5">
      <calculatedColumnFormula array="1">_FV(watchlist[[#This Row],[Stock]],"Exchange abbreviation",TRUE)</calculatedColumnFormula>
    </tableColumn>
    <tableColumn id="3" xr3:uid="{8CA0B4BB-E671-44E4-B2E3-C2EF863D27D5}" name="Ticker symbol" dataDxfId="4">
      <calculatedColumnFormula array="1">_FV(watchlist[[#This Row],[Stock]],"Ticker symbol",TRUE)</calculatedColumnFormula>
    </tableColumn>
    <tableColumn id="4" xr3:uid="{F398A341-8602-450F-A6B2-E07C3E2C47A0}" name="52 week high" dataDxfId="3">
      <calculatedColumnFormula array="1">_FV(watchlist[[#This Row],[Stock]],"52 week high",TRUE)</calculatedColumnFormula>
    </tableColumn>
    <tableColumn id="5" xr3:uid="{776FEBDC-ECEE-4367-88A8-2147F19DBB6D}" name="Price" dataDxfId="2">
      <calculatedColumnFormula array="1">_FV(watchlist[[#This Row],[Stock]],"Price")</calculatedColumnFormula>
    </tableColumn>
    <tableColumn id="6" xr3:uid="{7ED997D1-6C0D-4A4C-8B32-00777555C4DA}" name="P/E" dataDxfId="1">
      <calculatedColumnFormula array="1">_FV(watchlist[[#This Row],[Stock]],"P/E",TRUE)</calculatedColumnFormula>
    </tableColumn>
    <tableColumn id="7" xr3:uid="{F8C2D1FA-0360-4B24-A1F3-1B09B03A6E27}" name="Change" dataDxfId="0">
      <calculatedColumnFormula array="1">_FV(watchlist[[#This Row],[Stock]],"Change")</calculatedColumnFormula>
    </tableColumn>
  </tableColumns>
  <tableStyleInfo name="Ledger Tab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24317-B565-4CF8-8C41-82D754D169CC}">
  <dimension ref="A1:JA37"/>
  <sheetViews>
    <sheetView showGridLines="0" tabSelected="1" topLeftCell="B4" zoomScale="90" zoomScaleNormal="90" workbookViewId="0">
      <selection activeCell="L29" sqref="L29"/>
    </sheetView>
  </sheetViews>
  <sheetFormatPr defaultRowHeight="14.5" x14ac:dyDescent="0.35"/>
  <cols>
    <col min="1" max="2" width="1.81640625" customWidth="1"/>
    <col min="3" max="3" width="41" customWidth="1"/>
    <col min="4" max="4" width="29.90625" customWidth="1"/>
    <col min="5" max="5" width="11.453125" customWidth="1"/>
    <col min="6" max="7" width="18.1796875" customWidth="1"/>
    <col min="8" max="9" width="10.90625" customWidth="1"/>
    <col min="10" max="10" width="13.6328125" customWidth="1"/>
    <col min="11" max="11" width="20.90625" customWidth="1"/>
  </cols>
  <sheetData>
    <row r="1" spans="1:261" s="1" customFormat="1" x14ac:dyDescent="0.35">
      <c r="F1" s="38"/>
      <c r="G1" s="39"/>
      <c r="H1" s="40"/>
    </row>
    <row r="2" spans="1:261" s="1" customFormat="1" ht="23.5" x14ac:dyDescent="0.55000000000000004">
      <c r="C2" s="12" t="s">
        <v>0</v>
      </c>
      <c r="G2" s="54"/>
      <c r="H2" s="55"/>
      <c r="I2" s="13"/>
      <c r="J2" s="13"/>
      <c r="K2" s="44"/>
    </row>
    <row r="3" spans="1:261" s="1" customFormat="1" x14ac:dyDescent="0.35">
      <c r="G3" s="54"/>
      <c r="H3" s="56"/>
      <c r="I3" s="43"/>
      <c r="J3" s="43"/>
    </row>
    <row r="5" spans="1:261" x14ac:dyDescent="0.35">
      <c r="C5" s="6" t="s">
        <v>1</v>
      </c>
      <c r="D5" s="4"/>
      <c r="E5" s="4"/>
      <c r="F5" s="4"/>
      <c r="G5" s="4"/>
      <c r="H5" s="4"/>
      <c r="I5" s="4"/>
      <c r="J5" s="4"/>
      <c r="K5" s="5"/>
    </row>
    <row r="6" spans="1:261" ht="15" thickBot="1" x14ac:dyDescent="0.4">
      <c r="C6" s="9" t="s">
        <v>2</v>
      </c>
      <c r="D6" s="9" t="s">
        <v>3</v>
      </c>
      <c r="E6" s="9" t="s">
        <v>4</v>
      </c>
      <c r="F6" s="9" t="s">
        <v>5</v>
      </c>
      <c r="G6" s="9" t="s">
        <v>23</v>
      </c>
      <c r="H6" s="29" t="s">
        <v>7</v>
      </c>
      <c r="I6" s="9"/>
      <c r="J6" s="9" t="s">
        <v>8</v>
      </c>
      <c r="K6" s="9" t="s">
        <v>9</v>
      </c>
      <c r="L6" s="3"/>
    </row>
    <row r="7" spans="1:261" s="15" customFormat="1" x14ac:dyDescent="0.35">
      <c r="A7"/>
      <c r="B7"/>
      <c r="C7" s="32" t="e" cm="1" vm="1">
        <f t="array" ref="C7:C14">_xlfn._xlws.SORT(_xlfn.UNIQUE(_xlfn._xlws.FILTER(ledger[Stock], SUMIF(ledger[Stock], ledger[Stock], ledger[Units])&lt;&gt;0)))</f>
        <v>#VALUE!</v>
      </c>
      <c r="D7" s="32" t="str" cm="1">
        <f t="array" ref="D7:D14">_FV(_xlfn.ANCHORARRAY(C7),"Industry")</f>
        <v>Electrical Utilities &amp; IPPs</v>
      </c>
      <c r="E7" s="32" cm="1">
        <f t="array" ref="E7:E14">SUMIF(ledger[Stock],_xlfn.ANCHORARRAY( C7), ledger[Units])</f>
        <v>125</v>
      </c>
      <c r="F7" s="36" cm="1">
        <f t="array" ref="F7:F14">_FV(_xlfn.ANCHORARRAY(C7),"Price")</f>
        <v>50</v>
      </c>
      <c r="G7" s="41" cm="1">
        <f t="array" ref="G7:G14">_xlfn.ANCHORARRAY(E7)*_xlfn.ANCHORARRAY(F7)</f>
        <v>6250</v>
      </c>
      <c r="H7" s="30" cm="1">
        <f t="array" ref="H7:H14">(_xlfn.ANCHORARRAY(F7)-_FV(_xlfn.ANCHORARRAY(C7),"Previous close",TRUE))*_xlfn.ANCHORARRAY(E7)</f>
        <v>-125</v>
      </c>
      <c r="I7" s="33" cm="1">
        <f t="array" ref="I7">_FV(C7,"Change (%)",TRUE)</f>
        <v>-1.9608E-2</v>
      </c>
      <c r="J7" s="34" cm="1">
        <f t="array" ref="J7:J14">_xlfn.ANCHORARRAY(G7)-SUMIF(ledger[Stock],_xlfn.ANCHORARRAY( C7), ledger[Transaction Amount])</f>
        <v>-287.5</v>
      </c>
      <c r="K7" s="32"/>
      <c r="M7" s="15" cm="1" vm="2">
        <f t="array" aca="1" ref="M7:JA7" ca="1">TRANSPOSE(_xlfn.STOCKHISTORY(C7, TODAY()-365, TODAY(), 0, 0, 1))</f>
        <v>59.1</v>
      </c>
      <c r="N7" s="15" vm="3">
        <f ca="1"/>
        <v>59</v>
      </c>
      <c r="O7" s="15" vm="4">
        <f ca="1"/>
        <v>58.6</v>
      </c>
      <c r="P7" s="15" vm="5">
        <f ca="1"/>
        <v>59.5</v>
      </c>
      <c r="Q7" s="15" vm="6">
        <f ca="1"/>
        <v>59.55</v>
      </c>
      <c r="R7" s="15" vm="7">
        <f ca="1"/>
        <v>60</v>
      </c>
      <c r="S7" s="15" vm="7">
        <f ca="1"/>
        <v>60</v>
      </c>
      <c r="T7" s="15" vm="8">
        <f ca="1"/>
        <v>57.9</v>
      </c>
      <c r="U7" s="15" vm="9">
        <f ca="1"/>
        <v>56.5</v>
      </c>
      <c r="V7" s="15" vm="9">
        <f ca="1"/>
        <v>56.5</v>
      </c>
      <c r="W7" s="15" vm="10">
        <f ca="1"/>
        <v>55.8</v>
      </c>
      <c r="X7" s="15" vm="11">
        <f ca="1"/>
        <v>55.5</v>
      </c>
      <c r="Y7" s="15" vm="12">
        <f ca="1"/>
        <v>57.65</v>
      </c>
      <c r="Z7" s="15" vm="13">
        <f ca="1"/>
        <v>56.75</v>
      </c>
      <c r="AA7" s="15" vm="14">
        <f ca="1"/>
        <v>55</v>
      </c>
      <c r="AB7" s="15" vm="15">
        <f ca="1"/>
        <v>56.3</v>
      </c>
      <c r="AC7" s="15" vm="16">
        <f ca="1"/>
        <v>56</v>
      </c>
      <c r="AD7" s="15" vm="17">
        <f ca="1"/>
        <v>56.85</v>
      </c>
      <c r="AE7" s="15" vm="18">
        <f ca="1"/>
        <v>56.9</v>
      </c>
      <c r="AF7" s="15" vm="19">
        <f ca="1"/>
        <v>56.1</v>
      </c>
      <c r="AG7" s="15" vm="20">
        <f ca="1"/>
        <v>54.5</v>
      </c>
      <c r="AH7" s="15" vm="21">
        <f ca="1"/>
        <v>54.45</v>
      </c>
      <c r="AI7" s="15" vm="22">
        <f ca="1"/>
        <v>50.6</v>
      </c>
      <c r="AJ7" s="15" vm="23">
        <f ca="1"/>
        <v>50.7</v>
      </c>
      <c r="AK7" s="15" vm="24">
        <f ca="1"/>
        <v>51.65</v>
      </c>
      <c r="AL7" s="15" vm="24">
        <f ca="1"/>
        <v>51.65</v>
      </c>
      <c r="AM7" s="15" vm="25">
        <f ca="1"/>
        <v>50.5</v>
      </c>
      <c r="AN7" s="15" vm="26">
        <f ca="1"/>
        <v>51.25</v>
      </c>
      <c r="AO7" s="15" vm="27">
        <f ca="1"/>
        <v>50.05</v>
      </c>
      <c r="AP7" s="15" vm="28">
        <f ca="1"/>
        <v>50</v>
      </c>
      <c r="AQ7" s="15" vm="29">
        <f ca="1"/>
        <v>47</v>
      </c>
      <c r="AR7" s="15" vm="30">
        <f ca="1"/>
        <v>47.3</v>
      </c>
      <c r="AS7" s="15" vm="31">
        <f ca="1"/>
        <v>48</v>
      </c>
      <c r="AT7" s="15" vm="32">
        <f ca="1"/>
        <v>48.1</v>
      </c>
      <c r="AU7" s="15" vm="33">
        <f ca="1"/>
        <v>47.9</v>
      </c>
      <c r="AV7" s="15" vm="31">
        <f ca="1"/>
        <v>48</v>
      </c>
      <c r="AW7" s="15" vm="34">
        <f ca="1"/>
        <v>48.2</v>
      </c>
      <c r="AX7" s="15" vm="35">
        <f ca="1"/>
        <v>46.9</v>
      </c>
      <c r="AY7" s="15" vm="36">
        <f ca="1"/>
        <v>47.8</v>
      </c>
      <c r="AZ7" s="15" vm="37">
        <f ca="1"/>
        <v>49.6</v>
      </c>
      <c r="BA7" s="15" vm="38">
        <f ca="1"/>
        <v>51</v>
      </c>
      <c r="BB7" s="15" vm="39">
        <f ca="1"/>
        <v>52.5</v>
      </c>
      <c r="BC7" s="15" vm="40">
        <f ca="1"/>
        <v>53</v>
      </c>
      <c r="BD7" s="15" vm="41">
        <f ca="1"/>
        <v>51.5</v>
      </c>
      <c r="BE7" s="15" vm="42">
        <f ca="1"/>
        <v>52.4</v>
      </c>
      <c r="BF7" s="15" vm="43">
        <f ca="1"/>
        <v>51.2</v>
      </c>
      <c r="BG7" s="15" vm="44">
        <f ca="1"/>
        <v>51.7</v>
      </c>
      <c r="BH7" s="15" vm="40">
        <f ca="1"/>
        <v>53</v>
      </c>
      <c r="BI7" s="15" vm="45">
        <f ca="1"/>
        <v>52</v>
      </c>
      <c r="BJ7" s="15" vm="41">
        <f ca="1"/>
        <v>51.5</v>
      </c>
      <c r="BK7" s="15" vm="46">
        <f ca="1"/>
        <v>49.7</v>
      </c>
      <c r="BL7" s="15" vm="47">
        <f ca="1"/>
        <v>49.5</v>
      </c>
      <c r="BM7" s="15" vm="48">
        <f ca="1"/>
        <v>51.1</v>
      </c>
      <c r="BN7" s="15" vm="34">
        <f ca="1"/>
        <v>48.2</v>
      </c>
      <c r="BO7" s="15" vm="28">
        <f ca="1"/>
        <v>50</v>
      </c>
      <c r="BP7" s="15" vm="49">
        <f ca="1"/>
        <v>48.65</v>
      </c>
      <c r="BQ7" s="15" vm="50">
        <f ca="1"/>
        <v>49.2</v>
      </c>
      <c r="BR7" s="15" vm="50">
        <f ca="1"/>
        <v>49.2</v>
      </c>
      <c r="BS7" s="15" vm="51">
        <f ca="1"/>
        <v>48.95</v>
      </c>
      <c r="BT7" s="15" vm="52">
        <f ca="1"/>
        <v>49</v>
      </c>
      <c r="BU7" s="15" vm="41">
        <f ca="1"/>
        <v>51.5</v>
      </c>
      <c r="BV7" s="15" vm="53">
        <f ca="1"/>
        <v>51.45</v>
      </c>
      <c r="BW7" s="15" vm="48">
        <f ca="1"/>
        <v>51.1</v>
      </c>
      <c r="BX7" s="15" vm="54">
        <f ca="1"/>
        <v>49.35</v>
      </c>
      <c r="BY7" s="15" vm="55">
        <f ca="1"/>
        <v>47.55</v>
      </c>
      <c r="BZ7" s="15" vm="56">
        <f ca="1"/>
        <v>48.5</v>
      </c>
      <c r="CA7" s="15" vm="57">
        <f ca="1"/>
        <v>47.25</v>
      </c>
      <c r="CB7" s="15" vm="52">
        <f ca="1"/>
        <v>49</v>
      </c>
      <c r="CC7" s="15" vm="58">
        <f ca="1"/>
        <v>49.4</v>
      </c>
      <c r="CD7" s="15" vm="59">
        <f ca="1"/>
        <v>50.15</v>
      </c>
      <c r="CE7" s="15" vm="43">
        <f ca="1"/>
        <v>51.2</v>
      </c>
      <c r="CF7" s="15" vm="25">
        <f ca="1"/>
        <v>50.5</v>
      </c>
      <c r="CG7" s="15" vm="28">
        <f ca="1"/>
        <v>50</v>
      </c>
      <c r="CH7" s="15" vm="52">
        <f ca="1"/>
        <v>49</v>
      </c>
      <c r="CI7" s="15" vm="60">
        <f ca="1"/>
        <v>50.85</v>
      </c>
      <c r="CJ7" s="15" vm="38">
        <f ca="1"/>
        <v>51</v>
      </c>
      <c r="CK7" s="15" vm="61">
        <f ca="1"/>
        <v>51.9</v>
      </c>
      <c r="CL7" s="15" vm="38">
        <f ca="1"/>
        <v>51</v>
      </c>
      <c r="CM7" s="15" vm="41">
        <f ca="1"/>
        <v>51.5</v>
      </c>
      <c r="CN7" s="15" vm="42">
        <f ca="1"/>
        <v>52.4</v>
      </c>
      <c r="CO7" s="15" vm="42">
        <f ca="1"/>
        <v>52.4</v>
      </c>
      <c r="CP7" s="15" vm="45">
        <f ca="1"/>
        <v>52</v>
      </c>
      <c r="CQ7" s="15" vm="62">
        <f ca="1"/>
        <v>53.2</v>
      </c>
      <c r="CR7" s="15" vm="14">
        <f ca="1"/>
        <v>55</v>
      </c>
      <c r="CS7" s="15" vm="63">
        <f ca="1"/>
        <v>57.5</v>
      </c>
      <c r="CT7" s="15" vm="64">
        <f ca="1"/>
        <v>57.05</v>
      </c>
      <c r="CU7" s="15" vm="3">
        <f ca="1"/>
        <v>59</v>
      </c>
      <c r="CV7" s="15" vm="65">
        <f ca="1"/>
        <v>58</v>
      </c>
      <c r="CW7" s="15" vm="66">
        <f ca="1"/>
        <v>58.9</v>
      </c>
      <c r="CX7" s="15" vm="3">
        <f ca="1"/>
        <v>59</v>
      </c>
      <c r="CY7" s="15" vm="67">
        <f ca="1"/>
        <v>58.2</v>
      </c>
      <c r="CZ7" s="15" vm="68">
        <f ca="1"/>
        <v>57.3</v>
      </c>
      <c r="DA7" s="15" vm="69">
        <f ca="1"/>
        <v>58.15</v>
      </c>
      <c r="DB7" s="15" vm="70">
        <f ca="1"/>
        <v>57.35</v>
      </c>
      <c r="DC7" s="15" vm="71">
        <f ca="1"/>
        <v>59.7</v>
      </c>
      <c r="DD7" s="15" vm="72">
        <f ca="1"/>
        <v>59.45</v>
      </c>
      <c r="DE7" s="15" vm="71">
        <f ca="1"/>
        <v>59.7</v>
      </c>
      <c r="DF7" s="15" vm="73">
        <f ca="1"/>
        <v>60.2</v>
      </c>
      <c r="DG7" s="15" vm="74">
        <f ca="1"/>
        <v>61.2</v>
      </c>
      <c r="DH7" s="15" vm="75">
        <f ca="1"/>
        <v>61</v>
      </c>
      <c r="DI7" s="15" vm="76">
        <f ca="1"/>
        <v>60.4</v>
      </c>
      <c r="DJ7" s="15" vm="63">
        <f ca="1"/>
        <v>57.5</v>
      </c>
      <c r="DK7" s="15" vm="16">
        <f ca="1"/>
        <v>56</v>
      </c>
      <c r="DL7" s="15" vm="9">
        <f ca="1"/>
        <v>56.5</v>
      </c>
      <c r="DM7" s="15" vm="70">
        <f ca="1"/>
        <v>57.35</v>
      </c>
      <c r="DN7" s="15" vm="3">
        <f ca="1"/>
        <v>59</v>
      </c>
      <c r="DO7" s="15" vm="65">
        <f ca="1"/>
        <v>58</v>
      </c>
      <c r="DP7" s="15" vm="77">
        <f ca="1"/>
        <v>56.15</v>
      </c>
      <c r="DQ7" s="15" vm="14">
        <f ca="1"/>
        <v>55</v>
      </c>
      <c r="DR7" s="15" vm="78">
        <f ca="1"/>
        <v>59.4</v>
      </c>
      <c r="DS7" s="15" vm="65">
        <f ca="1"/>
        <v>58</v>
      </c>
      <c r="DT7" s="15" vm="79">
        <f ca="1"/>
        <v>59.95</v>
      </c>
      <c r="DU7" s="15" vm="80">
        <f ca="1"/>
        <v>58.3</v>
      </c>
      <c r="DV7" s="15" vm="81">
        <f ca="1"/>
        <v>58.25</v>
      </c>
      <c r="DW7" s="15" vm="82">
        <f ca="1"/>
        <v>57.8</v>
      </c>
      <c r="DX7" s="15" vm="2">
        <f ca="1"/>
        <v>59.1</v>
      </c>
      <c r="DY7" s="15" vm="2">
        <f ca="1"/>
        <v>59.1</v>
      </c>
      <c r="DZ7" s="15" vm="83">
        <f ca="1"/>
        <v>56.2</v>
      </c>
      <c r="EA7" s="15" vm="84">
        <f ca="1"/>
        <v>57.1</v>
      </c>
      <c r="EB7" s="15" vm="17">
        <f ca="1"/>
        <v>56.85</v>
      </c>
      <c r="EC7" s="15" vm="85">
        <f ca="1"/>
        <v>57.25</v>
      </c>
      <c r="ED7" s="15" vm="63">
        <f ca="1"/>
        <v>57.5</v>
      </c>
      <c r="EE7" s="15" vm="63">
        <f ca="1"/>
        <v>57.5</v>
      </c>
      <c r="EF7" s="15" vm="65">
        <f ca="1"/>
        <v>58</v>
      </c>
      <c r="EG7" s="15" vm="86">
        <f ca="1"/>
        <v>57.45</v>
      </c>
      <c r="EH7" s="15" vm="86">
        <f ca="1"/>
        <v>57.45</v>
      </c>
      <c r="EI7" s="15" vm="87">
        <f ca="1"/>
        <v>55.05</v>
      </c>
      <c r="EJ7" s="15" vm="88">
        <f ca="1"/>
        <v>55.2</v>
      </c>
      <c r="EK7" s="15" vm="18">
        <f ca="1"/>
        <v>56.9</v>
      </c>
      <c r="EL7" s="15" vm="89">
        <f ca="1"/>
        <v>53.65</v>
      </c>
      <c r="EM7" s="15" vm="45">
        <f ca="1"/>
        <v>52</v>
      </c>
      <c r="EN7" s="15" vm="10">
        <f ca="1"/>
        <v>55.8</v>
      </c>
      <c r="EO7" s="15" vm="18">
        <f ca="1"/>
        <v>56.9</v>
      </c>
      <c r="EP7" s="15" vm="16">
        <f ca="1"/>
        <v>56</v>
      </c>
      <c r="EQ7" s="15" vm="90">
        <f ca="1"/>
        <v>56.6</v>
      </c>
      <c r="ER7" s="15" vm="91">
        <f ca="1"/>
        <v>54.6</v>
      </c>
      <c r="ES7" s="15" vm="92">
        <f ca="1"/>
        <v>56.8</v>
      </c>
      <c r="ET7" s="15" vm="92">
        <f ca="1"/>
        <v>56.8</v>
      </c>
      <c r="EU7" s="15" vm="15">
        <f ca="1"/>
        <v>56.3</v>
      </c>
      <c r="EV7" s="15" vm="8">
        <f ca="1"/>
        <v>57.9</v>
      </c>
      <c r="EW7" s="15" vm="65">
        <f ca="1"/>
        <v>58</v>
      </c>
      <c r="EX7" s="15" vm="5">
        <f ca="1"/>
        <v>59.5</v>
      </c>
      <c r="EY7" s="15" vm="3">
        <f ca="1"/>
        <v>59</v>
      </c>
      <c r="EZ7" s="15" vm="18">
        <f ca="1"/>
        <v>56.9</v>
      </c>
      <c r="FA7" s="15" vm="10">
        <f ca="1"/>
        <v>55.8</v>
      </c>
      <c r="FB7" s="15" vm="84">
        <f ca="1"/>
        <v>57.1</v>
      </c>
      <c r="FC7" s="15" vm="82">
        <f ca="1"/>
        <v>57.8</v>
      </c>
      <c r="FD7" s="15" vm="85">
        <f ca="1"/>
        <v>57.25</v>
      </c>
      <c r="FE7" s="15" vm="86">
        <f ca="1"/>
        <v>57.45</v>
      </c>
      <c r="FF7" s="15" vm="93">
        <f ca="1"/>
        <v>56.7</v>
      </c>
      <c r="FG7" s="15" vm="85">
        <f ca="1"/>
        <v>57.25</v>
      </c>
      <c r="FH7" s="15" vm="94">
        <f ca="1"/>
        <v>57</v>
      </c>
      <c r="FI7" s="15" vm="95">
        <f ca="1"/>
        <v>57.2</v>
      </c>
      <c r="FJ7" s="15" vm="95">
        <f ca="1"/>
        <v>57.2</v>
      </c>
      <c r="FK7" s="15" vm="15">
        <f ca="1"/>
        <v>56.3</v>
      </c>
      <c r="FL7" s="15" vm="68">
        <f ca="1"/>
        <v>57.3</v>
      </c>
      <c r="FM7" s="15" vm="9">
        <f ca="1"/>
        <v>56.5</v>
      </c>
      <c r="FN7" s="15" vm="92">
        <f ca="1"/>
        <v>56.8</v>
      </c>
      <c r="FO7" s="15" vm="96">
        <f ca="1"/>
        <v>58.5</v>
      </c>
      <c r="FP7" s="15" vm="97">
        <f ca="1"/>
        <v>57.7</v>
      </c>
      <c r="FQ7" s="15" vm="98">
        <f ca="1"/>
        <v>55.25</v>
      </c>
      <c r="FR7" s="15" vm="99">
        <f ca="1"/>
        <v>56.35</v>
      </c>
      <c r="FS7" s="15" vm="13">
        <f ca="1"/>
        <v>56.75</v>
      </c>
      <c r="FT7" s="15" vm="68">
        <f ca="1"/>
        <v>57.3</v>
      </c>
      <c r="FU7" s="15" vm="94">
        <f ca="1"/>
        <v>57</v>
      </c>
      <c r="FV7" s="15" vm="100">
        <f ca="1"/>
        <v>55.55</v>
      </c>
      <c r="FW7" s="15" vm="101">
        <f ca="1"/>
        <v>55.9</v>
      </c>
      <c r="FX7" s="15" vm="9">
        <f ca="1"/>
        <v>56.5</v>
      </c>
      <c r="FY7" s="15" vm="99">
        <f ca="1"/>
        <v>56.35</v>
      </c>
      <c r="FZ7" s="15" vm="7">
        <f ca="1"/>
        <v>60</v>
      </c>
      <c r="GA7" s="15" vm="63">
        <f ca="1"/>
        <v>57.5</v>
      </c>
      <c r="GB7" s="15" vm="102">
        <f ca="1"/>
        <v>55.1</v>
      </c>
      <c r="GC7" s="15" vm="103">
        <f ca="1"/>
        <v>54.3</v>
      </c>
      <c r="GD7" s="15" vm="104">
        <f ca="1"/>
        <v>55.45</v>
      </c>
      <c r="GE7" s="15" vm="105">
        <f ca="1"/>
        <v>53.8</v>
      </c>
      <c r="GF7" s="15" vm="106">
        <f ca="1"/>
        <v>54</v>
      </c>
      <c r="GG7" s="15" vm="107">
        <f ca="1"/>
        <v>54.1</v>
      </c>
      <c r="GH7" s="15" vm="108">
        <f ca="1"/>
        <v>54.4</v>
      </c>
      <c r="GI7" s="15" vm="109">
        <f ca="1"/>
        <v>54.85</v>
      </c>
      <c r="GJ7" s="15" vm="103">
        <f ca="1"/>
        <v>54.3</v>
      </c>
      <c r="GK7" s="15" vm="110">
        <f ca="1"/>
        <v>54.9</v>
      </c>
      <c r="GL7" s="15" vm="14">
        <f ca="1"/>
        <v>55</v>
      </c>
      <c r="GM7" s="15" vm="111">
        <f ca="1"/>
        <v>56.4</v>
      </c>
      <c r="GN7" s="15" vm="9">
        <f ca="1"/>
        <v>56.5</v>
      </c>
      <c r="GO7" s="15" vm="94">
        <f ca="1"/>
        <v>57</v>
      </c>
      <c r="GP7" s="15" vm="92">
        <f ca="1"/>
        <v>56.8</v>
      </c>
      <c r="GQ7" s="15" vm="83">
        <f ca="1"/>
        <v>56.2</v>
      </c>
      <c r="GR7" s="15" vm="112">
        <f ca="1"/>
        <v>57.75</v>
      </c>
      <c r="GS7" s="15" vm="97">
        <f ca="1"/>
        <v>57.7</v>
      </c>
      <c r="GT7" s="15" vm="97">
        <f ca="1"/>
        <v>57.7</v>
      </c>
      <c r="GU7" s="15" vm="66">
        <f ca="1"/>
        <v>58.9</v>
      </c>
      <c r="GV7" s="15" vm="79">
        <f ca="1"/>
        <v>59.95</v>
      </c>
      <c r="GW7" s="15" vm="113">
        <f ca="1"/>
        <v>58.7</v>
      </c>
      <c r="GX7" s="15" vm="7">
        <f ca="1"/>
        <v>60</v>
      </c>
      <c r="GY7" s="15" vm="3">
        <f ca="1"/>
        <v>59</v>
      </c>
      <c r="GZ7" s="15" vm="113">
        <f ca="1"/>
        <v>58.7</v>
      </c>
      <c r="HA7" s="15" vm="5">
        <f ca="1"/>
        <v>59.5</v>
      </c>
      <c r="HB7" s="15" vm="71">
        <f ca="1"/>
        <v>59.7</v>
      </c>
      <c r="HC7" s="15" vm="114">
        <f ca="1"/>
        <v>59.05</v>
      </c>
      <c r="HD7" s="15" vm="65">
        <f ca="1"/>
        <v>58</v>
      </c>
      <c r="HE7" s="15" vm="115">
        <f ca="1"/>
        <v>57.85</v>
      </c>
      <c r="HF7" s="15" vm="8">
        <f ca="1"/>
        <v>57.9</v>
      </c>
      <c r="HG7" s="15" vm="116">
        <f ca="1"/>
        <v>58.4</v>
      </c>
      <c r="HH7" s="15" vm="113">
        <f ca="1"/>
        <v>58.7</v>
      </c>
      <c r="HI7" s="15" vm="115">
        <f ca="1"/>
        <v>57.85</v>
      </c>
      <c r="HJ7" s="15" vm="96">
        <f ca="1"/>
        <v>58.5</v>
      </c>
      <c r="HK7" s="15" vm="63">
        <f ca="1"/>
        <v>57.5</v>
      </c>
      <c r="HL7" s="15" vm="3">
        <f ca="1"/>
        <v>59</v>
      </c>
      <c r="HM7" s="15" vm="117">
        <f ca="1"/>
        <v>59.25</v>
      </c>
      <c r="HN7" s="15" vm="17">
        <f ca="1"/>
        <v>56.85</v>
      </c>
      <c r="HO7" s="15" vm="118">
        <f ca="1"/>
        <v>59.15</v>
      </c>
      <c r="HP7" s="15" vm="117">
        <f ca="1"/>
        <v>59.25</v>
      </c>
      <c r="HQ7" s="15" vm="119">
        <f ca="1"/>
        <v>58.05</v>
      </c>
      <c r="HR7" s="15" vm="84">
        <f ca="1"/>
        <v>57.1</v>
      </c>
      <c r="HS7" s="15" vm="67">
        <f ca="1"/>
        <v>58.2</v>
      </c>
      <c r="HT7" s="15" vm="9">
        <f ca="1"/>
        <v>56.5</v>
      </c>
      <c r="HU7" s="15" vm="120">
        <f ca="1"/>
        <v>56.95</v>
      </c>
      <c r="HV7" s="15" vm="8">
        <f ca="1"/>
        <v>57.9</v>
      </c>
      <c r="HW7" s="15" vm="83">
        <f ca="1"/>
        <v>56.2</v>
      </c>
      <c r="HX7" s="15" vm="121">
        <f ca="1"/>
        <v>54.55</v>
      </c>
      <c r="HY7" s="15" vm="122">
        <f ca="1"/>
        <v>54.65</v>
      </c>
      <c r="HZ7" s="15" vm="88">
        <f ca="1"/>
        <v>55.2</v>
      </c>
      <c r="IA7" s="15" vm="11">
        <f ca="1"/>
        <v>55.5</v>
      </c>
      <c r="IB7" s="15" vm="20">
        <f ca="1"/>
        <v>54.5</v>
      </c>
      <c r="IC7" s="15" vm="14">
        <f ca="1"/>
        <v>55</v>
      </c>
      <c r="ID7" s="15" vm="106">
        <f ca="1"/>
        <v>54</v>
      </c>
      <c r="IE7" s="15" vm="14">
        <f ca="1"/>
        <v>55</v>
      </c>
      <c r="IF7" s="15" vm="14">
        <f ca="1"/>
        <v>55</v>
      </c>
      <c r="IG7" s="15" vm="106">
        <f ca="1"/>
        <v>54</v>
      </c>
      <c r="IH7" s="15" vm="106">
        <f ca="1"/>
        <v>54</v>
      </c>
      <c r="II7" s="15" vm="123">
        <f ca="1"/>
        <v>53.85</v>
      </c>
      <c r="IJ7" s="15" vm="106">
        <f ca="1"/>
        <v>54</v>
      </c>
      <c r="IK7" s="15" vm="124">
        <f ca="1"/>
        <v>53.95</v>
      </c>
      <c r="IL7" s="15" vm="105">
        <f ca="1"/>
        <v>53.8</v>
      </c>
      <c r="IM7" s="15" vm="125">
        <f ca="1"/>
        <v>53.9</v>
      </c>
      <c r="IN7" s="15" vm="126">
        <f ca="1"/>
        <v>52.6</v>
      </c>
      <c r="IO7" s="15" vm="53">
        <f ca="1"/>
        <v>51.45</v>
      </c>
      <c r="IP7" s="15" vm="127">
        <f ca="1"/>
        <v>50.3</v>
      </c>
      <c r="IQ7" s="15" vm="39">
        <f ca="1"/>
        <v>52.5</v>
      </c>
      <c r="IR7" s="15" vm="28">
        <f ca="1"/>
        <v>50</v>
      </c>
      <c r="IS7" s="15" vm="54">
        <f ca="1"/>
        <v>49.35</v>
      </c>
      <c r="IT7" s="15" vm="128">
        <f ca="1"/>
        <v>49.9</v>
      </c>
      <c r="IU7" s="15" vm="129">
        <f ca="1"/>
        <v>51.05</v>
      </c>
      <c r="IV7" s="15" vm="124">
        <f ca="1"/>
        <v>53.95</v>
      </c>
      <c r="IW7" s="15" vm="40">
        <f ca="1"/>
        <v>53</v>
      </c>
      <c r="IX7" s="15" vm="130">
        <f ca="1"/>
        <v>51.4</v>
      </c>
      <c r="IY7" s="15" vm="131">
        <f ca="1"/>
        <v>52.35</v>
      </c>
      <c r="IZ7" s="15" vm="43">
        <f ca="1"/>
        <v>51.2</v>
      </c>
      <c r="JA7" s="15" vm="38">
        <f ca="1"/>
        <v>51</v>
      </c>
    </row>
    <row r="8" spans="1:261" s="15" customFormat="1" x14ac:dyDescent="0.35">
      <c r="A8"/>
      <c r="B8"/>
      <c r="C8" s="16" t="e" vm="132">
        <v>#VALUE!</v>
      </c>
      <c r="D8" s="16" t="str">
        <v>Real Estate Operations</v>
      </c>
      <c r="E8" s="16">
        <v>22</v>
      </c>
      <c r="F8" s="37">
        <v>490</v>
      </c>
      <c r="G8" s="42">
        <v>10780</v>
      </c>
      <c r="H8" s="31">
        <v>330</v>
      </c>
      <c r="I8" s="33" cm="1">
        <f t="array" ref="I8">_FV(C8,"Change (%)",TRUE)</f>
        <v>3.1579000000000003E-2</v>
      </c>
      <c r="J8" s="35">
        <v>220</v>
      </c>
      <c r="K8" s="16"/>
      <c r="M8" s="15" cm="1" vm="133">
        <f t="array" aca="1" ref="M8:JA8" ca="1">TRANSPOSE(_xlfn.STOCKHISTORY(C8, TODAY()-365, TODAY(), 0, 0, 1))</f>
        <v>502</v>
      </c>
      <c r="N8" s="15" vm="133">
        <f ca="1"/>
        <v>502</v>
      </c>
      <c r="O8" s="15" t="e" vm="134">
        <f ca="1"/>
        <v>#N/A</v>
      </c>
      <c r="P8" s="15" vm="135">
        <f ca="1"/>
        <v>509</v>
      </c>
      <c r="Q8" s="15" t="e" vm="134">
        <f ca="1"/>
        <v>#N/A</v>
      </c>
      <c r="R8" s="15" vm="136">
        <f ca="1"/>
        <v>505</v>
      </c>
      <c r="S8" s="15" vm="136">
        <f ca="1"/>
        <v>505</v>
      </c>
      <c r="T8" s="15" t="e" vm="134">
        <f ca="1"/>
        <v>#N/A</v>
      </c>
      <c r="U8" s="15" t="e" vm="134">
        <f ca="1"/>
        <v>#N/A</v>
      </c>
      <c r="V8" s="15" vm="136">
        <f ca="1"/>
        <v>505</v>
      </c>
      <c r="W8" s="15" vm="136">
        <f ca="1"/>
        <v>505</v>
      </c>
      <c r="X8" s="15" vm="135">
        <f ca="1"/>
        <v>509</v>
      </c>
      <c r="Y8" s="15" vm="135">
        <f ca="1"/>
        <v>509</v>
      </c>
      <c r="Z8" s="15" t="e" vm="134">
        <f ca="1"/>
        <v>#N/A</v>
      </c>
      <c r="AA8" s="15" vm="135">
        <f ca="1"/>
        <v>509</v>
      </c>
      <c r="AB8" s="15" t="e" vm="134">
        <f ca="1"/>
        <v>#N/A</v>
      </c>
      <c r="AC8" s="15" vm="133">
        <f ca="1"/>
        <v>502</v>
      </c>
      <c r="AD8" s="15" vm="135">
        <f ca="1"/>
        <v>509</v>
      </c>
      <c r="AE8" s="15" t="e" vm="134">
        <f ca="1"/>
        <v>#N/A</v>
      </c>
      <c r="AF8" s="15" vm="137">
        <f ca="1"/>
        <v>500</v>
      </c>
      <c r="AG8" s="15" t="e" vm="134">
        <f ca="1"/>
        <v>#N/A</v>
      </c>
      <c r="AH8" s="15" vm="138">
        <f ca="1"/>
        <v>500.5</v>
      </c>
      <c r="AI8" s="15" vm="135">
        <f ca="1"/>
        <v>509</v>
      </c>
      <c r="AJ8" s="15" t="e" vm="134">
        <f ca="1"/>
        <v>#N/A</v>
      </c>
      <c r="AK8" s="15" t="e" vm="134">
        <f ca="1"/>
        <v>#N/A</v>
      </c>
      <c r="AL8" s="15" vm="139">
        <f ca="1"/>
        <v>508</v>
      </c>
      <c r="AM8" s="15" vm="140">
        <f ca="1"/>
        <v>498</v>
      </c>
      <c r="AN8" s="15" vm="137">
        <f ca="1"/>
        <v>500</v>
      </c>
      <c r="AO8" s="15" vm="137">
        <f ca="1"/>
        <v>500</v>
      </c>
      <c r="AP8" s="15" vm="140">
        <f ca="1"/>
        <v>498</v>
      </c>
      <c r="AQ8" s="15" vm="141">
        <f ca="1"/>
        <v>496</v>
      </c>
      <c r="AR8" s="15" t="e" vm="134">
        <f ca="1"/>
        <v>#N/A</v>
      </c>
      <c r="AS8" s="15" vm="137">
        <f ca="1"/>
        <v>500</v>
      </c>
      <c r="AT8" s="15" t="e" vm="134">
        <f ca="1"/>
        <v>#N/A</v>
      </c>
      <c r="AU8" s="15" t="e" vm="134">
        <f ca="1"/>
        <v>#N/A</v>
      </c>
      <c r="AV8" s="15" t="e" vm="134">
        <f ca="1"/>
        <v>#N/A</v>
      </c>
      <c r="AW8" s="15" t="e" vm="134">
        <f ca="1"/>
        <v>#N/A</v>
      </c>
      <c r="AX8" s="15" t="e" vm="134">
        <f ca="1"/>
        <v>#N/A</v>
      </c>
      <c r="AY8" s="15" t="e" vm="134">
        <f ca="1"/>
        <v>#N/A</v>
      </c>
      <c r="AZ8" s="15" t="e" vm="134">
        <f ca="1"/>
        <v>#N/A</v>
      </c>
      <c r="BA8" s="15" vm="137">
        <f ca="1"/>
        <v>500</v>
      </c>
      <c r="BB8" s="15" vm="137">
        <f ca="1"/>
        <v>500</v>
      </c>
      <c r="BC8" s="15" t="e" vm="134">
        <f ca="1"/>
        <v>#N/A</v>
      </c>
      <c r="BD8" s="15" t="e" vm="134">
        <f ca="1"/>
        <v>#N/A</v>
      </c>
      <c r="BE8" s="15" vm="142">
        <f ca="1"/>
        <v>499</v>
      </c>
      <c r="BF8" s="15" t="e" vm="134">
        <f ca="1"/>
        <v>#N/A</v>
      </c>
      <c r="BG8" s="15" vm="133">
        <f ca="1"/>
        <v>502</v>
      </c>
      <c r="BH8" s="15" vm="133">
        <f ca="1"/>
        <v>502</v>
      </c>
      <c r="BI8" s="15" vm="133">
        <f ca="1"/>
        <v>502</v>
      </c>
      <c r="BJ8" s="15" vm="133">
        <f ca="1"/>
        <v>502</v>
      </c>
      <c r="BK8" s="15" t="e" vm="134">
        <f ca="1"/>
        <v>#N/A</v>
      </c>
      <c r="BL8" s="15" vm="133">
        <f ca="1"/>
        <v>502</v>
      </c>
      <c r="BM8" s="15" vm="133">
        <f ca="1"/>
        <v>502</v>
      </c>
      <c r="BN8" s="15" t="e" vm="134">
        <f ca="1"/>
        <v>#N/A</v>
      </c>
      <c r="BO8" s="15" vm="133">
        <f ca="1"/>
        <v>502</v>
      </c>
      <c r="BP8" s="15" t="e" vm="134">
        <f ca="1"/>
        <v>#N/A</v>
      </c>
      <c r="BQ8" s="15" vm="143">
        <f ca="1"/>
        <v>504</v>
      </c>
      <c r="BR8" s="15" t="e" vm="134">
        <f ca="1"/>
        <v>#N/A</v>
      </c>
      <c r="BS8" s="15" t="e" vm="134">
        <f ca="1"/>
        <v>#N/A</v>
      </c>
      <c r="BT8" s="15" vm="137">
        <f ca="1"/>
        <v>500</v>
      </c>
      <c r="BU8" s="15" vm="137">
        <f ca="1"/>
        <v>500</v>
      </c>
      <c r="BV8" s="15" vm="144">
        <f ca="1"/>
        <v>496.4</v>
      </c>
      <c r="BW8" s="15" t="e" vm="134">
        <f ca="1"/>
        <v>#N/A</v>
      </c>
      <c r="BX8" s="15" t="e" vm="134">
        <f ca="1"/>
        <v>#N/A</v>
      </c>
      <c r="BY8" s="15" vm="145">
        <f ca="1"/>
        <v>501</v>
      </c>
      <c r="BZ8" s="15" vm="145">
        <f ca="1"/>
        <v>501</v>
      </c>
      <c r="CA8" s="15" t="e" vm="134">
        <f ca="1"/>
        <v>#N/A</v>
      </c>
      <c r="CB8" s="15" vm="137">
        <f ca="1"/>
        <v>500</v>
      </c>
      <c r="CC8" s="15" t="e" vm="134">
        <f ca="1"/>
        <v>#N/A</v>
      </c>
      <c r="CD8" s="15" t="e" vm="134">
        <f ca="1"/>
        <v>#N/A</v>
      </c>
      <c r="CE8" s="15" t="e" vm="134">
        <f ca="1"/>
        <v>#N/A</v>
      </c>
      <c r="CF8" s="15" t="e" vm="134">
        <f ca="1"/>
        <v>#N/A</v>
      </c>
      <c r="CG8" s="15" vm="137">
        <f ca="1"/>
        <v>500</v>
      </c>
      <c r="CH8" s="15" t="e" vm="134">
        <f ca="1"/>
        <v>#N/A</v>
      </c>
      <c r="CI8" s="15" vm="137">
        <f ca="1"/>
        <v>500</v>
      </c>
      <c r="CJ8" s="15" vm="144">
        <f ca="1"/>
        <v>496.4</v>
      </c>
      <c r="CK8" s="15" vm="137">
        <f ca="1"/>
        <v>500</v>
      </c>
      <c r="CL8" s="15" vm="146">
        <f ca="1"/>
        <v>496.8</v>
      </c>
      <c r="CM8" s="15" vm="144">
        <f ca="1"/>
        <v>496.4</v>
      </c>
      <c r="CN8" s="15" vm="147">
        <f ca="1"/>
        <v>499.8</v>
      </c>
      <c r="CO8" s="15" vm="148">
        <f ca="1"/>
        <v>498.8</v>
      </c>
      <c r="CP8" s="15" vm="137">
        <f ca="1"/>
        <v>500</v>
      </c>
      <c r="CQ8" s="15" vm="144">
        <f ca="1"/>
        <v>496.4</v>
      </c>
      <c r="CR8" s="15" t="e" vm="134">
        <f ca="1"/>
        <v>#N/A</v>
      </c>
      <c r="CS8" s="15" vm="140">
        <f ca="1"/>
        <v>498</v>
      </c>
      <c r="CT8" s="15" vm="149">
        <f ca="1"/>
        <v>497</v>
      </c>
      <c r="CU8" s="15" t="e" vm="134">
        <f ca="1"/>
        <v>#N/A</v>
      </c>
      <c r="CV8" s="15" vm="144">
        <f ca="1"/>
        <v>496.4</v>
      </c>
      <c r="CW8" s="15" vm="137">
        <f ca="1"/>
        <v>500</v>
      </c>
      <c r="CX8" s="15" vm="150">
        <f ca="1"/>
        <v>496.6</v>
      </c>
      <c r="CY8" s="15" vm="137">
        <f ca="1"/>
        <v>500</v>
      </c>
      <c r="CZ8" s="15" vm="137">
        <f ca="1"/>
        <v>500</v>
      </c>
      <c r="DA8" s="15" vm="151">
        <f ca="1"/>
        <v>502.5</v>
      </c>
      <c r="DB8" s="15" vm="151">
        <f ca="1"/>
        <v>502.5</v>
      </c>
      <c r="DC8" s="15" vm="152">
        <f ca="1"/>
        <v>495</v>
      </c>
      <c r="DD8" s="15" vm="151">
        <f ca="1"/>
        <v>502.5</v>
      </c>
      <c r="DE8" s="15" t="e" vm="134">
        <f ca="1"/>
        <v>#N/A</v>
      </c>
      <c r="DF8" s="15" vm="151">
        <f ca="1"/>
        <v>502.5</v>
      </c>
      <c r="DG8" s="15" vm="151">
        <f ca="1"/>
        <v>502.5</v>
      </c>
      <c r="DH8" s="15" t="e" vm="134">
        <f ca="1"/>
        <v>#N/A</v>
      </c>
      <c r="DI8" s="15" vm="153">
        <f ca="1"/>
        <v>501.5</v>
      </c>
      <c r="DJ8" s="15" t="e" vm="134">
        <f ca="1"/>
        <v>#N/A</v>
      </c>
      <c r="DK8" s="15" vm="154">
        <f ca="1"/>
        <v>490</v>
      </c>
      <c r="DL8" s="15" t="e" vm="134">
        <f ca="1"/>
        <v>#N/A</v>
      </c>
      <c r="DM8" s="15" vm="152">
        <f ca="1"/>
        <v>495</v>
      </c>
      <c r="DN8" s="15" vm="152">
        <f ca="1"/>
        <v>495</v>
      </c>
      <c r="DO8" s="15" t="e" vm="134">
        <f ca="1"/>
        <v>#N/A</v>
      </c>
      <c r="DP8" s="15" vm="155">
        <f ca="1"/>
        <v>494.6</v>
      </c>
      <c r="DQ8" s="15" t="e" vm="134">
        <f ca="1"/>
        <v>#N/A</v>
      </c>
      <c r="DR8" s="15" vm="156">
        <f ca="1"/>
        <v>491.2</v>
      </c>
      <c r="DS8" s="15" t="e" vm="134">
        <f ca="1"/>
        <v>#N/A</v>
      </c>
      <c r="DT8" s="15" vm="156">
        <f ca="1"/>
        <v>491.2</v>
      </c>
      <c r="DU8" s="15" vm="157">
        <f ca="1"/>
        <v>493</v>
      </c>
      <c r="DV8" s="15" t="e" vm="134">
        <f ca="1"/>
        <v>#N/A</v>
      </c>
      <c r="DW8" s="15" vm="152">
        <f ca="1"/>
        <v>495</v>
      </c>
      <c r="DX8" s="15" vm="152">
        <f ca="1"/>
        <v>495</v>
      </c>
      <c r="DY8" s="15" t="e" vm="134">
        <f ca="1"/>
        <v>#N/A</v>
      </c>
      <c r="DZ8" s="15" t="e" vm="134">
        <f ca="1"/>
        <v>#N/A</v>
      </c>
      <c r="EA8" s="15" t="e" vm="134">
        <f ca="1"/>
        <v>#N/A</v>
      </c>
      <c r="EB8" s="15" vm="154">
        <f ca="1"/>
        <v>490</v>
      </c>
      <c r="EC8" s="15" vm="158">
        <f ca="1"/>
        <v>490.4</v>
      </c>
      <c r="ED8" s="15" vm="158">
        <f ca="1"/>
        <v>490.4</v>
      </c>
      <c r="EE8" s="15" vm="154">
        <f ca="1"/>
        <v>490</v>
      </c>
      <c r="EF8" s="15" vm="158">
        <f ca="1"/>
        <v>490.4</v>
      </c>
      <c r="EG8" s="15" vm="154">
        <f ca="1"/>
        <v>490</v>
      </c>
      <c r="EH8" s="15" vm="154">
        <f ca="1"/>
        <v>490</v>
      </c>
      <c r="EI8" s="15" vm="159">
        <f ca="1"/>
        <v>489</v>
      </c>
      <c r="EJ8" s="15" vm="159">
        <f ca="1"/>
        <v>489</v>
      </c>
      <c r="EK8" s="15" vm="154">
        <f ca="1"/>
        <v>490</v>
      </c>
      <c r="EL8" s="15" vm="137">
        <f ca="1"/>
        <v>500</v>
      </c>
      <c r="EM8" s="15" t="e" vm="134">
        <f ca="1"/>
        <v>#N/A</v>
      </c>
      <c r="EN8" s="15" vm="160">
        <f ca="1"/>
        <v>487</v>
      </c>
      <c r="EO8" s="15" t="e" vm="134">
        <f ca="1"/>
        <v>#N/A</v>
      </c>
      <c r="EP8" s="15" vm="154">
        <f ca="1"/>
        <v>490</v>
      </c>
      <c r="EQ8" s="15" vm="154">
        <f ca="1"/>
        <v>490</v>
      </c>
      <c r="ER8" s="15" t="e" vm="134">
        <f ca="1"/>
        <v>#N/A</v>
      </c>
      <c r="ES8" s="15" vm="161">
        <f ca="1"/>
        <v>489.6</v>
      </c>
      <c r="ET8" s="15" vm="162">
        <f ca="1"/>
        <v>486</v>
      </c>
      <c r="EU8" s="15" vm="160">
        <f ca="1"/>
        <v>487</v>
      </c>
      <c r="EV8" s="15" vm="163">
        <f ca="1"/>
        <v>488</v>
      </c>
      <c r="EW8" s="15" vm="163">
        <f ca="1"/>
        <v>488</v>
      </c>
      <c r="EX8" s="15" vm="163">
        <f ca="1"/>
        <v>488</v>
      </c>
      <c r="EY8" s="15" vm="163">
        <f ca="1"/>
        <v>488</v>
      </c>
      <c r="EZ8" s="15" vm="163">
        <f ca="1"/>
        <v>488</v>
      </c>
      <c r="FA8" s="15" t="e" vm="134">
        <f ca="1"/>
        <v>#N/A</v>
      </c>
      <c r="FB8" s="15" t="e" vm="134">
        <f ca="1"/>
        <v>#N/A</v>
      </c>
      <c r="FC8" s="15" vm="163">
        <f ca="1"/>
        <v>488</v>
      </c>
      <c r="FD8" s="15" vm="164">
        <f ca="1"/>
        <v>485</v>
      </c>
      <c r="FE8" s="15" vm="163">
        <f ca="1"/>
        <v>488</v>
      </c>
      <c r="FF8" s="15" vm="164">
        <f ca="1"/>
        <v>485</v>
      </c>
      <c r="FG8" s="15" vm="164">
        <f ca="1"/>
        <v>485</v>
      </c>
      <c r="FH8" s="15" t="e" vm="134">
        <f ca="1"/>
        <v>#N/A</v>
      </c>
      <c r="FI8" s="15" vm="142">
        <f ca="1"/>
        <v>499</v>
      </c>
      <c r="FJ8" s="15" vm="140">
        <f ca="1"/>
        <v>498</v>
      </c>
      <c r="FK8" s="15" vm="157">
        <f ca="1"/>
        <v>493</v>
      </c>
      <c r="FL8" s="15" vm="157">
        <f ca="1"/>
        <v>493</v>
      </c>
      <c r="FM8" s="15" vm="152">
        <f ca="1"/>
        <v>495</v>
      </c>
      <c r="FN8" s="15" vm="165">
        <f ca="1"/>
        <v>480</v>
      </c>
      <c r="FO8" s="15" t="e" vm="134">
        <f ca="1"/>
        <v>#N/A</v>
      </c>
      <c r="FP8" s="15" t="e" vm="134">
        <f ca="1"/>
        <v>#N/A</v>
      </c>
      <c r="FQ8" s="15" vm="165">
        <f ca="1"/>
        <v>480</v>
      </c>
      <c r="FR8" s="15" t="e" vm="134">
        <f ca="1"/>
        <v>#N/A</v>
      </c>
      <c r="FS8" s="15" t="e" vm="134">
        <f ca="1"/>
        <v>#N/A</v>
      </c>
      <c r="FT8" s="15" vm="154">
        <f ca="1"/>
        <v>490</v>
      </c>
      <c r="FU8" s="15" t="e" vm="134">
        <f ca="1"/>
        <v>#N/A</v>
      </c>
      <c r="FV8" s="15" t="e" vm="134">
        <f ca="1"/>
        <v>#N/A</v>
      </c>
      <c r="FW8" s="15" vm="166">
        <f ca="1"/>
        <v>475</v>
      </c>
      <c r="FX8" s="15" vm="166">
        <f ca="1"/>
        <v>475</v>
      </c>
      <c r="FY8" s="15" vm="166">
        <f ca="1"/>
        <v>475</v>
      </c>
      <c r="FZ8" s="15" vm="167">
        <f ca="1"/>
        <v>489.2</v>
      </c>
      <c r="GA8" s="15" vm="167">
        <f ca="1"/>
        <v>489.2</v>
      </c>
      <c r="GB8" s="15" vm="165">
        <f ca="1"/>
        <v>480</v>
      </c>
      <c r="GC8" s="15" vm="168">
        <f ca="1"/>
        <v>470</v>
      </c>
      <c r="GD8" s="15" vm="165">
        <f ca="1"/>
        <v>480</v>
      </c>
      <c r="GE8" s="15" t="e" vm="134">
        <f ca="1"/>
        <v>#N/A</v>
      </c>
      <c r="GF8" s="15" vm="159">
        <f ca="1"/>
        <v>489</v>
      </c>
      <c r="GG8" s="15" vm="159">
        <f ca="1"/>
        <v>489</v>
      </c>
      <c r="GH8" s="15" t="e" vm="134">
        <f ca="1"/>
        <v>#N/A</v>
      </c>
      <c r="GI8" s="15" t="e" vm="134">
        <f ca="1"/>
        <v>#N/A</v>
      </c>
      <c r="GJ8" s="15" vm="165">
        <f ca="1"/>
        <v>480</v>
      </c>
      <c r="GK8" s="15" vm="168">
        <f ca="1"/>
        <v>470</v>
      </c>
      <c r="GL8" s="15" vm="168">
        <f ca="1"/>
        <v>470</v>
      </c>
      <c r="GM8" s="15" vm="168">
        <f ca="1"/>
        <v>470</v>
      </c>
      <c r="GN8" s="15" vm="169">
        <f ca="1"/>
        <v>469.8</v>
      </c>
      <c r="GO8" s="15" vm="169">
        <f ca="1"/>
        <v>469.8</v>
      </c>
      <c r="GP8" s="15" vm="169">
        <f ca="1"/>
        <v>469.8</v>
      </c>
      <c r="GQ8" s="15" vm="170">
        <f ca="1"/>
        <v>468</v>
      </c>
      <c r="GR8" s="15" vm="168">
        <f ca="1"/>
        <v>470</v>
      </c>
      <c r="GS8" s="15" vm="168">
        <f ca="1"/>
        <v>470</v>
      </c>
      <c r="GT8" s="15" t="e" vm="134">
        <f ca="1"/>
        <v>#N/A</v>
      </c>
      <c r="GU8" s="15" vm="168">
        <f ca="1"/>
        <v>470</v>
      </c>
      <c r="GV8" s="15" t="e" vm="134">
        <f ca="1"/>
        <v>#N/A</v>
      </c>
      <c r="GW8" s="15" vm="168">
        <f ca="1"/>
        <v>470</v>
      </c>
      <c r="GX8" s="15" vm="171">
        <f ca="1"/>
        <v>486.8</v>
      </c>
      <c r="GY8" s="15" t="e" vm="134">
        <f ca="1"/>
        <v>#N/A</v>
      </c>
      <c r="GZ8" s="15" vm="172">
        <f ca="1"/>
        <v>470.2</v>
      </c>
      <c r="HA8" s="15" t="e" vm="134">
        <f ca="1"/>
        <v>#N/A</v>
      </c>
      <c r="HB8" s="15" vm="171">
        <f ca="1"/>
        <v>486.8</v>
      </c>
      <c r="HC8" s="15" vm="171">
        <f ca="1"/>
        <v>486.8</v>
      </c>
      <c r="HD8" s="15" t="e" vm="134">
        <f ca="1"/>
        <v>#N/A</v>
      </c>
      <c r="HE8" s="15" vm="159">
        <f ca="1"/>
        <v>489</v>
      </c>
      <c r="HF8" s="15" vm="173">
        <f ca="1"/>
        <v>473.8</v>
      </c>
      <c r="HG8" s="15" vm="159">
        <f ca="1"/>
        <v>489</v>
      </c>
      <c r="HH8" s="15" vm="159">
        <f ca="1"/>
        <v>489</v>
      </c>
      <c r="HI8" s="15" vm="160">
        <f ca="1"/>
        <v>487</v>
      </c>
      <c r="HJ8" s="15" vm="159">
        <f ca="1"/>
        <v>489</v>
      </c>
      <c r="HK8" s="15" vm="174">
        <f ca="1"/>
        <v>475.2</v>
      </c>
      <c r="HL8" s="15" vm="154">
        <f ca="1"/>
        <v>490</v>
      </c>
      <c r="HM8" s="15" vm="175">
        <f ca="1"/>
        <v>487.2</v>
      </c>
      <c r="HN8" s="15" vm="175">
        <f ca="1"/>
        <v>487.2</v>
      </c>
      <c r="HO8" s="15" vm="176">
        <f ca="1"/>
        <v>487.4</v>
      </c>
      <c r="HP8" s="15" vm="141">
        <f ca="1"/>
        <v>496</v>
      </c>
      <c r="HQ8" s="15" vm="175">
        <f ca="1"/>
        <v>487.2</v>
      </c>
      <c r="HR8" s="15" vm="140">
        <f ca="1"/>
        <v>498</v>
      </c>
      <c r="HS8" s="15" vm="176">
        <f ca="1"/>
        <v>487.4</v>
      </c>
      <c r="HT8" s="15" vm="151">
        <f ca="1"/>
        <v>502.5</v>
      </c>
      <c r="HU8" s="15" vm="152">
        <f ca="1"/>
        <v>495</v>
      </c>
      <c r="HV8" s="15" vm="177">
        <f ca="1"/>
        <v>492</v>
      </c>
      <c r="HW8" s="15" vm="174">
        <f ca="1"/>
        <v>475.2</v>
      </c>
      <c r="HX8" s="15" vm="178">
        <f ca="1"/>
        <v>476</v>
      </c>
      <c r="HY8" s="15" vm="179">
        <f ca="1"/>
        <v>479</v>
      </c>
      <c r="HZ8" s="15" vm="140">
        <f ca="1"/>
        <v>498</v>
      </c>
      <c r="IA8" s="15" vm="140">
        <f ca="1"/>
        <v>498</v>
      </c>
      <c r="IB8" s="15" vm="180">
        <f ca="1"/>
        <v>497.8</v>
      </c>
      <c r="IC8" s="15" t="e" vm="134">
        <f ca="1"/>
        <v>#N/A</v>
      </c>
      <c r="ID8" s="15" vm="162">
        <f ca="1"/>
        <v>486</v>
      </c>
      <c r="IE8" s="15" t="e" vm="134">
        <f ca="1"/>
        <v>#N/A</v>
      </c>
      <c r="IF8" s="15" t="e" vm="134">
        <f ca="1"/>
        <v>#N/A</v>
      </c>
      <c r="IG8" s="15" vm="164">
        <f ca="1"/>
        <v>485</v>
      </c>
      <c r="IH8" s="15" t="e" vm="134">
        <f ca="1"/>
        <v>#N/A</v>
      </c>
      <c r="II8" s="15" vm="174">
        <f ca="1"/>
        <v>475.2</v>
      </c>
      <c r="IJ8" s="15" vm="165">
        <f ca="1"/>
        <v>480</v>
      </c>
      <c r="IK8" s="15" t="e" vm="134">
        <f ca="1"/>
        <v>#N/A</v>
      </c>
      <c r="IL8" s="15" t="e" vm="134">
        <f ca="1"/>
        <v>#N/A</v>
      </c>
      <c r="IM8" s="15" t="e" vm="134">
        <f ca="1"/>
        <v>#N/A</v>
      </c>
      <c r="IN8" s="15" vm="181">
        <f ca="1"/>
        <v>475.4</v>
      </c>
      <c r="IO8" s="15" t="e" vm="134">
        <f ca="1"/>
        <v>#N/A</v>
      </c>
      <c r="IP8" s="15" t="e" vm="134">
        <f ca="1"/>
        <v>#N/A</v>
      </c>
      <c r="IQ8" s="15" vm="180">
        <f ca="1"/>
        <v>497.8</v>
      </c>
      <c r="IR8" s="15" t="e" vm="134">
        <f ca="1"/>
        <v>#N/A</v>
      </c>
      <c r="IS8" s="15" vm="166">
        <f ca="1"/>
        <v>475</v>
      </c>
      <c r="IT8" s="15" t="e" vm="134">
        <f ca="1"/>
        <v>#N/A</v>
      </c>
      <c r="IU8" s="15" t="e" vm="134">
        <f ca="1"/>
        <v>#N/A</v>
      </c>
      <c r="IV8" s="15" t="e" vm="134">
        <f ca="1"/>
        <v>#N/A</v>
      </c>
      <c r="IW8" s="15" t="e" vm="134">
        <f ca="1"/>
        <v>#N/A</v>
      </c>
      <c r="IX8" s="15" vm="154">
        <f ca="1"/>
        <v>490</v>
      </c>
      <c r="IY8" s="15" t="e" vm="134">
        <f ca="1"/>
        <v>#N/A</v>
      </c>
      <c r="IZ8" s="15" t="e" vm="134">
        <f ca="1"/>
        <v>#N/A</v>
      </c>
      <c r="JA8" s="15" t="e" vm="134">
        <f ca="1"/>
        <v>#N/A</v>
      </c>
    </row>
    <row r="9" spans="1:261" s="15" customFormat="1" x14ac:dyDescent="0.35">
      <c r="A9"/>
      <c r="B9"/>
      <c r="C9" s="16" t="e" vm="182">
        <v>#VALUE!</v>
      </c>
      <c r="D9" s="16" t="str">
        <v>Real Estate Operations</v>
      </c>
      <c r="E9" s="16">
        <v>745</v>
      </c>
      <c r="F9" s="37">
        <v>28.45</v>
      </c>
      <c r="G9" s="42">
        <v>21195.25</v>
      </c>
      <c r="H9" s="31">
        <v>-37.250000000000526</v>
      </c>
      <c r="I9" s="33" cm="1">
        <f t="array" ref="I9">_FV(C9,"Change (%)",TRUE)</f>
        <v>-1.7539999999999999E-3</v>
      </c>
      <c r="J9" s="35">
        <v>37.25</v>
      </c>
      <c r="K9" s="16"/>
      <c r="M9" s="15" cm="1" vm="183">
        <f t="array" aca="1" ref="M9:JA9" ca="1">TRANSPOSE(_xlfn.STOCKHISTORY(C9, TODAY()-365, TODAY(), 0, 0, 1))</f>
        <v>36</v>
      </c>
      <c r="N9" s="15" vm="184">
        <f ca="1"/>
        <v>35.25</v>
      </c>
      <c r="O9" s="15" vm="185">
        <f ca="1"/>
        <v>35.6</v>
      </c>
      <c r="P9" s="15" vm="186">
        <f ca="1"/>
        <v>35.049999999999997</v>
      </c>
      <c r="Q9" s="15" vm="187">
        <f ca="1"/>
        <v>34.950000000000003</v>
      </c>
      <c r="R9" s="15" vm="188">
        <f ca="1"/>
        <v>35.299999999999997</v>
      </c>
      <c r="S9" s="15" vm="189">
        <f ca="1"/>
        <v>34.85</v>
      </c>
      <c r="T9" s="15" vm="190">
        <f ca="1"/>
        <v>34.799999999999997</v>
      </c>
      <c r="U9" s="15" vm="191">
        <f ca="1"/>
        <v>34.200000000000003</v>
      </c>
      <c r="V9" s="15" vm="187">
        <f ca="1"/>
        <v>34.950000000000003</v>
      </c>
      <c r="W9" s="15" vm="192">
        <f ca="1"/>
        <v>34.299999999999997</v>
      </c>
      <c r="X9" s="15" vm="193">
        <f ca="1"/>
        <v>34</v>
      </c>
      <c r="Y9" s="15" vm="193">
        <f ca="1"/>
        <v>34</v>
      </c>
      <c r="Z9" s="15" vm="194">
        <f ca="1"/>
        <v>34.1</v>
      </c>
      <c r="AA9" s="15" vm="193">
        <f ca="1"/>
        <v>34</v>
      </c>
      <c r="AB9" s="15" vm="185">
        <f ca="1"/>
        <v>35.6</v>
      </c>
      <c r="AC9" s="15" vm="195">
        <f ca="1"/>
        <v>35</v>
      </c>
      <c r="AD9" s="15" vm="190">
        <f ca="1"/>
        <v>34.799999999999997</v>
      </c>
      <c r="AE9" s="15" vm="196">
        <f ca="1"/>
        <v>34.75</v>
      </c>
      <c r="AF9" s="15" vm="197">
        <f ca="1"/>
        <v>35.200000000000003</v>
      </c>
      <c r="AG9" s="15" vm="193">
        <f ca="1"/>
        <v>34</v>
      </c>
      <c r="AH9" s="15" vm="198">
        <f ca="1"/>
        <v>33.6</v>
      </c>
      <c r="AI9" s="15" vm="199">
        <f ca="1"/>
        <v>32.049999999999997</v>
      </c>
      <c r="AJ9" s="15" vm="200">
        <f ca="1"/>
        <v>32.1</v>
      </c>
      <c r="AK9" s="15" vm="201">
        <f ca="1"/>
        <v>32</v>
      </c>
      <c r="AL9" s="15" vm="202">
        <f ca="1"/>
        <v>32.549999999999997</v>
      </c>
      <c r="AM9" s="15" vm="203">
        <f ca="1"/>
        <v>32.5</v>
      </c>
      <c r="AN9" s="15" vm="204">
        <f ca="1"/>
        <v>31.5</v>
      </c>
      <c r="AO9" s="15" vm="205">
        <f ca="1"/>
        <v>30.6</v>
      </c>
      <c r="AP9" s="15" vm="206">
        <f ca="1"/>
        <v>29.15</v>
      </c>
      <c r="AQ9" s="15" vm="207">
        <f ca="1"/>
        <v>27.5</v>
      </c>
      <c r="AR9" s="15" vm="208">
        <f ca="1"/>
        <v>28.4</v>
      </c>
      <c r="AS9" s="15" vm="209">
        <f ca="1"/>
        <v>29.45</v>
      </c>
      <c r="AT9" s="15" vm="210">
        <f ca="1"/>
        <v>28.8</v>
      </c>
      <c r="AU9" s="15" vm="211">
        <f ca="1"/>
        <v>27.95</v>
      </c>
      <c r="AV9" s="15" vm="212">
        <f ca="1"/>
        <v>29</v>
      </c>
      <c r="AW9" s="15" vm="213">
        <f ca="1"/>
        <v>28.5</v>
      </c>
      <c r="AX9" s="15" vm="214">
        <f ca="1"/>
        <v>27.7</v>
      </c>
      <c r="AY9" s="15" vm="215">
        <f ca="1"/>
        <v>28.3</v>
      </c>
      <c r="AZ9" s="15" vm="216">
        <f ca="1"/>
        <v>28.05</v>
      </c>
      <c r="BA9" s="15" vm="217">
        <f ca="1"/>
        <v>28.85</v>
      </c>
      <c r="BB9" s="15" vm="218">
        <f ca="1"/>
        <v>29.6</v>
      </c>
      <c r="BC9" s="15" vm="218">
        <f ca="1"/>
        <v>29.6</v>
      </c>
      <c r="BD9" s="15" vm="219">
        <f ca="1"/>
        <v>29.55</v>
      </c>
      <c r="BE9" s="15" vm="219">
        <f ca="1"/>
        <v>29.55</v>
      </c>
      <c r="BF9" s="15" vm="220">
        <f ca="1"/>
        <v>30</v>
      </c>
      <c r="BG9" s="15" vm="221">
        <f ca="1"/>
        <v>29.95</v>
      </c>
      <c r="BH9" s="15" vm="222">
        <f ca="1"/>
        <v>30.95</v>
      </c>
      <c r="BI9" s="15" vm="201">
        <f ca="1"/>
        <v>32</v>
      </c>
      <c r="BJ9" s="15" vm="223">
        <f ca="1"/>
        <v>31.7</v>
      </c>
      <c r="BK9" s="15" vm="220">
        <f ca="1"/>
        <v>30</v>
      </c>
      <c r="BL9" s="15" vm="224">
        <f ca="1"/>
        <v>30.05</v>
      </c>
      <c r="BM9" s="15" vm="225">
        <f ca="1"/>
        <v>29.35</v>
      </c>
      <c r="BN9" s="15" vm="226">
        <f ca="1"/>
        <v>28.1</v>
      </c>
      <c r="BO9" s="15" vm="208">
        <f ca="1"/>
        <v>28.4</v>
      </c>
      <c r="BP9" s="15" vm="227">
        <f ca="1"/>
        <v>27.8</v>
      </c>
      <c r="BQ9" s="15" vm="227">
        <f ca="1"/>
        <v>27.8</v>
      </c>
      <c r="BR9" s="15" vm="228">
        <f ca="1"/>
        <v>27.65</v>
      </c>
      <c r="BS9" s="15" vm="229">
        <f ca="1"/>
        <v>26.5</v>
      </c>
      <c r="BT9" s="15" vm="230">
        <f ca="1"/>
        <v>25.65</v>
      </c>
      <c r="BU9" s="15" vm="231">
        <f ca="1"/>
        <v>26.85</v>
      </c>
      <c r="BV9" s="15" vm="232">
        <f ca="1"/>
        <v>27.4</v>
      </c>
      <c r="BW9" s="15" vm="233">
        <f ca="1"/>
        <v>27.2</v>
      </c>
      <c r="BX9" s="15" vm="234">
        <f ca="1"/>
        <v>26.8</v>
      </c>
      <c r="BY9" s="15" vm="235">
        <f ca="1"/>
        <v>25.5</v>
      </c>
      <c r="BZ9" s="15" vm="236">
        <f ca="1"/>
        <v>26</v>
      </c>
      <c r="CA9" s="15" vm="237">
        <f ca="1"/>
        <v>25.7</v>
      </c>
      <c r="CB9" s="15" vm="238">
        <f ca="1"/>
        <v>26.4</v>
      </c>
      <c r="CC9" s="15" vm="239">
        <f ca="1"/>
        <v>26.9</v>
      </c>
      <c r="CD9" s="15" vm="240">
        <f ca="1"/>
        <v>26.15</v>
      </c>
      <c r="CE9" s="15" vm="241">
        <f ca="1"/>
        <v>25.9</v>
      </c>
      <c r="CF9" s="15" vm="242">
        <f ca="1"/>
        <v>25.45</v>
      </c>
      <c r="CG9" s="15" vm="243">
        <f ca="1"/>
        <v>25.25</v>
      </c>
      <c r="CH9" s="15" vm="244">
        <f ca="1"/>
        <v>24.4</v>
      </c>
      <c r="CI9" s="15" vm="245">
        <f ca="1"/>
        <v>23.8</v>
      </c>
      <c r="CJ9" s="15" vm="246">
        <f ca="1"/>
        <v>22.55</v>
      </c>
      <c r="CK9" s="15" vm="247">
        <f ca="1"/>
        <v>24.85</v>
      </c>
      <c r="CL9" s="15" vm="244">
        <f ca="1"/>
        <v>24.4</v>
      </c>
      <c r="CM9" s="15" vm="248">
        <f ca="1"/>
        <v>25.2</v>
      </c>
      <c r="CN9" s="15" vm="235">
        <f ca="1"/>
        <v>25.5</v>
      </c>
      <c r="CO9" s="15" vm="249">
        <f ca="1"/>
        <v>24.9</v>
      </c>
      <c r="CP9" s="15" vm="250">
        <f ca="1"/>
        <v>24</v>
      </c>
      <c r="CQ9" s="15" vm="245">
        <f ca="1"/>
        <v>23.8</v>
      </c>
      <c r="CR9" s="15" vm="244">
        <f ca="1"/>
        <v>24.4</v>
      </c>
      <c r="CS9" s="15" vm="251">
        <f ca="1"/>
        <v>25</v>
      </c>
      <c r="CT9" s="15" vm="243">
        <f ca="1"/>
        <v>25.25</v>
      </c>
      <c r="CU9" s="15" vm="242">
        <f ca="1"/>
        <v>25.45</v>
      </c>
      <c r="CV9" s="15" vm="252">
        <f ca="1"/>
        <v>26.1</v>
      </c>
      <c r="CW9" s="15" vm="253">
        <f ca="1"/>
        <v>25.95</v>
      </c>
      <c r="CX9" s="15" vm="236">
        <f ca="1"/>
        <v>26</v>
      </c>
      <c r="CY9" s="15" vm="241">
        <f ca="1"/>
        <v>25.9</v>
      </c>
      <c r="CZ9" s="15" vm="248">
        <f ca="1"/>
        <v>25.2</v>
      </c>
      <c r="DA9" s="15" vm="254">
        <f ca="1"/>
        <v>26.35</v>
      </c>
      <c r="DB9" s="15" vm="254">
        <f ca="1"/>
        <v>26.35</v>
      </c>
      <c r="DC9" s="15" vm="216">
        <f ca="1"/>
        <v>28.05</v>
      </c>
      <c r="DD9" s="15" vm="213">
        <f ca="1"/>
        <v>28.5</v>
      </c>
      <c r="DE9" s="15" vm="255">
        <f ca="1"/>
        <v>29.1</v>
      </c>
      <c r="DF9" s="15" vm="256">
        <f ca="1"/>
        <v>30.2</v>
      </c>
      <c r="DG9" s="15" vm="257">
        <f ca="1"/>
        <v>29.4</v>
      </c>
      <c r="DH9" s="15" vm="258">
        <f ca="1"/>
        <v>28.6</v>
      </c>
      <c r="DI9" s="15" vm="219">
        <f ca="1"/>
        <v>29.55</v>
      </c>
      <c r="DJ9" s="15" vm="259">
        <f ca="1"/>
        <v>28.9</v>
      </c>
      <c r="DK9" s="15" vm="260">
        <f ca="1"/>
        <v>27.85</v>
      </c>
      <c r="DL9" s="15" vm="210">
        <f ca="1"/>
        <v>28.8</v>
      </c>
      <c r="DM9" s="15" vm="213">
        <f ca="1"/>
        <v>28.5</v>
      </c>
      <c r="DN9" s="15" vm="261">
        <f ca="1"/>
        <v>29.3</v>
      </c>
      <c r="DO9" s="15" vm="259">
        <f ca="1"/>
        <v>28.9</v>
      </c>
      <c r="DP9" s="15" vm="262">
        <f ca="1"/>
        <v>28.65</v>
      </c>
      <c r="DQ9" s="15" vm="262">
        <f ca="1"/>
        <v>28.65</v>
      </c>
      <c r="DR9" s="15" vm="263">
        <f ca="1"/>
        <v>29.05</v>
      </c>
      <c r="DS9" s="15" vm="212">
        <f ca="1"/>
        <v>29</v>
      </c>
      <c r="DT9" s="15" vm="264">
        <f ca="1"/>
        <v>29.9</v>
      </c>
      <c r="DU9" s="15" vm="265">
        <f ca="1"/>
        <v>28.55</v>
      </c>
      <c r="DV9" s="15" vm="227">
        <f ca="1"/>
        <v>27.8</v>
      </c>
      <c r="DW9" s="15" vm="227">
        <f ca="1"/>
        <v>27.8</v>
      </c>
      <c r="DX9" s="15" vm="206">
        <f ca="1"/>
        <v>29.15</v>
      </c>
      <c r="DY9" s="15" vm="213">
        <f ca="1"/>
        <v>28.5</v>
      </c>
      <c r="DZ9" s="15" vm="208">
        <f ca="1"/>
        <v>28.4</v>
      </c>
      <c r="EA9" s="15" vm="258">
        <f ca="1"/>
        <v>28.6</v>
      </c>
      <c r="EB9" s="15" vm="265">
        <f ca="1"/>
        <v>28.55</v>
      </c>
      <c r="EC9" s="15" vm="266">
        <f ca="1"/>
        <v>28</v>
      </c>
      <c r="ED9" s="15" vm="228">
        <f ca="1"/>
        <v>27.65</v>
      </c>
      <c r="EE9" s="15" vm="267">
        <f ca="1"/>
        <v>26.95</v>
      </c>
      <c r="EF9" s="15" vm="268">
        <f ca="1"/>
        <v>25.55</v>
      </c>
      <c r="EG9" s="15" vm="251">
        <f ca="1"/>
        <v>25</v>
      </c>
      <c r="EH9" s="15" vm="251">
        <f ca="1"/>
        <v>25</v>
      </c>
      <c r="EI9" s="15" vm="244">
        <f ca="1"/>
        <v>24.4</v>
      </c>
      <c r="EJ9" s="15" vm="269">
        <f ca="1"/>
        <v>23.05</v>
      </c>
      <c r="EK9" s="15" vm="270">
        <f ca="1"/>
        <v>23.1</v>
      </c>
      <c r="EL9" s="15" vm="271">
        <f ca="1"/>
        <v>22.85</v>
      </c>
      <c r="EM9" s="15" vm="272">
        <f ca="1"/>
        <v>23</v>
      </c>
      <c r="EN9" s="15" vm="273">
        <f ca="1"/>
        <v>24.05</v>
      </c>
      <c r="EO9" s="15" vm="245">
        <f ca="1"/>
        <v>23.8</v>
      </c>
      <c r="EP9" s="15" vm="245">
        <f ca="1"/>
        <v>23.8</v>
      </c>
      <c r="EQ9" s="15" vm="274">
        <f ca="1"/>
        <v>23.4</v>
      </c>
      <c r="ER9" s="15" vm="272">
        <f ca="1"/>
        <v>23</v>
      </c>
      <c r="ES9" s="15" vm="275">
        <f ca="1"/>
        <v>22.7</v>
      </c>
      <c r="ET9" s="15" vm="275">
        <f ca="1"/>
        <v>22.7</v>
      </c>
      <c r="EU9" s="15" vm="276">
        <f ca="1"/>
        <v>22.8</v>
      </c>
      <c r="EV9" s="15" vm="277">
        <f ca="1"/>
        <v>23.5</v>
      </c>
      <c r="EW9" s="15" vm="278">
        <f ca="1"/>
        <v>23.95</v>
      </c>
      <c r="EX9" s="15" vm="279">
        <f ca="1"/>
        <v>25.8</v>
      </c>
      <c r="EY9" s="15" vm="279">
        <f ca="1"/>
        <v>25.8</v>
      </c>
      <c r="EZ9" s="15" vm="237">
        <f ca="1"/>
        <v>25.7</v>
      </c>
      <c r="FA9" s="15" vm="253">
        <f ca="1"/>
        <v>25.95</v>
      </c>
      <c r="FB9" s="15" vm="238">
        <f ca="1"/>
        <v>26.4</v>
      </c>
      <c r="FC9" s="15" vm="238">
        <f ca="1"/>
        <v>26.4</v>
      </c>
      <c r="FD9" s="15" vm="280">
        <f ca="1"/>
        <v>26.6</v>
      </c>
      <c r="FE9" s="15" vm="238">
        <f ca="1"/>
        <v>26.4</v>
      </c>
      <c r="FF9" s="15" vm="235">
        <f ca="1"/>
        <v>25.5</v>
      </c>
      <c r="FG9" s="15" vm="233">
        <f ca="1"/>
        <v>27.2</v>
      </c>
      <c r="FH9" s="15" vm="281">
        <f ca="1"/>
        <v>26.65</v>
      </c>
      <c r="FI9" s="15" vm="282">
        <f ca="1"/>
        <v>25.35</v>
      </c>
      <c r="FJ9" s="15" vm="237">
        <f ca="1"/>
        <v>25.7</v>
      </c>
      <c r="FK9" s="15" vm="236">
        <f ca="1"/>
        <v>26</v>
      </c>
      <c r="FL9" s="15" vm="283">
        <f ca="1"/>
        <v>26.05</v>
      </c>
      <c r="FM9" s="15" vm="240">
        <f ca="1"/>
        <v>26.15</v>
      </c>
      <c r="FN9" s="15" vm="239">
        <f ca="1"/>
        <v>26.9</v>
      </c>
      <c r="FO9" s="15" vm="233">
        <f ca="1"/>
        <v>27.2</v>
      </c>
      <c r="FP9" s="15" vm="284">
        <f ca="1"/>
        <v>27.3</v>
      </c>
      <c r="FQ9" s="15" vm="227">
        <f ca="1"/>
        <v>27.8</v>
      </c>
      <c r="FR9" s="15" vm="213">
        <f ca="1"/>
        <v>28.5</v>
      </c>
      <c r="FS9" s="15" vm="285">
        <f ca="1"/>
        <v>29.7</v>
      </c>
      <c r="FT9" s="15" vm="226">
        <f ca="1"/>
        <v>28.1</v>
      </c>
      <c r="FU9" s="15" vm="286">
        <f ca="1"/>
        <v>27.1</v>
      </c>
      <c r="FV9" s="15" vm="287">
        <f ca="1"/>
        <v>28.45</v>
      </c>
      <c r="FW9" s="15" vm="261">
        <f ca="1"/>
        <v>29.3</v>
      </c>
      <c r="FX9" s="15" vm="257">
        <f ca="1"/>
        <v>29.4</v>
      </c>
      <c r="FY9" s="15" vm="221">
        <f ca="1"/>
        <v>29.95</v>
      </c>
      <c r="FZ9" s="15" vm="204">
        <f ca="1"/>
        <v>31.5</v>
      </c>
      <c r="GA9" s="15" vm="218">
        <f ca="1"/>
        <v>29.6</v>
      </c>
      <c r="GB9" s="15" vm="212">
        <f ca="1"/>
        <v>29</v>
      </c>
      <c r="GC9" s="15" vm="261">
        <f ca="1"/>
        <v>29.3</v>
      </c>
      <c r="GD9" s="15" vm="264">
        <f ca="1"/>
        <v>29.9</v>
      </c>
      <c r="GE9" s="15" vm="212">
        <f ca="1"/>
        <v>29</v>
      </c>
      <c r="GF9" s="15" vm="288">
        <f ca="1"/>
        <v>29.2</v>
      </c>
      <c r="GG9" s="15" vm="255">
        <f ca="1"/>
        <v>29.1</v>
      </c>
      <c r="GH9" s="15" vm="225">
        <f ca="1"/>
        <v>29.35</v>
      </c>
      <c r="GI9" s="15" vm="289">
        <f ca="1"/>
        <v>29.5</v>
      </c>
      <c r="GJ9" s="15" vm="212">
        <f ca="1"/>
        <v>29</v>
      </c>
      <c r="GK9" s="15" vm="290">
        <f ca="1"/>
        <v>29.25</v>
      </c>
      <c r="GL9" s="15" vm="257">
        <f ca="1"/>
        <v>29.4</v>
      </c>
      <c r="GM9" s="15" vm="264">
        <f ca="1"/>
        <v>29.9</v>
      </c>
      <c r="GN9" s="15" vm="264">
        <f ca="1"/>
        <v>29.9</v>
      </c>
      <c r="GO9" s="15" vm="264">
        <f ca="1"/>
        <v>29.9</v>
      </c>
      <c r="GP9" s="15" vm="288">
        <f ca="1"/>
        <v>29.2</v>
      </c>
      <c r="GQ9" s="15" vm="220">
        <f ca="1"/>
        <v>30</v>
      </c>
      <c r="GR9" s="15" vm="224">
        <f ca="1"/>
        <v>30.05</v>
      </c>
      <c r="GS9" s="15" vm="291">
        <f ca="1"/>
        <v>30.8</v>
      </c>
      <c r="GT9" s="15" vm="292">
        <f ca="1"/>
        <v>30.4</v>
      </c>
      <c r="GU9" s="15" vm="293">
        <f ca="1"/>
        <v>31.25</v>
      </c>
      <c r="GV9" s="15" vm="293">
        <f ca="1"/>
        <v>31.25</v>
      </c>
      <c r="GW9" s="15" vm="294">
        <f ca="1"/>
        <v>30.25</v>
      </c>
      <c r="GX9" s="15" vm="295">
        <f ca="1"/>
        <v>30.7</v>
      </c>
      <c r="GY9" s="15" vm="220">
        <f ca="1"/>
        <v>30</v>
      </c>
      <c r="GZ9" s="15" vm="220">
        <f ca="1"/>
        <v>30</v>
      </c>
      <c r="HA9" s="15" vm="296">
        <f ca="1"/>
        <v>31</v>
      </c>
      <c r="HB9" s="15" vm="296">
        <f ca="1"/>
        <v>31</v>
      </c>
      <c r="HC9" s="15" vm="297">
        <f ca="1"/>
        <v>31.6</v>
      </c>
      <c r="HD9" s="15" vm="298">
        <f ca="1"/>
        <v>31.95</v>
      </c>
      <c r="HE9" s="15" vm="299">
        <f ca="1"/>
        <v>32.450000000000003</v>
      </c>
      <c r="HF9" s="15" vm="201">
        <f ca="1"/>
        <v>32</v>
      </c>
      <c r="HG9" s="15" vm="300">
        <f ca="1"/>
        <v>32.65</v>
      </c>
      <c r="HH9" s="15" vm="301">
        <f ca="1"/>
        <v>32.799999999999997</v>
      </c>
      <c r="HI9" s="15" vm="302">
        <f ca="1"/>
        <v>32.85</v>
      </c>
      <c r="HJ9" s="15" vm="301">
        <f ca="1"/>
        <v>32.799999999999997</v>
      </c>
      <c r="HK9" s="15" vm="300">
        <f ca="1"/>
        <v>32.65</v>
      </c>
      <c r="HL9" s="15" vm="303">
        <f ca="1"/>
        <v>32.9</v>
      </c>
      <c r="HM9" s="15" vm="304">
        <f ca="1"/>
        <v>31.05</v>
      </c>
      <c r="HN9" s="15" vm="261">
        <f ca="1"/>
        <v>29.3</v>
      </c>
      <c r="HO9" s="15" vm="305">
        <f ca="1"/>
        <v>30.5</v>
      </c>
      <c r="HP9" s="15" vm="306">
        <f ca="1"/>
        <v>29.75</v>
      </c>
      <c r="HQ9" s="15" vm="257">
        <f ca="1"/>
        <v>29.4</v>
      </c>
      <c r="HR9" s="15" vm="261">
        <f ca="1"/>
        <v>29.3</v>
      </c>
      <c r="HS9" s="15" vm="263">
        <f ca="1"/>
        <v>29.05</v>
      </c>
      <c r="HT9" s="15" vm="288">
        <f ca="1"/>
        <v>29.2</v>
      </c>
      <c r="HU9" s="15" vm="255">
        <f ca="1"/>
        <v>29.1</v>
      </c>
      <c r="HV9" s="15" vm="290">
        <f ca="1"/>
        <v>29.25</v>
      </c>
      <c r="HW9" s="15" vm="258">
        <f ca="1"/>
        <v>28.6</v>
      </c>
      <c r="HX9" s="15" vm="307">
        <f ca="1"/>
        <v>28.7</v>
      </c>
      <c r="HY9" s="15" vm="263">
        <f ca="1"/>
        <v>29.05</v>
      </c>
      <c r="HZ9" s="15" vm="218">
        <f ca="1"/>
        <v>29.6</v>
      </c>
      <c r="IA9" s="15" vm="225">
        <f ca="1"/>
        <v>29.35</v>
      </c>
      <c r="IB9" s="15" vm="255">
        <f ca="1"/>
        <v>29.1</v>
      </c>
      <c r="IC9" s="15" vm="308">
        <f ca="1"/>
        <v>28.95</v>
      </c>
      <c r="ID9" s="15" vm="309">
        <f ca="1"/>
        <v>28.2</v>
      </c>
      <c r="IE9" s="15" vm="216">
        <f ca="1"/>
        <v>28.05</v>
      </c>
      <c r="IF9" s="15" vm="216">
        <f ca="1"/>
        <v>28.05</v>
      </c>
      <c r="IG9" s="15" vm="213">
        <f ca="1"/>
        <v>28.5</v>
      </c>
      <c r="IH9" s="15" vm="213">
        <f ca="1"/>
        <v>28.5</v>
      </c>
      <c r="II9" s="15" vm="217">
        <f ca="1"/>
        <v>28.85</v>
      </c>
      <c r="IJ9" s="15" vm="217">
        <f ca="1"/>
        <v>28.85</v>
      </c>
      <c r="IK9" s="15" vm="310">
        <f ca="1"/>
        <v>28.35</v>
      </c>
      <c r="IL9" s="15" vm="262">
        <f ca="1"/>
        <v>28.65</v>
      </c>
      <c r="IM9" s="15" vm="215">
        <f ca="1"/>
        <v>28.3</v>
      </c>
      <c r="IN9" s="15" vm="311">
        <f ca="1"/>
        <v>28.15</v>
      </c>
      <c r="IO9" s="15" vm="312">
        <f ca="1"/>
        <v>27</v>
      </c>
      <c r="IP9" s="15" vm="313">
        <f ca="1"/>
        <v>26.45</v>
      </c>
      <c r="IQ9" s="15" vm="254">
        <f ca="1"/>
        <v>26.35</v>
      </c>
      <c r="IR9" s="15" vm="314">
        <f ca="1"/>
        <v>26.3</v>
      </c>
      <c r="IS9" s="15" vm="229">
        <f ca="1"/>
        <v>26.5</v>
      </c>
      <c r="IT9" s="15" vm="314">
        <f ca="1"/>
        <v>26.3</v>
      </c>
      <c r="IU9" s="15" vm="315">
        <f ca="1"/>
        <v>26.2</v>
      </c>
      <c r="IV9" s="15" vm="312">
        <f ca="1"/>
        <v>27</v>
      </c>
      <c r="IW9" s="15" vm="266">
        <f ca="1"/>
        <v>28</v>
      </c>
      <c r="IX9" s="15" vm="309">
        <f ca="1"/>
        <v>28.2</v>
      </c>
      <c r="IY9" s="15" vm="310">
        <f ca="1"/>
        <v>28.35</v>
      </c>
      <c r="IZ9" s="15" vm="213">
        <f ca="1"/>
        <v>28.5</v>
      </c>
      <c r="JA9" s="15" vm="213">
        <f ca="1"/>
        <v>28.5</v>
      </c>
    </row>
    <row r="10" spans="1:261" s="15" customFormat="1" x14ac:dyDescent="0.35">
      <c r="A10"/>
      <c r="B10"/>
      <c r="C10" s="16" t="e" vm="316">
        <v>#VALUE!</v>
      </c>
      <c r="D10" s="16" t="str">
        <v>Banking Services</v>
      </c>
      <c r="E10" s="16">
        <v>90</v>
      </c>
      <c r="F10" s="37">
        <v>101.8</v>
      </c>
      <c r="G10" s="42">
        <v>9162</v>
      </c>
      <c r="H10" s="31">
        <v>-18.000000000000256</v>
      </c>
      <c r="I10" s="33" cm="1">
        <f t="array" ref="I10">_FV(C10,"Change (%)",TRUE)</f>
        <v>-1.9610000000000001E-3</v>
      </c>
      <c r="J10" s="35">
        <v>3.5999999999985448</v>
      </c>
      <c r="K10" s="16"/>
      <c r="M10" s="15" cm="1" vm="317">
        <f t="array" aca="1" ref="M10:JA10" ca="1">TRANSPOSE(_xlfn.STOCKHISTORY(C10, TODAY()-365, TODAY(), 0, 0, 1))</f>
        <v>100</v>
      </c>
      <c r="N10" s="15" vm="317">
        <f ca="1"/>
        <v>100</v>
      </c>
      <c r="O10" s="15" vm="318">
        <f ca="1"/>
        <v>98.5</v>
      </c>
      <c r="P10" s="15" vm="319">
        <f ca="1"/>
        <v>99.6</v>
      </c>
      <c r="Q10" s="15" vm="320">
        <f ca="1"/>
        <v>98.9</v>
      </c>
      <c r="R10" s="15" vm="321">
        <f ca="1"/>
        <v>99</v>
      </c>
      <c r="S10" s="15" vm="322">
        <f ca="1"/>
        <v>99.2</v>
      </c>
      <c r="T10" s="15" vm="323">
        <f ca="1"/>
        <v>98.1</v>
      </c>
      <c r="U10" s="15" vm="324">
        <f ca="1"/>
        <v>96.5</v>
      </c>
      <c r="V10" s="15" vm="318">
        <f ca="1"/>
        <v>98.5</v>
      </c>
      <c r="W10" s="15" vm="317">
        <f ca="1"/>
        <v>100</v>
      </c>
      <c r="X10" s="15" vm="325">
        <f ca="1"/>
        <v>98</v>
      </c>
      <c r="Y10" s="15" vm="318">
        <f ca="1"/>
        <v>98.5</v>
      </c>
      <c r="Z10" s="15" vm="325">
        <f ca="1"/>
        <v>98</v>
      </c>
      <c r="AA10" s="15" vm="326">
        <f ca="1"/>
        <v>99.8</v>
      </c>
      <c r="AB10" s="15" vm="326">
        <f ca="1"/>
        <v>99.8</v>
      </c>
      <c r="AC10" s="15" vm="317">
        <f ca="1"/>
        <v>100</v>
      </c>
      <c r="AD10" s="15" vm="321">
        <f ca="1"/>
        <v>99</v>
      </c>
      <c r="AE10" s="15" vm="327">
        <f ca="1"/>
        <v>98.2</v>
      </c>
      <c r="AF10" s="15" vm="328">
        <f ca="1"/>
        <v>97.7</v>
      </c>
      <c r="AG10" s="15" vm="329">
        <f ca="1"/>
        <v>96.9</v>
      </c>
      <c r="AH10" s="15" vm="330">
        <f ca="1"/>
        <v>96.95</v>
      </c>
      <c r="AI10" s="15" vm="331">
        <f ca="1"/>
        <v>94.9</v>
      </c>
      <c r="AJ10" s="15" vm="332">
        <f ca="1"/>
        <v>93.9</v>
      </c>
      <c r="AK10" s="15" vm="333">
        <f ca="1"/>
        <v>97.9</v>
      </c>
      <c r="AL10" s="15" vm="334">
        <f ca="1"/>
        <v>97</v>
      </c>
      <c r="AM10" s="15" vm="335">
        <f ca="1"/>
        <v>94.4</v>
      </c>
      <c r="AN10" s="15" vm="336">
        <f ca="1"/>
        <v>94</v>
      </c>
      <c r="AO10" s="15" vm="337">
        <f ca="1"/>
        <v>95</v>
      </c>
      <c r="AP10" s="15" vm="338">
        <f ca="1"/>
        <v>91.9</v>
      </c>
      <c r="AQ10" s="15" vm="339">
        <f ca="1"/>
        <v>89</v>
      </c>
      <c r="AR10" s="15" vm="340">
        <f ca="1"/>
        <v>90.6</v>
      </c>
      <c r="AS10" s="15" vm="341">
        <f ca="1"/>
        <v>92.8</v>
      </c>
      <c r="AT10" s="15" vm="334">
        <f ca="1"/>
        <v>97</v>
      </c>
      <c r="AU10" s="15" vm="342">
        <f ca="1"/>
        <v>95.9</v>
      </c>
      <c r="AV10" s="15" vm="325">
        <f ca="1"/>
        <v>98</v>
      </c>
      <c r="AW10" s="15" vm="343">
        <f ca="1"/>
        <v>94.5</v>
      </c>
      <c r="AX10" s="15" vm="343">
        <f ca="1"/>
        <v>94.5</v>
      </c>
      <c r="AY10" s="15" vm="344">
        <f ca="1"/>
        <v>96.3</v>
      </c>
      <c r="AZ10" s="15" vm="334">
        <f ca="1"/>
        <v>97</v>
      </c>
      <c r="BA10" s="15" vm="345">
        <f ca="1"/>
        <v>95.6</v>
      </c>
      <c r="BB10" s="15" vm="346">
        <f ca="1"/>
        <v>97.5</v>
      </c>
      <c r="BC10" s="15" vm="347">
        <f ca="1"/>
        <v>98.85</v>
      </c>
      <c r="BD10" s="15" vm="348">
        <f ca="1"/>
        <v>95.8</v>
      </c>
      <c r="BE10" s="15" vm="349">
        <f ca="1"/>
        <v>94.1</v>
      </c>
      <c r="BF10" s="15" vm="337">
        <f ca="1"/>
        <v>95</v>
      </c>
      <c r="BG10" s="15" vm="350">
        <f ca="1"/>
        <v>95.1</v>
      </c>
      <c r="BH10" s="15" vm="351">
        <f ca="1"/>
        <v>95.15</v>
      </c>
      <c r="BI10" s="15" vm="334">
        <f ca="1"/>
        <v>97</v>
      </c>
      <c r="BJ10" s="15" vm="352">
        <f ca="1"/>
        <v>97.8</v>
      </c>
      <c r="BK10" s="15" vm="353">
        <f ca="1"/>
        <v>92.6</v>
      </c>
      <c r="BL10" s="15" vm="354">
        <f ca="1"/>
        <v>92.65</v>
      </c>
      <c r="BM10" s="15" vm="355">
        <f ca="1"/>
        <v>93.45</v>
      </c>
      <c r="BN10" s="15" vm="356">
        <f ca="1"/>
        <v>92.85</v>
      </c>
      <c r="BO10" s="15" vm="357">
        <f ca="1"/>
        <v>96</v>
      </c>
      <c r="BP10" s="15" vm="358">
        <f ca="1"/>
        <v>94.8</v>
      </c>
      <c r="BQ10" s="15" vm="359">
        <f ca="1"/>
        <v>93.5</v>
      </c>
      <c r="BR10" s="15" vm="353">
        <f ca="1"/>
        <v>92.6</v>
      </c>
      <c r="BS10" s="15" vm="360">
        <f ca="1"/>
        <v>91</v>
      </c>
      <c r="BT10" s="15" vm="361">
        <f ca="1"/>
        <v>86.5</v>
      </c>
      <c r="BU10" s="15" vm="362">
        <f ca="1"/>
        <v>88</v>
      </c>
      <c r="BV10" s="15" vm="363">
        <f ca="1"/>
        <v>85.5</v>
      </c>
      <c r="BW10" s="15" vm="364">
        <f ca="1"/>
        <v>86.1</v>
      </c>
      <c r="BX10" s="15" vm="365">
        <f ca="1"/>
        <v>86.4</v>
      </c>
      <c r="BY10" s="15" vm="366">
        <f ca="1"/>
        <v>84.8</v>
      </c>
      <c r="BZ10" s="15" vm="367">
        <f ca="1"/>
        <v>86</v>
      </c>
      <c r="CA10" s="15" vm="367">
        <f ca="1"/>
        <v>86</v>
      </c>
      <c r="CB10" s="15" vm="339">
        <f ca="1"/>
        <v>89</v>
      </c>
      <c r="CC10" s="15" vm="368">
        <f ca="1"/>
        <v>88.9</v>
      </c>
      <c r="CD10" s="15" vm="369">
        <f ca="1"/>
        <v>87.3</v>
      </c>
      <c r="CE10" s="15" vm="370">
        <f ca="1"/>
        <v>87</v>
      </c>
      <c r="CF10" s="15" vm="371">
        <f ca="1"/>
        <v>88.8</v>
      </c>
      <c r="CG10" s="15" vm="339">
        <f ca="1"/>
        <v>89</v>
      </c>
      <c r="CH10" s="15" vm="372">
        <f ca="1"/>
        <v>87.55</v>
      </c>
      <c r="CI10" s="15" vm="373">
        <f ca="1"/>
        <v>90</v>
      </c>
      <c r="CJ10" s="15" vm="374">
        <f ca="1"/>
        <v>88.6</v>
      </c>
      <c r="CK10" s="15" vm="375">
        <f ca="1"/>
        <v>89.5</v>
      </c>
      <c r="CL10" s="15" vm="376">
        <f ca="1"/>
        <v>89.4</v>
      </c>
      <c r="CM10" s="15" vm="339">
        <f ca="1"/>
        <v>89</v>
      </c>
      <c r="CN10" s="15" vm="339">
        <f ca="1"/>
        <v>89</v>
      </c>
      <c r="CO10" s="15" vm="377">
        <f ca="1"/>
        <v>88.75</v>
      </c>
      <c r="CP10" s="15" vm="365">
        <f ca="1"/>
        <v>86.4</v>
      </c>
      <c r="CQ10" s="15" vm="361">
        <f ca="1"/>
        <v>86.5</v>
      </c>
      <c r="CR10" s="15" vm="370">
        <f ca="1"/>
        <v>87</v>
      </c>
      <c r="CS10" s="15" vm="378">
        <f ca="1"/>
        <v>91.8</v>
      </c>
      <c r="CT10" s="15" vm="379">
        <f ca="1"/>
        <v>93</v>
      </c>
      <c r="CU10" s="15" vm="380">
        <f ca="1"/>
        <v>90.05</v>
      </c>
      <c r="CV10" s="15" vm="381">
        <f ca="1"/>
        <v>92</v>
      </c>
      <c r="CW10" s="15" vm="379">
        <f ca="1"/>
        <v>93</v>
      </c>
      <c r="CX10" s="15" vm="336">
        <f ca="1"/>
        <v>94</v>
      </c>
      <c r="CY10" s="15" vm="382">
        <f ca="1"/>
        <v>95.75</v>
      </c>
      <c r="CZ10" s="15" vm="324">
        <f ca="1"/>
        <v>96.5</v>
      </c>
      <c r="DA10" s="15" vm="350">
        <f ca="1"/>
        <v>95.1</v>
      </c>
      <c r="DB10" s="15" vm="383">
        <f ca="1"/>
        <v>94.25</v>
      </c>
      <c r="DC10" s="15" vm="337">
        <f ca="1"/>
        <v>95</v>
      </c>
      <c r="DD10" s="15" vm="384">
        <f ca="1"/>
        <v>95.3</v>
      </c>
      <c r="DE10" s="15" vm="384">
        <f ca="1"/>
        <v>95.3</v>
      </c>
      <c r="DF10" s="15" vm="345">
        <f ca="1"/>
        <v>95.6</v>
      </c>
      <c r="DG10" s="15" vm="379">
        <f ca="1"/>
        <v>93</v>
      </c>
      <c r="DH10" s="15" vm="385">
        <f ca="1"/>
        <v>95.4</v>
      </c>
      <c r="DI10" s="15" vm="348">
        <f ca="1"/>
        <v>95.8</v>
      </c>
      <c r="DJ10" s="15" vm="386">
        <f ca="1"/>
        <v>92.35</v>
      </c>
      <c r="DK10" s="15" vm="332">
        <f ca="1"/>
        <v>93.9</v>
      </c>
      <c r="DL10" s="15" vm="387">
        <f ca="1"/>
        <v>92.9</v>
      </c>
      <c r="DM10" s="15" vm="388">
        <f ca="1"/>
        <v>94.15</v>
      </c>
      <c r="DN10" s="15" vm="330">
        <f ca="1"/>
        <v>96.95</v>
      </c>
      <c r="DO10" s="15" vm="335">
        <f ca="1"/>
        <v>94.4</v>
      </c>
      <c r="DP10" s="15" vm="389">
        <f ca="1"/>
        <v>94.95</v>
      </c>
      <c r="DQ10" s="15" vm="390">
        <f ca="1"/>
        <v>96.15</v>
      </c>
      <c r="DR10" s="15" vm="357">
        <f ca="1"/>
        <v>96</v>
      </c>
      <c r="DS10" s="15" vm="330">
        <f ca="1"/>
        <v>96.95</v>
      </c>
      <c r="DT10" s="15" vm="391">
        <f ca="1"/>
        <v>97.4</v>
      </c>
      <c r="DU10" s="15" vm="337">
        <f ca="1"/>
        <v>95</v>
      </c>
      <c r="DV10" s="15" vm="392">
        <f ca="1"/>
        <v>95.05</v>
      </c>
      <c r="DW10" s="15" vm="393">
        <f ca="1"/>
        <v>96.1</v>
      </c>
      <c r="DX10" s="15" vm="394">
        <f ca="1"/>
        <v>98.25</v>
      </c>
      <c r="DY10" s="15" vm="394">
        <f ca="1"/>
        <v>98.25</v>
      </c>
      <c r="DZ10" s="15" vm="395">
        <f ca="1"/>
        <v>96.8</v>
      </c>
      <c r="EA10" s="15" vm="334">
        <f ca="1"/>
        <v>97</v>
      </c>
      <c r="EB10" s="15" vm="334">
        <f ca="1"/>
        <v>97</v>
      </c>
      <c r="EC10" s="15" vm="357">
        <f ca="1"/>
        <v>96</v>
      </c>
      <c r="ED10" s="15" vm="396">
        <f ca="1"/>
        <v>96.85</v>
      </c>
      <c r="EE10" s="15" vm="397">
        <f ca="1"/>
        <v>93.65</v>
      </c>
      <c r="EF10" s="15" vm="336">
        <f ca="1"/>
        <v>94</v>
      </c>
      <c r="EG10" s="15" vm="398">
        <f ca="1"/>
        <v>93.2</v>
      </c>
      <c r="EH10" s="15" vm="398">
        <f ca="1"/>
        <v>93.2</v>
      </c>
      <c r="EI10" s="15" vm="399">
        <f ca="1"/>
        <v>88.85</v>
      </c>
      <c r="EJ10" s="15" vm="400">
        <f ca="1"/>
        <v>90.3</v>
      </c>
      <c r="EK10" s="15" vm="373">
        <f ca="1"/>
        <v>90</v>
      </c>
      <c r="EL10" s="15" vm="375">
        <f ca="1"/>
        <v>89.5</v>
      </c>
      <c r="EM10" s="15" vm="381">
        <f ca="1"/>
        <v>92</v>
      </c>
      <c r="EN10" s="15" vm="338">
        <f ca="1"/>
        <v>91.9</v>
      </c>
      <c r="EO10" s="15" vm="401">
        <f ca="1"/>
        <v>91.1</v>
      </c>
      <c r="EP10" s="15" vm="402">
        <f ca="1"/>
        <v>91.3</v>
      </c>
      <c r="EQ10" s="15" vm="379">
        <f ca="1"/>
        <v>93</v>
      </c>
      <c r="ER10" s="15" vm="403">
        <f ca="1"/>
        <v>92.95</v>
      </c>
      <c r="ES10" s="15" vm="404">
        <f ca="1"/>
        <v>93.35</v>
      </c>
      <c r="ET10" s="15" vm="381">
        <f ca="1"/>
        <v>92</v>
      </c>
      <c r="EU10" s="15" vm="381">
        <f ca="1"/>
        <v>92</v>
      </c>
      <c r="EV10" s="15" vm="405">
        <f ca="1"/>
        <v>91.5</v>
      </c>
      <c r="EW10" s="15" vm="406">
        <f ca="1"/>
        <v>90.5</v>
      </c>
      <c r="EX10" s="15" vm="378">
        <f ca="1"/>
        <v>91.8</v>
      </c>
      <c r="EY10" s="15" vm="381">
        <f ca="1"/>
        <v>92</v>
      </c>
      <c r="EZ10" s="15" vm="407">
        <f ca="1"/>
        <v>93.4</v>
      </c>
      <c r="FA10" s="15" vm="360">
        <f ca="1"/>
        <v>91</v>
      </c>
      <c r="FB10" s="15" vm="405">
        <f ca="1"/>
        <v>91.5</v>
      </c>
      <c r="FC10" s="15" vm="404">
        <f ca="1"/>
        <v>93.35</v>
      </c>
      <c r="FD10" s="15" vm="408">
        <f ca="1"/>
        <v>93.25</v>
      </c>
      <c r="FE10" s="15" vm="409">
        <f ca="1"/>
        <v>94.3</v>
      </c>
      <c r="FF10" s="15" vm="357">
        <f ca="1"/>
        <v>96</v>
      </c>
      <c r="FG10" s="15" vm="336">
        <f ca="1"/>
        <v>94</v>
      </c>
      <c r="FH10" s="15" vm="388">
        <f ca="1"/>
        <v>94.15</v>
      </c>
      <c r="FI10" s="15" vm="334">
        <f ca="1"/>
        <v>97</v>
      </c>
      <c r="FJ10" s="15" vm="330">
        <f ca="1"/>
        <v>96.95</v>
      </c>
      <c r="FK10" s="15" vm="337">
        <f ca="1"/>
        <v>95</v>
      </c>
      <c r="FL10" s="15" vm="358">
        <f ca="1"/>
        <v>94.8</v>
      </c>
      <c r="FM10" s="15" vm="410">
        <f ca="1"/>
        <v>91.6</v>
      </c>
      <c r="FN10" s="15" vm="332">
        <f ca="1"/>
        <v>93.9</v>
      </c>
      <c r="FO10" s="15" vm="357">
        <f ca="1"/>
        <v>96</v>
      </c>
      <c r="FP10" s="15" vm="411">
        <f ca="1"/>
        <v>95.65</v>
      </c>
      <c r="FQ10" s="15" vm="412">
        <f ca="1"/>
        <v>96.6</v>
      </c>
      <c r="FR10" s="15" vm="348">
        <f ca="1"/>
        <v>95.8</v>
      </c>
      <c r="FS10" s="15" vm="346">
        <f ca="1"/>
        <v>97.5</v>
      </c>
      <c r="FT10" s="15" vm="328">
        <f ca="1"/>
        <v>97.7</v>
      </c>
      <c r="FU10" s="15" vm="352">
        <f ca="1"/>
        <v>97.8</v>
      </c>
      <c r="FV10" s="15" vm="325">
        <f ca="1"/>
        <v>98</v>
      </c>
      <c r="FW10" s="15" vm="321">
        <f ca="1"/>
        <v>99</v>
      </c>
      <c r="FX10" s="15" vm="413">
        <f ca="1"/>
        <v>102.1</v>
      </c>
      <c r="FY10" s="15" vm="414">
        <f ca="1"/>
        <v>102.4</v>
      </c>
      <c r="FZ10" s="15" vm="415">
        <f ca="1"/>
        <v>105.9</v>
      </c>
      <c r="GA10" s="15" vm="416">
        <f ca="1"/>
        <v>104</v>
      </c>
      <c r="GB10" s="15" vm="321">
        <f ca="1"/>
        <v>99</v>
      </c>
      <c r="GC10" s="15" vm="325">
        <f ca="1"/>
        <v>98</v>
      </c>
      <c r="GD10" s="15" vm="417">
        <f ca="1"/>
        <v>102.8</v>
      </c>
      <c r="GE10" s="15" vm="321">
        <f ca="1"/>
        <v>99</v>
      </c>
      <c r="GF10" s="15" vm="318">
        <f ca="1"/>
        <v>98.5</v>
      </c>
      <c r="GG10" s="15" vm="418">
        <f ca="1"/>
        <v>99.1</v>
      </c>
      <c r="GH10" s="15" vm="317">
        <f ca="1"/>
        <v>100</v>
      </c>
      <c r="GI10" s="15" vm="321">
        <f ca="1"/>
        <v>99</v>
      </c>
      <c r="GJ10" s="15" vm="317">
        <f ca="1"/>
        <v>100</v>
      </c>
      <c r="GK10" s="15" vm="419">
        <f ca="1"/>
        <v>99.95</v>
      </c>
      <c r="GL10" s="15" vm="346">
        <f ca="1"/>
        <v>97.5</v>
      </c>
      <c r="GM10" s="15" vm="325">
        <f ca="1"/>
        <v>98</v>
      </c>
      <c r="GN10" s="15" vm="420">
        <f ca="1"/>
        <v>100.5</v>
      </c>
      <c r="GO10" s="15" vm="317">
        <f ca="1"/>
        <v>100</v>
      </c>
      <c r="GP10" s="15" vm="326">
        <f ca="1"/>
        <v>99.8</v>
      </c>
      <c r="GQ10" s="15" vm="321">
        <f ca="1"/>
        <v>99</v>
      </c>
      <c r="GR10" s="15" vm="321">
        <f ca="1"/>
        <v>99</v>
      </c>
      <c r="GS10" s="15" vm="421">
        <f ca="1"/>
        <v>102</v>
      </c>
      <c r="GT10" s="15" vm="325">
        <f ca="1"/>
        <v>98</v>
      </c>
      <c r="GU10" s="15" vm="422">
        <f ca="1"/>
        <v>98.3</v>
      </c>
      <c r="GV10" s="15" vm="326">
        <f ca="1"/>
        <v>99.8</v>
      </c>
      <c r="GW10" s="15" vm="423">
        <f ca="1"/>
        <v>100.6</v>
      </c>
      <c r="GX10" s="15" vm="424">
        <f ca="1"/>
        <v>106</v>
      </c>
      <c r="GY10" s="15" vm="425">
        <f ca="1"/>
        <v>104.5</v>
      </c>
      <c r="GZ10" s="15" vm="426">
        <f ca="1"/>
        <v>101.3</v>
      </c>
      <c r="HA10" s="15" vm="427">
        <f ca="1"/>
        <v>103.1</v>
      </c>
      <c r="HB10" s="15" vm="428">
        <f ca="1"/>
        <v>110</v>
      </c>
      <c r="HC10" s="15" vm="429">
        <f ca="1"/>
        <v>112.4</v>
      </c>
      <c r="HD10" s="15" vm="430">
        <f ca="1"/>
        <v>110.3</v>
      </c>
      <c r="HE10" s="15" vm="431">
        <f ca="1"/>
        <v>113.3</v>
      </c>
      <c r="HF10" s="15" vm="432">
        <f ca="1"/>
        <v>110.5</v>
      </c>
      <c r="HG10" s="15" vm="433">
        <f ca="1"/>
        <v>109.9</v>
      </c>
      <c r="HH10" s="15" vm="428">
        <f ca="1"/>
        <v>110</v>
      </c>
      <c r="HI10" s="15" vm="434">
        <f ca="1"/>
        <v>108.3</v>
      </c>
      <c r="HJ10" s="15" vm="435">
        <f ca="1"/>
        <v>109.2</v>
      </c>
      <c r="HK10" s="15" vm="436">
        <f ca="1"/>
        <v>108.6</v>
      </c>
      <c r="HL10" s="15" vm="437">
        <f ca="1"/>
        <v>110.1</v>
      </c>
      <c r="HM10" s="15" vm="428">
        <f ca="1"/>
        <v>110</v>
      </c>
      <c r="HN10" s="15" vm="438">
        <f ca="1"/>
        <v>105</v>
      </c>
      <c r="HO10" s="15" vm="428">
        <f ca="1"/>
        <v>110</v>
      </c>
      <c r="HP10" s="15" vm="428">
        <f ca="1"/>
        <v>110</v>
      </c>
      <c r="HQ10" s="15" vm="439">
        <f ca="1"/>
        <v>110.4</v>
      </c>
      <c r="HR10" s="15" vm="440">
        <f ca="1"/>
        <v>108</v>
      </c>
      <c r="HS10" s="15" vm="441">
        <f ca="1"/>
        <v>106.9</v>
      </c>
      <c r="HT10" s="15" vm="442">
        <f ca="1"/>
        <v>108.5</v>
      </c>
      <c r="HU10" s="15" vm="443">
        <f ca="1"/>
        <v>106.5</v>
      </c>
      <c r="HV10" s="15" vm="443">
        <f ca="1"/>
        <v>106.5</v>
      </c>
      <c r="HW10" s="15" vm="424">
        <f ca="1"/>
        <v>106</v>
      </c>
      <c r="HX10" s="15" vm="444">
        <f ca="1"/>
        <v>104.3</v>
      </c>
      <c r="HY10" s="15" vm="424">
        <f ca="1"/>
        <v>106</v>
      </c>
      <c r="HZ10" s="15" vm="445">
        <f ca="1"/>
        <v>105.1</v>
      </c>
      <c r="IA10" s="15" vm="446">
        <f ca="1"/>
        <v>105.5</v>
      </c>
      <c r="IB10" s="15" vm="425">
        <f ca="1"/>
        <v>104.5</v>
      </c>
      <c r="IC10" s="15" vm="447">
        <f ca="1"/>
        <v>108.8</v>
      </c>
      <c r="ID10" s="15" vm="416">
        <f ca="1"/>
        <v>104</v>
      </c>
      <c r="IE10" s="15" vm="427">
        <f ca="1"/>
        <v>103.1</v>
      </c>
      <c r="IF10" s="15" vm="427">
        <f ca="1"/>
        <v>103.1</v>
      </c>
      <c r="IG10" s="15" vm="448">
        <f ca="1"/>
        <v>103</v>
      </c>
      <c r="IH10" s="15" vm="449">
        <f ca="1"/>
        <v>109.8</v>
      </c>
      <c r="II10" s="15" vm="416">
        <f ca="1"/>
        <v>104</v>
      </c>
      <c r="IJ10" s="15" vm="450">
        <f ca="1"/>
        <v>104.1</v>
      </c>
      <c r="IK10" s="15" vm="451">
        <f ca="1"/>
        <v>107.9</v>
      </c>
      <c r="IL10" s="15" vm="452">
        <f ca="1"/>
        <v>105.8</v>
      </c>
      <c r="IM10" s="15" vm="442">
        <f ca="1"/>
        <v>108.5</v>
      </c>
      <c r="IN10" s="15" vm="453">
        <f ca="1"/>
        <v>109</v>
      </c>
      <c r="IO10" s="15" vm="440">
        <f ca="1"/>
        <v>108</v>
      </c>
      <c r="IP10" s="15" vm="453">
        <f ca="1"/>
        <v>109</v>
      </c>
      <c r="IQ10" s="15" vm="445">
        <f ca="1"/>
        <v>105.1</v>
      </c>
      <c r="IR10" s="15" vm="454">
        <f ca="1"/>
        <v>103.8</v>
      </c>
      <c r="IS10" s="15" vm="444">
        <f ca="1"/>
        <v>104.3</v>
      </c>
      <c r="IT10" s="15" vm="455">
        <f ca="1"/>
        <v>102.9</v>
      </c>
      <c r="IU10" s="15" vm="456">
        <f ca="1"/>
        <v>101.2</v>
      </c>
      <c r="IV10" s="15" vm="457">
        <f ca="1"/>
        <v>101.5</v>
      </c>
      <c r="IW10" s="15" vm="417">
        <f ca="1"/>
        <v>102.8</v>
      </c>
      <c r="IX10" s="15" vm="458">
        <f ca="1"/>
        <v>103.7</v>
      </c>
      <c r="IY10" s="15" vm="446">
        <f ca="1"/>
        <v>105.5</v>
      </c>
      <c r="IZ10" s="15" vm="457">
        <f ca="1"/>
        <v>101.5</v>
      </c>
      <c r="JA10" s="15" vm="421">
        <f ca="1"/>
        <v>102</v>
      </c>
    </row>
    <row r="11" spans="1:261" s="15" customFormat="1" x14ac:dyDescent="0.35">
      <c r="A11"/>
      <c r="B11"/>
      <c r="C11" s="16" t="e" vm="459">
        <v>#VALUE!</v>
      </c>
      <c r="D11" s="16" t="str">
        <v>Banking Services</v>
      </c>
      <c r="E11" s="16">
        <v>120</v>
      </c>
      <c r="F11" s="37">
        <v>125.5</v>
      </c>
      <c r="G11" s="42">
        <v>15060</v>
      </c>
      <c r="H11" s="31">
        <v>-120</v>
      </c>
      <c r="I11" s="33" cm="1">
        <f t="array" ref="I11">_FV(C11,"Change (%)",TRUE)</f>
        <v>-7.9050000000000006E-3</v>
      </c>
      <c r="J11" s="35">
        <v>96</v>
      </c>
      <c r="K11" s="16"/>
      <c r="M11" s="15" cm="1" vm="460">
        <f t="array" aca="1" ref="M11:JA11" ca="1">TRANSPOSE(_xlfn.STOCKHISTORY(C11, TODAY()-365, TODAY(), 0, 0, 1))</f>
        <v>131.6</v>
      </c>
      <c r="N11" s="15" vm="461">
        <f ca="1"/>
        <v>132</v>
      </c>
      <c r="O11" s="15" vm="462">
        <f ca="1"/>
        <v>133</v>
      </c>
      <c r="P11" s="15" vm="463">
        <f ca="1"/>
        <v>132.69999999999999</v>
      </c>
      <c r="Q11" s="15" vm="464">
        <f ca="1"/>
        <v>132.5</v>
      </c>
      <c r="R11" s="15" vm="465">
        <f ca="1"/>
        <v>131.19999999999999</v>
      </c>
      <c r="S11" s="15" vm="466">
        <f ca="1"/>
        <v>133.4</v>
      </c>
      <c r="T11" s="15" vm="466">
        <f ca="1"/>
        <v>133.4</v>
      </c>
      <c r="U11" s="15" vm="467">
        <f ca="1"/>
        <v>130</v>
      </c>
      <c r="V11" s="15" vm="464">
        <f ca="1"/>
        <v>132.5</v>
      </c>
      <c r="W11" s="15" vm="468">
        <f ca="1"/>
        <v>130.1</v>
      </c>
      <c r="X11" s="15" vm="469">
        <f ca="1"/>
        <v>129</v>
      </c>
      <c r="Y11" s="15" vm="470">
        <f ca="1"/>
        <v>128.5</v>
      </c>
      <c r="Z11" s="15" vm="471">
        <f ca="1"/>
        <v>129.4</v>
      </c>
      <c r="AA11" s="15" vm="472">
        <f ca="1"/>
        <v>129.80000000000001</v>
      </c>
      <c r="AB11" s="15" vm="464">
        <f ca="1"/>
        <v>132.5</v>
      </c>
      <c r="AC11" s="15" vm="473">
        <f ca="1"/>
        <v>135</v>
      </c>
      <c r="AD11" s="15" vm="473">
        <f ca="1"/>
        <v>135</v>
      </c>
      <c r="AE11" s="15" vm="462">
        <f ca="1"/>
        <v>133</v>
      </c>
      <c r="AF11" s="15" vm="474">
        <f ca="1"/>
        <v>131</v>
      </c>
      <c r="AG11" s="15" vm="475">
        <f ca="1"/>
        <v>128.4</v>
      </c>
      <c r="AH11" s="15" vm="476">
        <f ca="1"/>
        <v>132.6</v>
      </c>
      <c r="AI11" s="15" vm="467">
        <f ca="1"/>
        <v>130</v>
      </c>
      <c r="AJ11" s="15" vm="477">
        <f ca="1"/>
        <v>128</v>
      </c>
      <c r="AK11" s="15" vm="478">
        <f ca="1"/>
        <v>127.8</v>
      </c>
      <c r="AL11" s="15" vm="469">
        <f ca="1"/>
        <v>129</v>
      </c>
      <c r="AM11" s="15" vm="477">
        <f ca="1"/>
        <v>128</v>
      </c>
      <c r="AN11" s="15" vm="469">
        <f ca="1"/>
        <v>129</v>
      </c>
      <c r="AO11" s="15" vm="469">
        <f ca="1"/>
        <v>129</v>
      </c>
      <c r="AP11" s="15" vm="479">
        <f ca="1"/>
        <v>126.7</v>
      </c>
      <c r="AQ11" s="15" vm="480">
        <f ca="1"/>
        <v>125.2</v>
      </c>
      <c r="AR11" s="15" vm="481">
        <f ca="1"/>
        <v>126</v>
      </c>
      <c r="AS11" s="15" vm="482">
        <f ca="1"/>
        <v>126.5</v>
      </c>
      <c r="AT11" s="15" vm="483">
        <f ca="1"/>
        <v>127</v>
      </c>
      <c r="AU11" s="15" vm="484">
        <f ca="1"/>
        <v>131.80000000000001</v>
      </c>
      <c r="AV11" s="15" vm="485">
        <f ca="1"/>
        <v>128.9</v>
      </c>
      <c r="AW11" s="15" vm="486">
        <f ca="1"/>
        <v>126.8</v>
      </c>
      <c r="AX11" s="15" vm="487">
        <f ca="1"/>
        <v>123.5</v>
      </c>
      <c r="AY11" s="15" vm="488">
        <f ca="1"/>
        <v>122.7</v>
      </c>
      <c r="AZ11" s="15" vm="489">
        <f ca="1"/>
        <v>123.2</v>
      </c>
      <c r="BA11" s="15" vm="490">
        <f ca="1"/>
        <v>127.3</v>
      </c>
      <c r="BB11" s="15" vm="468">
        <f ca="1"/>
        <v>130.1</v>
      </c>
      <c r="BC11" s="15" vm="466">
        <f ca="1"/>
        <v>133.4</v>
      </c>
      <c r="BD11" s="15" vm="491">
        <f ca="1"/>
        <v>131.9</v>
      </c>
      <c r="BE11" s="15" vm="492">
        <f ca="1"/>
        <v>128.1</v>
      </c>
      <c r="BF11" s="15" vm="470">
        <f ca="1"/>
        <v>128.5</v>
      </c>
      <c r="BG11" s="15" vm="469">
        <f ca="1"/>
        <v>129</v>
      </c>
      <c r="BH11" s="15" vm="493">
        <f ca="1"/>
        <v>128.30000000000001</v>
      </c>
      <c r="BI11" s="15" vm="469">
        <f ca="1"/>
        <v>129</v>
      </c>
      <c r="BJ11" s="15" vm="472">
        <f ca="1"/>
        <v>129.80000000000001</v>
      </c>
      <c r="BK11" s="15" vm="481">
        <f ca="1"/>
        <v>126</v>
      </c>
      <c r="BL11" s="15" vm="494">
        <f ca="1"/>
        <v>124.7</v>
      </c>
      <c r="BM11" s="15" vm="495">
        <f ca="1"/>
        <v>124.4</v>
      </c>
      <c r="BN11" s="15" vm="496">
        <f ca="1"/>
        <v>121.3</v>
      </c>
      <c r="BO11" s="15" vm="497">
        <f ca="1"/>
        <v>123.8</v>
      </c>
      <c r="BP11" s="15" vm="498">
        <f ca="1"/>
        <v>121</v>
      </c>
      <c r="BQ11" s="15" vm="499">
        <f ca="1"/>
        <v>122.8</v>
      </c>
      <c r="BR11" s="15" vm="500">
        <f ca="1"/>
        <v>123</v>
      </c>
      <c r="BS11" s="15" vm="501">
        <f ca="1"/>
        <v>120</v>
      </c>
      <c r="BT11" s="15" vm="502">
        <f ca="1"/>
        <v>116.5</v>
      </c>
      <c r="BU11" s="15" vm="503">
        <f ca="1"/>
        <v>117.8</v>
      </c>
      <c r="BV11" s="15" vm="504">
        <f ca="1"/>
        <v>118.1</v>
      </c>
      <c r="BW11" s="15" vm="502">
        <f ca="1"/>
        <v>116.5</v>
      </c>
      <c r="BX11" s="15" vm="505">
        <f ca="1"/>
        <v>114.3</v>
      </c>
      <c r="BY11" s="15" vm="432">
        <f ca="1"/>
        <v>110.5</v>
      </c>
      <c r="BZ11" s="15" vm="506">
        <f ca="1"/>
        <v>112.1</v>
      </c>
      <c r="CA11" s="15" vm="507">
        <f ca="1"/>
        <v>115.5</v>
      </c>
      <c r="CB11" s="15" vm="508">
        <f ca="1"/>
        <v>118.7</v>
      </c>
      <c r="CC11" s="15" vm="509">
        <f ca="1"/>
        <v>119.5</v>
      </c>
      <c r="CD11" s="15" vm="510">
        <f ca="1"/>
        <v>116.3</v>
      </c>
      <c r="CE11" s="15" vm="511">
        <f ca="1"/>
        <v>118.8</v>
      </c>
      <c r="CF11" s="15" vm="512">
        <f ca="1"/>
        <v>119.8</v>
      </c>
      <c r="CG11" s="15" vm="513">
        <f ca="1"/>
        <v>122</v>
      </c>
      <c r="CH11" s="15" vm="514">
        <f ca="1"/>
        <v>119.9</v>
      </c>
      <c r="CI11" s="15" vm="500">
        <f ca="1"/>
        <v>123</v>
      </c>
      <c r="CJ11" s="15" vm="515">
        <f ca="1"/>
        <v>120.7</v>
      </c>
      <c r="CK11" s="15" vm="498">
        <f ca="1"/>
        <v>121</v>
      </c>
      <c r="CL11" s="15" vm="516">
        <f ca="1"/>
        <v>117.5</v>
      </c>
      <c r="CM11" s="15" vm="517">
        <f ca="1"/>
        <v>118</v>
      </c>
      <c r="CN11" s="15" vm="498">
        <f ca="1"/>
        <v>121</v>
      </c>
      <c r="CO11" s="15" vm="518">
        <f ca="1"/>
        <v>121.2</v>
      </c>
      <c r="CP11" s="15" vm="519">
        <f ca="1"/>
        <v>115.6</v>
      </c>
      <c r="CQ11" s="15" vm="520">
        <f ca="1"/>
        <v>114</v>
      </c>
      <c r="CR11" s="15" vm="521">
        <f ca="1"/>
        <v>117</v>
      </c>
      <c r="CS11" s="15" vm="522">
        <f ca="1"/>
        <v>119.4</v>
      </c>
      <c r="CT11" s="15" vm="509">
        <f ca="1"/>
        <v>119.5</v>
      </c>
      <c r="CU11" s="15" vm="523">
        <f ca="1"/>
        <v>113.8</v>
      </c>
      <c r="CV11" s="15" vm="524">
        <f ca="1"/>
        <v>112.6</v>
      </c>
      <c r="CW11" s="15" vm="525">
        <f ca="1"/>
        <v>117.3</v>
      </c>
      <c r="CX11" s="15" vm="508">
        <f ca="1"/>
        <v>118.7</v>
      </c>
      <c r="CY11" s="15" vm="526">
        <f ca="1"/>
        <v>116.9</v>
      </c>
      <c r="CZ11" s="15" vm="527">
        <f ca="1"/>
        <v>117.9</v>
      </c>
      <c r="DA11" s="15" vm="528">
        <f ca="1"/>
        <v>115</v>
      </c>
      <c r="DB11" s="15" vm="529">
        <f ca="1"/>
        <v>112.8</v>
      </c>
      <c r="DC11" s="15" vm="530">
        <f ca="1"/>
        <v>115.9</v>
      </c>
      <c r="DD11" s="15" vm="531">
        <f ca="1"/>
        <v>118.3</v>
      </c>
      <c r="DE11" s="15" vm="501">
        <f ca="1"/>
        <v>120</v>
      </c>
      <c r="DF11" s="15" vm="532">
        <f ca="1"/>
        <v>125.4</v>
      </c>
      <c r="DG11" s="15" vm="533">
        <f ca="1"/>
        <v>128.19999999999999</v>
      </c>
      <c r="DH11" s="15" vm="534">
        <f ca="1"/>
        <v>127.6</v>
      </c>
      <c r="DI11" s="15" vm="535">
        <f ca="1"/>
        <v>129.30000000000001</v>
      </c>
      <c r="DJ11" s="15" vm="482">
        <f ca="1"/>
        <v>126.5</v>
      </c>
      <c r="DK11" s="15" vm="536">
        <f ca="1"/>
        <v>125</v>
      </c>
      <c r="DL11" s="15" vm="483">
        <f ca="1"/>
        <v>127</v>
      </c>
      <c r="DM11" s="15" vm="537">
        <f ca="1"/>
        <v>128.80000000000001</v>
      </c>
      <c r="DN11" s="15" vm="538">
        <f ca="1"/>
        <v>131.5</v>
      </c>
      <c r="DO11" s="15" vm="539">
        <f ca="1"/>
        <v>131.4</v>
      </c>
      <c r="DP11" s="15" vm="537">
        <f ca="1"/>
        <v>128.80000000000001</v>
      </c>
      <c r="DQ11" s="15" vm="540">
        <f ca="1"/>
        <v>130.5</v>
      </c>
      <c r="DR11" s="15" vm="478">
        <f ca="1"/>
        <v>127.8</v>
      </c>
      <c r="DS11" s="15" vm="467">
        <f ca="1"/>
        <v>130</v>
      </c>
      <c r="DT11" s="15" vm="477">
        <f ca="1"/>
        <v>128</v>
      </c>
      <c r="DU11" s="15" vm="541">
        <f ca="1"/>
        <v>124.2</v>
      </c>
      <c r="DV11" s="15" vm="536">
        <f ca="1"/>
        <v>125</v>
      </c>
      <c r="DW11" s="15" vm="481">
        <f ca="1"/>
        <v>126</v>
      </c>
      <c r="DX11" s="15" vm="477">
        <f ca="1"/>
        <v>128</v>
      </c>
      <c r="DY11" s="15" vm="542">
        <f ca="1"/>
        <v>129.9</v>
      </c>
      <c r="DZ11" s="15" vm="543">
        <f ca="1"/>
        <v>125.1</v>
      </c>
      <c r="EA11" s="15" vm="544">
        <f ca="1"/>
        <v>122.5</v>
      </c>
      <c r="EB11" s="15" vm="545">
        <f ca="1"/>
        <v>120.4</v>
      </c>
      <c r="EC11" s="15" vm="546">
        <f ca="1"/>
        <v>120.5</v>
      </c>
      <c r="ED11" s="15" vm="547">
        <f ca="1"/>
        <v>123.1</v>
      </c>
      <c r="EE11" s="15" vm="546">
        <f ca="1"/>
        <v>120.5</v>
      </c>
      <c r="EF11" s="15" vm="499">
        <f ca="1"/>
        <v>122.8</v>
      </c>
      <c r="EG11" s="15" vm="512">
        <f ca="1"/>
        <v>119.8</v>
      </c>
      <c r="EH11" s="15" vm="512">
        <f ca="1"/>
        <v>119.8</v>
      </c>
      <c r="EI11" s="15" vm="528">
        <f ca="1"/>
        <v>115</v>
      </c>
      <c r="EJ11" s="15" vm="548">
        <f ca="1"/>
        <v>111.2</v>
      </c>
      <c r="EK11" s="15" vm="549">
        <f ca="1"/>
        <v>114.1</v>
      </c>
      <c r="EL11" s="15" vm="550">
        <f ca="1"/>
        <v>111.5</v>
      </c>
      <c r="EM11" s="15" vm="551">
        <f ca="1"/>
        <v>111.4</v>
      </c>
      <c r="EN11" s="15" vm="552">
        <f ca="1"/>
        <v>113</v>
      </c>
      <c r="EO11" s="15" vm="530">
        <f ca="1"/>
        <v>115.9</v>
      </c>
      <c r="EP11" s="15" vm="553">
        <f ca="1"/>
        <v>114.4</v>
      </c>
      <c r="EQ11" s="15" vm="429">
        <f ca="1"/>
        <v>112.4</v>
      </c>
      <c r="ER11" s="15" vm="554">
        <f ca="1"/>
        <v>111.1</v>
      </c>
      <c r="ES11" s="15" vm="555">
        <f ca="1"/>
        <v>114.8</v>
      </c>
      <c r="ET11" s="15" vm="556">
        <f ca="1"/>
        <v>116</v>
      </c>
      <c r="EU11" s="15" vm="517">
        <f ca="1"/>
        <v>118</v>
      </c>
      <c r="EV11" s="15" vm="501">
        <f ca="1"/>
        <v>120</v>
      </c>
      <c r="EW11" s="15" vm="517">
        <f ca="1"/>
        <v>118</v>
      </c>
      <c r="EX11" s="15" vm="500">
        <f ca="1"/>
        <v>123</v>
      </c>
      <c r="EY11" s="15" vm="500">
        <f ca="1"/>
        <v>123</v>
      </c>
      <c r="EZ11" s="15" vm="544">
        <f ca="1"/>
        <v>122.5</v>
      </c>
      <c r="FA11" s="15" vm="557">
        <f ca="1"/>
        <v>118.6</v>
      </c>
      <c r="FB11" s="15" vm="498">
        <f ca="1"/>
        <v>121</v>
      </c>
      <c r="FC11" s="15" vm="500">
        <f ca="1"/>
        <v>123</v>
      </c>
      <c r="FD11" s="15" vm="497">
        <f ca="1"/>
        <v>123.8</v>
      </c>
      <c r="FE11" s="15" vm="483">
        <f ca="1"/>
        <v>127</v>
      </c>
      <c r="FF11" s="15" vm="490">
        <f ca="1"/>
        <v>127.3</v>
      </c>
      <c r="FG11" s="15" vm="558">
        <f ca="1"/>
        <v>129.19999999999999</v>
      </c>
      <c r="FH11" s="15" vm="486">
        <f ca="1"/>
        <v>126.8</v>
      </c>
      <c r="FI11" s="15" vm="483">
        <f ca="1"/>
        <v>127</v>
      </c>
      <c r="FJ11" s="15" vm="467">
        <f ca="1"/>
        <v>130</v>
      </c>
      <c r="FK11" s="15" vm="559">
        <f ca="1"/>
        <v>133.5</v>
      </c>
      <c r="FL11" s="15" vm="461">
        <f ca="1"/>
        <v>132</v>
      </c>
      <c r="FM11" s="15" vm="560">
        <f ca="1"/>
        <v>132.80000000000001</v>
      </c>
      <c r="FN11" s="15" vm="466">
        <f ca="1"/>
        <v>133.4</v>
      </c>
      <c r="FO11" s="15" vm="561">
        <f ca="1"/>
        <v>134.1</v>
      </c>
      <c r="FP11" s="15" vm="562">
        <f ca="1"/>
        <v>134</v>
      </c>
      <c r="FQ11" s="15" vm="469">
        <f ca="1"/>
        <v>129</v>
      </c>
      <c r="FR11" s="15" vm="470">
        <f ca="1"/>
        <v>128.5</v>
      </c>
      <c r="FS11" s="15" vm="485">
        <f ca="1"/>
        <v>128.9</v>
      </c>
      <c r="FT11" s="15" vm="469">
        <f ca="1"/>
        <v>129</v>
      </c>
      <c r="FU11" s="15" vm="467">
        <f ca="1"/>
        <v>130</v>
      </c>
      <c r="FV11" s="15" vm="563">
        <f ca="1"/>
        <v>129.5</v>
      </c>
      <c r="FW11" s="15" vm="560">
        <f ca="1"/>
        <v>132.80000000000001</v>
      </c>
      <c r="FX11" s="15" vm="538">
        <f ca="1"/>
        <v>131.5</v>
      </c>
      <c r="FY11" s="15" vm="474">
        <f ca="1"/>
        <v>131</v>
      </c>
      <c r="FZ11" s="15" vm="468">
        <f ca="1"/>
        <v>130.1</v>
      </c>
      <c r="GA11" s="15" vm="467">
        <f ca="1"/>
        <v>130</v>
      </c>
      <c r="GB11" s="15" vm="533">
        <f ca="1"/>
        <v>128.19999999999999</v>
      </c>
      <c r="GC11" s="15" vm="483">
        <f ca="1"/>
        <v>127</v>
      </c>
      <c r="GD11" s="15" vm="460">
        <f ca="1"/>
        <v>131.6</v>
      </c>
      <c r="GE11" s="15" vm="469">
        <f ca="1"/>
        <v>129</v>
      </c>
      <c r="GF11" s="15" vm="469">
        <f ca="1"/>
        <v>129</v>
      </c>
      <c r="GG11" s="15" vm="564">
        <f ca="1"/>
        <v>110.7</v>
      </c>
      <c r="GH11" s="15" vm="565">
        <f ca="1"/>
        <v>112.5</v>
      </c>
      <c r="GI11" s="15" vm="566">
        <f ca="1"/>
        <v>113.6</v>
      </c>
      <c r="GJ11" s="15" vm="432">
        <f ca="1"/>
        <v>110.5</v>
      </c>
      <c r="GK11" s="15" vm="567">
        <f ca="1"/>
        <v>107.2</v>
      </c>
      <c r="GL11" s="15" vm="568">
        <f ca="1"/>
        <v>107.8</v>
      </c>
      <c r="GM11" s="15" vm="569">
        <f ca="1"/>
        <v>107.4</v>
      </c>
      <c r="GN11" s="15" vm="453">
        <f ca="1"/>
        <v>109</v>
      </c>
      <c r="GO11" s="15" vm="440">
        <f ca="1"/>
        <v>108</v>
      </c>
      <c r="GP11" s="15" vm="570">
        <f ca="1"/>
        <v>106.8</v>
      </c>
      <c r="GQ11" s="15" vm="415">
        <f ca="1"/>
        <v>105.9</v>
      </c>
      <c r="GR11" s="15" vm="415">
        <f ca="1"/>
        <v>105.9</v>
      </c>
      <c r="GS11" s="15" vm="571">
        <f ca="1"/>
        <v>105.7</v>
      </c>
      <c r="GT11" s="15" vm="451">
        <f ca="1"/>
        <v>107.9</v>
      </c>
      <c r="GU11" s="15" vm="550">
        <f ca="1"/>
        <v>111.5</v>
      </c>
      <c r="GV11" s="15" vm="520">
        <f ca="1"/>
        <v>114</v>
      </c>
      <c r="GW11" s="15" vm="572">
        <f ca="1"/>
        <v>111</v>
      </c>
      <c r="GX11" s="15" vm="429">
        <f ca="1"/>
        <v>112.4</v>
      </c>
      <c r="GY11" s="15" vm="573">
        <f ca="1"/>
        <v>110.9</v>
      </c>
      <c r="GZ11" s="15" vm="433">
        <f ca="1"/>
        <v>109.9</v>
      </c>
      <c r="HA11" s="15" vm="520">
        <f ca="1"/>
        <v>114</v>
      </c>
      <c r="HB11" s="15" vm="574">
        <f ca="1"/>
        <v>119</v>
      </c>
      <c r="HC11" s="15" vm="575">
        <f ca="1"/>
        <v>125.5</v>
      </c>
      <c r="HD11" s="15" vm="576">
        <f ca="1"/>
        <v>124.5</v>
      </c>
      <c r="HE11" s="15" vm="577">
        <f ca="1"/>
        <v>123.6</v>
      </c>
      <c r="HF11" s="15" vm="488">
        <f ca="1"/>
        <v>122.7</v>
      </c>
      <c r="HG11" s="15" vm="500">
        <f ca="1"/>
        <v>123</v>
      </c>
      <c r="HH11" s="15" vm="544">
        <f ca="1"/>
        <v>122.5</v>
      </c>
      <c r="HI11" s="15" vm="578">
        <f ca="1"/>
        <v>122.4</v>
      </c>
      <c r="HJ11" s="15" vm="513">
        <f ca="1"/>
        <v>122</v>
      </c>
      <c r="HK11" s="15" vm="513">
        <f ca="1"/>
        <v>122</v>
      </c>
      <c r="HL11" s="15" vm="513">
        <f ca="1"/>
        <v>122</v>
      </c>
      <c r="HM11" s="15" vm="500">
        <f ca="1"/>
        <v>123</v>
      </c>
      <c r="HN11" s="15" vm="499">
        <f ca="1"/>
        <v>122.8</v>
      </c>
      <c r="HO11" s="15" vm="480">
        <f ca="1"/>
        <v>125.2</v>
      </c>
      <c r="HP11" s="15" vm="575">
        <f ca="1"/>
        <v>125.5</v>
      </c>
      <c r="HQ11" s="15" vm="481">
        <f ca="1"/>
        <v>126</v>
      </c>
      <c r="HR11" s="15" vm="536">
        <f ca="1"/>
        <v>125</v>
      </c>
      <c r="HS11" s="15" vm="579">
        <f ca="1"/>
        <v>124</v>
      </c>
      <c r="HT11" s="15" vm="481">
        <f ca="1"/>
        <v>126</v>
      </c>
      <c r="HU11" s="15" vm="536">
        <f ca="1"/>
        <v>125</v>
      </c>
      <c r="HV11" s="15" vm="575">
        <f ca="1"/>
        <v>125.5</v>
      </c>
      <c r="HW11" s="15" vm="580">
        <f ca="1"/>
        <v>126.4</v>
      </c>
      <c r="HX11" s="15" vm="575">
        <f ca="1"/>
        <v>125.5</v>
      </c>
      <c r="HY11" s="15" vm="575">
        <f ca="1"/>
        <v>125.5</v>
      </c>
      <c r="HZ11" s="15" vm="541">
        <f ca="1"/>
        <v>124.2</v>
      </c>
      <c r="IA11" s="15" vm="536">
        <f ca="1"/>
        <v>125</v>
      </c>
      <c r="IB11" s="15" vm="576">
        <f ca="1"/>
        <v>124.5</v>
      </c>
      <c r="IC11" s="15" vm="581">
        <f ca="1"/>
        <v>123.9</v>
      </c>
      <c r="ID11" s="15" vm="579">
        <f ca="1"/>
        <v>124</v>
      </c>
      <c r="IE11" s="15" vm="579">
        <f ca="1"/>
        <v>124</v>
      </c>
      <c r="IF11" s="15" vm="579">
        <f ca="1"/>
        <v>124</v>
      </c>
      <c r="IG11" s="15" vm="582">
        <f ca="1"/>
        <v>124.1</v>
      </c>
      <c r="IH11" s="15" vm="583">
        <f ca="1"/>
        <v>123.4</v>
      </c>
      <c r="II11" s="15" vm="579">
        <f ca="1"/>
        <v>124</v>
      </c>
      <c r="IJ11" s="15" vm="536">
        <f ca="1"/>
        <v>125</v>
      </c>
      <c r="IK11" s="15" vm="584">
        <f ca="1"/>
        <v>125.8</v>
      </c>
      <c r="IL11" s="15" vm="483">
        <f ca="1"/>
        <v>127</v>
      </c>
      <c r="IM11" s="15" vm="585">
        <f ca="1"/>
        <v>127.5</v>
      </c>
      <c r="IN11" s="15" vm="477">
        <f ca="1"/>
        <v>128</v>
      </c>
      <c r="IO11" s="15" vm="493">
        <f ca="1"/>
        <v>128.30000000000001</v>
      </c>
      <c r="IP11" s="15" vm="541">
        <f ca="1"/>
        <v>124.2</v>
      </c>
      <c r="IQ11" s="15" vm="513">
        <f ca="1"/>
        <v>122</v>
      </c>
      <c r="IR11" s="15" vm="522">
        <f ca="1"/>
        <v>119.4</v>
      </c>
      <c r="IS11" s="15" vm="586">
        <f ca="1"/>
        <v>124.3</v>
      </c>
      <c r="IT11" s="15" vm="587">
        <f ca="1"/>
        <v>121.5</v>
      </c>
      <c r="IU11" s="15" vm="534">
        <f ca="1"/>
        <v>127.6</v>
      </c>
      <c r="IV11" s="15" vm="587">
        <f ca="1"/>
        <v>121.5</v>
      </c>
      <c r="IW11" s="15" vm="579">
        <f ca="1"/>
        <v>124</v>
      </c>
      <c r="IX11" s="15" vm="588">
        <f ca="1"/>
        <v>126.2</v>
      </c>
      <c r="IY11" s="15" vm="579">
        <f ca="1"/>
        <v>124</v>
      </c>
      <c r="IZ11" s="15" vm="483">
        <f ca="1"/>
        <v>127</v>
      </c>
      <c r="JA11" s="15" vm="482">
        <f ca="1"/>
        <v>126.5</v>
      </c>
    </row>
    <row r="12" spans="1:261" s="15" customFormat="1" x14ac:dyDescent="0.35">
      <c r="A12"/>
      <c r="B12"/>
      <c r="C12" s="16" t="e" vm="589">
        <v>#VALUE!</v>
      </c>
      <c r="D12" s="16" t="str">
        <v>Telecommunications Services</v>
      </c>
      <c r="E12" s="16">
        <v>10</v>
      </c>
      <c r="F12" s="37">
        <v>1850</v>
      </c>
      <c r="G12" s="42">
        <v>18500</v>
      </c>
      <c r="H12" s="31">
        <v>290</v>
      </c>
      <c r="I12" s="33" cm="1">
        <f t="array" ref="I12">_FV(C12,"Change (%)",TRUE)</f>
        <v>1.5925000000000002E-2</v>
      </c>
      <c r="J12" s="35">
        <v>10</v>
      </c>
      <c r="K12" s="16"/>
      <c r="M12" s="15" cm="1" vm="590">
        <f t="array" aca="1" ref="M12:JA12" ca="1">TRANSPOSE(_xlfn.STOCKHISTORY(C12, TODAY()-365, TODAY(), 0, 0, 1))</f>
        <v>2622</v>
      </c>
      <c r="N12" s="15" vm="591">
        <f ca="1"/>
        <v>2580</v>
      </c>
      <c r="O12" s="15" vm="591">
        <f ca="1"/>
        <v>2580</v>
      </c>
      <c r="P12" s="15" vm="592">
        <f ca="1"/>
        <v>2540</v>
      </c>
      <c r="Q12" s="15" vm="593">
        <f ca="1"/>
        <v>2520</v>
      </c>
      <c r="R12" s="15" vm="594">
        <f ca="1"/>
        <v>2498</v>
      </c>
      <c r="S12" s="15" vm="595">
        <f ca="1"/>
        <v>2420</v>
      </c>
      <c r="T12" s="15" vm="596">
        <f ca="1"/>
        <v>2432</v>
      </c>
      <c r="U12" s="15" vm="597">
        <f ca="1"/>
        <v>2354</v>
      </c>
      <c r="V12" s="15" vm="598">
        <f ca="1"/>
        <v>2480</v>
      </c>
      <c r="W12" s="15" vm="599">
        <f ca="1"/>
        <v>2470</v>
      </c>
      <c r="X12" s="15" vm="595">
        <f ca="1"/>
        <v>2420</v>
      </c>
      <c r="Y12" s="15" vm="600">
        <f ca="1"/>
        <v>2448</v>
      </c>
      <c r="Z12" s="15" vm="601">
        <f ca="1"/>
        <v>2424</v>
      </c>
      <c r="AA12" s="15" vm="602">
        <f ca="1"/>
        <v>2472</v>
      </c>
      <c r="AB12" s="15" vm="603">
        <f ca="1"/>
        <v>2536</v>
      </c>
      <c r="AC12" s="15" vm="604">
        <f ca="1"/>
        <v>2514</v>
      </c>
      <c r="AD12" s="15" vm="605">
        <f ca="1"/>
        <v>2430</v>
      </c>
      <c r="AE12" s="15" vm="606">
        <f ca="1"/>
        <v>2438</v>
      </c>
      <c r="AF12" s="15" vm="607">
        <f ca="1"/>
        <v>2446</v>
      </c>
      <c r="AG12" s="15" vm="608">
        <f ca="1"/>
        <v>2348</v>
      </c>
      <c r="AH12" s="15" vm="595">
        <f ca="1"/>
        <v>2420</v>
      </c>
      <c r="AI12" s="15" vm="609">
        <f ca="1"/>
        <v>2270</v>
      </c>
      <c r="AJ12" s="15" vm="610">
        <f ca="1"/>
        <v>2274</v>
      </c>
      <c r="AK12" s="15" vm="611">
        <f ca="1"/>
        <v>2222</v>
      </c>
      <c r="AL12" s="15" vm="612">
        <f ca="1"/>
        <v>2388</v>
      </c>
      <c r="AM12" s="15" vm="613">
        <f ca="1"/>
        <v>2464</v>
      </c>
      <c r="AN12" s="15" vm="614">
        <f ca="1"/>
        <v>2370</v>
      </c>
      <c r="AO12" s="15" vm="612">
        <f ca="1"/>
        <v>2388</v>
      </c>
      <c r="AP12" s="15" vm="615">
        <f ca="1"/>
        <v>2338</v>
      </c>
      <c r="AQ12" s="15" vm="616">
        <f ca="1"/>
        <v>2200</v>
      </c>
      <c r="AR12" s="15" vm="617">
        <f ca="1"/>
        <v>2280</v>
      </c>
      <c r="AS12" s="15" vm="618">
        <f ca="1"/>
        <v>2408</v>
      </c>
      <c r="AT12" s="15" vm="619">
        <f ca="1"/>
        <v>2458</v>
      </c>
      <c r="AU12" s="15" vm="594">
        <f ca="1"/>
        <v>2498</v>
      </c>
      <c r="AV12" s="15" vm="620">
        <f ca="1"/>
        <v>2506</v>
      </c>
      <c r="AW12" s="15" vm="621">
        <f ca="1"/>
        <v>2550</v>
      </c>
      <c r="AX12" s="15" vm="622">
        <f ca="1"/>
        <v>2530</v>
      </c>
      <c r="AY12" s="15" vm="623">
        <f ca="1"/>
        <v>2544</v>
      </c>
      <c r="AZ12" s="15" vm="624">
        <f ca="1"/>
        <v>2560</v>
      </c>
      <c r="BA12" s="15" vm="625">
        <f ca="1"/>
        <v>2524</v>
      </c>
      <c r="BB12" s="15" vm="626">
        <f ca="1"/>
        <v>2588</v>
      </c>
      <c r="BC12" s="15" vm="627">
        <f ca="1"/>
        <v>2428</v>
      </c>
      <c r="BD12" s="15" vm="628">
        <f ca="1"/>
        <v>2404</v>
      </c>
      <c r="BE12" s="15" vm="629">
        <f ca="1"/>
        <v>2350</v>
      </c>
      <c r="BF12" s="15" vm="630">
        <f ca="1"/>
        <v>2328</v>
      </c>
      <c r="BG12" s="15" vm="631">
        <f ca="1"/>
        <v>2364</v>
      </c>
      <c r="BH12" s="15" vm="632">
        <f ca="1"/>
        <v>2394</v>
      </c>
      <c r="BI12" s="15" vm="633">
        <f ca="1"/>
        <v>2444</v>
      </c>
      <c r="BJ12" s="15" vm="634">
        <f ca="1"/>
        <v>2400</v>
      </c>
      <c r="BK12" s="15" vm="631">
        <f ca="1"/>
        <v>2364</v>
      </c>
      <c r="BL12" s="15" vm="630">
        <f ca="1"/>
        <v>2328</v>
      </c>
      <c r="BM12" s="15" vm="635">
        <f ca="1"/>
        <v>2298</v>
      </c>
      <c r="BN12" s="15" vm="636">
        <f ca="1"/>
        <v>2266</v>
      </c>
      <c r="BO12" s="15" vm="637">
        <f ca="1"/>
        <v>2240</v>
      </c>
      <c r="BP12" s="15" vm="638">
        <f ca="1"/>
        <v>2220</v>
      </c>
      <c r="BQ12" s="15" vm="639">
        <f ca="1"/>
        <v>2092</v>
      </c>
      <c r="BR12" s="15" vm="640">
        <f ca="1"/>
        <v>2100</v>
      </c>
      <c r="BS12" s="15" vm="640">
        <f ca="1"/>
        <v>2100</v>
      </c>
      <c r="BT12" s="15" vm="641">
        <f ca="1"/>
        <v>2080</v>
      </c>
      <c r="BU12" s="15" vm="642">
        <f ca="1"/>
        <v>2150</v>
      </c>
      <c r="BV12" s="15" vm="643">
        <f ca="1"/>
        <v>2160</v>
      </c>
      <c r="BW12" s="15" vm="617">
        <f ca="1"/>
        <v>2280</v>
      </c>
      <c r="BX12" s="15" vm="617">
        <f ca="1"/>
        <v>2280</v>
      </c>
      <c r="BY12" s="15" vm="644">
        <f ca="1"/>
        <v>2268</v>
      </c>
      <c r="BZ12" s="15" vm="645">
        <f ca="1"/>
        <v>2180</v>
      </c>
      <c r="CA12" s="15" vm="616">
        <f ca="1"/>
        <v>2200</v>
      </c>
      <c r="CB12" s="15" vm="646">
        <f ca="1"/>
        <v>2226</v>
      </c>
      <c r="CC12" s="15" vm="637">
        <f ca="1"/>
        <v>2240</v>
      </c>
      <c r="CD12" s="15" vm="637">
        <f ca="1"/>
        <v>2240</v>
      </c>
      <c r="CE12" s="15" vm="647">
        <f ca="1"/>
        <v>2294</v>
      </c>
      <c r="CF12" s="15" vm="648">
        <f ca="1"/>
        <v>2276</v>
      </c>
      <c r="CG12" s="15" vm="649">
        <f ca="1"/>
        <v>2252</v>
      </c>
      <c r="CH12" s="15" vm="650">
        <f ca="1"/>
        <v>2250</v>
      </c>
      <c r="CI12" s="15" vm="647">
        <f ca="1"/>
        <v>2294</v>
      </c>
      <c r="CJ12" s="15" vm="609">
        <f ca="1"/>
        <v>2270</v>
      </c>
      <c r="CK12" s="15" vm="649">
        <f ca="1"/>
        <v>2252</v>
      </c>
      <c r="CL12" s="15" vm="651">
        <f ca="1"/>
        <v>2242</v>
      </c>
      <c r="CM12" s="15" vm="652">
        <f ca="1"/>
        <v>2246</v>
      </c>
      <c r="CN12" s="15" vm="653">
        <f ca="1"/>
        <v>2208</v>
      </c>
      <c r="CO12" s="15" vm="654">
        <f ca="1"/>
        <v>2190</v>
      </c>
      <c r="CP12" s="15" vm="655">
        <f ca="1"/>
        <v>2130</v>
      </c>
      <c r="CQ12" s="15" vm="656">
        <f ca="1"/>
        <v>2128</v>
      </c>
      <c r="CR12" s="15" vm="640">
        <f ca="1"/>
        <v>2100</v>
      </c>
      <c r="CS12" s="15" vm="657">
        <f ca="1"/>
        <v>2070</v>
      </c>
      <c r="CT12" s="15" vm="658">
        <f ca="1"/>
        <v>2062</v>
      </c>
      <c r="CU12" s="15" vm="659">
        <f ca="1"/>
        <v>2020</v>
      </c>
      <c r="CV12" s="15" vm="660">
        <f ca="1"/>
        <v>2056</v>
      </c>
      <c r="CW12" s="15" vm="657">
        <f ca="1"/>
        <v>2070</v>
      </c>
      <c r="CX12" s="15" vm="661">
        <f ca="1"/>
        <v>2060</v>
      </c>
      <c r="CY12" s="15" vm="662">
        <f ca="1"/>
        <v>2010</v>
      </c>
      <c r="CZ12" s="15" vm="657">
        <f ca="1"/>
        <v>2070</v>
      </c>
      <c r="DA12" s="15" vm="663">
        <f ca="1"/>
        <v>2032</v>
      </c>
      <c r="DB12" s="15" vm="664">
        <f ca="1"/>
        <v>2050</v>
      </c>
      <c r="DC12" s="15" vm="654">
        <f ca="1"/>
        <v>2190</v>
      </c>
      <c r="DD12" s="15" vm="637">
        <f ca="1"/>
        <v>2240</v>
      </c>
      <c r="DE12" s="15" vm="665">
        <f ca="1"/>
        <v>2320</v>
      </c>
      <c r="DF12" s="15" vm="647">
        <f ca="1"/>
        <v>2294</v>
      </c>
      <c r="DG12" s="15" vm="666">
        <f ca="1"/>
        <v>2332</v>
      </c>
      <c r="DH12" s="15" vm="667">
        <f ca="1"/>
        <v>2366</v>
      </c>
      <c r="DI12" s="15" vm="668">
        <f ca="1"/>
        <v>2360</v>
      </c>
      <c r="DJ12" s="15" vm="669">
        <f ca="1"/>
        <v>2300</v>
      </c>
      <c r="DK12" s="15" vm="669">
        <f ca="1"/>
        <v>2300</v>
      </c>
      <c r="DL12" s="15" vm="670">
        <f ca="1"/>
        <v>2264</v>
      </c>
      <c r="DM12" s="15" vm="644">
        <f ca="1"/>
        <v>2268</v>
      </c>
      <c r="DN12" s="15" vm="638">
        <f ca="1"/>
        <v>2220</v>
      </c>
      <c r="DO12" s="15" vm="616">
        <f ca="1"/>
        <v>2200</v>
      </c>
      <c r="DP12" s="15" vm="671">
        <f ca="1"/>
        <v>2098</v>
      </c>
      <c r="DQ12" s="15" vm="672">
        <f ca="1"/>
        <v>2140</v>
      </c>
      <c r="DR12" s="15" vm="673">
        <f ca="1"/>
        <v>2194</v>
      </c>
      <c r="DS12" s="15" vm="674">
        <f ca="1"/>
        <v>2184</v>
      </c>
      <c r="DT12" s="15" vm="675">
        <f ca="1"/>
        <v>2168</v>
      </c>
      <c r="DU12" s="15" vm="676">
        <f ca="1"/>
        <v>2146</v>
      </c>
      <c r="DV12" s="15" vm="677">
        <f ca="1"/>
        <v>2124</v>
      </c>
      <c r="DW12" s="15" vm="678">
        <f ca="1"/>
        <v>2090</v>
      </c>
      <c r="DX12" s="15" vm="655">
        <f ca="1"/>
        <v>2130</v>
      </c>
      <c r="DY12" s="15" vm="672">
        <f ca="1"/>
        <v>2140</v>
      </c>
      <c r="DZ12" s="15" vm="679">
        <f ca="1"/>
        <v>2170</v>
      </c>
      <c r="EA12" s="15" vm="680">
        <f ca="1"/>
        <v>2178</v>
      </c>
      <c r="EB12" s="15" vm="681">
        <f ca="1"/>
        <v>2118</v>
      </c>
      <c r="EC12" s="15" vm="672">
        <f ca="1"/>
        <v>2140</v>
      </c>
      <c r="ED12" s="15" vm="645">
        <f ca="1"/>
        <v>2180</v>
      </c>
      <c r="EE12" s="15" vm="655">
        <f ca="1"/>
        <v>2130</v>
      </c>
      <c r="EF12" s="15" vm="682">
        <f ca="1"/>
        <v>2142</v>
      </c>
      <c r="EG12" s="15" vm="683">
        <f ca="1"/>
        <v>2174</v>
      </c>
      <c r="EH12" s="15" vm="683">
        <f ca="1"/>
        <v>2174</v>
      </c>
      <c r="EI12" s="15" vm="680">
        <f ca="1"/>
        <v>2178</v>
      </c>
      <c r="EJ12" s="15" vm="684">
        <f ca="1"/>
        <v>2110</v>
      </c>
      <c r="EK12" s="15" vm="685">
        <f ca="1"/>
        <v>2084</v>
      </c>
      <c r="EL12" s="15" vm="686">
        <f ca="1"/>
        <v>2030</v>
      </c>
      <c r="EM12" s="15" vm="687">
        <f ca="1"/>
        <v>1998</v>
      </c>
      <c r="EN12" s="15" vm="642">
        <f ca="1"/>
        <v>2150</v>
      </c>
      <c r="EO12" s="15" vm="688">
        <f ca="1"/>
        <v>2218</v>
      </c>
      <c r="EP12" s="15" vm="616">
        <f ca="1"/>
        <v>2200</v>
      </c>
      <c r="EQ12" s="15" vm="643">
        <f ca="1"/>
        <v>2160</v>
      </c>
      <c r="ER12" s="15" vm="679">
        <f ca="1"/>
        <v>2170</v>
      </c>
      <c r="ES12" s="15" vm="689">
        <f ca="1"/>
        <v>2230</v>
      </c>
      <c r="ET12" s="15" vm="638">
        <f ca="1"/>
        <v>2220</v>
      </c>
      <c r="EU12" s="15" vm="679">
        <f ca="1"/>
        <v>2170</v>
      </c>
      <c r="EV12" s="15" vm="616">
        <f ca="1"/>
        <v>2200</v>
      </c>
      <c r="EW12" s="15" vm="616">
        <f ca="1"/>
        <v>2200</v>
      </c>
      <c r="EX12" s="15" vm="690">
        <f ca="1"/>
        <v>2306</v>
      </c>
      <c r="EY12" s="15" vm="634">
        <f ca="1"/>
        <v>2400</v>
      </c>
      <c r="EZ12" s="15" vm="691">
        <f ca="1"/>
        <v>2478</v>
      </c>
      <c r="FA12" s="15" vm="692">
        <f ca="1"/>
        <v>2330</v>
      </c>
      <c r="FB12" s="15" vm="693">
        <f ca="1"/>
        <v>2296</v>
      </c>
      <c r="FC12" s="15" vm="615">
        <f ca="1"/>
        <v>2338</v>
      </c>
      <c r="FD12" s="15" vm="694">
        <f ca="1"/>
        <v>2310</v>
      </c>
      <c r="FE12" s="15" vm="665">
        <f ca="1"/>
        <v>2320</v>
      </c>
      <c r="FF12" s="15" vm="695">
        <f ca="1"/>
        <v>2322</v>
      </c>
      <c r="FG12" s="15" vm="689">
        <f ca="1"/>
        <v>2230</v>
      </c>
      <c r="FH12" s="15" vm="696">
        <f ca="1"/>
        <v>2260</v>
      </c>
      <c r="FI12" s="15" vm="669">
        <f ca="1"/>
        <v>2300</v>
      </c>
      <c r="FJ12" s="15" vm="697">
        <f ca="1"/>
        <v>2304</v>
      </c>
      <c r="FK12" s="15" vm="609">
        <f ca="1"/>
        <v>2270</v>
      </c>
      <c r="FL12" s="15" vm="635">
        <f ca="1"/>
        <v>2298</v>
      </c>
      <c r="FM12" s="15" vm="698">
        <f ca="1"/>
        <v>2292</v>
      </c>
      <c r="FN12" s="15" vm="669">
        <f ca="1"/>
        <v>2300</v>
      </c>
      <c r="FO12" s="15" vm="699">
        <f ca="1"/>
        <v>2212</v>
      </c>
      <c r="FP12" s="15" vm="689">
        <f ca="1"/>
        <v>2230</v>
      </c>
      <c r="FQ12" s="15" vm="611">
        <f ca="1"/>
        <v>2222</v>
      </c>
      <c r="FR12" s="15" vm="611">
        <f ca="1"/>
        <v>2222</v>
      </c>
      <c r="FS12" s="15" vm="700">
        <f ca="1"/>
        <v>2214</v>
      </c>
      <c r="FT12" s="15" vm="701">
        <f ca="1"/>
        <v>2224</v>
      </c>
      <c r="FU12" s="15" vm="611">
        <f ca="1"/>
        <v>2222</v>
      </c>
      <c r="FV12" s="15" vm="702">
        <f ca="1"/>
        <v>2210</v>
      </c>
      <c r="FW12" s="15" vm="702">
        <f ca="1"/>
        <v>2210</v>
      </c>
      <c r="FX12" s="15" vm="637">
        <f ca="1"/>
        <v>2240</v>
      </c>
      <c r="FY12" s="15" vm="703">
        <f ca="1"/>
        <v>2284</v>
      </c>
      <c r="FZ12" s="15" vm="669">
        <f ca="1"/>
        <v>2300</v>
      </c>
      <c r="GA12" s="15" vm="629">
        <f ca="1"/>
        <v>2350</v>
      </c>
      <c r="GB12" s="15" vm="617">
        <f ca="1"/>
        <v>2280</v>
      </c>
      <c r="GC12" s="15" vm="654">
        <f ca="1"/>
        <v>2190</v>
      </c>
      <c r="GD12" s="15" vm="704">
        <f ca="1"/>
        <v>2202</v>
      </c>
      <c r="GE12" s="15" vm="705">
        <f ca="1"/>
        <v>2182</v>
      </c>
      <c r="GF12" s="15" vm="643">
        <f ca="1"/>
        <v>2160</v>
      </c>
      <c r="GG12" s="15" vm="642">
        <f ca="1"/>
        <v>2150</v>
      </c>
      <c r="GH12" s="15" vm="706">
        <f ca="1"/>
        <v>2158</v>
      </c>
      <c r="GI12" s="15" vm="701">
        <f ca="1"/>
        <v>2224</v>
      </c>
      <c r="GJ12" s="15" vm="707">
        <f ca="1"/>
        <v>2196</v>
      </c>
      <c r="GK12" s="15" vm="657">
        <f ca="1"/>
        <v>2070</v>
      </c>
      <c r="GL12" s="15" vm="642">
        <f ca="1"/>
        <v>2150</v>
      </c>
      <c r="GM12" s="15" vm="645">
        <f ca="1"/>
        <v>2180</v>
      </c>
      <c r="GN12" s="15" vm="702">
        <f ca="1"/>
        <v>2210</v>
      </c>
      <c r="GO12" s="15" vm="708">
        <f ca="1"/>
        <v>2198</v>
      </c>
      <c r="GP12" s="15" vm="673">
        <f ca="1"/>
        <v>2194</v>
      </c>
      <c r="GQ12" s="15" vm="675">
        <f ca="1"/>
        <v>2168</v>
      </c>
      <c r="GR12" s="15" vm="709">
        <f ca="1"/>
        <v>2236</v>
      </c>
      <c r="GS12" s="15" vm="645">
        <f ca="1"/>
        <v>2180</v>
      </c>
      <c r="GT12" s="15" vm="638">
        <f ca="1"/>
        <v>2220</v>
      </c>
      <c r="GU12" s="15" vm="688">
        <f ca="1"/>
        <v>2218</v>
      </c>
      <c r="GV12" s="15" vm="710">
        <f ca="1"/>
        <v>2164</v>
      </c>
      <c r="GW12" s="15" vm="711">
        <f ca="1"/>
        <v>2126</v>
      </c>
      <c r="GX12" s="15" vm="712">
        <f ca="1"/>
        <v>2132</v>
      </c>
      <c r="GY12" s="15" vm="713">
        <f ca="1"/>
        <v>2114</v>
      </c>
      <c r="GZ12" s="15" vm="661">
        <f ca="1"/>
        <v>2060</v>
      </c>
      <c r="HA12" s="15" vm="661">
        <f ca="1"/>
        <v>2060</v>
      </c>
      <c r="HB12" s="15" vm="671">
        <f ca="1"/>
        <v>2098</v>
      </c>
      <c r="HC12" s="15" vm="714">
        <f ca="1"/>
        <v>2102</v>
      </c>
      <c r="HD12" s="15" vm="715">
        <f ca="1"/>
        <v>2074</v>
      </c>
      <c r="HE12" s="15" vm="716">
        <f ca="1"/>
        <v>2120</v>
      </c>
      <c r="HF12" s="15" vm="717">
        <f ca="1"/>
        <v>2156</v>
      </c>
      <c r="HG12" s="15" vm="641">
        <f ca="1"/>
        <v>2080</v>
      </c>
      <c r="HH12" s="15" vm="718">
        <f ca="1"/>
        <v>2042</v>
      </c>
      <c r="HI12" s="15" vm="716">
        <f ca="1"/>
        <v>2120</v>
      </c>
      <c r="HJ12" s="15" vm="642">
        <f ca="1"/>
        <v>2150</v>
      </c>
      <c r="HK12" s="15" vm="676">
        <f ca="1"/>
        <v>2146</v>
      </c>
      <c r="HL12" s="15" vm="719">
        <f ca="1"/>
        <v>2152</v>
      </c>
      <c r="HM12" s="15" vm="643">
        <f ca="1"/>
        <v>2160</v>
      </c>
      <c r="HN12" s="15" vm="659">
        <f ca="1"/>
        <v>2020</v>
      </c>
      <c r="HO12" s="15" vm="642">
        <f ca="1"/>
        <v>2150</v>
      </c>
      <c r="HP12" s="15" vm="679">
        <f ca="1"/>
        <v>2170</v>
      </c>
      <c r="HQ12" s="15" vm="656">
        <f ca="1"/>
        <v>2128</v>
      </c>
      <c r="HR12" s="15" vm="642">
        <f ca="1"/>
        <v>2150</v>
      </c>
      <c r="HS12" s="15" vm="713">
        <f ca="1"/>
        <v>2114</v>
      </c>
      <c r="HT12" s="15" vm="678">
        <f ca="1"/>
        <v>2090</v>
      </c>
      <c r="HU12" s="15" vm="641">
        <f ca="1"/>
        <v>2080</v>
      </c>
      <c r="HV12" s="15" vm="720">
        <f ca="1"/>
        <v>2016</v>
      </c>
      <c r="HW12" s="15" vm="721">
        <f ca="1"/>
        <v>2000</v>
      </c>
      <c r="HX12" s="15" vm="722">
        <f ca="1"/>
        <v>1990</v>
      </c>
      <c r="HY12" s="15" vm="723">
        <f ca="1"/>
        <v>1979</v>
      </c>
      <c r="HZ12" s="15" vm="724">
        <f ca="1"/>
        <v>1970</v>
      </c>
      <c r="IA12" s="15" vm="725">
        <f ca="1"/>
        <v>2040</v>
      </c>
      <c r="IB12" s="15" vm="659">
        <f ca="1"/>
        <v>2020</v>
      </c>
      <c r="IC12" s="15" vm="722">
        <f ca="1"/>
        <v>1990</v>
      </c>
      <c r="ID12" s="15" vm="726">
        <f ca="1"/>
        <v>1939</v>
      </c>
      <c r="IE12" s="15" vm="727">
        <f ca="1"/>
        <v>1920</v>
      </c>
      <c r="IF12" s="15" vm="727">
        <f ca="1"/>
        <v>1920</v>
      </c>
      <c r="IG12" s="15" vm="728">
        <f ca="1"/>
        <v>1871</v>
      </c>
      <c r="IH12" s="15" vm="729">
        <f ca="1"/>
        <v>1775</v>
      </c>
      <c r="II12" s="15" vm="730">
        <f ca="1"/>
        <v>1808</v>
      </c>
      <c r="IJ12" s="15" vm="731">
        <f ca="1"/>
        <v>1807</v>
      </c>
      <c r="IK12" s="15" vm="732">
        <f ca="1"/>
        <v>1850</v>
      </c>
      <c r="IL12" s="15" vm="733">
        <f ca="1"/>
        <v>1874</v>
      </c>
      <c r="IM12" s="15" vm="732">
        <f ca="1"/>
        <v>1850</v>
      </c>
      <c r="IN12" s="15" vm="734">
        <f ca="1"/>
        <v>1839</v>
      </c>
      <c r="IO12" s="15" vm="735">
        <f ca="1"/>
        <v>1800</v>
      </c>
      <c r="IP12" s="15" vm="736">
        <f ca="1"/>
        <v>1820</v>
      </c>
      <c r="IQ12" s="15" vm="735">
        <f ca="1"/>
        <v>1800</v>
      </c>
      <c r="IR12" s="15" vm="737">
        <f ca="1"/>
        <v>1777</v>
      </c>
      <c r="IS12" s="15" vm="738">
        <f ca="1"/>
        <v>1758</v>
      </c>
      <c r="IT12" s="15" vm="739">
        <f ca="1"/>
        <v>1730</v>
      </c>
      <c r="IU12" s="15" vm="740">
        <f ca="1"/>
        <v>1740</v>
      </c>
      <c r="IV12" s="15" vm="741">
        <f ca="1"/>
        <v>1745</v>
      </c>
      <c r="IW12" s="15" vm="742">
        <f ca="1"/>
        <v>1816</v>
      </c>
      <c r="IX12" s="15" vm="743">
        <f ca="1"/>
        <v>1838</v>
      </c>
      <c r="IY12" s="15" vm="744">
        <f ca="1"/>
        <v>1848</v>
      </c>
      <c r="IZ12" s="15" vm="732">
        <f ca="1"/>
        <v>1850</v>
      </c>
      <c r="JA12" s="15" vm="745">
        <f ca="1"/>
        <v>1821</v>
      </c>
    </row>
    <row r="13" spans="1:261" s="15" customFormat="1" x14ac:dyDescent="0.35">
      <c r="A13"/>
      <c r="B13"/>
      <c r="C13" s="16" t="e" vm="746">
        <v>#VALUE!</v>
      </c>
      <c r="D13" s="16" t="str">
        <v>Real Estate Operations</v>
      </c>
      <c r="E13" s="16">
        <v>500</v>
      </c>
      <c r="F13" s="37">
        <v>14.98</v>
      </c>
      <c r="G13" s="42">
        <v>7490</v>
      </c>
      <c r="H13" s="31">
        <v>259.99999999999977</v>
      </c>
      <c r="I13" s="33" cm="1">
        <f t="array" ref="I13">_FV(C13,"Change (%)",TRUE)</f>
        <v>3.5961E-2</v>
      </c>
      <c r="J13" s="35">
        <v>240</v>
      </c>
      <c r="K13" s="16"/>
      <c r="M13" s="15" cm="1" vm="747">
        <f t="array" aca="1" ref="M13:JA13" ca="1">TRANSPOSE(_xlfn.STOCKHISTORY(C13, TODAY()-365, TODAY(), 0, 0, 1))</f>
        <v>20.399999999999999</v>
      </c>
      <c r="N13" s="15" vm="748">
        <f ca="1"/>
        <v>20</v>
      </c>
      <c r="O13" s="15" vm="749">
        <f ca="1"/>
        <v>20.5</v>
      </c>
      <c r="P13" s="15" vm="749">
        <f ca="1"/>
        <v>20.5</v>
      </c>
      <c r="Q13" s="15" vm="750">
        <f ca="1"/>
        <v>20.3</v>
      </c>
      <c r="R13" s="15" vm="751">
        <f ca="1"/>
        <v>20.100000000000001</v>
      </c>
      <c r="S13" s="15" vm="747">
        <f ca="1"/>
        <v>20.399999999999999</v>
      </c>
      <c r="T13" s="15" vm="752">
        <f ca="1"/>
        <v>20.350000000000001</v>
      </c>
      <c r="U13" s="15" vm="753">
        <f ca="1"/>
        <v>19.8</v>
      </c>
      <c r="V13" s="15" vm="754">
        <f ca="1"/>
        <v>20.25</v>
      </c>
      <c r="W13" s="15" vm="748">
        <f ca="1"/>
        <v>20</v>
      </c>
      <c r="X13" s="15" vm="748">
        <f ca="1"/>
        <v>20</v>
      </c>
      <c r="Y13" s="15" vm="748">
        <f ca="1"/>
        <v>20</v>
      </c>
      <c r="Z13" s="15" vm="755">
        <f ca="1"/>
        <v>19.899999999999999</v>
      </c>
      <c r="AA13" s="15" vm="755">
        <f ca="1"/>
        <v>19.899999999999999</v>
      </c>
      <c r="AB13" s="15" vm="755">
        <f ca="1"/>
        <v>19.899999999999999</v>
      </c>
      <c r="AC13" s="15" vm="756">
        <f ca="1"/>
        <v>19.84</v>
      </c>
      <c r="AD13" s="15" vm="757">
        <f ca="1"/>
        <v>19.96</v>
      </c>
      <c r="AE13" s="15" vm="755">
        <f ca="1"/>
        <v>19.899999999999999</v>
      </c>
      <c r="AF13" s="15" vm="758">
        <f ca="1"/>
        <v>19.82</v>
      </c>
      <c r="AG13" s="15" vm="753">
        <f ca="1"/>
        <v>19.8</v>
      </c>
      <c r="AH13" s="15" vm="759">
        <f ca="1"/>
        <v>19.78</v>
      </c>
      <c r="AI13" s="15" vm="760">
        <f ca="1"/>
        <v>19.12</v>
      </c>
      <c r="AJ13" s="15" vm="761">
        <f ca="1"/>
        <v>19.100000000000001</v>
      </c>
      <c r="AK13" s="15" vm="762">
        <f ca="1"/>
        <v>19.18</v>
      </c>
      <c r="AL13" s="15" vm="763">
        <f ca="1"/>
        <v>19.940000000000001</v>
      </c>
      <c r="AM13" s="15" vm="764">
        <f ca="1"/>
        <v>19.5</v>
      </c>
      <c r="AN13" s="15" vm="765">
        <f ca="1"/>
        <v>18.7</v>
      </c>
      <c r="AO13" s="15" vm="766">
        <f ca="1"/>
        <v>18.8</v>
      </c>
      <c r="AP13" s="15" vm="767">
        <f ca="1"/>
        <v>18.54</v>
      </c>
      <c r="AQ13" s="15" vm="768">
        <f ca="1"/>
        <v>18</v>
      </c>
      <c r="AR13" s="15" vm="769">
        <f ca="1"/>
        <v>18.100000000000001</v>
      </c>
      <c r="AS13" s="15" vm="769">
        <f ca="1"/>
        <v>18.100000000000001</v>
      </c>
      <c r="AT13" s="15" vm="770">
        <f ca="1"/>
        <v>18.48</v>
      </c>
      <c r="AU13" s="15" vm="771">
        <f ca="1"/>
        <v>18.440000000000001</v>
      </c>
      <c r="AV13" s="15" vm="765">
        <f ca="1"/>
        <v>18.7</v>
      </c>
      <c r="AW13" s="15" vm="772">
        <f ca="1"/>
        <v>18.78</v>
      </c>
      <c r="AX13" s="15" vm="771">
        <f ca="1"/>
        <v>18.440000000000001</v>
      </c>
      <c r="AY13" s="15" vm="773">
        <f ca="1"/>
        <v>18.46</v>
      </c>
      <c r="AZ13" s="15" vm="774">
        <f ca="1"/>
        <v>18.68</v>
      </c>
      <c r="BA13" s="15" vm="775">
        <f ca="1"/>
        <v>18.739999999999998</v>
      </c>
      <c r="BB13" s="15" vm="776">
        <f ca="1"/>
        <v>19</v>
      </c>
      <c r="BC13" s="15" vm="777">
        <f ca="1"/>
        <v>19.399999999999999</v>
      </c>
      <c r="BD13" s="15" vm="778">
        <f ca="1"/>
        <v>19.46</v>
      </c>
      <c r="BE13" s="15" vm="779">
        <f ca="1"/>
        <v>19.48</v>
      </c>
      <c r="BF13" s="15" vm="780">
        <f ca="1"/>
        <v>19.079999999999998</v>
      </c>
      <c r="BG13" s="15" vm="777">
        <f ca="1"/>
        <v>19.399999999999999</v>
      </c>
      <c r="BH13" s="15" vm="781">
        <f ca="1"/>
        <v>19.3</v>
      </c>
      <c r="BI13" s="15" vm="782">
        <f ca="1"/>
        <v>19.14</v>
      </c>
      <c r="BJ13" s="15" vm="783">
        <f ca="1"/>
        <v>18.899999999999999</v>
      </c>
      <c r="BK13" s="15" vm="784">
        <f ca="1"/>
        <v>18.600000000000001</v>
      </c>
      <c r="BL13" s="15" vm="785">
        <f ca="1"/>
        <v>17.8</v>
      </c>
      <c r="BM13" s="15" vm="785">
        <f ca="1"/>
        <v>17.8</v>
      </c>
      <c r="BN13" s="15" vm="786">
        <f ca="1"/>
        <v>17.5</v>
      </c>
      <c r="BO13" s="15" vm="786">
        <f ca="1"/>
        <v>17.5</v>
      </c>
      <c r="BP13" s="15" vm="787">
        <f ca="1"/>
        <v>17.100000000000001</v>
      </c>
      <c r="BQ13" s="15" vm="788">
        <f ca="1"/>
        <v>17.3</v>
      </c>
      <c r="BR13" s="15" vm="789">
        <f ca="1"/>
        <v>17</v>
      </c>
      <c r="BS13" s="15" vm="790">
        <f ca="1"/>
        <v>16.34</v>
      </c>
      <c r="BT13" s="15" vm="791">
        <f ca="1"/>
        <v>16.5</v>
      </c>
      <c r="BU13" s="15" vm="788">
        <f ca="1"/>
        <v>17.3</v>
      </c>
      <c r="BV13" s="15" vm="792">
        <f ca="1"/>
        <v>16.84</v>
      </c>
      <c r="BW13" s="15" vm="793">
        <f ca="1"/>
        <v>17.28</v>
      </c>
      <c r="BX13" s="15" vm="794">
        <f ca="1"/>
        <v>17.739999999999998</v>
      </c>
      <c r="BY13" s="15" vm="795">
        <f ca="1"/>
        <v>17.239999999999998</v>
      </c>
      <c r="BZ13" s="15" vm="788">
        <f ca="1"/>
        <v>17.3</v>
      </c>
      <c r="CA13" s="15" vm="792">
        <f ca="1"/>
        <v>16.84</v>
      </c>
      <c r="CB13" s="15" vm="793">
        <f ca="1"/>
        <v>17.28</v>
      </c>
      <c r="CC13" s="15" vm="796">
        <f ca="1"/>
        <v>17.98</v>
      </c>
      <c r="CD13" s="15" vm="797">
        <f ca="1"/>
        <v>18.28</v>
      </c>
      <c r="CE13" s="15" vm="785">
        <f ca="1"/>
        <v>17.8</v>
      </c>
      <c r="CF13" s="15" vm="798">
        <f ca="1"/>
        <v>17.72</v>
      </c>
      <c r="CG13" s="15" vm="799">
        <f ca="1"/>
        <v>17.14</v>
      </c>
      <c r="CH13" s="15" vm="800">
        <f ca="1"/>
        <v>17.440000000000001</v>
      </c>
      <c r="CI13" s="15" vm="801">
        <f ca="1"/>
        <v>16.82</v>
      </c>
      <c r="CJ13" s="15" vm="802">
        <f ca="1"/>
        <v>16.399999999999999</v>
      </c>
      <c r="CK13" s="15" vm="803">
        <f ca="1"/>
        <v>16.88</v>
      </c>
      <c r="CL13" s="15" vm="789">
        <f ca="1"/>
        <v>17</v>
      </c>
      <c r="CM13" s="15" vm="804">
        <f ca="1"/>
        <v>16.899999999999999</v>
      </c>
      <c r="CN13" s="15" vm="805">
        <f ca="1"/>
        <v>16.96</v>
      </c>
      <c r="CO13" s="15" vm="806">
        <f ca="1"/>
        <v>16.940000000000001</v>
      </c>
      <c r="CP13" s="15" vm="804">
        <f ca="1"/>
        <v>16.899999999999999</v>
      </c>
      <c r="CQ13" s="15" vm="807">
        <f ca="1"/>
        <v>16.7</v>
      </c>
      <c r="CR13" s="15" vm="808">
        <f ca="1"/>
        <v>16.600000000000001</v>
      </c>
      <c r="CS13" s="15" vm="795">
        <f ca="1"/>
        <v>17.239999999999998</v>
      </c>
      <c r="CT13" s="15" vm="789">
        <f ca="1"/>
        <v>17</v>
      </c>
      <c r="CU13" s="15" vm="793">
        <f ca="1"/>
        <v>17.28</v>
      </c>
      <c r="CV13" s="15" vm="809">
        <f ca="1"/>
        <v>17.899999999999999</v>
      </c>
      <c r="CW13" s="15" vm="785">
        <f ca="1"/>
        <v>17.8</v>
      </c>
      <c r="CX13" s="15" vm="809">
        <f ca="1"/>
        <v>17.899999999999999</v>
      </c>
      <c r="CY13" s="15" vm="789">
        <f ca="1"/>
        <v>17</v>
      </c>
      <c r="CZ13" s="15" vm="810">
        <f ca="1"/>
        <v>17.7</v>
      </c>
      <c r="DA13" s="15" vm="811">
        <f ca="1"/>
        <v>17.88</v>
      </c>
      <c r="DB13" s="15" vm="794">
        <f ca="1"/>
        <v>17.739999999999998</v>
      </c>
      <c r="DC13" s="15" vm="781">
        <f ca="1"/>
        <v>19.3</v>
      </c>
      <c r="DD13" s="15" vm="766">
        <f ca="1"/>
        <v>18.8</v>
      </c>
      <c r="DE13" s="15" vm="812">
        <f ca="1"/>
        <v>19.059999999999999</v>
      </c>
      <c r="DF13" s="15" vm="781">
        <f ca="1"/>
        <v>19.3</v>
      </c>
      <c r="DG13" s="15" vm="813">
        <f ca="1"/>
        <v>19.86</v>
      </c>
      <c r="DH13" s="15" vm="764">
        <f ca="1"/>
        <v>19.5</v>
      </c>
      <c r="DI13" s="15" vm="755">
        <f ca="1"/>
        <v>19.899999999999999</v>
      </c>
      <c r="DJ13" s="15" vm="764">
        <f ca="1"/>
        <v>19.5</v>
      </c>
      <c r="DK13" s="15" vm="814">
        <f ca="1"/>
        <v>19.28</v>
      </c>
      <c r="DL13" s="15" vm="815">
        <f ca="1"/>
        <v>19.32</v>
      </c>
      <c r="DM13" s="15" vm="816">
        <f ca="1"/>
        <v>19.22</v>
      </c>
      <c r="DN13" s="15" vm="817">
        <f ca="1"/>
        <v>19.2</v>
      </c>
      <c r="DO13" s="15" vm="817">
        <f ca="1"/>
        <v>19.2</v>
      </c>
      <c r="DP13" s="15" vm="766">
        <f ca="1"/>
        <v>18.8</v>
      </c>
      <c r="DQ13" s="15" vm="818">
        <f ca="1"/>
        <v>18.3</v>
      </c>
      <c r="DR13" s="15" vm="819">
        <f ca="1"/>
        <v>18.96</v>
      </c>
      <c r="DS13" s="15" vm="819">
        <f ca="1"/>
        <v>18.96</v>
      </c>
      <c r="DT13" s="15" vm="761">
        <f ca="1"/>
        <v>19.100000000000001</v>
      </c>
      <c r="DU13" s="15" vm="820">
        <f ca="1"/>
        <v>18.5</v>
      </c>
      <c r="DV13" s="15" vm="766">
        <f ca="1"/>
        <v>18.8</v>
      </c>
      <c r="DW13" s="15" vm="821">
        <f ca="1"/>
        <v>18.72</v>
      </c>
      <c r="DX13" s="15" vm="765">
        <f ca="1"/>
        <v>18.7</v>
      </c>
      <c r="DY13" s="15" vm="774">
        <f ca="1"/>
        <v>18.68</v>
      </c>
      <c r="DZ13" s="15" vm="817">
        <f ca="1"/>
        <v>19.2</v>
      </c>
      <c r="EA13" s="15" vm="784">
        <f ca="1"/>
        <v>18.600000000000001</v>
      </c>
      <c r="EB13" s="15" vm="769">
        <f ca="1"/>
        <v>18.100000000000001</v>
      </c>
      <c r="EC13" s="15" vm="810">
        <f ca="1"/>
        <v>17.7</v>
      </c>
      <c r="ED13" s="15" vm="822">
        <f ca="1"/>
        <v>17.48</v>
      </c>
      <c r="EE13" s="15" vm="823">
        <f ca="1"/>
        <v>16.72</v>
      </c>
      <c r="EF13" s="15" vm="802">
        <f ca="1"/>
        <v>16.399999999999999</v>
      </c>
      <c r="EG13" s="15" vm="824">
        <f ca="1"/>
        <v>16.28</v>
      </c>
      <c r="EH13" s="15" vm="824">
        <f ca="1"/>
        <v>16.28</v>
      </c>
      <c r="EI13" s="15" vm="825">
        <f ca="1"/>
        <v>15.98</v>
      </c>
      <c r="EJ13" s="15" vm="825">
        <f ca="1"/>
        <v>15.98</v>
      </c>
      <c r="EK13" s="15" vm="826">
        <f ca="1"/>
        <v>16.46</v>
      </c>
      <c r="EL13" s="15" vm="827">
        <f ca="1"/>
        <v>16.48</v>
      </c>
      <c r="EM13" s="15" vm="828">
        <f ca="1"/>
        <v>15.8</v>
      </c>
      <c r="EN13" s="15" vm="829">
        <f ca="1"/>
        <v>16.52</v>
      </c>
      <c r="EO13" s="15" vm="830">
        <f ca="1"/>
        <v>16.38</v>
      </c>
      <c r="EP13" s="15" vm="830">
        <f ca="1"/>
        <v>16.38</v>
      </c>
      <c r="EQ13" s="15" vm="831">
        <f ca="1"/>
        <v>16</v>
      </c>
      <c r="ER13" s="15" vm="832">
        <f ca="1"/>
        <v>15.52</v>
      </c>
      <c r="ES13" s="15" vm="833">
        <f ca="1"/>
        <v>15.88</v>
      </c>
      <c r="ET13" s="15" vm="834">
        <f ca="1"/>
        <v>15.62</v>
      </c>
      <c r="EU13" s="15" vm="834">
        <f ca="1"/>
        <v>15.62</v>
      </c>
      <c r="EV13" s="15" vm="835">
        <f ca="1"/>
        <v>16.8</v>
      </c>
      <c r="EW13" s="15" vm="836">
        <f ca="1"/>
        <v>16.32</v>
      </c>
      <c r="EX13" s="15" vm="808">
        <f ca="1"/>
        <v>16.600000000000001</v>
      </c>
      <c r="EY13" s="15" vm="837">
        <f ca="1"/>
        <v>16.3</v>
      </c>
      <c r="EZ13" s="15" vm="838">
        <f ca="1"/>
        <v>15.2</v>
      </c>
      <c r="FA13" s="15" vm="838">
        <f ca="1"/>
        <v>15.2</v>
      </c>
      <c r="FB13" s="15" vm="838">
        <f ca="1"/>
        <v>15.2</v>
      </c>
      <c r="FC13" s="15" vm="839">
        <f ca="1"/>
        <v>15</v>
      </c>
      <c r="FD13" s="15" vm="839">
        <f ca="1"/>
        <v>15</v>
      </c>
      <c r="FE13" s="15" vm="840">
        <f ca="1"/>
        <v>14.7</v>
      </c>
      <c r="FF13" s="15" vm="841">
        <f ca="1"/>
        <v>14.84</v>
      </c>
      <c r="FG13" s="15" vm="842">
        <f ca="1"/>
        <v>15.1</v>
      </c>
      <c r="FH13" s="15" vm="843">
        <f ca="1"/>
        <v>14.9</v>
      </c>
      <c r="FI13" s="15" vm="843">
        <f ca="1"/>
        <v>14.9</v>
      </c>
      <c r="FJ13" s="15" vm="844">
        <f ca="1"/>
        <v>15.28</v>
      </c>
      <c r="FK13" s="15" vm="845">
        <f ca="1"/>
        <v>15.16</v>
      </c>
      <c r="FL13" s="15" vm="846">
        <f ca="1"/>
        <v>15.3</v>
      </c>
      <c r="FM13" s="15" vm="847">
        <f ca="1"/>
        <v>15.4</v>
      </c>
      <c r="FN13" s="15" vm="848">
        <f ca="1"/>
        <v>15.56</v>
      </c>
      <c r="FO13" s="15" vm="849">
        <f ca="1"/>
        <v>15.72</v>
      </c>
      <c r="FP13" s="15" vm="831">
        <f ca="1"/>
        <v>16</v>
      </c>
      <c r="FQ13" s="15" vm="831">
        <f ca="1"/>
        <v>16</v>
      </c>
      <c r="FR13" s="15" vm="850">
        <f ca="1"/>
        <v>15.96</v>
      </c>
      <c r="FS13" s="15" vm="802">
        <f ca="1"/>
        <v>16.399999999999999</v>
      </c>
      <c r="FT13" s="15" vm="829">
        <f ca="1"/>
        <v>16.52</v>
      </c>
      <c r="FU13" s="15" vm="851">
        <f ca="1"/>
        <v>16.579999999999998</v>
      </c>
      <c r="FV13" s="15" vm="852">
        <f ca="1"/>
        <v>16.760000000000002</v>
      </c>
      <c r="FW13" s="15" vm="827">
        <f ca="1"/>
        <v>16.48</v>
      </c>
      <c r="FX13" s="15" vm="791">
        <f ca="1"/>
        <v>16.5</v>
      </c>
      <c r="FY13" s="15" vm="808">
        <f ca="1"/>
        <v>16.600000000000001</v>
      </c>
      <c r="FZ13" s="15" vm="853">
        <f ca="1"/>
        <v>16.059999999999999</v>
      </c>
      <c r="GA13" s="15" vm="854">
        <f ca="1"/>
        <v>16.22</v>
      </c>
      <c r="GB13" s="15" vm="831">
        <f ca="1"/>
        <v>16</v>
      </c>
      <c r="GC13" s="15" vm="791">
        <f ca="1"/>
        <v>16.5</v>
      </c>
      <c r="GD13" s="15" vm="855">
        <f ca="1"/>
        <v>16.18</v>
      </c>
      <c r="GE13" s="15" vm="837">
        <f ca="1"/>
        <v>16.3</v>
      </c>
      <c r="GF13" s="15" vm="831">
        <f ca="1"/>
        <v>16</v>
      </c>
      <c r="GG13" s="15" vm="833">
        <f ca="1"/>
        <v>15.88</v>
      </c>
      <c r="GH13" s="15" vm="856">
        <f ca="1"/>
        <v>15.86</v>
      </c>
      <c r="GI13" s="15" vm="850">
        <f ca="1"/>
        <v>15.96</v>
      </c>
      <c r="GJ13" s="15" vm="857">
        <f ca="1"/>
        <v>15.64</v>
      </c>
      <c r="GK13" s="15" vm="858">
        <f ca="1"/>
        <v>15.54</v>
      </c>
      <c r="GL13" s="15" vm="841">
        <f ca="1"/>
        <v>14.84</v>
      </c>
      <c r="GM13" s="15" vm="843">
        <f ca="1"/>
        <v>14.9</v>
      </c>
      <c r="GN13" s="15" vm="839">
        <f ca="1"/>
        <v>15</v>
      </c>
      <c r="GO13" s="15" vm="842">
        <f ca="1"/>
        <v>15.1</v>
      </c>
      <c r="GP13" s="15" vm="839">
        <f ca="1"/>
        <v>15</v>
      </c>
      <c r="GQ13" s="15" vm="843">
        <f ca="1"/>
        <v>14.9</v>
      </c>
      <c r="GR13" s="15" vm="839">
        <f ca="1"/>
        <v>15</v>
      </c>
      <c r="GS13" s="15" vm="859">
        <f ca="1"/>
        <v>14.96</v>
      </c>
      <c r="GT13" s="15" vm="860">
        <f ca="1"/>
        <v>14.86</v>
      </c>
      <c r="GU13" s="15" vm="859">
        <f ca="1"/>
        <v>14.96</v>
      </c>
      <c r="GV13" s="15" vm="861">
        <f ca="1"/>
        <v>15.06</v>
      </c>
      <c r="GW13" s="15" vm="860">
        <f ca="1"/>
        <v>14.86</v>
      </c>
      <c r="GX13" s="15" vm="862">
        <f ca="1"/>
        <v>15.08</v>
      </c>
      <c r="GY13" s="15" vm="839">
        <f ca="1"/>
        <v>15</v>
      </c>
      <c r="GZ13" s="15" vm="863">
        <f ca="1"/>
        <v>15.02</v>
      </c>
      <c r="HA13" s="15" vm="863">
        <f ca="1"/>
        <v>15.02</v>
      </c>
      <c r="HB13" s="15" vm="839">
        <f ca="1"/>
        <v>15</v>
      </c>
      <c r="HC13" s="15" vm="859">
        <f ca="1"/>
        <v>14.96</v>
      </c>
      <c r="HD13" s="15" vm="864">
        <f ca="1"/>
        <v>14.92</v>
      </c>
      <c r="HE13" s="15" vm="865">
        <f ca="1"/>
        <v>14.8</v>
      </c>
      <c r="HF13" s="15" vm="866">
        <f ca="1"/>
        <v>14.64</v>
      </c>
      <c r="HG13" s="15" vm="867">
        <f ca="1"/>
        <v>14.82</v>
      </c>
      <c r="HH13" s="15" vm="839">
        <f ca="1"/>
        <v>15</v>
      </c>
      <c r="HI13" s="15" vm="868">
        <f ca="1"/>
        <v>15.82</v>
      </c>
      <c r="HJ13" s="15" vm="791">
        <f ca="1"/>
        <v>16.5</v>
      </c>
      <c r="HK13" s="15" vm="869">
        <f ca="1"/>
        <v>16.260000000000002</v>
      </c>
      <c r="HL13" s="15" vm="869">
        <f ca="1"/>
        <v>16.260000000000002</v>
      </c>
      <c r="HM13" s="15" vm="870">
        <f ca="1"/>
        <v>15.5</v>
      </c>
      <c r="HN13" s="15" vm="846">
        <f ca="1"/>
        <v>15.3</v>
      </c>
      <c r="HO13" s="15" vm="834">
        <f ca="1"/>
        <v>15.62</v>
      </c>
      <c r="HP13" s="15" vm="871">
        <f ca="1"/>
        <v>16.2</v>
      </c>
      <c r="HQ13" s="15" vm="872">
        <f ca="1"/>
        <v>15.74</v>
      </c>
      <c r="HR13" s="15" vm="873">
        <f ca="1"/>
        <v>16.100000000000001</v>
      </c>
      <c r="HS13" s="15" vm="874">
        <f ca="1"/>
        <v>16.079999999999998</v>
      </c>
      <c r="HT13" s="15" vm="875">
        <f ca="1"/>
        <v>16.420000000000002</v>
      </c>
      <c r="HU13" s="15" vm="837">
        <f ca="1"/>
        <v>16.3</v>
      </c>
      <c r="HV13" s="15" vm="876">
        <f ca="1"/>
        <v>16.14</v>
      </c>
      <c r="HW13" s="15" vm="874">
        <f ca="1"/>
        <v>16.079999999999998</v>
      </c>
      <c r="HX13" s="15" vm="833">
        <f ca="1"/>
        <v>15.88</v>
      </c>
      <c r="HY13" s="15" vm="831">
        <f ca="1"/>
        <v>16</v>
      </c>
      <c r="HZ13" s="15" vm="850">
        <f ca="1"/>
        <v>15.96</v>
      </c>
      <c r="IA13" s="15" vm="877">
        <f ca="1"/>
        <v>15.6</v>
      </c>
      <c r="IB13" s="15" vm="858">
        <f ca="1"/>
        <v>15.54</v>
      </c>
      <c r="IC13" s="15" vm="870">
        <f ca="1"/>
        <v>15.5</v>
      </c>
      <c r="ID13" s="15" vm="847">
        <f ca="1"/>
        <v>15.4</v>
      </c>
      <c r="IE13" s="15" vm="838">
        <f ca="1"/>
        <v>15.2</v>
      </c>
      <c r="IF13" s="15" vm="838">
        <f ca="1"/>
        <v>15.2</v>
      </c>
      <c r="IG13" s="15" vm="862">
        <f ca="1"/>
        <v>15.08</v>
      </c>
      <c r="IH13" s="15" vm="861">
        <f ca="1"/>
        <v>15.06</v>
      </c>
      <c r="II13" s="15" vm="878">
        <f ca="1"/>
        <v>14.88</v>
      </c>
      <c r="IJ13" s="15" vm="839">
        <f ca="1"/>
        <v>15</v>
      </c>
      <c r="IK13" s="15" vm="843">
        <f ca="1"/>
        <v>14.9</v>
      </c>
      <c r="IL13" s="15" vm="865">
        <f ca="1"/>
        <v>14.8</v>
      </c>
      <c r="IM13" s="15" vm="864">
        <f ca="1"/>
        <v>14.92</v>
      </c>
      <c r="IN13" s="15" vm="866">
        <f ca="1"/>
        <v>14.64</v>
      </c>
      <c r="IO13" s="15" vm="879">
        <f ca="1"/>
        <v>14.34</v>
      </c>
      <c r="IP13" s="15" vm="880">
        <f ca="1"/>
        <v>14.06</v>
      </c>
      <c r="IQ13" s="15" vm="881">
        <f ca="1"/>
        <v>14.4</v>
      </c>
      <c r="IR13" s="15" vm="882">
        <f ca="1"/>
        <v>13.96</v>
      </c>
      <c r="IS13" s="15" vm="883">
        <f ca="1"/>
        <v>13.6</v>
      </c>
      <c r="IT13" s="15" vm="884">
        <f ca="1"/>
        <v>13.4</v>
      </c>
      <c r="IU13" s="15" vm="885">
        <f ca="1"/>
        <v>13.52</v>
      </c>
      <c r="IV13" s="15" vm="884">
        <f ca="1"/>
        <v>13.4</v>
      </c>
      <c r="IW13" s="15" vm="886">
        <f ca="1"/>
        <v>13.88</v>
      </c>
      <c r="IX13" s="15" vm="879">
        <f ca="1"/>
        <v>14.34</v>
      </c>
      <c r="IY13" s="15" vm="887">
        <f ca="1"/>
        <v>13.74</v>
      </c>
      <c r="IZ13" s="15" vm="888">
        <f ca="1"/>
        <v>14.14</v>
      </c>
      <c r="JA13" s="15" vm="889">
        <f ca="1"/>
        <v>14.46</v>
      </c>
    </row>
    <row r="14" spans="1:261" x14ac:dyDescent="0.35">
      <c r="C14" s="16" t="e" vm="890">
        <v>#VALUE!</v>
      </c>
      <c r="D14" s="16" t="str">
        <v>Food &amp; Drug Retailing</v>
      </c>
      <c r="E14" s="16">
        <v>40</v>
      </c>
      <c r="F14" s="16">
        <v>915.5</v>
      </c>
      <c r="G14" s="7">
        <v>36620</v>
      </c>
      <c r="H14" s="16">
        <v>-100</v>
      </c>
      <c r="I14" s="33" cm="1">
        <f t="array" ref="I14">_FV(C14,"Change (%)",TRUE)</f>
        <v>-2.7229999999999997E-3</v>
      </c>
      <c r="J14" s="35">
        <v>100</v>
      </c>
      <c r="K14" s="16"/>
      <c r="L14" s="15"/>
      <c r="M14" s="15" cm="1" vm="891">
        <f t="array" aca="1" ref="M14:JA14" ca="1">TRANSPOSE(_xlfn.STOCKHISTORY(C14, TODAY()-365, TODAY(), 0, 0, 1))</f>
        <v>900</v>
      </c>
      <c r="N14" vm="892">
        <f ca="1"/>
        <v>896</v>
      </c>
      <c r="O14" vm="893">
        <f ca="1"/>
        <v>898</v>
      </c>
      <c r="P14" vm="894">
        <f ca="1"/>
        <v>909</v>
      </c>
      <c r="Q14" vm="893">
        <f ca="1"/>
        <v>898</v>
      </c>
      <c r="R14" vm="895">
        <f ca="1"/>
        <v>890</v>
      </c>
      <c r="S14" vm="896">
        <f ca="1"/>
        <v>889</v>
      </c>
      <c r="T14" vm="897">
        <f ca="1"/>
        <v>882</v>
      </c>
      <c r="U14" vm="898">
        <f ca="1"/>
        <v>870</v>
      </c>
      <c r="V14" vm="899">
        <f ca="1"/>
        <v>865</v>
      </c>
      <c r="W14" vm="899">
        <f ca="1"/>
        <v>865</v>
      </c>
      <c r="X14" vm="899">
        <f ca="1"/>
        <v>865</v>
      </c>
      <c r="Y14" vm="900">
        <f ca="1"/>
        <v>872.5</v>
      </c>
      <c r="Z14" vm="899">
        <f ca="1"/>
        <v>865</v>
      </c>
      <c r="AA14" vm="901">
        <f ca="1"/>
        <v>871.5</v>
      </c>
      <c r="AB14" vm="902">
        <f ca="1"/>
        <v>877</v>
      </c>
      <c r="AC14" vm="899">
        <f ca="1"/>
        <v>865</v>
      </c>
      <c r="AD14" vm="903">
        <f ca="1"/>
        <v>869</v>
      </c>
      <c r="AE14" vm="904">
        <f ca="1"/>
        <v>885</v>
      </c>
      <c r="AF14" vm="905">
        <f ca="1"/>
        <v>860</v>
      </c>
      <c r="AG14" vm="906">
        <f ca="1"/>
        <v>851</v>
      </c>
      <c r="AH14" vm="905">
        <f ca="1"/>
        <v>860</v>
      </c>
      <c r="AI14" vm="907">
        <f ca="1"/>
        <v>851.5</v>
      </c>
      <c r="AJ14" vm="908">
        <f ca="1"/>
        <v>849</v>
      </c>
      <c r="AK14" vm="908">
        <f ca="1"/>
        <v>849</v>
      </c>
      <c r="AL14" vm="909">
        <f ca="1"/>
        <v>861</v>
      </c>
      <c r="AM14" vm="910">
        <f ca="1"/>
        <v>845.5</v>
      </c>
      <c r="AN14" vm="911">
        <f ca="1"/>
        <v>845</v>
      </c>
      <c r="AO14" vm="912">
        <f ca="1"/>
        <v>825</v>
      </c>
      <c r="AP14" vm="913">
        <f ca="1"/>
        <v>828</v>
      </c>
      <c r="AQ14" vm="914">
        <f ca="1"/>
        <v>789</v>
      </c>
      <c r="AR14" vm="915">
        <f ca="1"/>
        <v>808</v>
      </c>
      <c r="AS14" vm="916">
        <f ca="1"/>
        <v>832</v>
      </c>
      <c r="AT14" vm="898">
        <f ca="1"/>
        <v>870</v>
      </c>
      <c r="AU14" vm="917">
        <f ca="1"/>
        <v>839</v>
      </c>
      <c r="AV14" vm="911">
        <f ca="1"/>
        <v>845</v>
      </c>
      <c r="AW14" vm="918">
        <f ca="1"/>
        <v>848</v>
      </c>
      <c r="AX14" vm="919">
        <f ca="1"/>
        <v>830</v>
      </c>
      <c r="AY14" vm="920">
        <f ca="1"/>
        <v>847</v>
      </c>
      <c r="AZ14" vm="921">
        <f ca="1"/>
        <v>835</v>
      </c>
      <c r="BA14" vm="922">
        <f ca="1"/>
        <v>838.5</v>
      </c>
      <c r="BB14" vm="923">
        <f ca="1"/>
        <v>862</v>
      </c>
      <c r="BC14" vm="924">
        <f ca="1"/>
        <v>858</v>
      </c>
      <c r="BD14" vm="925">
        <f ca="1"/>
        <v>850</v>
      </c>
      <c r="BE14" vm="926">
        <f ca="1"/>
        <v>856</v>
      </c>
      <c r="BF14" vm="899">
        <f ca="1"/>
        <v>865</v>
      </c>
      <c r="BG14" vm="909">
        <f ca="1"/>
        <v>861</v>
      </c>
      <c r="BH14" vm="927">
        <f ca="1"/>
        <v>864</v>
      </c>
      <c r="BI14" vm="928">
        <f ca="1"/>
        <v>852</v>
      </c>
      <c r="BJ14" vm="923">
        <f ca="1"/>
        <v>862</v>
      </c>
      <c r="BK14" vm="929">
        <f ca="1"/>
        <v>820</v>
      </c>
      <c r="BL14" vm="930">
        <f ca="1"/>
        <v>806</v>
      </c>
      <c r="BM14" vm="919">
        <f ca="1"/>
        <v>830</v>
      </c>
      <c r="BN14" vm="931">
        <f ca="1"/>
        <v>795</v>
      </c>
      <c r="BO14" vm="932">
        <f ca="1"/>
        <v>809.5</v>
      </c>
      <c r="BP14" vm="933">
        <f ca="1"/>
        <v>785</v>
      </c>
      <c r="BQ14" vm="934">
        <f ca="1"/>
        <v>790</v>
      </c>
      <c r="BR14" vm="935">
        <f ca="1"/>
        <v>774</v>
      </c>
      <c r="BS14" vm="936">
        <f ca="1"/>
        <v>763</v>
      </c>
      <c r="BT14" vm="937">
        <f ca="1"/>
        <v>769.5</v>
      </c>
      <c r="BU14" vm="938">
        <f ca="1"/>
        <v>801.5</v>
      </c>
      <c r="BV14" vm="939">
        <f ca="1"/>
        <v>799.5</v>
      </c>
      <c r="BW14" vm="940">
        <f ca="1"/>
        <v>829</v>
      </c>
      <c r="BX14" vm="929">
        <f ca="1"/>
        <v>820</v>
      </c>
      <c r="BY14" vm="941">
        <f ca="1"/>
        <v>782</v>
      </c>
      <c r="BZ14" vm="942">
        <f ca="1"/>
        <v>770</v>
      </c>
      <c r="CA14" vm="943">
        <f ca="1"/>
        <v>800</v>
      </c>
      <c r="CB14" vm="944">
        <f ca="1"/>
        <v>792</v>
      </c>
      <c r="CC14" vm="917">
        <f ca="1"/>
        <v>839</v>
      </c>
      <c r="CD14" vm="945">
        <f ca="1"/>
        <v>844</v>
      </c>
      <c r="CE14" vm="917">
        <f ca="1"/>
        <v>839</v>
      </c>
      <c r="CF14" vm="946">
        <f ca="1"/>
        <v>838</v>
      </c>
      <c r="CG14" vm="947">
        <f ca="1"/>
        <v>813</v>
      </c>
      <c r="CH14" vm="948">
        <f ca="1"/>
        <v>797</v>
      </c>
      <c r="CI14" vm="949">
        <f ca="1"/>
        <v>775.5</v>
      </c>
      <c r="CJ14" vm="950">
        <f ca="1"/>
        <v>775</v>
      </c>
      <c r="CK14" vm="951">
        <f ca="1"/>
        <v>781</v>
      </c>
      <c r="CL14" vm="952">
        <f ca="1"/>
        <v>796</v>
      </c>
      <c r="CM14" vm="953">
        <f ca="1"/>
        <v>788</v>
      </c>
      <c r="CN14" vm="935">
        <f ca="1"/>
        <v>774</v>
      </c>
      <c r="CO14" vm="953">
        <f ca="1"/>
        <v>788</v>
      </c>
      <c r="CP14" vm="914">
        <f ca="1"/>
        <v>789</v>
      </c>
      <c r="CQ14" vm="934">
        <f ca="1"/>
        <v>790</v>
      </c>
      <c r="CR14" vm="954">
        <f ca="1"/>
        <v>780</v>
      </c>
      <c r="CS14" vm="943">
        <f ca="1"/>
        <v>800</v>
      </c>
      <c r="CT14" vm="949">
        <f ca="1"/>
        <v>775.5</v>
      </c>
      <c r="CU14" vm="954">
        <f ca="1"/>
        <v>780</v>
      </c>
      <c r="CV14" vm="955">
        <f ca="1"/>
        <v>769</v>
      </c>
      <c r="CW14" vm="931">
        <f ca="1"/>
        <v>795</v>
      </c>
      <c r="CX14" vm="944">
        <f ca="1"/>
        <v>792</v>
      </c>
      <c r="CY14" vm="954">
        <f ca="1"/>
        <v>780</v>
      </c>
      <c r="CZ14" vm="956">
        <f ca="1"/>
        <v>778</v>
      </c>
      <c r="DA14" vm="957">
        <f ca="1"/>
        <v>805</v>
      </c>
      <c r="DB14" vm="958">
        <f ca="1"/>
        <v>809</v>
      </c>
      <c r="DC14" vm="911">
        <f ca="1"/>
        <v>845</v>
      </c>
      <c r="DD14" vm="959">
        <f ca="1"/>
        <v>843</v>
      </c>
      <c r="DE14" vm="905">
        <f ca="1"/>
        <v>860</v>
      </c>
      <c r="DF14" vm="960">
        <f ca="1"/>
        <v>880</v>
      </c>
      <c r="DG14" vm="897">
        <f ca="1"/>
        <v>882</v>
      </c>
      <c r="DH14" vm="960">
        <f ca="1"/>
        <v>880</v>
      </c>
      <c r="DI14" vm="961">
        <f ca="1"/>
        <v>883</v>
      </c>
      <c r="DJ14" vm="925">
        <f ca="1"/>
        <v>850</v>
      </c>
      <c r="DK14" vm="962">
        <f ca="1"/>
        <v>842</v>
      </c>
      <c r="DL14" vm="906">
        <f ca="1"/>
        <v>851</v>
      </c>
      <c r="DM14" vm="960">
        <f ca="1"/>
        <v>880</v>
      </c>
      <c r="DN14" vm="963">
        <f ca="1"/>
        <v>879</v>
      </c>
      <c r="DO14" vm="964">
        <f ca="1"/>
        <v>875.5</v>
      </c>
      <c r="DP14" vm="965">
        <f ca="1"/>
        <v>831</v>
      </c>
      <c r="DQ14" vm="966">
        <f ca="1"/>
        <v>840</v>
      </c>
      <c r="DR14" vm="905">
        <f ca="1"/>
        <v>860</v>
      </c>
      <c r="DS14" vm="898">
        <f ca="1"/>
        <v>870</v>
      </c>
      <c r="DT14" vm="902">
        <f ca="1"/>
        <v>877</v>
      </c>
      <c r="DU14" vm="967">
        <f ca="1"/>
        <v>841</v>
      </c>
      <c r="DV14" vm="966">
        <f ca="1"/>
        <v>840</v>
      </c>
      <c r="DW14" vm="899">
        <f ca="1"/>
        <v>865</v>
      </c>
      <c r="DX14" vm="904">
        <f ca="1"/>
        <v>885</v>
      </c>
      <c r="DY14" vm="968">
        <f ca="1"/>
        <v>884.5</v>
      </c>
      <c r="DZ14" vm="969">
        <f ca="1"/>
        <v>859.5</v>
      </c>
      <c r="EA14" vm="925">
        <f ca="1"/>
        <v>850</v>
      </c>
      <c r="EB14" vm="970">
        <f ca="1"/>
        <v>871</v>
      </c>
      <c r="EC14" vm="921">
        <f ca="1"/>
        <v>835</v>
      </c>
      <c r="ED14" vm="913">
        <f ca="1"/>
        <v>828</v>
      </c>
      <c r="EE14" vm="971">
        <f ca="1"/>
        <v>818.5</v>
      </c>
      <c r="EF14" vm="972">
        <f ca="1"/>
        <v>819.5</v>
      </c>
      <c r="EG14" vm="915">
        <f ca="1"/>
        <v>808</v>
      </c>
      <c r="EH14" vm="915">
        <f ca="1"/>
        <v>808</v>
      </c>
      <c r="EI14" vm="936">
        <f ca="1"/>
        <v>763</v>
      </c>
      <c r="EJ14" vm="973">
        <f ca="1"/>
        <v>733</v>
      </c>
      <c r="EK14" vm="974">
        <f ca="1"/>
        <v>760</v>
      </c>
      <c r="EL14" vm="975">
        <f ca="1"/>
        <v>725</v>
      </c>
      <c r="EM14" vm="974">
        <f ca="1"/>
        <v>760</v>
      </c>
      <c r="EN14" vm="976">
        <f ca="1"/>
        <v>794</v>
      </c>
      <c r="EO14" vm="933">
        <f ca="1"/>
        <v>785</v>
      </c>
      <c r="EP14" vm="974">
        <f ca="1"/>
        <v>760</v>
      </c>
      <c r="EQ14" vm="974">
        <f ca="1"/>
        <v>760</v>
      </c>
      <c r="ER14" vm="974">
        <f ca="1"/>
        <v>760</v>
      </c>
      <c r="ES14" vm="977">
        <f ca="1"/>
        <v>759</v>
      </c>
      <c r="ET14" vm="978">
        <f ca="1"/>
        <v>764</v>
      </c>
      <c r="EU14" vm="979">
        <f ca="1"/>
        <v>788.5</v>
      </c>
      <c r="EV14" vm="980">
        <f ca="1"/>
        <v>762</v>
      </c>
      <c r="EW14" vm="981">
        <f ca="1"/>
        <v>799</v>
      </c>
      <c r="EX14" vm="982">
        <f ca="1"/>
        <v>786</v>
      </c>
      <c r="EY14" vm="981">
        <f ca="1"/>
        <v>799</v>
      </c>
      <c r="EZ14" vm="983">
        <f ca="1"/>
        <v>777</v>
      </c>
      <c r="FA14" vm="942">
        <f ca="1"/>
        <v>770</v>
      </c>
      <c r="FB14" vm="984">
        <f ca="1"/>
        <v>765</v>
      </c>
      <c r="FC14" vm="954">
        <f ca="1"/>
        <v>780</v>
      </c>
      <c r="FD14" vm="939">
        <f ca="1"/>
        <v>799.5</v>
      </c>
      <c r="FE14" vm="919">
        <f ca="1"/>
        <v>830</v>
      </c>
      <c r="FF14" vm="929">
        <f ca="1"/>
        <v>820</v>
      </c>
      <c r="FG14" vm="959">
        <f ca="1"/>
        <v>843</v>
      </c>
      <c r="FH14" vm="929">
        <f ca="1"/>
        <v>820</v>
      </c>
      <c r="FI14" vm="921">
        <f ca="1"/>
        <v>835</v>
      </c>
      <c r="FJ14" vm="921">
        <f ca="1"/>
        <v>835</v>
      </c>
      <c r="FK14" vm="985">
        <f ca="1"/>
        <v>833</v>
      </c>
      <c r="FL14" vm="965">
        <f ca="1"/>
        <v>831</v>
      </c>
      <c r="FM14" vm="986">
        <f ca="1"/>
        <v>787</v>
      </c>
      <c r="FN14" vm="912">
        <f ca="1"/>
        <v>825</v>
      </c>
      <c r="FO14" vm="962">
        <f ca="1"/>
        <v>842</v>
      </c>
      <c r="FP14" vm="898">
        <f ca="1"/>
        <v>870</v>
      </c>
      <c r="FQ14" vm="898">
        <f ca="1"/>
        <v>870</v>
      </c>
      <c r="FR14" vm="987">
        <f ca="1"/>
        <v>867</v>
      </c>
      <c r="FS14" vm="988">
        <f ca="1"/>
        <v>859</v>
      </c>
      <c r="FT14" vm="989">
        <f ca="1"/>
        <v>836</v>
      </c>
      <c r="FU14" vm="903">
        <f ca="1"/>
        <v>869</v>
      </c>
      <c r="FV14" vm="990">
        <f ca="1"/>
        <v>895</v>
      </c>
      <c r="FW14" vm="991">
        <f ca="1"/>
        <v>894</v>
      </c>
      <c r="FX14" vm="992">
        <f ca="1"/>
        <v>910</v>
      </c>
      <c r="FY14" vm="993">
        <f ca="1"/>
        <v>927</v>
      </c>
      <c r="FZ14" vm="994">
        <f ca="1"/>
        <v>939</v>
      </c>
      <c r="GA14" vm="995">
        <f ca="1"/>
        <v>980</v>
      </c>
      <c r="GB14" vm="996">
        <f ca="1"/>
        <v>901.5</v>
      </c>
      <c r="GC14" vm="991">
        <f ca="1"/>
        <v>894</v>
      </c>
      <c r="GD14" vm="997">
        <f ca="1"/>
        <v>943</v>
      </c>
      <c r="GE14" vm="992">
        <f ca="1"/>
        <v>910</v>
      </c>
      <c r="GF14" vm="998">
        <f ca="1"/>
        <v>930</v>
      </c>
      <c r="GG14" vm="999">
        <f ca="1"/>
        <v>936</v>
      </c>
      <c r="GH14" vm="1000">
        <f ca="1"/>
        <v>916</v>
      </c>
      <c r="GI14" vm="1001">
        <f ca="1"/>
        <v>928</v>
      </c>
      <c r="GJ14" vm="998">
        <f ca="1"/>
        <v>930</v>
      </c>
      <c r="GK14" vm="1002">
        <f ca="1"/>
        <v>929</v>
      </c>
      <c r="GL14" vm="1003">
        <f ca="1"/>
        <v>908.5</v>
      </c>
      <c r="GM14" vm="1004">
        <f ca="1"/>
        <v>905</v>
      </c>
      <c r="GN14" vm="894">
        <f ca="1"/>
        <v>909</v>
      </c>
      <c r="GO14" vm="1005">
        <f ca="1"/>
        <v>926</v>
      </c>
      <c r="GP14" vm="1006">
        <f ca="1"/>
        <v>914</v>
      </c>
      <c r="GQ14" vm="998">
        <f ca="1"/>
        <v>930</v>
      </c>
      <c r="GR14" vm="992">
        <f ca="1"/>
        <v>910</v>
      </c>
      <c r="GS14" vm="891">
        <f ca="1"/>
        <v>900</v>
      </c>
      <c r="GT14" vm="891">
        <f ca="1"/>
        <v>900</v>
      </c>
      <c r="GU14" vm="1007">
        <f ca="1"/>
        <v>921</v>
      </c>
      <c r="GV14" vm="1008">
        <f ca="1"/>
        <v>915</v>
      </c>
      <c r="GW14" vm="891">
        <f ca="1"/>
        <v>900</v>
      </c>
      <c r="GX14" vm="891">
        <f ca="1"/>
        <v>900</v>
      </c>
      <c r="GY14" vm="1009">
        <f ca="1"/>
        <v>903.5</v>
      </c>
      <c r="GZ14" vm="891">
        <f ca="1"/>
        <v>900</v>
      </c>
      <c r="HA14" vm="1010">
        <f ca="1"/>
        <v>904</v>
      </c>
      <c r="HB14" vm="1011">
        <f ca="1"/>
        <v>908</v>
      </c>
      <c r="HC14" vm="1012">
        <f ca="1"/>
        <v>947</v>
      </c>
      <c r="HD14" vm="1013">
        <f ca="1"/>
        <v>933</v>
      </c>
      <c r="HE14" vm="1014">
        <f ca="1"/>
        <v>934</v>
      </c>
      <c r="HF14" vm="1015">
        <f ca="1"/>
        <v>930.5</v>
      </c>
      <c r="HG14" vm="1016">
        <f ca="1"/>
        <v>950</v>
      </c>
      <c r="HH14" vm="1016">
        <f ca="1"/>
        <v>950</v>
      </c>
      <c r="HI14" vm="1017">
        <f ca="1"/>
        <v>945</v>
      </c>
      <c r="HJ14" vm="1017">
        <f ca="1"/>
        <v>945</v>
      </c>
      <c r="HK14" vm="1018">
        <f ca="1"/>
        <v>942</v>
      </c>
      <c r="HL14" vm="1019">
        <f ca="1"/>
        <v>944</v>
      </c>
      <c r="HM14" vm="998">
        <f ca="1"/>
        <v>930</v>
      </c>
      <c r="HN14" vm="1020">
        <f ca="1"/>
        <v>920</v>
      </c>
      <c r="HO14" vm="1021">
        <f ca="1"/>
        <v>946</v>
      </c>
      <c r="HP14" vm="998">
        <f ca="1"/>
        <v>930</v>
      </c>
      <c r="HQ14" vm="1022">
        <f ca="1"/>
        <v>919</v>
      </c>
      <c r="HR14" vm="992">
        <f ca="1"/>
        <v>910</v>
      </c>
      <c r="HS14" vm="1008">
        <f ca="1"/>
        <v>915</v>
      </c>
      <c r="HT14" vm="894">
        <f ca="1"/>
        <v>909</v>
      </c>
      <c r="HU14" vm="990">
        <f ca="1"/>
        <v>895</v>
      </c>
      <c r="HV14" vm="891">
        <f ca="1"/>
        <v>900</v>
      </c>
      <c r="HW14" vm="990">
        <f ca="1"/>
        <v>895</v>
      </c>
      <c r="HX14" vm="904">
        <f ca="1"/>
        <v>885</v>
      </c>
      <c r="HY14" vm="1023">
        <f ca="1"/>
        <v>891</v>
      </c>
      <c r="HZ14" vm="1024">
        <f ca="1"/>
        <v>888</v>
      </c>
      <c r="IA14" vm="1025">
        <f ca="1"/>
        <v>875</v>
      </c>
      <c r="IB14" vm="1026">
        <f ca="1"/>
        <v>872</v>
      </c>
      <c r="IC14" vm="1027">
        <f ca="1"/>
        <v>897.5</v>
      </c>
      <c r="ID14" vm="895">
        <f ca="1"/>
        <v>890</v>
      </c>
      <c r="IE14" vm="891">
        <f ca="1"/>
        <v>900</v>
      </c>
      <c r="IF14" vm="891">
        <f ca="1"/>
        <v>900</v>
      </c>
      <c r="IG14" vm="1028">
        <f ca="1"/>
        <v>894.5</v>
      </c>
      <c r="IH14" vm="928">
        <f ca="1"/>
        <v>852</v>
      </c>
      <c r="II14" vm="896">
        <f ca="1"/>
        <v>889</v>
      </c>
      <c r="IJ14" vm="1029">
        <f ca="1"/>
        <v>890.5</v>
      </c>
      <c r="IK14" vm="892">
        <f ca="1"/>
        <v>896</v>
      </c>
      <c r="IL14" vm="1030">
        <f ca="1"/>
        <v>886</v>
      </c>
      <c r="IM14" vm="960">
        <f ca="1"/>
        <v>880</v>
      </c>
      <c r="IN14" vm="896">
        <f ca="1"/>
        <v>889</v>
      </c>
      <c r="IO14" vm="970">
        <f ca="1"/>
        <v>871</v>
      </c>
      <c r="IP14" vm="1025">
        <f ca="1"/>
        <v>875</v>
      </c>
      <c r="IQ14" vm="1025">
        <f ca="1"/>
        <v>875</v>
      </c>
      <c r="IR14" vm="905">
        <f ca="1"/>
        <v>860</v>
      </c>
      <c r="IS14" vm="1031">
        <f ca="1"/>
        <v>874</v>
      </c>
      <c r="IT14" vm="1031">
        <f ca="1"/>
        <v>874</v>
      </c>
      <c r="IU14" vm="1032">
        <f ca="1"/>
        <v>897</v>
      </c>
      <c r="IV14" vm="1033">
        <f ca="1"/>
        <v>883.5</v>
      </c>
      <c r="IW14" vm="891">
        <f ca="1"/>
        <v>900</v>
      </c>
      <c r="IX14" vm="891">
        <f ca="1"/>
        <v>900</v>
      </c>
      <c r="IY14" vm="891">
        <f ca="1"/>
        <v>900</v>
      </c>
      <c r="IZ14" vm="1004">
        <f ca="1"/>
        <v>905</v>
      </c>
      <c r="JA14" vm="1034">
        <f ca="1"/>
        <v>918</v>
      </c>
    </row>
    <row r="15" spans="1:261" hidden="1" x14ac:dyDescent="0.35">
      <c r="C15" s="16"/>
      <c r="D15" s="7"/>
      <c r="E15" s="7"/>
      <c r="F15" s="7"/>
      <c r="G15" s="7"/>
      <c r="H15" s="7"/>
      <c r="I15" s="7"/>
      <c r="J15" s="7"/>
      <c r="K15" s="7"/>
    </row>
    <row r="16" spans="1:261" hidden="1" x14ac:dyDescent="0.35">
      <c r="C16" s="16"/>
      <c r="D16" s="7"/>
      <c r="E16" s="7"/>
      <c r="F16" s="7"/>
      <c r="G16" s="7"/>
      <c r="H16" s="7"/>
      <c r="I16" s="7"/>
      <c r="J16" s="7"/>
      <c r="K16" s="7"/>
    </row>
    <row r="17" spans="3:11" hidden="1" x14ac:dyDescent="0.35">
      <c r="C17" s="16"/>
      <c r="D17" s="7"/>
      <c r="E17" s="7"/>
      <c r="F17" s="7"/>
      <c r="G17" s="7"/>
      <c r="H17" s="7"/>
      <c r="I17" s="7"/>
      <c r="J17" s="7"/>
      <c r="K17" s="7"/>
    </row>
    <row r="18" spans="3:11" hidden="1" x14ac:dyDescent="0.35">
      <c r="C18" s="16"/>
      <c r="D18" s="7"/>
      <c r="E18" s="7"/>
      <c r="F18" s="7"/>
      <c r="G18" s="7"/>
      <c r="H18" s="7"/>
      <c r="I18" s="7"/>
      <c r="J18" s="7"/>
      <c r="K18" s="7"/>
    </row>
    <row r="19" spans="3:11" hidden="1" x14ac:dyDescent="0.35">
      <c r="C19" s="16"/>
      <c r="D19" s="7"/>
      <c r="E19" s="7"/>
      <c r="F19" s="7"/>
      <c r="G19" s="7"/>
      <c r="H19" s="7"/>
      <c r="I19" s="7"/>
      <c r="J19" s="7"/>
      <c r="K19" s="7"/>
    </row>
    <row r="20" spans="3:11" hidden="1" x14ac:dyDescent="0.35">
      <c r="C20" s="16"/>
      <c r="D20" s="7"/>
      <c r="E20" s="7"/>
      <c r="F20" s="7"/>
      <c r="G20" s="7"/>
      <c r="H20" s="7"/>
      <c r="I20" s="7"/>
      <c r="J20" s="7"/>
      <c r="K20" s="7"/>
    </row>
    <row r="21" spans="3:11" hidden="1" x14ac:dyDescent="0.35">
      <c r="C21" s="16"/>
      <c r="D21" s="7"/>
      <c r="E21" s="7"/>
      <c r="F21" s="7"/>
      <c r="G21" s="7"/>
      <c r="H21" s="7"/>
      <c r="I21" s="7"/>
      <c r="J21" s="7"/>
      <c r="K21" s="7"/>
    </row>
    <row r="22" spans="3:11" hidden="1" x14ac:dyDescent="0.35">
      <c r="C22" s="16"/>
      <c r="D22" s="7"/>
      <c r="E22" s="7"/>
      <c r="F22" s="7"/>
      <c r="G22" s="7"/>
      <c r="H22" s="7"/>
      <c r="I22" s="7"/>
      <c r="J22" s="7"/>
      <c r="K22" s="7"/>
    </row>
    <row r="23" spans="3:11" hidden="1" x14ac:dyDescent="0.35">
      <c r="C23" s="16"/>
      <c r="D23" s="7"/>
      <c r="E23" s="7"/>
      <c r="F23" s="7"/>
      <c r="G23" s="7"/>
      <c r="H23" s="7"/>
      <c r="I23" s="7"/>
      <c r="J23" s="7"/>
      <c r="K23" s="7"/>
    </row>
    <row r="24" spans="3:11" hidden="1" x14ac:dyDescent="0.35">
      <c r="C24" s="16"/>
      <c r="D24" s="7"/>
      <c r="E24" s="7"/>
      <c r="F24" s="7"/>
      <c r="G24" s="7"/>
      <c r="H24" s="7"/>
      <c r="I24" s="7"/>
      <c r="J24" s="7"/>
      <c r="K24" s="7"/>
    </row>
    <row r="25" spans="3:11" hidden="1" x14ac:dyDescent="0.35">
      <c r="C25" s="16"/>
      <c r="D25" s="7"/>
      <c r="E25" s="7"/>
      <c r="F25" s="7"/>
      <c r="G25" s="7"/>
      <c r="H25" s="7"/>
      <c r="I25" s="7"/>
      <c r="J25" s="7"/>
      <c r="K25" s="7"/>
    </row>
    <row r="26" spans="3:11" hidden="1" x14ac:dyDescent="0.35">
      <c r="C26" s="16"/>
      <c r="D26" s="7"/>
      <c r="E26" s="7"/>
      <c r="F26" s="7"/>
      <c r="G26" s="7"/>
      <c r="H26" s="7"/>
      <c r="I26" s="7"/>
      <c r="J26" s="7"/>
      <c r="K26" s="7"/>
    </row>
    <row r="27" spans="3:11" hidden="1" x14ac:dyDescent="0.35">
      <c r="C27" s="16"/>
      <c r="D27" s="7"/>
      <c r="E27" s="7"/>
      <c r="F27" s="7"/>
      <c r="G27" s="7"/>
      <c r="H27" s="7"/>
      <c r="I27" s="7"/>
      <c r="J27" s="7"/>
      <c r="K27" s="7"/>
    </row>
    <row r="28" spans="3:11" hidden="1" x14ac:dyDescent="0.35">
      <c r="C28" s="16"/>
      <c r="D28" s="7"/>
      <c r="E28" s="7"/>
      <c r="F28" s="7"/>
      <c r="G28" s="7"/>
      <c r="H28" s="7"/>
      <c r="I28" s="7"/>
      <c r="J28" s="7"/>
      <c r="K28" s="7"/>
    </row>
    <row r="29" spans="3:11" ht="25" customHeight="1" x14ac:dyDescent="0.35"/>
    <row r="30" spans="3:11" x14ac:dyDescent="0.35">
      <c r="C30" s="6" t="s">
        <v>10</v>
      </c>
      <c r="D30" s="4"/>
      <c r="E30" s="4"/>
      <c r="F30" s="4"/>
      <c r="G30" s="53" t="s">
        <v>11</v>
      </c>
      <c r="H30" s="53"/>
      <c r="I30" s="28"/>
      <c r="J30" s="4"/>
      <c r="K30" s="5"/>
    </row>
    <row r="31" spans="3:11" ht="15" thickBot="1" x14ac:dyDescent="0.4">
      <c r="C31" s="9" t="s">
        <v>3</v>
      </c>
      <c r="D31" s="9" t="s">
        <v>6</v>
      </c>
      <c r="E31" s="49"/>
      <c r="F31" s="49"/>
      <c r="G31" s="49"/>
      <c r="H31" s="49"/>
      <c r="I31" s="49"/>
      <c r="J31" s="49"/>
      <c r="K31" s="49"/>
    </row>
    <row r="32" spans="3:11" x14ac:dyDescent="0.35">
      <c r="C32" s="10" t="str" cm="1">
        <f t="array" ref="C32:C36">_xlfn.UNIQUE(_xlfn.ANCHORARRAY(D7))</f>
        <v>Electrical Utilities &amp; IPPs</v>
      </c>
      <c r="D32" s="27" cm="1">
        <f t="array" ref="D32:D36">SUMIF(_xlfn.ANCHORARRAY(D7),_xlfn.ANCHORARRAY( C32),_xlfn.ANCHORARRAY( G7))</f>
        <v>6250</v>
      </c>
      <c r="E32" s="8"/>
      <c r="F32" s="3"/>
      <c r="G32" s="3"/>
      <c r="H32" s="3"/>
      <c r="I32" s="3"/>
      <c r="J32" s="3"/>
      <c r="K32" s="3"/>
    </row>
    <row r="33" spans="3:11" x14ac:dyDescent="0.35">
      <c r="C33" s="2" t="str">
        <v>Real Estate Operations</v>
      </c>
      <c r="D33" s="27">
        <v>39465.25</v>
      </c>
      <c r="E33" s="8"/>
      <c r="F33" s="3"/>
      <c r="G33" s="3"/>
      <c r="H33" s="3"/>
      <c r="I33" s="3"/>
      <c r="J33" s="3"/>
      <c r="K33" s="3"/>
    </row>
    <row r="34" spans="3:11" x14ac:dyDescent="0.35">
      <c r="C34" s="2" t="str">
        <v>Banking Services</v>
      </c>
      <c r="D34" s="27">
        <v>24222</v>
      </c>
      <c r="E34" s="8"/>
      <c r="F34" s="3"/>
      <c r="G34" s="3"/>
      <c r="H34" s="3"/>
      <c r="I34" s="3"/>
      <c r="J34" s="3"/>
      <c r="K34" s="3"/>
    </row>
    <row r="35" spans="3:11" x14ac:dyDescent="0.35">
      <c r="C35" s="2" t="str">
        <v>Telecommunications Services</v>
      </c>
      <c r="D35" s="27">
        <v>18500</v>
      </c>
      <c r="E35" s="8"/>
      <c r="F35" s="3"/>
      <c r="G35" s="3"/>
      <c r="H35" s="3"/>
      <c r="I35" s="3"/>
      <c r="J35" s="3"/>
      <c r="K35" s="3"/>
    </row>
    <row r="36" spans="3:11" x14ac:dyDescent="0.35">
      <c r="C36" s="2" t="str">
        <v>Food &amp; Drug Retailing</v>
      </c>
      <c r="D36" s="7">
        <v>36620</v>
      </c>
      <c r="E36" s="8"/>
      <c r="F36" s="3"/>
      <c r="G36" s="3"/>
      <c r="H36" s="3"/>
      <c r="I36" s="3"/>
      <c r="J36" s="3"/>
      <c r="K36" s="3"/>
    </row>
    <row r="37" spans="3:11" x14ac:dyDescent="0.35">
      <c r="C37" s="2"/>
      <c r="D37" s="7"/>
      <c r="E37" s="8"/>
      <c r="F37" s="3"/>
      <c r="G37" s="3"/>
      <c r="H37" s="3"/>
      <c r="I37" s="3"/>
      <c r="J37" s="3"/>
      <c r="K37" s="3"/>
    </row>
  </sheetData>
  <mergeCells count="3">
    <mergeCell ref="G30:H30"/>
    <mergeCell ref="G2:G3"/>
    <mergeCell ref="H2:H3"/>
  </mergeCells>
  <conditionalFormatting sqref="G7:G14">
    <cfRule type="dataBar" priority="2">
      <dataBar>
        <cfvo type="min"/>
        <cfvo type="max"/>
        <color rgb="FF008AEF"/>
      </dataBar>
      <extLst>
        <ext xmlns:x14="http://schemas.microsoft.com/office/spreadsheetml/2009/9/main" uri="{B025F937-C7B1-47D3-B67F-A62EFF666E3E}">
          <x14:id>{916114CA-1102-4110-8960-87DD7D11D7B2}</x14:id>
        </ext>
      </extLst>
    </cfRule>
  </conditionalFormatting>
  <conditionalFormatting sqref="D32:D35">
    <cfRule type="dataBar" priority="1">
      <dataBar>
        <cfvo type="min"/>
        <cfvo type="max"/>
        <color rgb="FF6DC0FF"/>
      </dataBar>
      <extLst>
        <ext xmlns:x14="http://schemas.microsoft.com/office/spreadsheetml/2009/9/main" uri="{B025F937-C7B1-47D3-B67F-A62EFF666E3E}">
          <x14:id>{DAB1C29C-1534-4933-8BEF-8191FF6906BE}</x14:id>
        </ext>
      </extLst>
    </cfRule>
  </conditionalFormatting>
  <pageMargins left="0.7" right="0.7" top="0.75" bottom="0.75" header="0.3" footer="0.3"/>
  <pageSetup orientation="portrait" horizontalDpi="0" verticalDpi="0" r:id="rId1"/>
  <drawing r:id="rId2"/>
  <legacyDrawing r:id="rId3"/>
  <extLst>
    <ext xmlns:x14="http://schemas.microsoft.com/office/spreadsheetml/2009/9/main" uri="{78C0D931-6437-407d-A8EE-F0AAD7539E65}">
      <x14:conditionalFormattings>
        <x14:conditionalFormatting xmlns:xm="http://schemas.microsoft.com/office/excel/2006/main">
          <x14:cfRule type="dataBar" id="{916114CA-1102-4110-8960-87DD7D11D7B2}">
            <x14:dataBar minLength="0" maxLength="100" gradient="0">
              <x14:cfvo type="min"/>
              <x14:cfvo type="max"/>
              <x14:negativeFillColor rgb="FFFF0000"/>
              <x14:axisColor rgb="FF000000"/>
            </x14:dataBar>
          </x14:cfRule>
          <xm:sqref>G7:G14</xm:sqref>
        </x14:conditionalFormatting>
        <x14:conditionalFormatting xmlns:xm="http://schemas.microsoft.com/office/excel/2006/main">
          <x14:cfRule type="dataBar" id="{DAB1C29C-1534-4933-8BEF-8191FF6906BE}">
            <x14:dataBar minLength="0" maxLength="100" gradient="0">
              <x14:cfvo type="autoMin"/>
              <x14:cfvo type="autoMax"/>
              <x14:negativeFillColor rgb="FFFF0000"/>
              <x14:axisColor rgb="FF000000"/>
            </x14:dataBar>
          </x14:cfRule>
          <xm:sqref>D32:D35</xm:sqref>
        </x14:conditionalFormatting>
        <x14:conditionalFormatting xmlns:xm="http://schemas.microsoft.com/office/excel/2006/main">
          <x14:cfRule type="iconSet" priority="4" id="{27FB6C6C-1421-47DA-B90D-09E9DB503A44}">
            <x14:iconSet iconSet="3Triangles">
              <x14:cfvo type="percent">
                <xm:f>0</xm:f>
              </x14:cfvo>
              <x14:cfvo type="num">
                <xm:f>0</xm:f>
              </x14:cfvo>
              <x14:cfvo type="num" gte="0">
                <xm:f>0</xm:f>
              </x14:cfvo>
            </x14:iconSet>
          </x14:cfRule>
          <xm:sqref>I7:I14</xm:sqref>
        </x14:conditionalFormatting>
      </x14:conditionalFormattings>
    </ext>
    <ext xmlns:x14="http://schemas.microsoft.com/office/spreadsheetml/2009/9/main" uri="{05C60535-1F16-4fd2-B633-F4F36F0B64E0}">
      <x14:sparklineGroups xmlns:xm="http://schemas.microsoft.com/office/excel/2006/main">
        <x14:sparklineGroup lineWeight="1.5" displayEmptyCellsAs="gap" xr2:uid="{E9403DF1-666B-4A62-AD58-39F404E5AEB6}">
          <x14:colorSeries theme="6" tint="-0.249977111117893"/>
          <x14:colorNegative theme="9"/>
          <x14:colorAxis rgb="FF000000"/>
          <x14:colorMarkers theme="9" tint="-0.249977111117893"/>
          <x14:colorFirst theme="9" tint="-0.249977111117893"/>
          <x14:colorLast theme="9" tint="-0.249977111117893"/>
          <x14:colorHigh theme="9" tint="-0.249977111117893"/>
          <x14:colorLow theme="9" tint="-0.249977111117893"/>
          <x14:sparklines>
            <x14:sparkline>
              <xm:f>Dashboard!M7:JA7</xm:f>
              <xm:sqref>K7</xm:sqref>
            </x14:sparkline>
            <x14:sparkline>
              <xm:f>Dashboard!M8:JA8</xm:f>
              <xm:sqref>K8</xm:sqref>
            </x14:sparkline>
            <x14:sparkline>
              <xm:f>Dashboard!M9:JA9</xm:f>
              <xm:sqref>K9</xm:sqref>
            </x14:sparkline>
            <x14:sparkline>
              <xm:f>Dashboard!M10:JA10</xm:f>
              <xm:sqref>K10</xm:sqref>
            </x14:sparkline>
            <x14:sparkline>
              <xm:f>Dashboard!M11:JA11</xm:f>
              <xm:sqref>K11</xm:sqref>
            </x14:sparkline>
            <x14:sparkline>
              <xm:f>Dashboard!M12:JA12</xm:f>
              <xm:sqref>K12</xm:sqref>
            </x14:sparkline>
            <x14:sparkline>
              <xm:f>Dashboard!M13:JA13</xm:f>
              <xm:sqref>K13</xm:sqref>
            </x14:sparkline>
            <x14:sparkline>
              <xm:f>Dashboard!M14:JA14</xm:f>
              <xm:sqref>K14</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DA27D-36F9-4DF2-9805-E48A165A3AB5}">
  <dimension ref="C1:K28"/>
  <sheetViews>
    <sheetView showGridLines="0" zoomScale="90" zoomScaleNormal="90" workbookViewId="0">
      <selection activeCell="D13" sqref="D13"/>
    </sheetView>
  </sheetViews>
  <sheetFormatPr defaultRowHeight="14.5" x14ac:dyDescent="0.35"/>
  <cols>
    <col min="1" max="2" width="1.81640625" customWidth="1"/>
    <col min="3" max="3" width="19.08984375" style="26" customWidth="1"/>
    <col min="4" max="4" width="45.36328125" style="18" customWidth="1"/>
    <col min="5" max="5" width="13.6328125" style="18" customWidth="1"/>
    <col min="6" max="6" width="17.26953125" style="18" customWidth="1"/>
    <col min="7" max="7" width="10.90625" style="19" customWidth="1"/>
    <col min="8" max="8" width="18.36328125" style="24" bestFit="1" customWidth="1"/>
    <col min="9" max="9" width="13.6328125" style="17" customWidth="1"/>
    <col min="10" max="10" width="26.36328125" style="19" customWidth="1"/>
    <col min="11" max="11" width="17.08984375" bestFit="1" customWidth="1"/>
  </cols>
  <sheetData>
    <row r="1" spans="3:11" s="11" customFormat="1" x14ac:dyDescent="0.35"/>
    <row r="2" spans="3:11" s="11" customFormat="1" ht="23.5" x14ac:dyDescent="0.55000000000000004">
      <c r="C2" s="12" t="s">
        <v>12</v>
      </c>
    </row>
    <row r="3" spans="3:11" s="11" customFormat="1" x14ac:dyDescent="0.35"/>
    <row r="4" spans="3:11" x14ac:dyDescent="0.35">
      <c r="C4"/>
      <c r="D4"/>
      <c r="E4"/>
      <c r="F4"/>
      <c r="G4"/>
      <c r="H4"/>
      <c r="I4"/>
      <c r="J4"/>
    </row>
    <row r="5" spans="3:11" x14ac:dyDescent="0.35">
      <c r="C5" s="14" t="s">
        <v>13</v>
      </c>
      <c r="D5" s="14" t="s">
        <v>14</v>
      </c>
      <c r="E5" s="14" t="s">
        <v>22</v>
      </c>
      <c r="F5" s="14" t="s">
        <v>15</v>
      </c>
      <c r="G5" s="14" t="s">
        <v>4</v>
      </c>
      <c r="H5" s="14" t="s">
        <v>37</v>
      </c>
      <c r="I5" s="14" t="s">
        <v>17</v>
      </c>
      <c r="J5" s="14" t="s">
        <v>18</v>
      </c>
      <c r="K5" s="14" t="s">
        <v>5</v>
      </c>
    </row>
    <row r="6" spans="3:11" x14ac:dyDescent="0.35">
      <c r="C6" s="25">
        <v>44933</v>
      </c>
      <c r="D6" s="21" t="e" vm="132">
        <v>#VALUE!</v>
      </c>
      <c r="E6" s="21" t="str" cm="1">
        <f t="array" ref="E6">_FV(ledger[[#This Row],[Stock]],"Ticker symbol",TRUE)</f>
        <v>APB2R</v>
      </c>
      <c r="F6" s="21" t="s">
        <v>19</v>
      </c>
      <c r="G6" s="22">
        <v>8</v>
      </c>
      <c r="H6" s="23">
        <v>480</v>
      </c>
      <c r="I6" s="20" t="str" cm="1">
        <f t="array" ref="I6">_FV(ledger[[#This Row],[Stock]],"Currency")</f>
        <v>PHP</v>
      </c>
      <c r="J6" s="51">
        <f>G6*H6</f>
        <v>3840</v>
      </c>
      <c r="K6" s="52" cm="1">
        <f t="array" ref="K6">_FV(ledger[[#This Row],[Stock]],"Price")</f>
        <v>490</v>
      </c>
    </row>
    <row r="7" spans="3:11" x14ac:dyDescent="0.35">
      <c r="C7" s="25">
        <v>44936</v>
      </c>
      <c r="D7" s="21" t="e" vm="132">
        <v>#VALUE!</v>
      </c>
      <c r="E7" s="21" t="str" cm="1">
        <f t="array" ref="E7">_FV(ledger[[#This Row],[Stock]],"Ticker symbol",TRUE)</f>
        <v>APB2R</v>
      </c>
      <c r="F7" s="21" t="s">
        <v>19</v>
      </c>
      <c r="G7" s="22">
        <v>5</v>
      </c>
      <c r="H7" s="23">
        <v>480</v>
      </c>
      <c r="I7" s="20" t="str" cm="1">
        <f t="array" ref="I7">_FV(ledger[[#This Row],[Stock]],"Currency")</f>
        <v>PHP</v>
      </c>
      <c r="J7" s="51">
        <f t="shared" ref="J7:J28" si="0">G7*H7</f>
        <v>2400</v>
      </c>
      <c r="K7" s="52" cm="1">
        <f t="array" ref="K7">_FV(ledger[[#This Row],[Stock]],"Price")</f>
        <v>490</v>
      </c>
    </row>
    <row r="8" spans="3:11" x14ac:dyDescent="0.35">
      <c r="C8" s="25">
        <v>44941</v>
      </c>
      <c r="D8" s="21" t="e" vm="132">
        <v>#VALUE!</v>
      </c>
      <c r="E8" s="21" t="str" cm="1">
        <f t="array" ref="E8">_FV(ledger[[#This Row],[Stock]],"Ticker symbol",TRUE)</f>
        <v>APB2R</v>
      </c>
      <c r="F8" s="21" t="s">
        <v>20</v>
      </c>
      <c r="G8" s="22">
        <v>5</v>
      </c>
      <c r="H8" s="23">
        <v>480</v>
      </c>
      <c r="I8" s="20" t="str" cm="1">
        <f t="array" ref="I8">_FV(ledger[[#This Row],[Stock]],"Currency")</f>
        <v>PHP</v>
      </c>
      <c r="J8" s="51">
        <f t="shared" si="0"/>
        <v>2400</v>
      </c>
      <c r="K8" s="52" cm="1">
        <f t="array" ref="K8">_FV(ledger[[#This Row],[Stock]],"Price")</f>
        <v>490</v>
      </c>
    </row>
    <row r="9" spans="3:11" x14ac:dyDescent="0.35">
      <c r="C9" s="25">
        <v>44947</v>
      </c>
      <c r="D9" s="21" t="e" vm="132">
        <v>#VALUE!</v>
      </c>
      <c r="E9" s="21" t="str" cm="1">
        <f t="array" ref="E9">_FV(ledger[[#This Row],[Stock]],"Ticker symbol",TRUE)</f>
        <v>APB2R</v>
      </c>
      <c r="F9" s="21" t="s">
        <v>20</v>
      </c>
      <c r="G9" s="22">
        <v>4</v>
      </c>
      <c r="H9" s="23">
        <v>480</v>
      </c>
      <c r="I9" s="20" t="str" cm="1">
        <f t="array" ref="I9">_FV(ledger[[#This Row],[Stock]],"Currency")</f>
        <v>PHP</v>
      </c>
      <c r="J9" s="51">
        <f t="shared" si="0"/>
        <v>1920</v>
      </c>
      <c r="K9" s="52" cm="1">
        <f t="array" ref="K9">_FV(ledger[[#This Row],[Stock]],"Price")</f>
        <v>490</v>
      </c>
    </row>
    <row r="10" spans="3:11" x14ac:dyDescent="0.35">
      <c r="C10" s="25">
        <v>44955</v>
      </c>
      <c r="D10" s="21" t="e" vm="746">
        <v>#VALUE!</v>
      </c>
      <c r="E10" s="21" t="str" cm="1">
        <f t="array" ref="E10">_FV(ledger[[#This Row],[Stock]],"Ticker symbol",TRUE)</f>
        <v>RLC</v>
      </c>
      <c r="F10" s="21" t="s">
        <v>19</v>
      </c>
      <c r="G10" s="22">
        <v>500</v>
      </c>
      <c r="H10" s="23">
        <v>14.5</v>
      </c>
      <c r="I10" s="20" t="str" cm="1">
        <f t="array" ref="I10">_FV(ledger[[#This Row],[Stock]],"Currency")</f>
        <v>PHP</v>
      </c>
      <c r="J10" s="51">
        <f t="shared" si="0"/>
        <v>7250</v>
      </c>
      <c r="K10" s="52" cm="1">
        <f t="array" ref="K10">_FV(ledger[[#This Row],[Stock]],"Price")</f>
        <v>14.98</v>
      </c>
    </row>
    <row r="11" spans="3:11" x14ac:dyDescent="0.35">
      <c r="C11" s="25">
        <v>44958</v>
      </c>
      <c r="D11" s="21" t="e" vm="1035">
        <v>#VALUE!</v>
      </c>
      <c r="E11" s="21" t="str" cm="1">
        <f t="array" ref="E11">_FV(ledger[[#This Row],[Stock]],"Ticker symbol",TRUE)</f>
        <v>RRHI</v>
      </c>
      <c r="F11" s="21" t="s">
        <v>19</v>
      </c>
      <c r="G11" s="22">
        <v>274</v>
      </c>
      <c r="H11" s="23">
        <v>55.1</v>
      </c>
      <c r="I11" s="20" t="str" cm="1">
        <f t="array" ref="I11">_FV(ledger[[#This Row],[Stock]],"Currency")</f>
        <v>PHP</v>
      </c>
      <c r="J11" s="51">
        <f t="shared" si="0"/>
        <v>15097.4</v>
      </c>
      <c r="K11" s="52" cm="1">
        <f t="array" ref="K11">_FV(ledger[[#This Row],[Stock]],"Price")</f>
        <v>54.8</v>
      </c>
    </row>
    <row r="12" spans="3:11" x14ac:dyDescent="0.35">
      <c r="C12" s="25">
        <v>44960</v>
      </c>
      <c r="D12" s="21" t="e" vm="1035">
        <v>#VALUE!</v>
      </c>
      <c r="E12" s="21" t="str" cm="1">
        <f t="array" ref="E12">_FV(ledger[[#This Row],[Stock]],"Ticker symbol",TRUE)</f>
        <v>RRHI</v>
      </c>
      <c r="F12" s="21" t="s">
        <v>21</v>
      </c>
      <c r="G12" s="22">
        <v>-274</v>
      </c>
      <c r="H12" s="23">
        <v>55.1</v>
      </c>
      <c r="I12" s="20" t="str" cm="1">
        <f t="array" ref="I12">_FV(ledger[[#This Row],[Stock]],"Currency")</f>
        <v>PHP</v>
      </c>
      <c r="J12" s="51">
        <f t="shared" si="0"/>
        <v>-15097.4</v>
      </c>
      <c r="K12" s="52" cm="1">
        <f t="array" ref="K12">_FV(ledger[[#This Row],[Stock]],"Price")</f>
        <v>54.8</v>
      </c>
    </row>
    <row r="13" spans="3:11" x14ac:dyDescent="0.35">
      <c r="C13" s="25">
        <v>44962</v>
      </c>
      <c r="D13" s="21" t="e" vm="1036">
        <v>#VALUE!</v>
      </c>
      <c r="E13" s="21" t="str" cm="1">
        <f t="array" ref="E13">_FV(ledger[[#This Row],[Stock]],"Ticker symbol",TRUE)</f>
        <v>JFCPB</v>
      </c>
      <c r="F13" s="21" t="s">
        <v>19</v>
      </c>
      <c r="G13" s="22">
        <v>385</v>
      </c>
      <c r="H13" s="23">
        <v>908</v>
      </c>
      <c r="I13" s="20" t="str" cm="1">
        <f t="array" ref="I13">_FV(ledger[[#This Row],[Stock]],"Currency")</f>
        <v>PHP</v>
      </c>
      <c r="J13" s="51">
        <f t="shared" si="0"/>
        <v>349580</v>
      </c>
      <c r="K13" s="52" cm="1">
        <f t="array" ref="K13">_FV(ledger[[#This Row],[Stock]],"Price")</f>
        <v>910</v>
      </c>
    </row>
    <row r="14" spans="3:11" x14ac:dyDescent="0.35">
      <c r="C14" s="25">
        <v>44962</v>
      </c>
      <c r="D14" s="21" t="e" vm="1036">
        <v>#VALUE!</v>
      </c>
      <c r="E14" s="21" t="str" cm="1">
        <f t="array" ref="E14">_FV(ledger[[#This Row],[Stock]],"Ticker symbol",TRUE)</f>
        <v>JFCPB</v>
      </c>
      <c r="F14" s="21" t="s">
        <v>21</v>
      </c>
      <c r="G14" s="22">
        <v>-385</v>
      </c>
      <c r="H14" s="23">
        <v>908</v>
      </c>
      <c r="I14" s="20" t="str" cm="1">
        <f t="array" ref="I14">_FV(ledger[[#This Row],[Stock]],"Currency")</f>
        <v>PHP</v>
      </c>
      <c r="J14" s="51">
        <f t="shared" si="0"/>
        <v>-349580</v>
      </c>
      <c r="K14" s="52" cm="1">
        <f t="array" ref="K14">_FV(ledger[[#This Row],[Stock]],"Price")</f>
        <v>910</v>
      </c>
    </row>
    <row r="15" spans="3:11" x14ac:dyDescent="0.35">
      <c r="C15" s="25">
        <v>44962</v>
      </c>
      <c r="D15" s="21" t="e" vm="1036">
        <v>#VALUE!</v>
      </c>
      <c r="E15" s="21" t="str" cm="1">
        <f t="array" ref="E15">_FV(ledger[[#This Row],[Stock]],"Ticker symbol",TRUE)</f>
        <v>JFCPB</v>
      </c>
      <c r="F15" s="21" t="s">
        <v>19</v>
      </c>
      <c r="G15" s="22">
        <v>8400</v>
      </c>
      <c r="H15" s="23">
        <v>908</v>
      </c>
      <c r="I15" s="20" t="str" cm="1">
        <f t="array" ref="I15">_FV(ledger[[#This Row],[Stock]],"Currency")</f>
        <v>PHP</v>
      </c>
      <c r="J15" s="51">
        <f t="shared" si="0"/>
        <v>7627200</v>
      </c>
      <c r="K15" s="52" cm="1">
        <f t="array" ref="K15">_FV(ledger[[#This Row],[Stock]],"Price")</f>
        <v>910</v>
      </c>
    </row>
    <row r="16" spans="3:11" x14ac:dyDescent="0.35">
      <c r="C16" s="25">
        <v>44974</v>
      </c>
      <c r="D16" s="21" t="e" vm="1036">
        <v>#VALUE!</v>
      </c>
      <c r="E16" s="21" t="str" cm="1">
        <f t="array" ref="E16">_FV(ledger[[#This Row],[Stock]],"Ticker symbol",TRUE)</f>
        <v>JFCPB</v>
      </c>
      <c r="F16" s="21" t="s">
        <v>21</v>
      </c>
      <c r="G16" s="22">
        <v>-8400</v>
      </c>
      <c r="H16" s="23">
        <v>908</v>
      </c>
      <c r="I16" s="20" t="str" cm="1">
        <f t="array" ref="I16">_FV(ledger[[#This Row],[Stock]],"Currency")</f>
        <v>PHP</v>
      </c>
      <c r="J16" s="51">
        <f t="shared" si="0"/>
        <v>-7627200</v>
      </c>
      <c r="K16" s="52" cm="1">
        <f t="array" ref="K16">_FV(ledger[[#This Row],[Stock]],"Price")</f>
        <v>910</v>
      </c>
    </row>
    <row r="17" spans="3:11" x14ac:dyDescent="0.35">
      <c r="C17" s="25">
        <v>44980</v>
      </c>
      <c r="D17" s="21" t="e" vm="1">
        <v>#VALUE!</v>
      </c>
      <c r="E17" s="21" t="str" cm="1">
        <f t="array" ref="E17">_FV(ledger[[#This Row],[Stock]],"Ticker symbol",TRUE)</f>
        <v>AEV</v>
      </c>
      <c r="F17" s="21" t="s">
        <v>19</v>
      </c>
      <c r="G17" s="22">
        <v>80</v>
      </c>
      <c r="H17" s="23">
        <v>52.3</v>
      </c>
      <c r="I17" s="20" t="str" cm="1">
        <f t="array" ref="I17">_FV(ledger[[#This Row],[Stock]],"Currency")</f>
        <v>PHP</v>
      </c>
      <c r="J17" s="51">
        <f t="shared" si="0"/>
        <v>4184</v>
      </c>
      <c r="K17" s="52" cm="1">
        <f t="array" ref="K17">_FV(ledger[[#This Row],[Stock]],"Price")</f>
        <v>50</v>
      </c>
    </row>
    <row r="18" spans="3:11" x14ac:dyDescent="0.35">
      <c r="C18" s="25">
        <v>44981</v>
      </c>
      <c r="D18" s="21" t="e" vm="1">
        <v>#VALUE!</v>
      </c>
      <c r="E18" s="21" t="str" cm="1">
        <f t="array" ref="E18">_FV(ledger[[#This Row],[Stock]],"Ticker symbol",TRUE)</f>
        <v>AEV</v>
      </c>
      <c r="F18" s="21" t="s">
        <v>20</v>
      </c>
      <c r="G18" s="22">
        <v>30</v>
      </c>
      <c r="H18" s="23">
        <v>52.3</v>
      </c>
      <c r="I18" s="20" t="str" cm="1">
        <f t="array" ref="I18">_FV(ledger[[#This Row],[Stock]],"Currency")</f>
        <v>PHP</v>
      </c>
      <c r="J18" s="51">
        <f t="shared" si="0"/>
        <v>1569</v>
      </c>
      <c r="K18" s="52" cm="1">
        <f t="array" ref="K18">_FV(ledger[[#This Row],[Stock]],"Price")</f>
        <v>50</v>
      </c>
    </row>
    <row r="19" spans="3:11" x14ac:dyDescent="0.35">
      <c r="C19" s="25">
        <v>44982</v>
      </c>
      <c r="D19" s="21" t="e" vm="1">
        <v>#VALUE!</v>
      </c>
      <c r="E19" s="21" t="str" cm="1">
        <f t="array" ref="E19">_FV(ledger[[#This Row],[Stock]],"Ticker symbol",TRUE)</f>
        <v>AEV</v>
      </c>
      <c r="F19" s="21" t="s">
        <v>20</v>
      </c>
      <c r="G19" s="22">
        <v>15</v>
      </c>
      <c r="H19" s="23">
        <v>52.3</v>
      </c>
      <c r="I19" s="20" t="str" cm="1">
        <f t="array" ref="I19">_FV(ledger[[#This Row],[Stock]],"Currency")</f>
        <v>PHP</v>
      </c>
      <c r="J19" s="51">
        <f t="shared" si="0"/>
        <v>784.5</v>
      </c>
      <c r="K19" s="52" cm="1">
        <f t="array" ref="K19">_FV(ledger[[#This Row],[Stock]],"Price")</f>
        <v>50</v>
      </c>
    </row>
    <row r="20" spans="3:11" x14ac:dyDescent="0.35">
      <c r="C20" s="25">
        <v>44985</v>
      </c>
      <c r="D20" s="21" t="e" vm="459">
        <v>#VALUE!</v>
      </c>
      <c r="E20" s="21" t="str" cm="1">
        <f t="array" ref="E20">_FV(ledger[[#This Row],[Stock]],"Ticker symbol",TRUE)</f>
        <v>BDO</v>
      </c>
      <c r="F20" s="21" t="s">
        <v>20</v>
      </c>
      <c r="G20" s="22">
        <v>30</v>
      </c>
      <c r="H20" s="23">
        <v>124.7</v>
      </c>
      <c r="I20" s="20" t="str" cm="1">
        <f t="array" ref="I20">_FV(ledger[[#This Row],[Stock]],"Currency")</f>
        <v>PHP</v>
      </c>
      <c r="J20" s="51">
        <f t="shared" si="0"/>
        <v>3741</v>
      </c>
      <c r="K20" s="52" cm="1">
        <f t="array" ref="K20">_FV(ledger[[#This Row],[Stock]],"Price")</f>
        <v>125.5</v>
      </c>
    </row>
    <row r="21" spans="3:11" x14ac:dyDescent="0.35">
      <c r="C21" s="25">
        <v>44986</v>
      </c>
      <c r="D21" s="21" t="e" vm="459">
        <v>#VALUE!</v>
      </c>
      <c r="E21" s="21" t="str" cm="1">
        <f t="array" ref="E21">_FV(ledger[[#This Row],[Stock]],"Ticker symbol",TRUE)</f>
        <v>BDO</v>
      </c>
      <c r="F21" s="21" t="s">
        <v>20</v>
      </c>
      <c r="G21" s="22">
        <v>20</v>
      </c>
      <c r="H21" s="23">
        <v>124.7</v>
      </c>
      <c r="I21" s="20" t="str" cm="1">
        <f t="array" ref="I21">_FV(ledger[[#This Row],[Stock]],"Currency")</f>
        <v>PHP</v>
      </c>
      <c r="J21" s="51">
        <f t="shared" si="0"/>
        <v>2494</v>
      </c>
      <c r="K21" s="52" cm="1">
        <f t="array" ref="K21">_FV(ledger[[#This Row],[Stock]],"Price")</f>
        <v>125.5</v>
      </c>
    </row>
    <row r="22" spans="3:11" x14ac:dyDescent="0.35">
      <c r="C22" s="25">
        <v>44987</v>
      </c>
      <c r="D22" s="21" t="e" vm="459">
        <v>#VALUE!</v>
      </c>
      <c r="E22" s="21" t="str" cm="1">
        <f t="array" ref="E22">_FV(ledger[[#This Row],[Stock]],"Ticker symbol",TRUE)</f>
        <v>BDO</v>
      </c>
      <c r="F22" s="21" t="s">
        <v>20</v>
      </c>
      <c r="G22" s="22">
        <v>70</v>
      </c>
      <c r="H22" s="23">
        <v>124.7</v>
      </c>
      <c r="I22" s="20" t="str" cm="1">
        <f t="array" ref="I22">_FV(ledger[[#This Row],[Stock]],"Currency")</f>
        <v>PHP</v>
      </c>
      <c r="J22" s="51">
        <f t="shared" si="0"/>
        <v>8729</v>
      </c>
      <c r="K22" s="52" cm="1">
        <f t="array" ref="K22">_FV(ledger[[#This Row],[Stock]],"Price")</f>
        <v>125.5</v>
      </c>
    </row>
    <row r="23" spans="3:11" x14ac:dyDescent="0.35">
      <c r="C23" s="25">
        <v>44992</v>
      </c>
      <c r="D23" s="21" t="e" vm="316">
        <v>#VALUE!</v>
      </c>
      <c r="E23" s="21" t="str" cm="1">
        <f t="array" ref="E23">_FV(ledger[[#This Row],[Stock]],"Ticker symbol",TRUE)</f>
        <v>BPI</v>
      </c>
      <c r="F23" s="21" t="s">
        <v>20</v>
      </c>
      <c r="G23" s="22">
        <v>20</v>
      </c>
      <c r="H23" s="23">
        <v>101.76</v>
      </c>
      <c r="I23" s="20" t="str" cm="1">
        <f t="array" ref="I23">_FV(ledger[[#This Row],[Stock]],"Currency")</f>
        <v>PHP</v>
      </c>
      <c r="J23" s="51">
        <f t="shared" si="0"/>
        <v>2035.2</v>
      </c>
      <c r="K23" s="52" cm="1">
        <f t="array" ref="K23">_FV(ledger[[#This Row],[Stock]],"Price")</f>
        <v>101.8</v>
      </c>
    </row>
    <row r="24" spans="3:11" x14ac:dyDescent="0.35">
      <c r="C24" s="25">
        <v>44995</v>
      </c>
      <c r="D24" s="21" t="e" vm="316">
        <v>#VALUE!</v>
      </c>
      <c r="E24" s="21" t="str" cm="1">
        <f t="array" ref="E24">_FV(ledger[[#This Row],[Stock]],"Ticker symbol",TRUE)</f>
        <v>BPI</v>
      </c>
      <c r="F24" s="21" t="s">
        <v>19</v>
      </c>
      <c r="G24" s="22">
        <v>70</v>
      </c>
      <c r="H24" s="23">
        <v>101.76</v>
      </c>
      <c r="I24" s="20" t="str" cm="1">
        <f t="array" ref="I24">_FV(ledger[[#This Row],[Stock]],"Currency")</f>
        <v>PHP</v>
      </c>
      <c r="J24" s="51">
        <f t="shared" si="0"/>
        <v>7123.2000000000007</v>
      </c>
      <c r="K24" s="52" cm="1">
        <f t="array" ref="K24">_FV(ledger[[#This Row],[Stock]],"Price")</f>
        <v>101.8</v>
      </c>
    </row>
    <row r="25" spans="3:11" x14ac:dyDescent="0.35">
      <c r="C25" s="25">
        <v>44998</v>
      </c>
      <c r="D25" s="21" t="e" vm="182">
        <v>#VALUE!</v>
      </c>
      <c r="E25" s="21" t="str" cm="1">
        <f t="array" ref="E25">_FV(ledger[[#This Row],[Stock]],"Ticker symbol",TRUE)</f>
        <v>ALI</v>
      </c>
      <c r="F25" s="21" t="s">
        <v>19</v>
      </c>
      <c r="G25" s="22">
        <v>50</v>
      </c>
      <c r="H25" s="23">
        <v>28.4</v>
      </c>
      <c r="I25" s="20" t="str" cm="1">
        <f t="array" ref="I25">_FV(ledger[[#This Row],[Stock]],"Currency")</f>
        <v>PHP</v>
      </c>
      <c r="J25" s="51">
        <f t="shared" si="0"/>
        <v>1420</v>
      </c>
      <c r="K25" s="52" cm="1">
        <f t="array" ref="K25">_FV(ledger[[#This Row],[Stock]],"Price")</f>
        <v>28.45</v>
      </c>
    </row>
    <row r="26" spans="3:11" x14ac:dyDescent="0.35">
      <c r="C26" s="25">
        <v>45004</v>
      </c>
      <c r="D26" s="21" t="e" vm="182">
        <v>#VALUE!</v>
      </c>
      <c r="E26" s="21" t="str" cm="1">
        <f t="array" ref="E26">_FV(ledger[[#This Row],[Stock]],"Ticker symbol",TRUE)</f>
        <v>ALI</v>
      </c>
      <c r="F26" s="21" t="s">
        <v>19</v>
      </c>
      <c r="G26" s="22">
        <v>695</v>
      </c>
      <c r="H26" s="23">
        <v>28.4</v>
      </c>
      <c r="I26" s="20" t="str" cm="1">
        <f t="array" ref="I26">_FV(ledger[[#This Row],[Stock]],"Currency")</f>
        <v>PHP</v>
      </c>
      <c r="J26" s="51">
        <f t="shared" si="0"/>
        <v>19738</v>
      </c>
      <c r="K26" s="52" cm="1">
        <f t="array" ref="K26">_FV(ledger[[#This Row],[Stock]],"Price")</f>
        <v>28.45</v>
      </c>
    </row>
    <row r="27" spans="3:11" x14ac:dyDescent="0.35">
      <c r="C27" s="25">
        <v>45004</v>
      </c>
      <c r="D27" s="21" t="e" vm="890">
        <v>#VALUE!</v>
      </c>
      <c r="E27" s="21" t="str" cm="1">
        <f t="array" ref="E27">_FV(ledger[[#This Row],[Stock]],"Ticker symbol",TRUE)</f>
        <v>SM</v>
      </c>
      <c r="F27" s="21" t="s">
        <v>19</v>
      </c>
      <c r="G27" s="22">
        <v>40</v>
      </c>
      <c r="H27" s="23">
        <v>913</v>
      </c>
      <c r="I27" s="20" t="str" cm="1">
        <f t="array" ref="I27">_FV(ledger[[#This Row],[Stock]],"Currency")</f>
        <v>PHP</v>
      </c>
      <c r="J27" s="51">
        <f t="shared" si="0"/>
        <v>36520</v>
      </c>
      <c r="K27" s="52" cm="1">
        <f t="array" ref="K27">_FV(ledger[[#This Row],[Stock]],"Price")</f>
        <v>915.5</v>
      </c>
    </row>
    <row r="28" spans="3:11" x14ac:dyDescent="0.35">
      <c r="C28" s="50">
        <v>45008</v>
      </c>
      <c r="D28" s="18" t="e" vm="589">
        <v>#VALUE!</v>
      </c>
      <c r="E28" s="18" t="str" cm="1">
        <f t="array" ref="E28">_FV(ledger[[#This Row],[Stock]],"Ticker symbol",TRUE)</f>
        <v>GLO</v>
      </c>
      <c r="F28" s="18" t="s">
        <v>19</v>
      </c>
      <c r="G28" s="19">
        <v>10</v>
      </c>
      <c r="H28" s="24">
        <v>1849</v>
      </c>
      <c r="I28" s="17" t="str" cm="1">
        <f t="array" ref="I28">_FV(ledger[[#This Row],[Stock]],"Currency")</f>
        <v>PHP</v>
      </c>
      <c r="J28" s="51">
        <f t="shared" si="0"/>
        <v>18490</v>
      </c>
      <c r="K28" s="52" cm="1">
        <f t="array" ref="K28">_FV(ledger[[#This Row],[Stock]],"Price")</f>
        <v>1850</v>
      </c>
    </row>
  </sheetData>
  <pageMargins left="0.7" right="0.7" top="0.75" bottom="0.75" header="0.3" footer="0.3"/>
  <ignoredErrors>
    <ignoredError sqref="H6 H7:H22 H23:H28" calculatedColumn="1"/>
  </ignoredErrors>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9F22B-3384-47A3-A2EC-2CAE1D7FBBCD}">
  <dimension ref="C1:L9"/>
  <sheetViews>
    <sheetView showGridLines="0" zoomScale="90" zoomScaleNormal="90" workbookViewId="0">
      <selection activeCell="E15" sqref="E15"/>
    </sheetView>
  </sheetViews>
  <sheetFormatPr defaultRowHeight="14.5" x14ac:dyDescent="0.35"/>
  <cols>
    <col min="1" max="2" width="1.81640625" customWidth="1"/>
    <col min="3" max="3" width="40.1796875" style="15" customWidth="1"/>
    <col min="4" max="4" width="22.08984375" bestFit="1" customWidth="1"/>
    <col min="5" max="7" width="18.1796875" customWidth="1"/>
    <col min="8" max="9" width="10.08984375" customWidth="1"/>
    <col min="11" max="11" width="12.36328125" bestFit="1" customWidth="1"/>
    <col min="12" max="12" width="15" bestFit="1" customWidth="1"/>
  </cols>
  <sheetData>
    <row r="1" spans="3:12" s="45" customFormat="1" x14ac:dyDescent="0.35"/>
    <row r="2" spans="3:12" s="45" customFormat="1" ht="23.5" x14ac:dyDescent="0.55000000000000004">
      <c r="C2" s="12" t="s">
        <v>11</v>
      </c>
    </row>
    <row r="3" spans="3:12" s="45" customFormat="1" x14ac:dyDescent="0.35"/>
    <row r="4" spans="3:12" x14ac:dyDescent="0.35">
      <c r="C4"/>
      <c r="K4" s="48" t="s">
        <v>14</v>
      </c>
      <c r="L4" t="s">
        <v>29</v>
      </c>
    </row>
    <row r="5" spans="3:12" x14ac:dyDescent="0.35">
      <c r="C5" t="s">
        <v>14</v>
      </c>
      <c r="D5" t="s">
        <v>24</v>
      </c>
      <c r="E5" t="s">
        <v>25</v>
      </c>
      <c r="F5" t="s">
        <v>26</v>
      </c>
      <c r="G5" t="s">
        <v>16</v>
      </c>
      <c r="H5" t="s">
        <v>27</v>
      </c>
      <c r="I5" t="s">
        <v>28</v>
      </c>
    </row>
    <row r="6" spans="3:12" x14ac:dyDescent="0.35">
      <c r="C6" s="15" t="e" vm="1037">
        <v>#VALUE!</v>
      </c>
      <c r="D6" s="15" t="str" cm="1">
        <f t="array" ref="D6">_FV(watchlist[[#This Row],[Stock]],"Exchange abbreviation",TRUE)</f>
        <v>XPHS</v>
      </c>
      <c r="E6" s="15" t="str" cm="1">
        <f t="array" ref="E6">_FV(watchlist[[#This Row],[Stock]],"Ticker symbol",TRUE)</f>
        <v>DMC</v>
      </c>
      <c r="F6" s="46" cm="1">
        <f t="array" ref="F6">_FV(watchlist[[#This Row],[Stock]],"52 week high",TRUE)</f>
        <v>13.06</v>
      </c>
      <c r="G6" s="46" cm="1">
        <f t="array" ref="G6">_FV(watchlist[[#This Row],[Stock]],"Price")</f>
        <v>11.54</v>
      </c>
      <c r="H6" s="47" cm="1">
        <f t="array" ref="H6">_FV(watchlist[[#This Row],[Stock]],"P/E",TRUE)</f>
        <v>4.5</v>
      </c>
      <c r="I6" s="46" cm="1">
        <f t="array" ref="I6">_FV(watchlist[[#This Row],[Stock]],"Change")</f>
        <v>0.5</v>
      </c>
      <c r="K6" s="48" t="s">
        <v>24</v>
      </c>
      <c r="L6" s="48" t="s">
        <v>25</v>
      </c>
    </row>
    <row r="7" spans="3:12" x14ac:dyDescent="0.35">
      <c r="C7" s="15" t="e" vm="589">
        <v>#VALUE!</v>
      </c>
      <c r="D7" s="15" t="str" cm="1">
        <f t="array" ref="D7">_FV(watchlist[[#This Row],[Stock]],"Exchange abbreviation",TRUE)</f>
        <v>XPHS</v>
      </c>
      <c r="E7" s="15" t="str" cm="1">
        <f t="array" ref="E7">_FV(watchlist[[#This Row],[Stock]],"Ticker symbol",TRUE)</f>
        <v>GLO</v>
      </c>
      <c r="F7" s="46" cm="1">
        <f t="array" ref="F7">_FV(watchlist[[#This Row],[Stock]],"52 week high",TRUE)</f>
        <v>2595.63</v>
      </c>
      <c r="G7" s="46" cm="1">
        <f t="array" ref="G7">_FV(watchlist[[#This Row],[Stock]],"Price")</f>
        <v>1850</v>
      </c>
      <c r="H7" s="47" cm="1">
        <f t="array" ref="H7">_FV(watchlist[[#This Row],[Stock]],"P/E",TRUE)</f>
        <v>7.93</v>
      </c>
      <c r="I7" s="46" cm="1">
        <f t="array" ref="I7">_FV(watchlist[[#This Row],[Stock]],"Change")</f>
        <v>29</v>
      </c>
      <c r="K7" t="s">
        <v>30</v>
      </c>
      <c r="L7" t="s">
        <v>31</v>
      </c>
    </row>
    <row r="8" spans="3:12" x14ac:dyDescent="0.35">
      <c r="C8" s="15" t="e" vm="1038">
        <v>#VALUE!</v>
      </c>
      <c r="D8" s="15" t="str" cm="1">
        <f t="array" ref="D8">_FV(watchlist[[#This Row],[Stock]],"Exchange abbreviation",TRUE)</f>
        <v>XPHS</v>
      </c>
      <c r="E8" s="15" t="str" cm="1">
        <f t="array" ref="E8">_FV(watchlist[[#This Row],[Stock]],"Ticker symbol",TRUE)</f>
        <v>MEG</v>
      </c>
      <c r="F8" s="46" cm="1">
        <f t="array" ref="F8">_FV(watchlist[[#This Row],[Stock]],"52 week high",TRUE)</f>
        <v>3.1</v>
      </c>
      <c r="G8" s="46" cm="1">
        <f t="array" ref="G8">_FV(watchlist[[#This Row],[Stock]],"Price")</f>
        <v>2.0099999999999998</v>
      </c>
      <c r="H8" s="47" cm="1">
        <f t="array" ref="H8">_FV(watchlist[[#This Row],[Stock]],"P/E",TRUE)</f>
        <v>4.59</v>
      </c>
      <c r="I8" s="46" cm="1">
        <f t="array" ref="I8">_FV(watchlist[[#This Row],[Stock]],"Change")</f>
        <v>0.01</v>
      </c>
      <c r="K8" t="s">
        <v>30</v>
      </c>
      <c r="L8" t="s">
        <v>32</v>
      </c>
    </row>
    <row r="9" spans="3:12" x14ac:dyDescent="0.35">
      <c r="K9" t="s">
        <v>30</v>
      </c>
      <c r="L9" t="s">
        <v>33</v>
      </c>
    </row>
  </sheetData>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B3A63-78AC-4F6A-9112-21DD8CC47E8F}">
  <dimension ref="A1:IQ27"/>
  <sheetViews>
    <sheetView topLeftCell="HW1" zoomScale="90" zoomScaleNormal="90" workbookViewId="0">
      <selection activeCell="IK14" sqref="IK14"/>
    </sheetView>
  </sheetViews>
  <sheetFormatPr defaultRowHeight="14.5" x14ac:dyDescent="0.35"/>
  <cols>
    <col min="1" max="1" width="22.1796875" bestFit="1" customWidth="1"/>
    <col min="2" max="2" width="31.81640625" bestFit="1" customWidth="1"/>
  </cols>
  <sheetData>
    <row r="1" spans="1:251" x14ac:dyDescent="0.35">
      <c r="A1" s="48" t="s">
        <v>14</v>
      </c>
      <c r="B1" t="s">
        <v>36</v>
      </c>
    </row>
    <row r="3" spans="1:251" x14ac:dyDescent="0.35">
      <c r="A3" s="48" t="s">
        <v>24</v>
      </c>
      <c r="B3" s="48" t="s">
        <v>25</v>
      </c>
    </row>
    <row r="4" spans="1:251" x14ac:dyDescent="0.35">
      <c r="A4" t="s">
        <v>30</v>
      </c>
      <c r="B4" t="s">
        <v>31</v>
      </c>
      <c r="C4" cm="1" vm="1039">
        <f t="array" aca="1" ref="C4:IQ4" ca="1">TRANSPOSE(_xlfn.STOCKHISTORY(A4 &amp; ":" &amp; B4, TODAY()-365, TODAY(), 0, 0, 1))</f>
        <v>9.1999999999999993</v>
      </c>
      <c r="D4" vm="1040">
        <f ca="1"/>
        <v>8.98</v>
      </c>
      <c r="E4" vm="1041">
        <f ca="1"/>
        <v>8.8000000000000007</v>
      </c>
      <c r="F4" vm="1042">
        <f ca="1"/>
        <v>9.0299999999999994</v>
      </c>
      <c r="G4" vm="1040">
        <f ca="1"/>
        <v>8.98</v>
      </c>
      <c r="H4" vm="1042">
        <f ca="1"/>
        <v>9.0299999999999994</v>
      </c>
      <c r="I4" vm="1043">
        <f ca="1"/>
        <v>9.09</v>
      </c>
      <c r="J4" vm="1044">
        <f ca="1"/>
        <v>9.2200000000000006</v>
      </c>
      <c r="K4" vm="1045">
        <f ca="1"/>
        <v>9.1300000000000008</v>
      </c>
      <c r="L4" vm="1046">
        <f ca="1"/>
        <v>9.11</v>
      </c>
      <c r="M4" vm="1047">
        <f ca="1"/>
        <v>9.15</v>
      </c>
      <c r="N4" vm="1048">
        <f ca="1"/>
        <v>8.56</v>
      </c>
      <c r="O4" vm="1049">
        <f ca="1"/>
        <v>8.7200000000000006</v>
      </c>
      <c r="P4" vm="1050">
        <f ca="1"/>
        <v>8.6</v>
      </c>
      <c r="Q4" vm="1051">
        <f ca="1"/>
        <v>8.7799999999999994</v>
      </c>
      <c r="R4" vm="1052">
        <f ca="1"/>
        <v>8.66</v>
      </c>
      <c r="S4" vm="1053">
        <f ca="1"/>
        <v>8.69</v>
      </c>
      <c r="T4" vm="1051">
        <f ca="1"/>
        <v>8.7799999999999994</v>
      </c>
      <c r="U4" vm="1054">
        <f ca="1"/>
        <v>8.4499999999999993</v>
      </c>
      <c r="V4" vm="1055">
        <f ca="1"/>
        <v>8.5299999999999994</v>
      </c>
      <c r="W4" vm="1056">
        <f ca="1"/>
        <v>8.2100000000000009</v>
      </c>
      <c r="X4" vm="1057">
        <f ca="1"/>
        <v>8.34</v>
      </c>
      <c r="Y4" vm="1058">
        <f ca="1"/>
        <v>8.32</v>
      </c>
      <c r="Z4" vm="1059">
        <f ca="1"/>
        <v>8.09</v>
      </c>
      <c r="AA4" vm="1060">
        <f ca="1"/>
        <v>8.07</v>
      </c>
      <c r="AB4" vm="1061">
        <f ca="1"/>
        <v>8.25</v>
      </c>
      <c r="AC4" vm="1062">
        <f ca="1"/>
        <v>8.3000000000000007</v>
      </c>
      <c r="AD4" vm="1063">
        <f ca="1"/>
        <v>8.1999999999999993</v>
      </c>
      <c r="AE4" vm="1064">
        <f ca="1"/>
        <v>8.15</v>
      </c>
      <c r="AF4" vm="1065">
        <f ca="1"/>
        <v>8.2200000000000006</v>
      </c>
      <c r="AG4" vm="1066">
        <f ca="1"/>
        <v>8.1</v>
      </c>
      <c r="AH4" vm="1067">
        <f ca="1"/>
        <v>8.2799999999999994</v>
      </c>
      <c r="AI4" vm="1062">
        <f ca="1"/>
        <v>8.3000000000000007</v>
      </c>
      <c r="AJ4" vm="1068">
        <f ca="1"/>
        <v>8.5</v>
      </c>
      <c r="AK4" vm="1069">
        <f ca="1"/>
        <v>8.75</v>
      </c>
      <c r="AL4" vm="1070">
        <f ca="1"/>
        <v>8.94</v>
      </c>
      <c r="AM4" vm="1070">
        <f ca="1"/>
        <v>8.94</v>
      </c>
      <c r="AN4" vm="1071">
        <f ca="1"/>
        <v>8.8699999999999992</v>
      </c>
      <c r="AO4" vm="1072">
        <f ca="1"/>
        <v>9.0500000000000007</v>
      </c>
      <c r="AP4" vm="1041">
        <f ca="1"/>
        <v>8.8000000000000007</v>
      </c>
      <c r="AQ4" vm="1041">
        <f ca="1"/>
        <v>8.8000000000000007</v>
      </c>
      <c r="AR4" vm="1073">
        <f ca="1"/>
        <v>8.9</v>
      </c>
      <c r="AS4" vm="1074">
        <f ca="1"/>
        <v>9</v>
      </c>
      <c r="AT4" vm="1075">
        <f ca="1"/>
        <v>8.99</v>
      </c>
      <c r="AU4" vm="1076">
        <f ca="1"/>
        <v>9.18</v>
      </c>
      <c r="AV4" vm="1077">
        <f ca="1"/>
        <v>9.3000000000000007</v>
      </c>
      <c r="AW4" vm="1072">
        <f ca="1"/>
        <v>9.0500000000000007</v>
      </c>
      <c r="AX4" vm="1078">
        <f ca="1"/>
        <v>9.1199999999999992</v>
      </c>
      <c r="AY4" vm="1079">
        <f ca="1"/>
        <v>9.2799999999999994</v>
      </c>
      <c r="AZ4" vm="1080">
        <f ca="1"/>
        <v>9.1</v>
      </c>
      <c r="BA4" vm="1081">
        <f ca="1"/>
        <v>8.6199999999999992</v>
      </c>
      <c r="BB4" vm="1054">
        <f ca="1"/>
        <v>8.4499999999999993</v>
      </c>
      <c r="BC4" vm="1082">
        <f ca="1"/>
        <v>8.52</v>
      </c>
      <c r="BD4" vm="1068">
        <f ca="1"/>
        <v>8.5</v>
      </c>
      <c r="BE4" vm="1083">
        <f ca="1"/>
        <v>8.74</v>
      </c>
      <c r="BF4" vm="1084">
        <f ca="1"/>
        <v>8.6999999999999993</v>
      </c>
      <c r="BG4" vm="1068">
        <f ca="1"/>
        <v>8.5</v>
      </c>
      <c r="BH4" vm="1050">
        <f ca="1"/>
        <v>8.6</v>
      </c>
      <c r="BI4" vm="1081">
        <f ca="1"/>
        <v>8.6199999999999992</v>
      </c>
      <c r="BJ4" vm="1085">
        <f ca="1"/>
        <v>8.35</v>
      </c>
      <c r="BK4" vm="1086">
        <f ca="1"/>
        <v>8.59</v>
      </c>
      <c r="BL4" vm="1048">
        <f ca="1"/>
        <v>8.56</v>
      </c>
      <c r="BM4" vm="1084">
        <f ca="1"/>
        <v>8.6999999999999993</v>
      </c>
      <c r="BN4" vm="1087">
        <f ca="1"/>
        <v>8.81</v>
      </c>
      <c r="BO4" vm="1088">
        <f ca="1"/>
        <v>8.82</v>
      </c>
      <c r="BP4" vm="1087">
        <f ca="1"/>
        <v>8.81</v>
      </c>
      <c r="BQ4" vm="1084">
        <f ca="1"/>
        <v>8.6999999999999993</v>
      </c>
      <c r="BR4" vm="1089">
        <f ca="1"/>
        <v>8.92</v>
      </c>
      <c r="BS4" vm="1040">
        <f ca="1"/>
        <v>8.98</v>
      </c>
      <c r="BT4" vm="1073">
        <f ca="1"/>
        <v>8.9</v>
      </c>
      <c r="BU4" vm="1090">
        <f ca="1"/>
        <v>8.84</v>
      </c>
      <c r="BV4" vm="1091">
        <f ca="1"/>
        <v>8.7100000000000009</v>
      </c>
      <c r="BW4" vm="1042">
        <f ca="1"/>
        <v>9.0299999999999994</v>
      </c>
      <c r="BX4" vm="1074">
        <f ca="1"/>
        <v>9</v>
      </c>
      <c r="BY4" vm="1073">
        <f ca="1"/>
        <v>8.9</v>
      </c>
      <c r="BZ4" vm="1092">
        <f ca="1"/>
        <v>8.76</v>
      </c>
      <c r="CA4" vm="1093">
        <f ca="1"/>
        <v>8.7899999999999991</v>
      </c>
      <c r="CB4" vm="1074">
        <f ca="1"/>
        <v>9</v>
      </c>
      <c r="CC4" vm="1094">
        <f ca="1"/>
        <v>9.31</v>
      </c>
      <c r="CD4" vm="1095">
        <f ca="1"/>
        <v>9.5</v>
      </c>
      <c r="CE4" vm="1095">
        <f ca="1"/>
        <v>9.5</v>
      </c>
      <c r="CF4" vm="1096">
        <f ca="1"/>
        <v>9.4499999999999993</v>
      </c>
      <c r="CG4" vm="1097">
        <f ca="1"/>
        <v>9.5500000000000007</v>
      </c>
      <c r="CH4" vm="1098">
        <f ca="1"/>
        <v>9.6199999999999992</v>
      </c>
      <c r="CI4" vm="1099">
        <f ca="1"/>
        <v>9.6999999999999993</v>
      </c>
      <c r="CJ4" vm="1095">
        <f ca="1"/>
        <v>9.5</v>
      </c>
      <c r="CK4" vm="1100">
        <f ca="1"/>
        <v>9.27</v>
      </c>
      <c r="CL4" vm="1101">
        <f ca="1"/>
        <v>9.25</v>
      </c>
      <c r="CM4" vm="1102">
        <f ca="1"/>
        <v>9.49</v>
      </c>
      <c r="CN4" vm="1103">
        <f ca="1"/>
        <v>9.33</v>
      </c>
      <c r="CO4" vm="1104">
        <f ca="1"/>
        <v>9.23</v>
      </c>
      <c r="CP4" vm="1101">
        <f ca="1"/>
        <v>9.25</v>
      </c>
      <c r="CQ4" vm="1105">
        <f ca="1"/>
        <v>9.4</v>
      </c>
      <c r="CR4" vm="1105">
        <f ca="1"/>
        <v>9.4</v>
      </c>
      <c r="CS4" vm="1106">
        <f ca="1"/>
        <v>9.67</v>
      </c>
      <c r="CT4" vm="1107">
        <f ca="1"/>
        <v>9.8000000000000007</v>
      </c>
      <c r="CU4" vm="1108">
        <f ca="1"/>
        <v>10</v>
      </c>
      <c r="CV4" vm="1109">
        <f ca="1"/>
        <v>10.199999999999999</v>
      </c>
      <c r="CW4" vm="1110">
        <f ca="1"/>
        <v>10.28</v>
      </c>
      <c r="CX4" vm="1111">
        <f ca="1"/>
        <v>10.1</v>
      </c>
      <c r="CY4" vm="1111">
        <f ca="1"/>
        <v>10.1</v>
      </c>
      <c r="CZ4" vm="1112">
        <f ca="1"/>
        <v>9.9499999999999993</v>
      </c>
      <c r="DA4" vm="1113">
        <f ca="1"/>
        <v>9.86</v>
      </c>
      <c r="DB4" vm="1114">
        <f ca="1"/>
        <v>9.92</v>
      </c>
      <c r="DC4" vm="1115">
        <f ca="1"/>
        <v>9.9</v>
      </c>
      <c r="DD4" vm="1115">
        <f ca="1"/>
        <v>9.9</v>
      </c>
      <c r="DE4" vm="1116">
        <f ca="1"/>
        <v>9.74</v>
      </c>
      <c r="DF4" vm="1095">
        <f ca="1"/>
        <v>9.5</v>
      </c>
      <c r="DG4" vm="1105">
        <f ca="1"/>
        <v>9.4</v>
      </c>
      <c r="DH4" vm="1117">
        <f ca="1"/>
        <v>9.73</v>
      </c>
      <c r="DI4" vm="1118">
        <f ca="1"/>
        <v>10.119999999999999</v>
      </c>
      <c r="DJ4" vm="1119">
        <f ca="1"/>
        <v>10.3</v>
      </c>
      <c r="DK4" vm="1120">
        <f ca="1"/>
        <v>10.26</v>
      </c>
      <c r="DL4" vm="1119">
        <f ca="1"/>
        <v>10.3</v>
      </c>
      <c r="DM4" vm="1121">
        <f ca="1"/>
        <v>10.5</v>
      </c>
      <c r="DN4" vm="1122">
        <f ca="1"/>
        <v>10.58</v>
      </c>
      <c r="DO4" vm="1123">
        <f ca="1"/>
        <v>10.4</v>
      </c>
      <c r="DP4" vm="1110">
        <f ca="1"/>
        <v>10.28</v>
      </c>
      <c r="DQ4" vm="1124">
        <f ca="1"/>
        <v>10.220000000000001</v>
      </c>
      <c r="DR4" vm="1125">
        <f ca="1"/>
        <v>10.66</v>
      </c>
      <c r="DS4" vm="1110">
        <f ca="1"/>
        <v>10.28</v>
      </c>
      <c r="DT4" vm="1111">
        <f ca="1"/>
        <v>10.1</v>
      </c>
      <c r="DU4" vm="1109">
        <f ca="1"/>
        <v>10.199999999999999</v>
      </c>
      <c r="DV4" vm="1126">
        <f ca="1"/>
        <v>9.98</v>
      </c>
      <c r="DW4" vm="1126">
        <f ca="1"/>
        <v>9.98</v>
      </c>
      <c r="DX4" vm="1126">
        <f ca="1"/>
        <v>9.98</v>
      </c>
      <c r="DY4" vm="1099">
        <f ca="1"/>
        <v>9.6999999999999993</v>
      </c>
      <c r="DZ4" vm="1099">
        <f ca="1"/>
        <v>9.6999999999999993</v>
      </c>
      <c r="EA4" vm="1107">
        <f ca="1"/>
        <v>9.8000000000000007</v>
      </c>
      <c r="EB4" vm="1127">
        <f ca="1"/>
        <v>9.89</v>
      </c>
      <c r="EC4" vm="1107">
        <f ca="1"/>
        <v>9.8000000000000007</v>
      </c>
      <c r="ED4" vm="1128">
        <f ca="1"/>
        <v>10.34</v>
      </c>
      <c r="EE4" vm="1109">
        <f ca="1"/>
        <v>10.199999999999999</v>
      </c>
      <c r="EF4" vm="1118">
        <f ca="1"/>
        <v>10.119999999999999</v>
      </c>
      <c r="EG4" vm="1129">
        <f ca="1"/>
        <v>10.14</v>
      </c>
      <c r="EH4" vm="1108">
        <f ca="1"/>
        <v>10</v>
      </c>
      <c r="EI4" vm="1109">
        <f ca="1"/>
        <v>10.199999999999999</v>
      </c>
      <c r="EJ4" vm="1130">
        <f ca="1"/>
        <v>10.06</v>
      </c>
      <c r="EK4" vm="1131">
        <f ca="1"/>
        <v>10.039999999999999</v>
      </c>
      <c r="EL4" vm="1132">
        <f ca="1"/>
        <v>10.16</v>
      </c>
      <c r="EM4" vm="1133">
        <f ca="1"/>
        <v>10.6</v>
      </c>
      <c r="EN4" vm="1132">
        <f ca="1"/>
        <v>10.16</v>
      </c>
      <c r="EO4" vm="1119">
        <f ca="1"/>
        <v>10.3</v>
      </c>
      <c r="EP4" vm="1121">
        <f ca="1"/>
        <v>10.5</v>
      </c>
      <c r="EQ4" vm="1134">
        <f ca="1"/>
        <v>10.46</v>
      </c>
      <c r="ER4" vm="1135">
        <f ca="1"/>
        <v>10.48</v>
      </c>
      <c r="ES4" vm="1135">
        <f ca="1"/>
        <v>10.48</v>
      </c>
      <c r="ET4" vm="1120">
        <f ca="1"/>
        <v>10.26</v>
      </c>
      <c r="EU4" vm="1136">
        <f ca="1"/>
        <v>9.76</v>
      </c>
      <c r="EV4" vm="1102">
        <f ca="1"/>
        <v>9.49</v>
      </c>
      <c r="EW4" vm="1077">
        <f ca="1"/>
        <v>9.3000000000000007</v>
      </c>
      <c r="EX4" vm="1099">
        <f ca="1"/>
        <v>9.6999999999999993</v>
      </c>
      <c r="EY4" vm="1106">
        <f ca="1"/>
        <v>9.67</v>
      </c>
      <c r="EZ4" vm="1137">
        <f ca="1"/>
        <v>9.59</v>
      </c>
      <c r="FA4" vm="1138">
        <f ca="1"/>
        <v>9.43</v>
      </c>
      <c r="FB4" vm="1139">
        <f ca="1"/>
        <v>9.2100000000000009</v>
      </c>
      <c r="FC4" vm="1054">
        <f ca="1"/>
        <v>8.4499999999999993</v>
      </c>
      <c r="FD4" vm="1084">
        <f ca="1"/>
        <v>8.6999999999999993</v>
      </c>
      <c r="FE4" vm="1074">
        <f ca="1"/>
        <v>9</v>
      </c>
      <c r="FF4" vm="1039">
        <f ca="1"/>
        <v>9.1999999999999993</v>
      </c>
      <c r="FG4" vm="1039">
        <f ca="1"/>
        <v>9.1999999999999993</v>
      </c>
      <c r="FH4" vm="1039">
        <f ca="1"/>
        <v>9.1999999999999993</v>
      </c>
      <c r="FI4" vm="1140">
        <f ca="1"/>
        <v>9.56</v>
      </c>
      <c r="FJ4" vm="1115">
        <f ca="1"/>
        <v>9.9</v>
      </c>
      <c r="FK4" vm="1141">
        <f ca="1"/>
        <v>9.8699999999999992</v>
      </c>
      <c r="FL4" vm="1114">
        <f ca="1"/>
        <v>9.92</v>
      </c>
      <c r="FM4" vm="1142">
        <f ca="1"/>
        <v>9.99</v>
      </c>
      <c r="FN4" vm="1143">
        <f ca="1"/>
        <v>10.02</v>
      </c>
      <c r="FO4" vm="1127">
        <f ca="1"/>
        <v>9.89</v>
      </c>
      <c r="FP4" vm="1144">
        <f ca="1"/>
        <v>9.6</v>
      </c>
      <c r="FQ4" vm="1145">
        <f ca="1"/>
        <v>9.75</v>
      </c>
      <c r="FR4" vm="1107">
        <f ca="1"/>
        <v>9.8000000000000007</v>
      </c>
      <c r="FS4" vm="1111">
        <f ca="1"/>
        <v>10.1</v>
      </c>
      <c r="FT4" vm="1141">
        <f ca="1"/>
        <v>9.8699999999999992</v>
      </c>
      <c r="FU4" vm="1146">
        <f ca="1"/>
        <v>9.93</v>
      </c>
      <c r="FV4" vm="1109">
        <f ca="1"/>
        <v>10.199999999999999</v>
      </c>
      <c r="FW4" vm="1147">
        <f ca="1"/>
        <v>10.36</v>
      </c>
      <c r="FX4" vm="1121">
        <f ca="1"/>
        <v>10.5</v>
      </c>
      <c r="FY4" vm="1148">
        <f ca="1"/>
        <v>10.72</v>
      </c>
      <c r="FZ4" vm="1147">
        <f ca="1"/>
        <v>10.36</v>
      </c>
      <c r="GA4" vm="1125">
        <f ca="1"/>
        <v>10.66</v>
      </c>
      <c r="GB4" vm="1149">
        <f ca="1"/>
        <v>10.64</v>
      </c>
      <c r="GC4" vm="1150">
        <f ca="1"/>
        <v>10.9</v>
      </c>
      <c r="GD4" vm="1151">
        <f ca="1"/>
        <v>11.24</v>
      </c>
      <c r="GE4" vm="1152">
        <f ca="1"/>
        <v>10.98</v>
      </c>
      <c r="GF4" vm="1153">
        <f ca="1"/>
        <v>11.48</v>
      </c>
      <c r="GG4" vm="1154">
        <f ca="1"/>
        <v>11.4</v>
      </c>
      <c r="GH4" vm="1155">
        <f ca="1"/>
        <v>11.42</v>
      </c>
      <c r="GI4" vm="1156">
        <f ca="1"/>
        <v>12</v>
      </c>
      <c r="GJ4" vm="1157">
        <f ca="1"/>
        <v>11.64</v>
      </c>
      <c r="GK4" vm="1158">
        <f ca="1"/>
        <v>11.8</v>
      </c>
      <c r="GL4" vm="1158">
        <f ca="1"/>
        <v>11.8</v>
      </c>
      <c r="GM4" vm="1159">
        <f ca="1"/>
        <v>11.72</v>
      </c>
      <c r="GN4" vm="1158">
        <f ca="1"/>
        <v>11.8</v>
      </c>
      <c r="GO4" vm="1160">
        <f ca="1"/>
        <v>11.7</v>
      </c>
      <c r="GP4" vm="1158">
        <f ca="1"/>
        <v>11.8</v>
      </c>
      <c r="GQ4" vm="1161">
        <f ca="1"/>
        <v>12.18</v>
      </c>
      <c r="GR4" vm="1162">
        <f ca="1"/>
        <v>12.22</v>
      </c>
      <c r="GS4" vm="1163">
        <f ca="1"/>
        <v>12.6</v>
      </c>
      <c r="GT4" vm="1164">
        <f ca="1"/>
        <v>12.3</v>
      </c>
      <c r="GU4" vm="1165">
        <f ca="1"/>
        <v>12.76</v>
      </c>
      <c r="GV4" vm="1166">
        <f ca="1"/>
        <v>13</v>
      </c>
      <c r="GW4" vm="1167">
        <f ca="1"/>
        <v>12.7</v>
      </c>
      <c r="GX4" vm="1168">
        <f ca="1"/>
        <v>12.46</v>
      </c>
      <c r="GY4" vm="1168">
        <f ca="1"/>
        <v>12.46</v>
      </c>
      <c r="GZ4" vm="1169">
        <f ca="1"/>
        <v>12.8</v>
      </c>
      <c r="HA4" vm="1170">
        <f ca="1"/>
        <v>12.5</v>
      </c>
      <c r="HB4" vm="1170">
        <f ca="1"/>
        <v>12.5</v>
      </c>
      <c r="HC4" vm="1160">
        <f ca="1"/>
        <v>11.7</v>
      </c>
      <c r="HD4" vm="1171">
        <f ca="1"/>
        <v>11</v>
      </c>
      <c r="HE4" vm="1158">
        <f ca="1"/>
        <v>11.8</v>
      </c>
      <c r="HF4" vm="1160">
        <f ca="1"/>
        <v>11.7</v>
      </c>
      <c r="HG4" vm="1172">
        <f ca="1"/>
        <v>11.44</v>
      </c>
      <c r="HH4" vm="1159">
        <f ca="1"/>
        <v>11.72</v>
      </c>
      <c r="HI4" vm="1159">
        <f ca="1"/>
        <v>11.72</v>
      </c>
      <c r="HJ4" vm="1173">
        <f ca="1"/>
        <v>11.9</v>
      </c>
      <c r="HK4" vm="1174">
        <f ca="1"/>
        <v>11.86</v>
      </c>
      <c r="HL4" vm="1175">
        <f ca="1"/>
        <v>11.76</v>
      </c>
      <c r="HM4" vm="1176">
        <f ca="1"/>
        <v>11.78</v>
      </c>
      <c r="HN4" vm="1177">
        <f ca="1"/>
        <v>11.5</v>
      </c>
      <c r="HO4" vm="1178">
        <f ca="1"/>
        <v>11.58</v>
      </c>
      <c r="HP4" vm="1179">
        <f ca="1"/>
        <v>11.56</v>
      </c>
      <c r="HQ4" vm="1157">
        <f ca="1"/>
        <v>11.64</v>
      </c>
      <c r="HR4" vm="1172">
        <f ca="1"/>
        <v>11.44</v>
      </c>
      <c r="HS4" vm="1180">
        <f ca="1"/>
        <v>11.12</v>
      </c>
      <c r="HT4" vm="1171">
        <f ca="1"/>
        <v>11</v>
      </c>
      <c r="HU4" vm="1171">
        <f ca="1"/>
        <v>11</v>
      </c>
      <c r="HV4" vm="1171">
        <f ca="1"/>
        <v>11</v>
      </c>
      <c r="HW4" vm="1181">
        <f ca="1"/>
        <v>10.92</v>
      </c>
      <c r="HX4" vm="1182">
        <f ca="1"/>
        <v>10.56</v>
      </c>
      <c r="HY4" vm="1183">
        <f ca="1"/>
        <v>10.7</v>
      </c>
      <c r="HZ4" vm="1150">
        <f ca="1"/>
        <v>10.9</v>
      </c>
      <c r="IA4" vm="1184">
        <f ca="1"/>
        <v>11.3</v>
      </c>
      <c r="IB4" vm="1172">
        <f ca="1"/>
        <v>11.44</v>
      </c>
      <c r="IC4" vm="1185">
        <f ca="1"/>
        <v>11.2</v>
      </c>
      <c r="ID4" vm="1186">
        <f ca="1"/>
        <v>11.04</v>
      </c>
      <c r="IE4" vm="1181">
        <f ca="1"/>
        <v>10.92</v>
      </c>
      <c r="IF4" vm="1187">
        <f ca="1"/>
        <v>11.08</v>
      </c>
      <c r="IG4" vm="1188">
        <f ca="1"/>
        <v>11.14</v>
      </c>
      <c r="IH4" vm="1187">
        <f ca="1"/>
        <v>11.08</v>
      </c>
      <c r="II4" vm="1189">
        <f ca="1"/>
        <v>11.18</v>
      </c>
      <c r="IJ4" vm="1189">
        <f ca="1"/>
        <v>11.18</v>
      </c>
      <c r="IK4" vm="1190">
        <f ca="1"/>
        <v>11.62</v>
      </c>
      <c r="IL4" vm="1178">
        <f ca="1"/>
        <v>11.58</v>
      </c>
      <c r="IM4" vm="1191">
        <f ca="1"/>
        <v>11.66</v>
      </c>
      <c r="IN4" vm="1192">
        <f ca="1"/>
        <v>11.6</v>
      </c>
      <c r="IO4" vm="1180">
        <f ca="1"/>
        <v>11.12</v>
      </c>
      <c r="IP4" vm="1171">
        <f ca="1"/>
        <v>11</v>
      </c>
      <c r="IQ4" vm="1186">
        <f ca="1"/>
        <v>11.04</v>
      </c>
    </row>
    <row r="6" spans="1:251" x14ac:dyDescent="0.35">
      <c r="A6" t="str" cm="1">
        <f t="array" aca="1" ref="A6:F27" ca="1">_xlfn.STOCKHISTORY(A4 &amp; ":" &amp; B4, TODAY()-30, TODAY(), 0, 1, 0, 5, 2, 3, 4, 1)</f>
        <v>Date</v>
      </c>
      <c r="B6" t="str">
        <f ca="1"/>
        <v>Volume</v>
      </c>
      <c r="C6" t="str">
        <f ca="1"/>
        <v>Open</v>
      </c>
      <c r="D6" t="str">
        <f ca="1"/>
        <v>High</v>
      </c>
      <c r="E6" t="str">
        <f ca="1"/>
        <v>Low</v>
      </c>
      <c r="F6" t="str">
        <f ca="1"/>
        <v>Close</v>
      </c>
    </row>
    <row r="7" spans="1:251" x14ac:dyDescent="0.35">
      <c r="A7" vm="1193">
        <f ca="1"/>
        <v>44984</v>
      </c>
      <c r="B7" vm="1194">
        <f ca="1"/>
        <v>2717500</v>
      </c>
      <c r="C7" vm="1171">
        <f ca="1"/>
        <v>11</v>
      </c>
      <c r="D7" vm="1187">
        <f ca="1"/>
        <v>11.08</v>
      </c>
      <c r="E7" vm="1195">
        <f ca="1"/>
        <v>10.8</v>
      </c>
      <c r="F7" vm="1181">
        <f ca="1"/>
        <v>10.92</v>
      </c>
    </row>
    <row r="8" spans="1:251" x14ac:dyDescent="0.35">
      <c r="A8" vm="1196">
        <f ca="1"/>
        <v>44985</v>
      </c>
      <c r="B8" vm="1197">
        <f ca="1"/>
        <v>6289300</v>
      </c>
      <c r="C8" vm="1181">
        <f ca="1"/>
        <v>10.92</v>
      </c>
      <c r="D8" vm="1181">
        <f ca="1"/>
        <v>10.92</v>
      </c>
      <c r="E8" vm="1121">
        <f ca="1"/>
        <v>10.5</v>
      </c>
      <c r="F8" vm="1182">
        <f ca="1"/>
        <v>10.56</v>
      </c>
    </row>
    <row r="9" spans="1:251" x14ac:dyDescent="0.35">
      <c r="A9" vm="1198">
        <f ca="1"/>
        <v>44986</v>
      </c>
      <c r="B9" vm="1199">
        <f ca="1"/>
        <v>2406600</v>
      </c>
      <c r="C9" vm="1200">
        <f ca="1"/>
        <v>10.68</v>
      </c>
      <c r="D9" vm="1201">
        <f ca="1"/>
        <v>10.86</v>
      </c>
      <c r="E9" vm="1122">
        <f ca="1"/>
        <v>10.58</v>
      </c>
      <c r="F9" vm="1183">
        <f ca="1"/>
        <v>10.7</v>
      </c>
    </row>
    <row r="10" spans="1:251" x14ac:dyDescent="0.35">
      <c r="A10" vm="1202">
        <f ca="1"/>
        <v>44987</v>
      </c>
      <c r="B10" vm="1203">
        <f ca="1"/>
        <v>3793000</v>
      </c>
      <c r="C10" vm="1204">
        <f ca="1"/>
        <v>10.78</v>
      </c>
      <c r="D10" vm="1150">
        <f ca="1"/>
        <v>10.9</v>
      </c>
      <c r="E10" vm="1205">
        <f ca="1"/>
        <v>10.62</v>
      </c>
      <c r="F10" vm="1150">
        <f ca="1"/>
        <v>10.9</v>
      </c>
    </row>
    <row r="11" spans="1:251" x14ac:dyDescent="0.35">
      <c r="A11" vm="1206">
        <f ca="1"/>
        <v>44988</v>
      </c>
      <c r="B11" vm="1207">
        <f ca="1"/>
        <v>4872700</v>
      </c>
      <c r="C11" vm="1150">
        <f ca="1"/>
        <v>10.9</v>
      </c>
      <c r="D11" vm="1184">
        <f ca="1"/>
        <v>11.3</v>
      </c>
      <c r="E11" vm="1208">
        <f ca="1"/>
        <v>10.82</v>
      </c>
      <c r="F11" vm="1184">
        <f ca="1"/>
        <v>11.3</v>
      </c>
    </row>
    <row r="12" spans="1:251" x14ac:dyDescent="0.35">
      <c r="A12" vm="1209">
        <f ca="1"/>
        <v>44991</v>
      </c>
      <c r="B12" vm="1210">
        <f ca="1"/>
        <v>1824100</v>
      </c>
      <c r="C12" vm="1185">
        <f ca="1"/>
        <v>11.2</v>
      </c>
      <c r="D12" vm="1172">
        <f ca="1"/>
        <v>11.44</v>
      </c>
      <c r="E12" vm="1185">
        <f ca="1"/>
        <v>11.2</v>
      </c>
      <c r="F12" vm="1172">
        <f ca="1"/>
        <v>11.44</v>
      </c>
    </row>
    <row r="13" spans="1:251" x14ac:dyDescent="0.35">
      <c r="A13" vm="1211">
        <f ca="1"/>
        <v>44992</v>
      </c>
      <c r="B13" vm="1212">
        <f ca="1"/>
        <v>1599500</v>
      </c>
      <c r="C13" vm="1155">
        <f ca="1"/>
        <v>11.42</v>
      </c>
      <c r="D13" vm="1155">
        <f ca="1"/>
        <v>11.42</v>
      </c>
      <c r="E13" vm="1185">
        <f ca="1"/>
        <v>11.2</v>
      </c>
      <c r="F13" vm="1185">
        <f ca="1"/>
        <v>11.2</v>
      </c>
    </row>
    <row r="14" spans="1:251" x14ac:dyDescent="0.35">
      <c r="A14" vm="1213">
        <f ca="1"/>
        <v>44993</v>
      </c>
      <c r="B14" vm="1214">
        <f ca="1"/>
        <v>1864400</v>
      </c>
      <c r="C14" vm="1151">
        <f ca="1"/>
        <v>11.24</v>
      </c>
      <c r="D14" vm="1151">
        <f ca="1"/>
        <v>11.24</v>
      </c>
      <c r="E14" vm="1152">
        <f ca="1"/>
        <v>10.98</v>
      </c>
      <c r="F14" vm="1186">
        <f ca="1"/>
        <v>11.04</v>
      </c>
    </row>
    <row r="15" spans="1:251" x14ac:dyDescent="0.35">
      <c r="A15" vm="1215">
        <f ca="1"/>
        <v>44994</v>
      </c>
      <c r="B15" vm="1216">
        <f ca="1"/>
        <v>2265000</v>
      </c>
      <c r="C15" vm="1217">
        <f ca="1"/>
        <v>11.06</v>
      </c>
      <c r="D15" vm="1218">
        <f ca="1"/>
        <v>11.1</v>
      </c>
      <c r="E15" vm="1150">
        <f ca="1"/>
        <v>10.9</v>
      </c>
      <c r="F15" vm="1181">
        <f ca="1"/>
        <v>10.92</v>
      </c>
    </row>
    <row r="16" spans="1:251" x14ac:dyDescent="0.35">
      <c r="A16" vm="1219">
        <f ca="1"/>
        <v>44995</v>
      </c>
      <c r="B16" vm="1220">
        <f ca="1"/>
        <v>2482300</v>
      </c>
      <c r="C16" vm="1181">
        <f ca="1"/>
        <v>10.92</v>
      </c>
      <c r="D16" vm="1187">
        <f ca="1"/>
        <v>11.08</v>
      </c>
      <c r="E16" vm="1150">
        <f ca="1"/>
        <v>10.9</v>
      </c>
      <c r="F16" vm="1187">
        <f ca="1"/>
        <v>11.08</v>
      </c>
    </row>
    <row r="17" spans="1:6" x14ac:dyDescent="0.35">
      <c r="A17" vm="1221">
        <f ca="1"/>
        <v>44998</v>
      </c>
      <c r="B17" vm="1222">
        <f ca="1"/>
        <v>4108000</v>
      </c>
      <c r="C17" vm="1171">
        <f ca="1"/>
        <v>11</v>
      </c>
      <c r="D17" vm="1223">
        <f ca="1"/>
        <v>11.26</v>
      </c>
      <c r="E17" vm="1224">
        <f ca="1"/>
        <v>10.88</v>
      </c>
      <c r="F17" vm="1188">
        <f ca="1"/>
        <v>11.14</v>
      </c>
    </row>
    <row r="18" spans="1:6" x14ac:dyDescent="0.35">
      <c r="A18" vm="1225">
        <f ca="1"/>
        <v>44999</v>
      </c>
      <c r="B18" vm="1226">
        <f ca="1"/>
        <v>3717700</v>
      </c>
      <c r="C18" vm="1223">
        <f ca="1"/>
        <v>11.26</v>
      </c>
      <c r="D18" vm="1184">
        <f ca="1"/>
        <v>11.3</v>
      </c>
      <c r="E18" vm="1171">
        <f ca="1"/>
        <v>11</v>
      </c>
      <c r="F18" vm="1187">
        <f ca="1"/>
        <v>11.08</v>
      </c>
    </row>
    <row r="19" spans="1:6" x14ac:dyDescent="0.35">
      <c r="A19" vm="1227">
        <f ca="1"/>
        <v>45000</v>
      </c>
      <c r="B19" vm="1228">
        <f ca="1"/>
        <v>2044500</v>
      </c>
      <c r="C19" vm="1187">
        <f ca="1"/>
        <v>11.08</v>
      </c>
      <c r="D19" vm="1189">
        <f ca="1"/>
        <v>11.18</v>
      </c>
      <c r="E19" vm="1181">
        <f ca="1"/>
        <v>10.92</v>
      </c>
      <c r="F19" vm="1189">
        <f ca="1"/>
        <v>11.18</v>
      </c>
    </row>
    <row r="20" spans="1:6" x14ac:dyDescent="0.35">
      <c r="A20" vm="1229">
        <f ca="1"/>
        <v>45001</v>
      </c>
      <c r="B20" vm="1230">
        <f ca="1"/>
        <v>2226600</v>
      </c>
      <c r="C20" vm="1231">
        <f ca="1"/>
        <v>11.16</v>
      </c>
      <c r="D20" vm="1189">
        <f ca="1"/>
        <v>11.18</v>
      </c>
      <c r="E20" vm="1232">
        <f ca="1"/>
        <v>10.74</v>
      </c>
      <c r="F20" vm="1189">
        <f ca="1"/>
        <v>11.18</v>
      </c>
    </row>
    <row r="21" spans="1:6" x14ac:dyDescent="0.35">
      <c r="A21" vm="1233">
        <f ca="1"/>
        <v>45002</v>
      </c>
      <c r="B21" vm="1234">
        <f ca="1"/>
        <v>5903300</v>
      </c>
      <c r="C21" vm="1187">
        <f ca="1"/>
        <v>11.08</v>
      </c>
      <c r="D21" vm="1190">
        <f ca="1"/>
        <v>11.62</v>
      </c>
      <c r="E21" vm="1235">
        <f ca="1"/>
        <v>11.02</v>
      </c>
      <c r="F21" vm="1190">
        <f ca="1"/>
        <v>11.62</v>
      </c>
    </row>
    <row r="22" spans="1:6" x14ac:dyDescent="0.35">
      <c r="A22" vm="1236">
        <f ca="1"/>
        <v>45005</v>
      </c>
      <c r="B22" vm="1237">
        <f ca="1"/>
        <v>6053600</v>
      </c>
      <c r="C22" vm="1179">
        <f ca="1"/>
        <v>11.56</v>
      </c>
      <c r="D22" vm="1157">
        <f ca="1"/>
        <v>11.64</v>
      </c>
      <c r="E22" vm="1188">
        <f ca="1"/>
        <v>11.14</v>
      </c>
      <c r="F22" vm="1178">
        <f ca="1"/>
        <v>11.58</v>
      </c>
    </row>
    <row r="23" spans="1:6" x14ac:dyDescent="0.35">
      <c r="A23" vm="1238">
        <f ca="1"/>
        <v>45006</v>
      </c>
      <c r="B23" vm="1239">
        <f ca="1"/>
        <v>11360200</v>
      </c>
      <c r="C23" vm="1178">
        <f ca="1"/>
        <v>11.58</v>
      </c>
      <c r="D23" vm="1175">
        <f ca="1"/>
        <v>11.76</v>
      </c>
      <c r="E23" vm="1177">
        <f ca="1"/>
        <v>11.5</v>
      </c>
      <c r="F23" vm="1191">
        <f ca="1"/>
        <v>11.66</v>
      </c>
    </row>
    <row r="24" spans="1:6" x14ac:dyDescent="0.35">
      <c r="A24" vm="1240">
        <f ca="1"/>
        <v>45007</v>
      </c>
      <c r="B24" vm="1241">
        <f ca="1"/>
        <v>2657800</v>
      </c>
      <c r="C24" vm="1191">
        <f ca="1"/>
        <v>11.66</v>
      </c>
      <c r="D24" vm="1159">
        <f ca="1"/>
        <v>11.72</v>
      </c>
      <c r="E24" vm="1242">
        <f ca="1"/>
        <v>11.52</v>
      </c>
      <c r="F24" vm="1192">
        <f ca="1"/>
        <v>11.6</v>
      </c>
    </row>
    <row r="25" spans="1:6" x14ac:dyDescent="0.35">
      <c r="A25" vm="1243">
        <f ca="1"/>
        <v>45008</v>
      </c>
      <c r="B25" vm="1244">
        <f ca="1"/>
        <v>5756800</v>
      </c>
      <c r="C25" vm="1177">
        <f ca="1"/>
        <v>11.5</v>
      </c>
      <c r="D25" vm="1190">
        <f ca="1"/>
        <v>11.62</v>
      </c>
      <c r="E25" vm="1180">
        <f ca="1"/>
        <v>11.12</v>
      </c>
      <c r="F25" vm="1180">
        <f ca="1"/>
        <v>11.12</v>
      </c>
    </row>
    <row r="26" spans="1:6" x14ac:dyDescent="0.35">
      <c r="A26" vm="1245">
        <f ca="1"/>
        <v>45009</v>
      </c>
      <c r="B26" vm="1246">
        <f ca="1"/>
        <v>3394200</v>
      </c>
      <c r="C26" vm="1189">
        <f ca="1"/>
        <v>11.18</v>
      </c>
      <c r="D26" vm="1154">
        <f ca="1"/>
        <v>11.4</v>
      </c>
      <c r="E26" vm="1171">
        <f ca="1"/>
        <v>11</v>
      </c>
      <c r="F26" vm="1171">
        <f ca="1"/>
        <v>11</v>
      </c>
    </row>
    <row r="27" spans="1:6" x14ac:dyDescent="0.35">
      <c r="A27" vm="1247">
        <f ca="1"/>
        <v>45012</v>
      </c>
      <c r="B27" vm="1248">
        <f ca="1"/>
        <v>3844100</v>
      </c>
      <c r="C27" vm="1235">
        <f ca="1"/>
        <v>11.02</v>
      </c>
      <c r="D27" vm="1249">
        <f ca="1"/>
        <v>11.36</v>
      </c>
      <c r="E27" vm="1171">
        <f ca="1"/>
        <v>11</v>
      </c>
      <c r="F27" vm="1186">
        <f ca="1"/>
        <v>11.04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87F0C-8BF1-4497-A294-D94320B1A641}">
  <dimension ref="A1:IQ27"/>
  <sheetViews>
    <sheetView zoomScale="90" zoomScaleNormal="90" workbookViewId="0">
      <selection activeCell="A6" sqref="A6"/>
    </sheetView>
  </sheetViews>
  <sheetFormatPr defaultRowHeight="14.5" x14ac:dyDescent="0.35"/>
  <cols>
    <col min="1" max="1" width="22.1796875" bestFit="1" customWidth="1"/>
    <col min="2" max="2" width="30.1796875" bestFit="1" customWidth="1"/>
    <col min="3" max="251" width="10.1796875" bestFit="1" customWidth="1"/>
  </cols>
  <sheetData>
    <row r="1" spans="1:251" x14ac:dyDescent="0.35">
      <c r="A1" s="48" t="s">
        <v>14</v>
      </c>
      <c r="B1" t="s">
        <v>35</v>
      </c>
    </row>
    <row r="3" spans="1:251" x14ac:dyDescent="0.35">
      <c r="A3" s="48" t="s">
        <v>24</v>
      </c>
      <c r="B3" s="48" t="s">
        <v>25</v>
      </c>
    </row>
    <row r="4" spans="1:251" x14ac:dyDescent="0.35">
      <c r="A4" t="s">
        <v>30</v>
      </c>
      <c r="B4" t="s">
        <v>32</v>
      </c>
      <c r="C4" cm="1" vm="590">
        <f t="array" aca="1" ref="C4:IQ4" ca="1">TRANSPOSE(_xlfn.STOCKHISTORY(A4 &amp; ":" &amp; B4, TODAY()-365, TODAY(), 0, 0, 1))</f>
        <v>2622</v>
      </c>
      <c r="D4" vm="591">
        <f ca="1"/>
        <v>2580</v>
      </c>
      <c r="E4" vm="591">
        <f ca="1"/>
        <v>2580</v>
      </c>
      <c r="F4" vm="592">
        <f ca="1"/>
        <v>2540</v>
      </c>
      <c r="G4" vm="593">
        <f ca="1"/>
        <v>2520</v>
      </c>
      <c r="H4" vm="594">
        <f ca="1"/>
        <v>2498</v>
      </c>
      <c r="I4" vm="595">
        <f ca="1"/>
        <v>2420</v>
      </c>
      <c r="J4" vm="596">
        <f ca="1"/>
        <v>2432</v>
      </c>
      <c r="K4" vm="597">
        <f ca="1"/>
        <v>2354</v>
      </c>
      <c r="L4" vm="598">
        <f ca="1"/>
        <v>2480</v>
      </c>
      <c r="M4" vm="599">
        <f ca="1"/>
        <v>2470</v>
      </c>
      <c r="N4" vm="595">
        <f ca="1"/>
        <v>2420</v>
      </c>
      <c r="O4" vm="600">
        <f ca="1"/>
        <v>2448</v>
      </c>
      <c r="P4" vm="601">
        <f ca="1"/>
        <v>2424</v>
      </c>
      <c r="Q4" vm="602">
        <f ca="1"/>
        <v>2472</v>
      </c>
      <c r="R4" vm="603">
        <f ca="1"/>
        <v>2536</v>
      </c>
      <c r="S4" vm="604">
        <f ca="1"/>
        <v>2514</v>
      </c>
      <c r="T4" vm="605">
        <f ca="1"/>
        <v>2430</v>
      </c>
      <c r="U4" vm="606">
        <f ca="1"/>
        <v>2438</v>
      </c>
      <c r="V4" vm="607">
        <f ca="1"/>
        <v>2446</v>
      </c>
      <c r="W4" vm="608">
        <f ca="1"/>
        <v>2348</v>
      </c>
      <c r="X4" vm="595">
        <f ca="1"/>
        <v>2420</v>
      </c>
      <c r="Y4" vm="609">
        <f ca="1"/>
        <v>2270</v>
      </c>
      <c r="Z4" vm="610">
        <f ca="1"/>
        <v>2274</v>
      </c>
      <c r="AA4" vm="611">
        <f ca="1"/>
        <v>2222</v>
      </c>
      <c r="AB4" vm="612">
        <f ca="1"/>
        <v>2388</v>
      </c>
      <c r="AC4" vm="613">
        <f ca="1"/>
        <v>2464</v>
      </c>
      <c r="AD4" vm="614">
        <f ca="1"/>
        <v>2370</v>
      </c>
      <c r="AE4" vm="612">
        <f ca="1"/>
        <v>2388</v>
      </c>
      <c r="AF4" vm="615">
        <f ca="1"/>
        <v>2338</v>
      </c>
      <c r="AG4" vm="616">
        <f ca="1"/>
        <v>2200</v>
      </c>
      <c r="AH4" vm="617">
        <f ca="1"/>
        <v>2280</v>
      </c>
      <c r="AI4" vm="618">
        <f ca="1"/>
        <v>2408</v>
      </c>
      <c r="AJ4" vm="619">
        <f ca="1"/>
        <v>2458</v>
      </c>
      <c r="AK4" vm="594">
        <f ca="1"/>
        <v>2498</v>
      </c>
      <c r="AL4" vm="620">
        <f ca="1"/>
        <v>2506</v>
      </c>
      <c r="AM4" vm="621">
        <f ca="1"/>
        <v>2550</v>
      </c>
      <c r="AN4" vm="622">
        <f ca="1"/>
        <v>2530</v>
      </c>
      <c r="AO4" vm="623">
        <f ca="1"/>
        <v>2544</v>
      </c>
      <c r="AP4" vm="624">
        <f ca="1"/>
        <v>2560</v>
      </c>
      <c r="AQ4" vm="625">
        <f ca="1"/>
        <v>2524</v>
      </c>
      <c r="AR4" vm="626">
        <f ca="1"/>
        <v>2588</v>
      </c>
      <c r="AS4" vm="627">
        <f ca="1"/>
        <v>2428</v>
      </c>
      <c r="AT4" vm="628">
        <f ca="1"/>
        <v>2404</v>
      </c>
      <c r="AU4" vm="629">
        <f ca="1"/>
        <v>2350</v>
      </c>
      <c r="AV4" vm="630">
        <f ca="1"/>
        <v>2328</v>
      </c>
      <c r="AW4" vm="631">
        <f ca="1"/>
        <v>2364</v>
      </c>
      <c r="AX4" vm="632">
        <f ca="1"/>
        <v>2394</v>
      </c>
      <c r="AY4" vm="633">
        <f ca="1"/>
        <v>2444</v>
      </c>
      <c r="AZ4" vm="634">
        <f ca="1"/>
        <v>2400</v>
      </c>
      <c r="BA4" vm="631">
        <f ca="1"/>
        <v>2364</v>
      </c>
      <c r="BB4" vm="630">
        <f ca="1"/>
        <v>2328</v>
      </c>
      <c r="BC4" vm="635">
        <f ca="1"/>
        <v>2298</v>
      </c>
      <c r="BD4" vm="636">
        <f ca="1"/>
        <v>2266</v>
      </c>
      <c r="BE4" vm="637">
        <f ca="1"/>
        <v>2240</v>
      </c>
      <c r="BF4" vm="638">
        <f ca="1"/>
        <v>2220</v>
      </c>
      <c r="BG4" vm="639">
        <f ca="1"/>
        <v>2092</v>
      </c>
      <c r="BH4" vm="640">
        <f ca="1"/>
        <v>2100</v>
      </c>
      <c r="BI4" vm="640">
        <f ca="1"/>
        <v>2100</v>
      </c>
      <c r="BJ4" vm="641">
        <f ca="1"/>
        <v>2080</v>
      </c>
      <c r="BK4" vm="642">
        <f ca="1"/>
        <v>2150</v>
      </c>
      <c r="BL4" vm="643">
        <f ca="1"/>
        <v>2160</v>
      </c>
      <c r="BM4" vm="617">
        <f ca="1"/>
        <v>2280</v>
      </c>
      <c r="BN4" vm="617">
        <f ca="1"/>
        <v>2280</v>
      </c>
      <c r="BO4" vm="644">
        <f ca="1"/>
        <v>2268</v>
      </c>
      <c r="BP4" vm="645">
        <f ca="1"/>
        <v>2180</v>
      </c>
      <c r="BQ4" vm="616">
        <f ca="1"/>
        <v>2200</v>
      </c>
      <c r="BR4" vm="646">
        <f ca="1"/>
        <v>2226</v>
      </c>
      <c r="BS4" vm="637">
        <f ca="1"/>
        <v>2240</v>
      </c>
      <c r="BT4" vm="637">
        <f ca="1"/>
        <v>2240</v>
      </c>
      <c r="BU4" vm="647">
        <f ca="1"/>
        <v>2294</v>
      </c>
      <c r="BV4" vm="648">
        <f ca="1"/>
        <v>2276</v>
      </c>
      <c r="BW4" vm="649">
        <f ca="1"/>
        <v>2252</v>
      </c>
      <c r="BX4" vm="650">
        <f ca="1"/>
        <v>2250</v>
      </c>
      <c r="BY4" vm="647">
        <f ca="1"/>
        <v>2294</v>
      </c>
      <c r="BZ4" vm="609">
        <f ca="1"/>
        <v>2270</v>
      </c>
      <c r="CA4" vm="649">
        <f ca="1"/>
        <v>2252</v>
      </c>
      <c r="CB4" vm="651">
        <f ca="1"/>
        <v>2242</v>
      </c>
      <c r="CC4" vm="652">
        <f ca="1"/>
        <v>2246</v>
      </c>
      <c r="CD4" vm="653">
        <f ca="1"/>
        <v>2208</v>
      </c>
      <c r="CE4" vm="654">
        <f ca="1"/>
        <v>2190</v>
      </c>
      <c r="CF4" vm="655">
        <f ca="1"/>
        <v>2130</v>
      </c>
      <c r="CG4" vm="656">
        <f ca="1"/>
        <v>2128</v>
      </c>
      <c r="CH4" vm="640">
        <f ca="1"/>
        <v>2100</v>
      </c>
      <c r="CI4" vm="657">
        <f ca="1"/>
        <v>2070</v>
      </c>
      <c r="CJ4" vm="658">
        <f ca="1"/>
        <v>2062</v>
      </c>
      <c r="CK4" vm="659">
        <f ca="1"/>
        <v>2020</v>
      </c>
      <c r="CL4" vm="660">
        <f ca="1"/>
        <v>2056</v>
      </c>
      <c r="CM4" vm="657">
        <f ca="1"/>
        <v>2070</v>
      </c>
      <c r="CN4" vm="661">
        <f ca="1"/>
        <v>2060</v>
      </c>
      <c r="CO4" vm="662">
        <f ca="1"/>
        <v>2010</v>
      </c>
      <c r="CP4" vm="657">
        <f ca="1"/>
        <v>2070</v>
      </c>
      <c r="CQ4" vm="663">
        <f ca="1"/>
        <v>2032</v>
      </c>
      <c r="CR4" vm="664">
        <f ca="1"/>
        <v>2050</v>
      </c>
      <c r="CS4" vm="654">
        <f ca="1"/>
        <v>2190</v>
      </c>
      <c r="CT4" vm="637">
        <f ca="1"/>
        <v>2240</v>
      </c>
      <c r="CU4" vm="665">
        <f ca="1"/>
        <v>2320</v>
      </c>
      <c r="CV4" vm="647">
        <f ca="1"/>
        <v>2294</v>
      </c>
      <c r="CW4" vm="666">
        <f ca="1"/>
        <v>2332</v>
      </c>
      <c r="CX4" vm="667">
        <f ca="1"/>
        <v>2366</v>
      </c>
      <c r="CY4" vm="668">
        <f ca="1"/>
        <v>2360</v>
      </c>
      <c r="CZ4" vm="669">
        <f ca="1"/>
        <v>2300</v>
      </c>
      <c r="DA4" vm="669">
        <f ca="1"/>
        <v>2300</v>
      </c>
      <c r="DB4" vm="670">
        <f ca="1"/>
        <v>2264</v>
      </c>
      <c r="DC4" vm="644">
        <f ca="1"/>
        <v>2268</v>
      </c>
      <c r="DD4" vm="638">
        <f ca="1"/>
        <v>2220</v>
      </c>
      <c r="DE4" vm="616">
        <f ca="1"/>
        <v>2200</v>
      </c>
      <c r="DF4" vm="671">
        <f ca="1"/>
        <v>2098</v>
      </c>
      <c r="DG4" vm="672">
        <f ca="1"/>
        <v>2140</v>
      </c>
      <c r="DH4" vm="673">
        <f ca="1"/>
        <v>2194</v>
      </c>
      <c r="DI4" vm="674">
        <f ca="1"/>
        <v>2184</v>
      </c>
      <c r="DJ4" vm="675">
        <f ca="1"/>
        <v>2168</v>
      </c>
      <c r="DK4" vm="676">
        <f ca="1"/>
        <v>2146</v>
      </c>
      <c r="DL4" vm="677">
        <f ca="1"/>
        <v>2124</v>
      </c>
      <c r="DM4" vm="678">
        <f ca="1"/>
        <v>2090</v>
      </c>
      <c r="DN4" vm="655">
        <f ca="1"/>
        <v>2130</v>
      </c>
      <c r="DO4" vm="672">
        <f ca="1"/>
        <v>2140</v>
      </c>
      <c r="DP4" vm="679">
        <f ca="1"/>
        <v>2170</v>
      </c>
      <c r="DQ4" vm="680">
        <f ca="1"/>
        <v>2178</v>
      </c>
      <c r="DR4" vm="681">
        <f ca="1"/>
        <v>2118</v>
      </c>
      <c r="DS4" vm="672">
        <f ca="1"/>
        <v>2140</v>
      </c>
      <c r="DT4" vm="645">
        <f ca="1"/>
        <v>2180</v>
      </c>
      <c r="DU4" vm="655">
        <f ca="1"/>
        <v>2130</v>
      </c>
      <c r="DV4" vm="682">
        <f ca="1"/>
        <v>2142</v>
      </c>
      <c r="DW4" vm="683">
        <f ca="1"/>
        <v>2174</v>
      </c>
      <c r="DX4" vm="683">
        <f ca="1"/>
        <v>2174</v>
      </c>
      <c r="DY4" vm="680">
        <f ca="1"/>
        <v>2178</v>
      </c>
      <c r="DZ4" vm="684">
        <f ca="1"/>
        <v>2110</v>
      </c>
      <c r="EA4" vm="685">
        <f ca="1"/>
        <v>2084</v>
      </c>
      <c r="EB4" vm="686">
        <f ca="1"/>
        <v>2030</v>
      </c>
      <c r="EC4" vm="687">
        <f ca="1"/>
        <v>1998</v>
      </c>
      <c r="ED4" vm="642">
        <f ca="1"/>
        <v>2150</v>
      </c>
      <c r="EE4" vm="688">
        <f ca="1"/>
        <v>2218</v>
      </c>
      <c r="EF4" vm="616">
        <f ca="1"/>
        <v>2200</v>
      </c>
      <c r="EG4" vm="643">
        <f ca="1"/>
        <v>2160</v>
      </c>
      <c r="EH4" vm="679">
        <f ca="1"/>
        <v>2170</v>
      </c>
      <c r="EI4" vm="689">
        <f ca="1"/>
        <v>2230</v>
      </c>
      <c r="EJ4" vm="638">
        <f ca="1"/>
        <v>2220</v>
      </c>
      <c r="EK4" vm="679">
        <f ca="1"/>
        <v>2170</v>
      </c>
      <c r="EL4" vm="616">
        <f ca="1"/>
        <v>2200</v>
      </c>
      <c r="EM4" vm="616">
        <f ca="1"/>
        <v>2200</v>
      </c>
      <c r="EN4" vm="690">
        <f ca="1"/>
        <v>2306</v>
      </c>
      <c r="EO4" vm="634">
        <f ca="1"/>
        <v>2400</v>
      </c>
      <c r="EP4" vm="691">
        <f ca="1"/>
        <v>2478</v>
      </c>
      <c r="EQ4" vm="692">
        <f ca="1"/>
        <v>2330</v>
      </c>
      <c r="ER4" vm="693">
        <f ca="1"/>
        <v>2296</v>
      </c>
      <c r="ES4" vm="615">
        <f ca="1"/>
        <v>2338</v>
      </c>
      <c r="ET4" vm="694">
        <f ca="1"/>
        <v>2310</v>
      </c>
      <c r="EU4" vm="665">
        <f ca="1"/>
        <v>2320</v>
      </c>
      <c r="EV4" vm="695">
        <f ca="1"/>
        <v>2322</v>
      </c>
      <c r="EW4" vm="689">
        <f ca="1"/>
        <v>2230</v>
      </c>
      <c r="EX4" vm="696">
        <f ca="1"/>
        <v>2260</v>
      </c>
      <c r="EY4" vm="669">
        <f ca="1"/>
        <v>2300</v>
      </c>
      <c r="EZ4" vm="697">
        <f ca="1"/>
        <v>2304</v>
      </c>
      <c r="FA4" vm="609">
        <f ca="1"/>
        <v>2270</v>
      </c>
      <c r="FB4" vm="635">
        <f ca="1"/>
        <v>2298</v>
      </c>
      <c r="FC4" vm="698">
        <f ca="1"/>
        <v>2292</v>
      </c>
      <c r="FD4" vm="669">
        <f ca="1"/>
        <v>2300</v>
      </c>
      <c r="FE4" vm="699">
        <f ca="1"/>
        <v>2212</v>
      </c>
      <c r="FF4" vm="689">
        <f ca="1"/>
        <v>2230</v>
      </c>
      <c r="FG4" vm="611">
        <f ca="1"/>
        <v>2222</v>
      </c>
      <c r="FH4" vm="611">
        <f ca="1"/>
        <v>2222</v>
      </c>
      <c r="FI4" vm="700">
        <f ca="1"/>
        <v>2214</v>
      </c>
      <c r="FJ4" vm="701">
        <f ca="1"/>
        <v>2224</v>
      </c>
      <c r="FK4" vm="611">
        <f ca="1"/>
        <v>2222</v>
      </c>
      <c r="FL4" vm="702">
        <f ca="1"/>
        <v>2210</v>
      </c>
      <c r="FM4" vm="702">
        <f ca="1"/>
        <v>2210</v>
      </c>
      <c r="FN4" vm="637">
        <f ca="1"/>
        <v>2240</v>
      </c>
      <c r="FO4" vm="703">
        <f ca="1"/>
        <v>2284</v>
      </c>
      <c r="FP4" vm="669">
        <f ca="1"/>
        <v>2300</v>
      </c>
      <c r="FQ4" vm="629">
        <f ca="1"/>
        <v>2350</v>
      </c>
      <c r="FR4" vm="617">
        <f ca="1"/>
        <v>2280</v>
      </c>
      <c r="FS4" vm="654">
        <f ca="1"/>
        <v>2190</v>
      </c>
      <c r="FT4" vm="704">
        <f ca="1"/>
        <v>2202</v>
      </c>
      <c r="FU4" vm="705">
        <f ca="1"/>
        <v>2182</v>
      </c>
      <c r="FV4" vm="643">
        <f ca="1"/>
        <v>2160</v>
      </c>
      <c r="FW4" vm="642">
        <f ca="1"/>
        <v>2150</v>
      </c>
      <c r="FX4" vm="706">
        <f ca="1"/>
        <v>2158</v>
      </c>
      <c r="FY4" vm="701">
        <f ca="1"/>
        <v>2224</v>
      </c>
      <c r="FZ4" vm="707">
        <f ca="1"/>
        <v>2196</v>
      </c>
      <c r="GA4" vm="657">
        <f ca="1"/>
        <v>2070</v>
      </c>
      <c r="GB4" vm="642">
        <f ca="1"/>
        <v>2150</v>
      </c>
      <c r="GC4" vm="645">
        <f ca="1"/>
        <v>2180</v>
      </c>
      <c r="GD4" vm="702">
        <f ca="1"/>
        <v>2210</v>
      </c>
      <c r="GE4" vm="708">
        <f ca="1"/>
        <v>2198</v>
      </c>
      <c r="GF4" vm="673">
        <f ca="1"/>
        <v>2194</v>
      </c>
      <c r="GG4" vm="675">
        <f ca="1"/>
        <v>2168</v>
      </c>
      <c r="GH4" vm="709">
        <f ca="1"/>
        <v>2236</v>
      </c>
      <c r="GI4" vm="645">
        <f ca="1"/>
        <v>2180</v>
      </c>
      <c r="GJ4" vm="638">
        <f ca="1"/>
        <v>2220</v>
      </c>
      <c r="GK4" vm="688">
        <f ca="1"/>
        <v>2218</v>
      </c>
      <c r="GL4" vm="710">
        <f ca="1"/>
        <v>2164</v>
      </c>
      <c r="GM4" vm="711">
        <f ca="1"/>
        <v>2126</v>
      </c>
      <c r="GN4" vm="712">
        <f ca="1"/>
        <v>2132</v>
      </c>
      <c r="GO4" vm="713">
        <f ca="1"/>
        <v>2114</v>
      </c>
      <c r="GP4" vm="661">
        <f ca="1"/>
        <v>2060</v>
      </c>
      <c r="GQ4" vm="661">
        <f ca="1"/>
        <v>2060</v>
      </c>
      <c r="GR4" vm="671">
        <f ca="1"/>
        <v>2098</v>
      </c>
      <c r="GS4" vm="714">
        <f ca="1"/>
        <v>2102</v>
      </c>
      <c r="GT4" vm="715">
        <f ca="1"/>
        <v>2074</v>
      </c>
      <c r="GU4" vm="716">
        <f ca="1"/>
        <v>2120</v>
      </c>
      <c r="GV4" vm="717">
        <f ca="1"/>
        <v>2156</v>
      </c>
      <c r="GW4" vm="641">
        <f ca="1"/>
        <v>2080</v>
      </c>
      <c r="GX4" vm="718">
        <f ca="1"/>
        <v>2042</v>
      </c>
      <c r="GY4" vm="716">
        <f ca="1"/>
        <v>2120</v>
      </c>
      <c r="GZ4" vm="642">
        <f ca="1"/>
        <v>2150</v>
      </c>
      <c r="HA4" vm="676">
        <f ca="1"/>
        <v>2146</v>
      </c>
      <c r="HB4" vm="719">
        <f ca="1"/>
        <v>2152</v>
      </c>
      <c r="HC4" vm="643">
        <f ca="1"/>
        <v>2160</v>
      </c>
      <c r="HD4" vm="659">
        <f ca="1"/>
        <v>2020</v>
      </c>
      <c r="HE4" vm="642">
        <f ca="1"/>
        <v>2150</v>
      </c>
      <c r="HF4" vm="679">
        <f ca="1"/>
        <v>2170</v>
      </c>
      <c r="HG4" vm="656">
        <f ca="1"/>
        <v>2128</v>
      </c>
      <c r="HH4" vm="642">
        <f ca="1"/>
        <v>2150</v>
      </c>
      <c r="HI4" vm="713">
        <f ca="1"/>
        <v>2114</v>
      </c>
      <c r="HJ4" vm="678">
        <f ca="1"/>
        <v>2090</v>
      </c>
      <c r="HK4" vm="641">
        <f ca="1"/>
        <v>2080</v>
      </c>
      <c r="HL4" vm="720">
        <f ca="1"/>
        <v>2016</v>
      </c>
      <c r="HM4" vm="721">
        <f ca="1"/>
        <v>2000</v>
      </c>
      <c r="HN4" vm="722">
        <f ca="1"/>
        <v>1990</v>
      </c>
      <c r="HO4" vm="723">
        <f ca="1"/>
        <v>1979</v>
      </c>
      <c r="HP4" vm="724">
        <f ca="1"/>
        <v>1970</v>
      </c>
      <c r="HQ4" vm="725">
        <f ca="1"/>
        <v>2040</v>
      </c>
      <c r="HR4" vm="659">
        <f ca="1"/>
        <v>2020</v>
      </c>
      <c r="HS4" vm="722">
        <f ca="1"/>
        <v>1990</v>
      </c>
      <c r="HT4" vm="726">
        <f ca="1"/>
        <v>1939</v>
      </c>
      <c r="HU4" vm="727">
        <f ca="1"/>
        <v>1920</v>
      </c>
      <c r="HV4" vm="727">
        <f ca="1"/>
        <v>1920</v>
      </c>
      <c r="HW4" vm="728">
        <f ca="1"/>
        <v>1871</v>
      </c>
      <c r="HX4" vm="729">
        <f ca="1"/>
        <v>1775</v>
      </c>
      <c r="HY4" vm="730">
        <f ca="1"/>
        <v>1808</v>
      </c>
      <c r="HZ4" vm="731">
        <f ca="1"/>
        <v>1807</v>
      </c>
      <c r="IA4" vm="732">
        <f ca="1"/>
        <v>1850</v>
      </c>
      <c r="IB4" vm="733">
        <f ca="1"/>
        <v>1874</v>
      </c>
      <c r="IC4" vm="732">
        <f ca="1"/>
        <v>1850</v>
      </c>
      <c r="ID4" vm="734">
        <f ca="1"/>
        <v>1839</v>
      </c>
      <c r="IE4" vm="735">
        <f ca="1"/>
        <v>1800</v>
      </c>
      <c r="IF4" vm="736">
        <f ca="1"/>
        <v>1820</v>
      </c>
      <c r="IG4" vm="735">
        <f ca="1"/>
        <v>1800</v>
      </c>
      <c r="IH4" vm="737">
        <f ca="1"/>
        <v>1777</v>
      </c>
      <c r="II4" vm="738">
        <f ca="1"/>
        <v>1758</v>
      </c>
      <c r="IJ4" vm="739">
        <f ca="1"/>
        <v>1730</v>
      </c>
      <c r="IK4" vm="740">
        <f ca="1"/>
        <v>1740</v>
      </c>
      <c r="IL4" vm="741">
        <f ca="1"/>
        <v>1745</v>
      </c>
      <c r="IM4" vm="742">
        <f ca="1"/>
        <v>1816</v>
      </c>
      <c r="IN4" vm="743">
        <f ca="1"/>
        <v>1838</v>
      </c>
      <c r="IO4" vm="744">
        <f ca="1"/>
        <v>1848</v>
      </c>
      <c r="IP4" vm="732">
        <f ca="1"/>
        <v>1850</v>
      </c>
      <c r="IQ4" vm="745">
        <f ca="1"/>
        <v>1821</v>
      </c>
    </row>
    <row r="6" spans="1:251" x14ac:dyDescent="0.35">
      <c r="A6" t="str" cm="1">
        <f t="array" aca="1" ref="A6:F27" ca="1">_xlfn.STOCKHISTORY(A4 &amp; ":" &amp; B4, TODAY()-30, TODAY(), 0, 1, 0, 5, 2, 3, 4, 1)</f>
        <v>Date</v>
      </c>
      <c r="B6" t="str">
        <f ca="1"/>
        <v>Volume</v>
      </c>
      <c r="C6" t="str">
        <f ca="1"/>
        <v>Open</v>
      </c>
      <c r="D6" t="str">
        <f ca="1"/>
        <v>High</v>
      </c>
      <c r="E6" t="str">
        <f ca="1"/>
        <v>Low</v>
      </c>
      <c r="F6" t="str">
        <f ca="1"/>
        <v>Close</v>
      </c>
    </row>
    <row r="7" spans="1:251" x14ac:dyDescent="0.35">
      <c r="A7" vm="1193">
        <f ca="1"/>
        <v>44984</v>
      </c>
      <c r="B7" vm="1250">
        <f ca="1"/>
        <v>424160</v>
      </c>
      <c r="C7" vm="1251">
        <f ca="1"/>
        <v>1913</v>
      </c>
      <c r="D7" vm="1252">
        <f ca="1"/>
        <v>1948</v>
      </c>
      <c r="E7" vm="1253">
        <f ca="1"/>
        <v>1863</v>
      </c>
      <c r="F7" vm="728">
        <f ca="1"/>
        <v>1871</v>
      </c>
    </row>
    <row r="8" spans="1:251" x14ac:dyDescent="0.35">
      <c r="A8" vm="1196">
        <f ca="1"/>
        <v>44985</v>
      </c>
      <c r="B8" vm="1254">
        <f ca="1"/>
        <v>3653580</v>
      </c>
      <c r="C8" vm="1255">
        <f ca="1"/>
        <v>1868</v>
      </c>
      <c r="D8" vm="1256">
        <f ca="1"/>
        <v>1875</v>
      </c>
      <c r="E8" vm="729">
        <f ca="1"/>
        <v>1775</v>
      </c>
      <c r="F8" vm="729">
        <f ca="1"/>
        <v>1775</v>
      </c>
    </row>
    <row r="9" spans="1:251" x14ac:dyDescent="0.35">
      <c r="A9" vm="1198">
        <f ca="1"/>
        <v>44986</v>
      </c>
      <c r="B9" vm="1257">
        <f ca="1"/>
        <v>641795</v>
      </c>
      <c r="C9" vm="1258">
        <f ca="1"/>
        <v>1825</v>
      </c>
      <c r="D9" vm="1259">
        <f ca="1"/>
        <v>1835</v>
      </c>
      <c r="E9" vm="1260">
        <f ca="1"/>
        <v>1797</v>
      </c>
      <c r="F9" vm="730">
        <f ca="1"/>
        <v>1808</v>
      </c>
    </row>
    <row r="10" spans="1:251" x14ac:dyDescent="0.35">
      <c r="A10" vm="1202">
        <f ca="1"/>
        <v>44987</v>
      </c>
      <c r="B10" vm="1261">
        <f ca="1"/>
        <v>334110</v>
      </c>
      <c r="C10" vm="1262">
        <f ca="1"/>
        <v>1831</v>
      </c>
      <c r="D10" vm="1263">
        <f ca="1"/>
        <v>1834</v>
      </c>
      <c r="E10" vm="735">
        <f ca="1"/>
        <v>1800</v>
      </c>
      <c r="F10" vm="731">
        <f ca="1"/>
        <v>1807</v>
      </c>
    </row>
    <row r="11" spans="1:251" x14ac:dyDescent="0.35">
      <c r="A11" vm="1206">
        <f ca="1"/>
        <v>44988</v>
      </c>
      <c r="B11" vm="1264">
        <f ca="1"/>
        <v>232795</v>
      </c>
      <c r="C11" vm="1265">
        <f ca="1"/>
        <v>1815</v>
      </c>
      <c r="D11" vm="1266">
        <f ca="1"/>
        <v>1862</v>
      </c>
      <c r="E11" vm="1267">
        <f ca="1"/>
        <v>1803</v>
      </c>
      <c r="F11" vm="732">
        <f ca="1"/>
        <v>1850</v>
      </c>
    </row>
    <row r="12" spans="1:251" x14ac:dyDescent="0.35">
      <c r="A12" vm="1209">
        <f ca="1"/>
        <v>44991</v>
      </c>
      <c r="B12" vm="1268">
        <f ca="1"/>
        <v>70775</v>
      </c>
      <c r="C12" vm="1269">
        <f ca="1"/>
        <v>1860</v>
      </c>
      <c r="D12" vm="1270">
        <f ca="1"/>
        <v>1885</v>
      </c>
      <c r="E12" vm="1269">
        <f ca="1"/>
        <v>1860</v>
      </c>
      <c r="F12" vm="733">
        <f ca="1"/>
        <v>1874</v>
      </c>
    </row>
    <row r="13" spans="1:251" x14ac:dyDescent="0.35">
      <c r="A13" vm="1211">
        <f ca="1"/>
        <v>44992</v>
      </c>
      <c r="B13" vm="1271">
        <f ca="1"/>
        <v>187370</v>
      </c>
      <c r="C13" vm="1256">
        <f ca="1"/>
        <v>1875</v>
      </c>
      <c r="D13" vm="1270">
        <f ca="1"/>
        <v>1885</v>
      </c>
      <c r="E13" vm="1259">
        <f ca="1"/>
        <v>1835</v>
      </c>
      <c r="F13" vm="732">
        <f ca="1"/>
        <v>1850</v>
      </c>
    </row>
    <row r="14" spans="1:251" x14ac:dyDescent="0.35">
      <c r="A14" vm="1213">
        <f ca="1"/>
        <v>44993</v>
      </c>
      <c r="B14" vm="1272">
        <f ca="1"/>
        <v>260030</v>
      </c>
      <c r="C14" vm="1273">
        <f ca="1"/>
        <v>1832</v>
      </c>
      <c r="D14" vm="1274">
        <f ca="1"/>
        <v>1843</v>
      </c>
      <c r="E14" vm="1265">
        <f ca="1"/>
        <v>1815</v>
      </c>
      <c r="F14" vm="734">
        <f ca="1"/>
        <v>1839</v>
      </c>
    </row>
    <row r="15" spans="1:251" x14ac:dyDescent="0.35">
      <c r="A15" vm="1215">
        <f ca="1"/>
        <v>44994</v>
      </c>
      <c r="B15" vm="1275">
        <f ca="1"/>
        <v>139015</v>
      </c>
      <c r="C15" vm="734">
        <f ca="1"/>
        <v>1839</v>
      </c>
      <c r="D15" vm="732">
        <f ca="1"/>
        <v>1850</v>
      </c>
      <c r="E15" vm="735">
        <f ca="1"/>
        <v>1800</v>
      </c>
      <c r="F15" vm="735">
        <f ca="1"/>
        <v>1800</v>
      </c>
    </row>
    <row r="16" spans="1:251" x14ac:dyDescent="0.35">
      <c r="A16" vm="1219">
        <f ca="1"/>
        <v>44995</v>
      </c>
      <c r="B16" vm="1276">
        <f ca="1"/>
        <v>246570</v>
      </c>
      <c r="C16" vm="1277">
        <f ca="1"/>
        <v>1792</v>
      </c>
      <c r="D16" vm="1278">
        <f ca="1"/>
        <v>1829</v>
      </c>
      <c r="E16" vm="1279">
        <f ca="1"/>
        <v>1772</v>
      </c>
      <c r="F16" vm="736">
        <f ca="1"/>
        <v>1820</v>
      </c>
    </row>
    <row r="17" spans="1:6" x14ac:dyDescent="0.35">
      <c r="A17" vm="1221">
        <f ca="1"/>
        <v>44998</v>
      </c>
      <c r="B17" vm="1280">
        <f ca="1"/>
        <v>83115</v>
      </c>
      <c r="C17" vm="735">
        <f ca="1"/>
        <v>1800</v>
      </c>
      <c r="D17" vm="734">
        <f ca="1"/>
        <v>1839</v>
      </c>
      <c r="E17" vm="1281">
        <f ca="1"/>
        <v>1785</v>
      </c>
      <c r="F17" vm="735">
        <f ca="1"/>
        <v>1800</v>
      </c>
    </row>
    <row r="18" spans="1:6" x14ac:dyDescent="0.35">
      <c r="A18" vm="1225">
        <f ca="1"/>
        <v>44999</v>
      </c>
      <c r="B18" vm="1282">
        <f ca="1"/>
        <v>111640</v>
      </c>
      <c r="C18" vm="1283">
        <f ca="1"/>
        <v>1798</v>
      </c>
      <c r="D18" vm="1284">
        <f ca="1"/>
        <v>1812</v>
      </c>
      <c r="E18" vm="729">
        <f ca="1"/>
        <v>1775</v>
      </c>
      <c r="F18" vm="737">
        <f ca="1"/>
        <v>1777</v>
      </c>
    </row>
    <row r="19" spans="1:6" x14ac:dyDescent="0.35">
      <c r="A19" vm="1227">
        <f ca="1"/>
        <v>45000</v>
      </c>
      <c r="B19" vm="1285">
        <f ca="1"/>
        <v>133880</v>
      </c>
      <c r="C19" vm="1286">
        <f ca="1"/>
        <v>1784</v>
      </c>
      <c r="D19" vm="730">
        <f ca="1"/>
        <v>1808</v>
      </c>
      <c r="E19" vm="1287">
        <f ca="1"/>
        <v>1754</v>
      </c>
      <c r="F19" vm="738">
        <f ca="1"/>
        <v>1758</v>
      </c>
    </row>
    <row r="20" spans="1:6" x14ac:dyDescent="0.35">
      <c r="A20" vm="1229">
        <f ca="1"/>
        <v>45001</v>
      </c>
      <c r="B20" vm="1288">
        <f ca="1"/>
        <v>140440</v>
      </c>
      <c r="C20" vm="1289">
        <f ca="1"/>
        <v>1770</v>
      </c>
      <c r="D20" vm="1289">
        <f ca="1"/>
        <v>1770</v>
      </c>
      <c r="E20" vm="1290">
        <f ca="1"/>
        <v>1725</v>
      </c>
      <c r="F20" vm="739">
        <f ca="1"/>
        <v>1730</v>
      </c>
    </row>
    <row r="21" spans="1:6" x14ac:dyDescent="0.35">
      <c r="A21" vm="1233">
        <f ca="1"/>
        <v>45002</v>
      </c>
      <c r="B21" vm="1291">
        <f ca="1"/>
        <v>111285</v>
      </c>
      <c r="C21" vm="1292">
        <f ca="1"/>
        <v>1741</v>
      </c>
      <c r="D21" vm="1293">
        <f ca="1"/>
        <v>1765</v>
      </c>
      <c r="E21" vm="739">
        <f ca="1"/>
        <v>1730</v>
      </c>
      <c r="F21" vm="740">
        <f ca="1"/>
        <v>1740</v>
      </c>
    </row>
    <row r="22" spans="1:6" x14ac:dyDescent="0.35">
      <c r="A22" vm="1236">
        <f ca="1"/>
        <v>45005</v>
      </c>
      <c r="B22" vm="1294">
        <f ca="1"/>
        <v>243855</v>
      </c>
      <c r="C22" vm="1295">
        <f ca="1"/>
        <v>1742</v>
      </c>
      <c r="D22" vm="1296">
        <f ca="1"/>
        <v>1759</v>
      </c>
      <c r="E22" vm="1297">
        <f ca="1"/>
        <v>1722</v>
      </c>
      <c r="F22" vm="741">
        <f ca="1"/>
        <v>1745</v>
      </c>
    </row>
    <row r="23" spans="1:6" x14ac:dyDescent="0.35">
      <c r="A23" vm="1238">
        <f ca="1"/>
        <v>45006</v>
      </c>
      <c r="B23" vm="1298">
        <f ca="1"/>
        <v>103085</v>
      </c>
      <c r="C23" vm="1299">
        <f ca="1"/>
        <v>1750</v>
      </c>
      <c r="D23" vm="1300">
        <f ca="1"/>
        <v>1818</v>
      </c>
      <c r="E23" vm="1299">
        <f ca="1"/>
        <v>1750</v>
      </c>
      <c r="F23" vm="742">
        <f ca="1"/>
        <v>1816</v>
      </c>
    </row>
    <row r="24" spans="1:6" x14ac:dyDescent="0.35">
      <c r="A24" vm="1240">
        <f ca="1"/>
        <v>45007</v>
      </c>
      <c r="B24" vm="1301">
        <f ca="1"/>
        <v>135935</v>
      </c>
      <c r="C24" vm="736">
        <f ca="1"/>
        <v>1820</v>
      </c>
      <c r="D24" vm="1302">
        <f ca="1"/>
        <v>1845</v>
      </c>
      <c r="E24" vm="1300">
        <f ca="1"/>
        <v>1818</v>
      </c>
      <c r="F24" vm="743">
        <f ca="1"/>
        <v>1838</v>
      </c>
    </row>
    <row r="25" spans="1:6" x14ac:dyDescent="0.35">
      <c r="A25" vm="1243">
        <f ca="1"/>
        <v>45008</v>
      </c>
      <c r="B25" vm="1303">
        <f ca="1"/>
        <v>206975</v>
      </c>
      <c r="C25" vm="742">
        <f ca="1"/>
        <v>1816</v>
      </c>
      <c r="D25" vm="732">
        <f ca="1"/>
        <v>1850</v>
      </c>
      <c r="E25" vm="1304">
        <f ca="1"/>
        <v>1804</v>
      </c>
      <c r="F25" vm="744">
        <f ca="1"/>
        <v>1848</v>
      </c>
    </row>
    <row r="26" spans="1:6" x14ac:dyDescent="0.35">
      <c r="A26" vm="1245">
        <f ca="1"/>
        <v>45009</v>
      </c>
      <c r="B26" vm="1305">
        <f ca="1"/>
        <v>67080</v>
      </c>
      <c r="C26" vm="744">
        <f ca="1"/>
        <v>1848</v>
      </c>
      <c r="D26" vm="1256">
        <f ca="1"/>
        <v>1875</v>
      </c>
      <c r="E26" vm="1306">
        <f ca="1"/>
        <v>1846</v>
      </c>
      <c r="F26" vm="732">
        <f ca="1"/>
        <v>1850</v>
      </c>
    </row>
    <row r="27" spans="1:6" x14ac:dyDescent="0.35">
      <c r="A27" vm="1247">
        <f ca="1"/>
        <v>45012</v>
      </c>
      <c r="B27" vm="1307">
        <f ca="1"/>
        <v>77440</v>
      </c>
      <c r="C27" vm="734">
        <f ca="1"/>
        <v>1839</v>
      </c>
      <c r="D27" vm="734">
        <f ca="1"/>
        <v>1839</v>
      </c>
      <c r="E27" vm="1308">
        <f ca="1"/>
        <v>1802</v>
      </c>
      <c r="F27" vm="745">
        <f ca="1"/>
        <v>1821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CB07E-712C-4E98-B7BA-47EB92F160FC}">
  <dimension ref="A1:IQ27"/>
  <sheetViews>
    <sheetView zoomScale="90" zoomScaleNormal="90" workbookViewId="0">
      <selection activeCell="A6" sqref="A6"/>
    </sheetView>
  </sheetViews>
  <sheetFormatPr defaultRowHeight="14.5" x14ac:dyDescent="0.35"/>
  <cols>
    <col min="1" max="1" width="23.1796875" customWidth="1"/>
    <col min="2" max="2" width="31.26953125" bestFit="1" customWidth="1"/>
  </cols>
  <sheetData>
    <row r="1" spans="1:251" x14ac:dyDescent="0.35">
      <c r="A1" s="48" t="s">
        <v>14</v>
      </c>
      <c r="B1" t="s">
        <v>34</v>
      </c>
    </row>
    <row r="3" spans="1:251" x14ac:dyDescent="0.35">
      <c r="A3" s="48" t="s">
        <v>24</v>
      </c>
      <c r="B3" s="48" t="s">
        <v>25</v>
      </c>
    </row>
    <row r="4" spans="1:251" x14ac:dyDescent="0.35">
      <c r="A4" t="s">
        <v>30</v>
      </c>
      <c r="B4" t="s">
        <v>33</v>
      </c>
      <c r="C4" cm="1" vm="1309">
        <f t="array" aca="1" ref="C4:IQ4" ca="1">TRANSPOSE(_xlfn.STOCKHISTORY(A4 &amp; ":" &amp; B4, TODAY()-365, TODAY(), 0, 0, 1))</f>
        <v>3.01</v>
      </c>
      <c r="D4" vm="1310">
        <f ca="1"/>
        <v>3</v>
      </c>
      <c r="E4" vm="1311">
        <f ca="1"/>
        <v>3.06</v>
      </c>
      <c r="F4" vm="1309">
        <f ca="1"/>
        <v>3.01</v>
      </c>
      <c r="G4" vm="1312">
        <f ca="1"/>
        <v>2.98</v>
      </c>
      <c r="H4" vm="1309">
        <f ca="1"/>
        <v>3.01</v>
      </c>
      <c r="I4" vm="1313">
        <f ca="1"/>
        <v>3.02</v>
      </c>
      <c r="J4" vm="1310">
        <f ca="1"/>
        <v>3</v>
      </c>
      <c r="K4" vm="1314">
        <f ca="1"/>
        <v>2.94</v>
      </c>
      <c r="L4" vm="1315">
        <f ca="1"/>
        <v>2.95</v>
      </c>
      <c r="M4" vm="1315">
        <f ca="1"/>
        <v>2.95</v>
      </c>
      <c r="N4" vm="1316">
        <f ca="1"/>
        <v>2.9</v>
      </c>
      <c r="O4" vm="1317">
        <f ca="1"/>
        <v>2.91</v>
      </c>
      <c r="P4" vm="1318">
        <f ca="1"/>
        <v>2.93</v>
      </c>
      <c r="Q4" vm="1315">
        <f ca="1"/>
        <v>2.95</v>
      </c>
      <c r="R4" vm="1312">
        <f ca="1"/>
        <v>2.98</v>
      </c>
      <c r="S4" vm="1319">
        <f ca="1"/>
        <v>2.97</v>
      </c>
      <c r="T4" vm="1315">
        <f ca="1"/>
        <v>2.95</v>
      </c>
      <c r="U4" vm="1318">
        <f ca="1"/>
        <v>2.93</v>
      </c>
      <c r="V4" vm="1317">
        <f ca="1"/>
        <v>2.91</v>
      </c>
      <c r="W4" vm="1316">
        <f ca="1"/>
        <v>2.9</v>
      </c>
      <c r="X4" vm="1320">
        <f ca="1"/>
        <v>2.85</v>
      </c>
      <c r="Y4" vm="1321">
        <f ca="1"/>
        <v>2.86</v>
      </c>
      <c r="Z4" vm="1322">
        <f ca="1"/>
        <v>2.79</v>
      </c>
      <c r="AA4" vm="1316">
        <f ca="1"/>
        <v>2.9</v>
      </c>
      <c r="AB4" vm="1323">
        <f ca="1"/>
        <v>2.87</v>
      </c>
      <c r="AC4" vm="1324">
        <f ca="1"/>
        <v>2.83</v>
      </c>
      <c r="AD4" vm="1320">
        <f ca="1"/>
        <v>2.85</v>
      </c>
      <c r="AE4" vm="1325">
        <f ca="1"/>
        <v>2.77</v>
      </c>
      <c r="AF4" vm="1326">
        <f ca="1"/>
        <v>2.75</v>
      </c>
      <c r="AG4" vm="1327">
        <f ca="1"/>
        <v>2.7</v>
      </c>
      <c r="AH4" vm="1328">
        <f ca="1"/>
        <v>2.72</v>
      </c>
      <c r="AI4" vm="1329">
        <f ca="1"/>
        <v>2.8</v>
      </c>
      <c r="AJ4" vm="1329">
        <f ca="1"/>
        <v>2.8</v>
      </c>
      <c r="AK4" vm="1320">
        <f ca="1"/>
        <v>2.85</v>
      </c>
      <c r="AL4" vm="1320">
        <f ca="1"/>
        <v>2.85</v>
      </c>
      <c r="AM4" vm="1325">
        <f ca="1"/>
        <v>2.77</v>
      </c>
      <c r="AN4" vm="1325">
        <f ca="1"/>
        <v>2.77</v>
      </c>
      <c r="AO4" vm="1330">
        <f ca="1"/>
        <v>2.73</v>
      </c>
      <c r="AP4" vm="1331">
        <f ca="1"/>
        <v>2.74</v>
      </c>
      <c r="AQ4" vm="1326">
        <f ca="1"/>
        <v>2.75</v>
      </c>
      <c r="AR4" vm="1332">
        <f ca="1"/>
        <v>2.81</v>
      </c>
      <c r="AS4" vm="1333">
        <f ca="1"/>
        <v>2.76</v>
      </c>
      <c r="AT4" vm="1334">
        <f ca="1"/>
        <v>2.78</v>
      </c>
      <c r="AU4" vm="1329">
        <f ca="1"/>
        <v>2.8</v>
      </c>
      <c r="AV4" vm="1325">
        <f ca="1"/>
        <v>2.77</v>
      </c>
      <c r="AW4" vm="1327">
        <f ca="1"/>
        <v>2.7</v>
      </c>
      <c r="AX4" vm="1328">
        <f ca="1"/>
        <v>2.72</v>
      </c>
      <c r="AY4" vm="1335">
        <f ca="1"/>
        <v>2.68</v>
      </c>
      <c r="AZ4" vm="1336">
        <f ca="1"/>
        <v>2.69</v>
      </c>
      <c r="BA4" vm="1337">
        <f ca="1"/>
        <v>2.6</v>
      </c>
      <c r="BB4" vm="1338">
        <f ca="1"/>
        <v>2.52</v>
      </c>
      <c r="BC4" vm="1339">
        <f ca="1"/>
        <v>2.48</v>
      </c>
      <c r="BD4" vm="1340">
        <f ca="1"/>
        <v>2.41</v>
      </c>
      <c r="BE4" vm="1341">
        <f ca="1"/>
        <v>2.37</v>
      </c>
      <c r="BF4" vm="1342">
        <f ca="1"/>
        <v>2.2599999999999998</v>
      </c>
      <c r="BG4" vm="1343">
        <f ca="1"/>
        <v>2.2799999999999998</v>
      </c>
      <c r="BH4" vm="1344">
        <f ca="1"/>
        <v>2.3199999999999998</v>
      </c>
      <c r="BI4" vm="1345">
        <f ca="1"/>
        <v>2.25</v>
      </c>
      <c r="BJ4" vm="1346">
        <f ca="1"/>
        <v>2.17</v>
      </c>
      <c r="BK4" vm="1347">
        <f ca="1"/>
        <v>2.2000000000000002</v>
      </c>
      <c r="BL4" vm="1343">
        <f ca="1"/>
        <v>2.2799999999999998</v>
      </c>
      <c r="BM4" vm="1348">
        <f ca="1"/>
        <v>2.2999999999999998</v>
      </c>
      <c r="BN4" vm="1343">
        <f ca="1"/>
        <v>2.2799999999999998</v>
      </c>
      <c r="BO4" vm="1349">
        <f ca="1"/>
        <v>2.16</v>
      </c>
      <c r="BP4" vm="1350">
        <f ca="1"/>
        <v>2.08</v>
      </c>
      <c r="BQ4" vm="1351">
        <f ca="1"/>
        <v>2.04</v>
      </c>
      <c r="BR4" vm="1352">
        <f ca="1"/>
        <v>2.14</v>
      </c>
      <c r="BS4" vm="1353">
        <f ca="1"/>
        <v>2.2400000000000002</v>
      </c>
      <c r="BT4" vm="1343">
        <f ca="1"/>
        <v>2.2799999999999998</v>
      </c>
      <c r="BU4" vm="1354">
        <f ca="1"/>
        <v>2.31</v>
      </c>
      <c r="BV4" vm="1342">
        <f ca="1"/>
        <v>2.2599999999999998</v>
      </c>
      <c r="BW4" vm="1342">
        <f ca="1"/>
        <v>2.2599999999999998</v>
      </c>
      <c r="BX4" vm="1355">
        <f ca="1"/>
        <v>2.1800000000000002</v>
      </c>
      <c r="BY4" vm="1346">
        <f ca="1"/>
        <v>2.17</v>
      </c>
      <c r="BZ4" vm="1355">
        <f ca="1"/>
        <v>2.1800000000000002</v>
      </c>
      <c r="CA4" vm="1355">
        <f ca="1"/>
        <v>2.1800000000000002</v>
      </c>
      <c r="CB4" vm="1356">
        <f ca="1"/>
        <v>2.23</v>
      </c>
      <c r="CC4" vm="1343">
        <f ca="1"/>
        <v>2.2799999999999998</v>
      </c>
      <c r="CD4" vm="1345">
        <f ca="1"/>
        <v>2.25</v>
      </c>
      <c r="CE4" vm="1345">
        <f ca="1"/>
        <v>2.25</v>
      </c>
      <c r="CF4" vm="1342">
        <f ca="1"/>
        <v>2.2599999999999998</v>
      </c>
      <c r="CG4" vm="1342">
        <f ca="1"/>
        <v>2.2599999999999998</v>
      </c>
      <c r="CH4" vm="1345">
        <f ca="1"/>
        <v>2.25</v>
      </c>
      <c r="CI4" vm="1348">
        <f ca="1"/>
        <v>2.2999999999999998</v>
      </c>
      <c r="CJ4" vm="1342">
        <f ca="1"/>
        <v>2.2599999999999998</v>
      </c>
      <c r="CK4" vm="1343">
        <f ca="1"/>
        <v>2.2799999999999998</v>
      </c>
      <c r="CL4" vm="1344">
        <f ca="1"/>
        <v>2.3199999999999998</v>
      </c>
      <c r="CM4" vm="1357">
        <f ca="1"/>
        <v>2.34</v>
      </c>
      <c r="CN4" vm="1357">
        <f ca="1"/>
        <v>2.34</v>
      </c>
      <c r="CO4" vm="1342">
        <f ca="1"/>
        <v>2.2599999999999998</v>
      </c>
      <c r="CP4" vm="1356">
        <f ca="1"/>
        <v>2.23</v>
      </c>
      <c r="CQ4" vm="1353">
        <f ca="1"/>
        <v>2.2400000000000002</v>
      </c>
      <c r="CR4" vm="1348">
        <f ca="1"/>
        <v>2.2999999999999998</v>
      </c>
      <c r="CS4" vm="1358">
        <f ca="1"/>
        <v>2.42</v>
      </c>
      <c r="CT4" vm="1359">
        <f ca="1"/>
        <v>2.4500000000000002</v>
      </c>
      <c r="CU4" vm="1360">
        <f ca="1"/>
        <v>2.57</v>
      </c>
      <c r="CV4" vm="1361">
        <f ca="1"/>
        <v>2.5499999999999998</v>
      </c>
      <c r="CW4" vm="1362">
        <f ca="1"/>
        <v>2.56</v>
      </c>
      <c r="CX4" vm="1363">
        <f ca="1"/>
        <v>2.58</v>
      </c>
      <c r="CY4" vm="1364">
        <f ca="1"/>
        <v>2.65</v>
      </c>
      <c r="CZ4" vm="1360">
        <f ca="1"/>
        <v>2.57</v>
      </c>
      <c r="DA4" vm="1365">
        <f ca="1"/>
        <v>2.5299999999999998</v>
      </c>
      <c r="DB4" vm="1363">
        <f ca="1"/>
        <v>2.58</v>
      </c>
      <c r="DC4" vm="1360">
        <f ca="1"/>
        <v>2.57</v>
      </c>
      <c r="DD4" vm="1366">
        <f ca="1"/>
        <v>2.59</v>
      </c>
      <c r="DE4" vm="1365">
        <f ca="1"/>
        <v>2.5299999999999998</v>
      </c>
      <c r="DF4" vm="1367">
        <f ca="1"/>
        <v>2.5</v>
      </c>
      <c r="DG4" vm="1368">
        <f ca="1"/>
        <v>2.46</v>
      </c>
      <c r="DH4" vm="1339">
        <f ca="1"/>
        <v>2.48</v>
      </c>
      <c r="DI4" vm="1368">
        <f ca="1"/>
        <v>2.46</v>
      </c>
      <c r="DJ4" vm="1367">
        <f ca="1"/>
        <v>2.5</v>
      </c>
      <c r="DK4" vm="1369">
        <f ca="1"/>
        <v>2.38</v>
      </c>
      <c r="DL4" vm="1370">
        <f ca="1"/>
        <v>2.35</v>
      </c>
      <c r="DM4" vm="1371">
        <f ca="1"/>
        <v>2.36</v>
      </c>
      <c r="DN4" vm="1368">
        <f ca="1"/>
        <v>2.46</v>
      </c>
      <c r="DO4" vm="1340">
        <f ca="1"/>
        <v>2.41</v>
      </c>
      <c r="DP4" vm="1354">
        <f ca="1"/>
        <v>2.31</v>
      </c>
      <c r="DQ4" vm="1344">
        <f ca="1"/>
        <v>2.3199999999999998</v>
      </c>
      <c r="DR4" vm="1343">
        <f ca="1"/>
        <v>2.2799999999999998</v>
      </c>
      <c r="DS4" vm="1348">
        <f ca="1"/>
        <v>2.2999999999999998</v>
      </c>
      <c r="DT4" vm="1342">
        <f ca="1"/>
        <v>2.2599999999999998</v>
      </c>
      <c r="DU4" vm="1372">
        <f ca="1"/>
        <v>2.21</v>
      </c>
      <c r="DV4" vm="1346">
        <f ca="1"/>
        <v>2.17</v>
      </c>
      <c r="DW4" vm="1346">
        <f ca="1"/>
        <v>2.17</v>
      </c>
      <c r="DX4" vm="1346">
        <f ca="1"/>
        <v>2.17</v>
      </c>
      <c r="DY4" vm="1350">
        <f ca="1"/>
        <v>2.08</v>
      </c>
      <c r="DZ4" vm="1373">
        <f ca="1"/>
        <v>2.06</v>
      </c>
      <c r="EA4" vm="1374">
        <f ca="1"/>
        <v>2.11</v>
      </c>
      <c r="EB4" vm="1351">
        <f ca="1"/>
        <v>2.04</v>
      </c>
      <c r="EC4" vm="1375">
        <f ca="1"/>
        <v>2.0499999999999998</v>
      </c>
      <c r="ED4" vm="1376">
        <f ca="1"/>
        <v>2.0699999999999998</v>
      </c>
      <c r="EE4" vm="1373">
        <f ca="1"/>
        <v>2.06</v>
      </c>
      <c r="EF4" vm="1373">
        <f ca="1"/>
        <v>2.06</v>
      </c>
      <c r="EG4" vm="1377">
        <f ca="1"/>
        <v>2.0299999999999998</v>
      </c>
      <c r="EH4" vm="1378">
        <f ca="1"/>
        <v>1.99</v>
      </c>
      <c r="EI4" vm="1379">
        <f ca="1"/>
        <v>2</v>
      </c>
      <c r="EJ4" vm="1379">
        <f ca="1"/>
        <v>2</v>
      </c>
      <c r="EK4" vm="1351">
        <f ca="1"/>
        <v>2.04</v>
      </c>
      <c r="EL4" vm="1351">
        <f ca="1"/>
        <v>2.04</v>
      </c>
      <c r="EM4" vm="1377">
        <f ca="1"/>
        <v>2.0299999999999998</v>
      </c>
      <c r="EN4" vm="1352">
        <f ca="1"/>
        <v>2.14</v>
      </c>
      <c r="EO4" vm="1380">
        <f ca="1"/>
        <v>2.1</v>
      </c>
      <c r="EP4" vm="1378">
        <f ca="1"/>
        <v>1.99</v>
      </c>
      <c r="EQ4" vm="1377">
        <f ca="1"/>
        <v>2.0299999999999998</v>
      </c>
      <c r="ER4" vm="1373">
        <f ca="1"/>
        <v>2.06</v>
      </c>
      <c r="ES4" vm="1375">
        <f ca="1"/>
        <v>2.0499999999999998</v>
      </c>
      <c r="ET4" vm="1373">
        <f ca="1"/>
        <v>2.06</v>
      </c>
      <c r="EU4" vm="1381">
        <f ca="1"/>
        <v>2.09</v>
      </c>
      <c r="EV4" vm="1350">
        <f ca="1"/>
        <v>2.08</v>
      </c>
      <c r="EW4" vm="1382">
        <f ca="1"/>
        <v>2.13</v>
      </c>
      <c r="EX4" vm="1376">
        <f ca="1"/>
        <v>2.0699999999999998</v>
      </c>
      <c r="EY4" vm="1373">
        <f ca="1"/>
        <v>2.06</v>
      </c>
      <c r="EZ4" vm="1375">
        <f ca="1"/>
        <v>2.0499999999999998</v>
      </c>
      <c r="FA4" vm="1375">
        <f ca="1"/>
        <v>2.0499999999999998</v>
      </c>
      <c r="FB4" vm="1383">
        <f ca="1"/>
        <v>2.02</v>
      </c>
      <c r="FC4" vm="1373">
        <f ca="1"/>
        <v>2.06</v>
      </c>
      <c r="FD4" vm="1373">
        <f ca="1"/>
        <v>2.06</v>
      </c>
      <c r="FE4" vm="1384">
        <f ca="1"/>
        <v>2.12</v>
      </c>
      <c r="FF4" vm="1346">
        <f ca="1"/>
        <v>2.17</v>
      </c>
      <c r="FG4" vm="1385">
        <f ca="1"/>
        <v>2.19</v>
      </c>
      <c r="FH4" vm="1355">
        <f ca="1"/>
        <v>2.1800000000000002</v>
      </c>
      <c r="FI4" vm="1342">
        <f ca="1"/>
        <v>2.2599999999999998</v>
      </c>
      <c r="FJ4" vm="1386">
        <f ca="1"/>
        <v>2.2200000000000002</v>
      </c>
      <c r="FK4" vm="1342">
        <f ca="1"/>
        <v>2.2599999999999998</v>
      </c>
      <c r="FL4" vm="1387">
        <f ca="1"/>
        <v>2.29</v>
      </c>
      <c r="FM4" vm="1388">
        <f ca="1"/>
        <v>2.27</v>
      </c>
      <c r="FN4" vm="1342">
        <f ca="1"/>
        <v>2.2599999999999998</v>
      </c>
      <c r="FO4" vm="1344">
        <f ca="1"/>
        <v>2.3199999999999998</v>
      </c>
      <c r="FP4" vm="1353">
        <f ca="1"/>
        <v>2.2400000000000002</v>
      </c>
      <c r="FQ4" vm="1353">
        <f ca="1"/>
        <v>2.2400000000000002</v>
      </c>
      <c r="FR4" vm="1353">
        <f ca="1"/>
        <v>2.2400000000000002</v>
      </c>
      <c r="FS4" vm="1343">
        <f ca="1"/>
        <v>2.2799999999999998</v>
      </c>
      <c r="FT4" vm="1353">
        <f ca="1"/>
        <v>2.2400000000000002</v>
      </c>
      <c r="FU4" vm="1343">
        <f ca="1"/>
        <v>2.2799999999999998</v>
      </c>
      <c r="FV4" vm="1342">
        <f ca="1"/>
        <v>2.2599999999999998</v>
      </c>
      <c r="FW4" vm="1353">
        <f ca="1"/>
        <v>2.2400000000000002</v>
      </c>
      <c r="FX4" vm="1356">
        <f ca="1"/>
        <v>2.23</v>
      </c>
      <c r="FY4" vm="1355">
        <f ca="1"/>
        <v>2.1800000000000002</v>
      </c>
      <c r="FZ4" vm="1349">
        <f ca="1"/>
        <v>2.16</v>
      </c>
      <c r="GA4" vm="1384">
        <f ca="1"/>
        <v>2.12</v>
      </c>
      <c r="GB4" vm="1382">
        <f ca="1"/>
        <v>2.13</v>
      </c>
      <c r="GC4" vm="1381">
        <f ca="1"/>
        <v>2.09</v>
      </c>
      <c r="GD4" vm="1374">
        <f ca="1"/>
        <v>2.11</v>
      </c>
      <c r="GE4" vm="1382">
        <f ca="1"/>
        <v>2.13</v>
      </c>
      <c r="GF4" vm="1374">
        <f ca="1"/>
        <v>2.11</v>
      </c>
      <c r="GG4" vm="1384">
        <f ca="1"/>
        <v>2.12</v>
      </c>
      <c r="GH4" vm="1380">
        <f ca="1"/>
        <v>2.1</v>
      </c>
      <c r="GI4" vm="1379">
        <f ca="1"/>
        <v>2</v>
      </c>
      <c r="GJ4" vm="1375">
        <f ca="1"/>
        <v>2.0499999999999998</v>
      </c>
      <c r="GK4" vm="1376">
        <f ca="1"/>
        <v>2.0699999999999998</v>
      </c>
      <c r="GL4" vm="1350">
        <f ca="1"/>
        <v>2.08</v>
      </c>
      <c r="GM4" vm="1376">
        <f ca="1"/>
        <v>2.0699999999999998</v>
      </c>
      <c r="GN4" vm="1380">
        <f ca="1"/>
        <v>2.1</v>
      </c>
      <c r="GO4" vm="1376">
        <f ca="1"/>
        <v>2.0699999999999998</v>
      </c>
      <c r="GP4" vm="1381">
        <f ca="1"/>
        <v>2.09</v>
      </c>
      <c r="GQ4" vm="1389">
        <f ca="1"/>
        <v>2.15</v>
      </c>
      <c r="GR4" vm="1355">
        <f ca="1"/>
        <v>2.1800000000000002</v>
      </c>
      <c r="GS4" vm="1349">
        <f ca="1"/>
        <v>2.16</v>
      </c>
      <c r="GT4" vm="1349">
        <f ca="1"/>
        <v>2.16</v>
      </c>
      <c r="GU4" vm="1349">
        <f ca="1"/>
        <v>2.16</v>
      </c>
      <c r="GV4" vm="1384">
        <f ca="1"/>
        <v>2.12</v>
      </c>
      <c r="GW4" vm="1382">
        <f ca="1"/>
        <v>2.13</v>
      </c>
      <c r="GX4" vm="1382">
        <f ca="1"/>
        <v>2.13</v>
      </c>
      <c r="GY4" vm="1356">
        <f ca="1"/>
        <v>2.23</v>
      </c>
      <c r="GZ4" vm="1386">
        <f ca="1"/>
        <v>2.2200000000000002</v>
      </c>
      <c r="HA4" vm="1345">
        <f ca="1"/>
        <v>2.25</v>
      </c>
      <c r="HB4" vm="1345">
        <f ca="1"/>
        <v>2.25</v>
      </c>
      <c r="HC4" vm="1384">
        <f ca="1"/>
        <v>2.12</v>
      </c>
      <c r="HD4" vm="1384">
        <f ca="1"/>
        <v>2.12</v>
      </c>
      <c r="HE4" vm="1372">
        <f ca="1"/>
        <v>2.21</v>
      </c>
      <c r="HF4" vm="1356">
        <f ca="1"/>
        <v>2.23</v>
      </c>
      <c r="HG4" vm="1342">
        <f ca="1"/>
        <v>2.2599999999999998</v>
      </c>
      <c r="HH4" vm="1344">
        <f ca="1"/>
        <v>2.3199999999999998</v>
      </c>
      <c r="HI4" vm="1348">
        <f ca="1"/>
        <v>2.2999999999999998</v>
      </c>
      <c r="HJ4" vm="1341">
        <f ca="1"/>
        <v>2.37</v>
      </c>
      <c r="HK4" vm="1354">
        <f ca="1"/>
        <v>2.31</v>
      </c>
      <c r="HL4" vm="1357">
        <f ca="1"/>
        <v>2.34</v>
      </c>
      <c r="HM4" vm="1357">
        <f ca="1"/>
        <v>2.34</v>
      </c>
      <c r="HN4" vm="1344">
        <f ca="1"/>
        <v>2.3199999999999998</v>
      </c>
      <c r="HO4" vm="1342">
        <f ca="1"/>
        <v>2.2599999999999998</v>
      </c>
      <c r="HP4" vm="1388">
        <f ca="1"/>
        <v>2.27</v>
      </c>
      <c r="HQ4" vm="1386">
        <f ca="1"/>
        <v>2.2200000000000002</v>
      </c>
      <c r="HR4" vm="1349">
        <f ca="1"/>
        <v>2.16</v>
      </c>
      <c r="HS4" vm="1389">
        <f ca="1"/>
        <v>2.15</v>
      </c>
      <c r="HT4" vm="1384">
        <f ca="1"/>
        <v>2.12</v>
      </c>
      <c r="HU4" vm="1373">
        <f ca="1"/>
        <v>2.06</v>
      </c>
      <c r="HV4" vm="1373">
        <f ca="1"/>
        <v>2.06</v>
      </c>
      <c r="HW4" vm="1351">
        <f ca="1"/>
        <v>2.04</v>
      </c>
      <c r="HX4" vm="1383">
        <f ca="1"/>
        <v>2.02</v>
      </c>
      <c r="HY4" vm="1379">
        <f ca="1"/>
        <v>2</v>
      </c>
      <c r="HZ4" vm="1390">
        <f ca="1"/>
        <v>1.98</v>
      </c>
      <c r="IA4" vm="1390">
        <f ca="1"/>
        <v>1.98</v>
      </c>
      <c r="IB4" vm="1375">
        <f ca="1"/>
        <v>2.0499999999999998</v>
      </c>
      <c r="IC4" vm="1374">
        <f ca="1"/>
        <v>2.11</v>
      </c>
      <c r="ID4" vm="1351">
        <f ca="1"/>
        <v>2.04</v>
      </c>
      <c r="IE4" vm="1391">
        <f ca="1"/>
        <v>2.0099999999999998</v>
      </c>
      <c r="IF4" vm="1391">
        <f ca="1"/>
        <v>2.0099999999999998</v>
      </c>
      <c r="IG4" vm="1383">
        <f ca="1"/>
        <v>2.02</v>
      </c>
      <c r="IH4" vm="1392">
        <f ca="1"/>
        <v>1.96</v>
      </c>
      <c r="II4" vm="1392">
        <f ca="1"/>
        <v>1.96</v>
      </c>
      <c r="IJ4" vm="1393">
        <f ca="1"/>
        <v>1.92</v>
      </c>
      <c r="IK4" vm="1392">
        <f ca="1"/>
        <v>1.96</v>
      </c>
      <c r="IL4" vm="1379">
        <f ca="1"/>
        <v>2</v>
      </c>
      <c r="IM4" vm="1378">
        <f ca="1"/>
        <v>1.99</v>
      </c>
      <c r="IN4" vm="1375">
        <f ca="1"/>
        <v>2.0499999999999998</v>
      </c>
      <c r="IO4" vm="1351">
        <f ca="1"/>
        <v>2.04</v>
      </c>
      <c r="IP4" vm="1376">
        <f ca="1"/>
        <v>2.0699999999999998</v>
      </c>
      <c r="IQ4" vm="1379">
        <f ca="1"/>
        <v>2</v>
      </c>
    </row>
    <row r="6" spans="1:251" x14ac:dyDescent="0.35">
      <c r="A6" t="str" cm="1">
        <f t="array" aca="1" ref="A6:F27" ca="1">_xlfn.STOCKHISTORY(A4 &amp; ":" &amp; B4, TODAY()-30, TODAY(), 0, 1, 0, 5, 2, 3, 4, 1)</f>
        <v>Date</v>
      </c>
      <c r="B6" t="str">
        <f ca="1"/>
        <v>Volume</v>
      </c>
      <c r="C6" t="str">
        <f ca="1"/>
        <v>Open</v>
      </c>
      <c r="D6" t="str">
        <f ca="1"/>
        <v>High</v>
      </c>
      <c r="E6" t="str">
        <f ca="1"/>
        <v>Low</v>
      </c>
      <c r="F6" t="str">
        <f ca="1"/>
        <v>Close</v>
      </c>
    </row>
    <row r="7" spans="1:251" x14ac:dyDescent="0.35">
      <c r="A7" vm="1193">
        <f ca="1"/>
        <v>44984</v>
      </c>
      <c r="B7" vm="1394">
        <f ca="1"/>
        <v>42758000</v>
      </c>
      <c r="C7" vm="1376">
        <f ca="1"/>
        <v>2.0699999999999998</v>
      </c>
      <c r="D7" vm="1350">
        <f ca="1"/>
        <v>2.08</v>
      </c>
      <c r="E7" vm="1383">
        <f ca="1"/>
        <v>2.02</v>
      </c>
      <c r="F7" vm="1351">
        <f ca="1"/>
        <v>2.04</v>
      </c>
    </row>
    <row r="8" spans="1:251" x14ac:dyDescent="0.35">
      <c r="A8" vm="1196">
        <f ca="1"/>
        <v>44985</v>
      </c>
      <c r="B8" vm="1395">
        <f ca="1"/>
        <v>65808000</v>
      </c>
      <c r="C8" vm="1350">
        <f ca="1"/>
        <v>2.08</v>
      </c>
      <c r="D8" vm="1380">
        <f ca="1"/>
        <v>2.1</v>
      </c>
      <c r="E8" vm="1383">
        <f ca="1"/>
        <v>2.02</v>
      </c>
      <c r="F8" vm="1383">
        <f ca="1"/>
        <v>2.02</v>
      </c>
    </row>
    <row r="9" spans="1:251" x14ac:dyDescent="0.35">
      <c r="A9" vm="1198">
        <f ca="1"/>
        <v>44986</v>
      </c>
      <c r="B9" vm="1396">
        <f ca="1"/>
        <v>88466000</v>
      </c>
      <c r="C9" vm="1351">
        <f ca="1"/>
        <v>2.04</v>
      </c>
      <c r="D9" vm="1351">
        <f ca="1"/>
        <v>2.04</v>
      </c>
      <c r="E9" vm="1379">
        <f ca="1"/>
        <v>2</v>
      </c>
      <c r="F9" vm="1379">
        <f ca="1"/>
        <v>2</v>
      </c>
    </row>
    <row r="10" spans="1:251" x14ac:dyDescent="0.35">
      <c r="A10" vm="1202">
        <f ca="1"/>
        <v>44987</v>
      </c>
      <c r="B10" vm="1397">
        <f ca="1"/>
        <v>125661000</v>
      </c>
      <c r="C10" vm="1383">
        <f ca="1"/>
        <v>2.02</v>
      </c>
      <c r="D10" vm="1373">
        <f ca="1"/>
        <v>2.06</v>
      </c>
      <c r="E10" vm="1390">
        <f ca="1"/>
        <v>1.98</v>
      </c>
      <c r="F10" vm="1390">
        <f ca="1"/>
        <v>1.98</v>
      </c>
    </row>
    <row r="11" spans="1:251" x14ac:dyDescent="0.35">
      <c r="A11" vm="1206">
        <f ca="1"/>
        <v>44988</v>
      </c>
      <c r="B11" vm="1398">
        <f ca="1"/>
        <v>119057000</v>
      </c>
      <c r="C11" vm="1391">
        <f ca="1"/>
        <v>2.0099999999999998</v>
      </c>
      <c r="D11" vm="1383">
        <f ca="1"/>
        <v>2.02</v>
      </c>
      <c r="E11" vm="1390">
        <f ca="1"/>
        <v>1.98</v>
      </c>
      <c r="F11" vm="1390">
        <f ca="1"/>
        <v>1.98</v>
      </c>
    </row>
    <row r="12" spans="1:251" x14ac:dyDescent="0.35">
      <c r="A12" vm="1209">
        <f ca="1"/>
        <v>44991</v>
      </c>
      <c r="B12" vm="1399">
        <f ca="1"/>
        <v>61546000</v>
      </c>
      <c r="C12" vm="1391">
        <f ca="1"/>
        <v>2.0099999999999998</v>
      </c>
      <c r="D12" vm="1350">
        <f ca="1"/>
        <v>2.08</v>
      </c>
      <c r="E12" vm="1379">
        <f ca="1"/>
        <v>2</v>
      </c>
      <c r="F12" vm="1375">
        <f ca="1"/>
        <v>2.0499999999999998</v>
      </c>
    </row>
    <row r="13" spans="1:251" x14ac:dyDescent="0.35">
      <c r="A13" vm="1211">
        <f ca="1"/>
        <v>44992</v>
      </c>
      <c r="B13" vm="1400">
        <f ca="1"/>
        <v>81844000</v>
      </c>
      <c r="C13" vm="1350">
        <f ca="1"/>
        <v>2.08</v>
      </c>
      <c r="D13" vm="1384">
        <f ca="1"/>
        <v>2.12</v>
      </c>
      <c r="E13" vm="1350">
        <f ca="1"/>
        <v>2.08</v>
      </c>
      <c r="F13" vm="1374">
        <f ca="1"/>
        <v>2.11</v>
      </c>
    </row>
    <row r="14" spans="1:251" x14ac:dyDescent="0.35">
      <c r="A14" vm="1213">
        <f ca="1"/>
        <v>44993</v>
      </c>
      <c r="B14" vm="1401">
        <f ca="1"/>
        <v>71424000</v>
      </c>
      <c r="C14" vm="1350">
        <f ca="1"/>
        <v>2.08</v>
      </c>
      <c r="D14" vm="1350">
        <f ca="1"/>
        <v>2.08</v>
      </c>
      <c r="E14" vm="1377">
        <f ca="1"/>
        <v>2.0299999999999998</v>
      </c>
      <c r="F14" vm="1351">
        <f ca="1"/>
        <v>2.04</v>
      </c>
    </row>
    <row r="15" spans="1:251" x14ac:dyDescent="0.35">
      <c r="A15" vm="1215">
        <f ca="1"/>
        <v>44994</v>
      </c>
      <c r="B15" vm="1402">
        <f ca="1"/>
        <v>56431000</v>
      </c>
      <c r="C15" vm="1375">
        <f ca="1"/>
        <v>2.0499999999999998</v>
      </c>
      <c r="D15" vm="1350">
        <f ca="1"/>
        <v>2.08</v>
      </c>
      <c r="E15" vm="1391">
        <f ca="1"/>
        <v>2.0099999999999998</v>
      </c>
      <c r="F15" vm="1391">
        <f ca="1"/>
        <v>2.0099999999999998</v>
      </c>
    </row>
    <row r="16" spans="1:251" x14ac:dyDescent="0.35">
      <c r="A16" vm="1219">
        <f ca="1"/>
        <v>44995</v>
      </c>
      <c r="B16" vm="1403">
        <f ca="1"/>
        <v>55939000</v>
      </c>
      <c r="C16" vm="1390">
        <f ca="1"/>
        <v>1.98</v>
      </c>
      <c r="D16" vm="1383">
        <f ca="1"/>
        <v>2.02</v>
      </c>
      <c r="E16" vm="1392">
        <f ca="1"/>
        <v>1.96</v>
      </c>
      <c r="F16" vm="1391">
        <f ca="1"/>
        <v>2.0099999999999998</v>
      </c>
    </row>
    <row r="17" spans="1:6" x14ac:dyDescent="0.35">
      <c r="A17" vm="1221">
        <f ca="1"/>
        <v>44998</v>
      </c>
      <c r="B17" vm="1404">
        <f ca="1"/>
        <v>19445000</v>
      </c>
      <c r="C17" vm="1391">
        <f ca="1"/>
        <v>2.0099999999999998</v>
      </c>
      <c r="D17" vm="1373">
        <f ca="1"/>
        <v>2.06</v>
      </c>
      <c r="E17" vm="1390">
        <f ca="1"/>
        <v>1.98</v>
      </c>
      <c r="F17" vm="1383">
        <f ca="1"/>
        <v>2.02</v>
      </c>
    </row>
    <row r="18" spans="1:6" x14ac:dyDescent="0.35">
      <c r="A18" vm="1225">
        <f ca="1"/>
        <v>44999</v>
      </c>
      <c r="B18" vm="1405">
        <f ca="1"/>
        <v>73439000</v>
      </c>
      <c r="C18" vm="1383">
        <f ca="1"/>
        <v>2.02</v>
      </c>
      <c r="D18" vm="1383">
        <f ca="1"/>
        <v>2.02</v>
      </c>
      <c r="E18" vm="1406">
        <f ca="1"/>
        <v>1.93</v>
      </c>
      <c r="F18" vm="1392">
        <f ca="1"/>
        <v>1.96</v>
      </c>
    </row>
    <row r="19" spans="1:6" x14ac:dyDescent="0.35">
      <c r="A19" vm="1227">
        <f ca="1"/>
        <v>45000</v>
      </c>
      <c r="B19" vm="1407">
        <f ca="1"/>
        <v>30602000</v>
      </c>
      <c r="C19" vm="1378">
        <f ca="1"/>
        <v>1.99</v>
      </c>
      <c r="D19" vm="1391">
        <f ca="1"/>
        <v>2.0099999999999998</v>
      </c>
      <c r="E19" vm="1392">
        <f ca="1"/>
        <v>1.96</v>
      </c>
      <c r="F19" vm="1392">
        <f ca="1"/>
        <v>1.96</v>
      </c>
    </row>
    <row r="20" spans="1:6" x14ac:dyDescent="0.35">
      <c r="A20" vm="1229">
        <f ca="1"/>
        <v>45001</v>
      </c>
      <c r="B20" vm="1408">
        <f ca="1"/>
        <v>40972000</v>
      </c>
      <c r="C20" vm="1409">
        <f ca="1"/>
        <v>1.97</v>
      </c>
      <c r="D20" vm="1409">
        <f ca="1"/>
        <v>1.97</v>
      </c>
      <c r="E20" vm="1410">
        <f ca="1"/>
        <v>1.91</v>
      </c>
      <c r="F20" vm="1393">
        <f ca="1"/>
        <v>1.92</v>
      </c>
    </row>
    <row r="21" spans="1:6" x14ac:dyDescent="0.35">
      <c r="A21" vm="1233">
        <f ca="1"/>
        <v>45002</v>
      </c>
      <c r="B21" vm="1411">
        <f ca="1"/>
        <v>49981000</v>
      </c>
      <c r="C21" vm="1412">
        <f ca="1"/>
        <v>1.94</v>
      </c>
      <c r="D21" vm="1390">
        <f ca="1"/>
        <v>1.98</v>
      </c>
      <c r="E21" vm="1412">
        <f ca="1"/>
        <v>1.94</v>
      </c>
      <c r="F21" vm="1392">
        <f ca="1"/>
        <v>1.96</v>
      </c>
    </row>
    <row r="22" spans="1:6" x14ac:dyDescent="0.35">
      <c r="A22" vm="1236">
        <f ca="1"/>
        <v>45005</v>
      </c>
      <c r="B22" vm="1413">
        <f ca="1"/>
        <v>32223000</v>
      </c>
      <c r="C22" vm="1390">
        <f ca="1"/>
        <v>1.98</v>
      </c>
      <c r="D22" vm="1379">
        <f ca="1"/>
        <v>2</v>
      </c>
      <c r="E22" vm="1393">
        <f ca="1"/>
        <v>1.92</v>
      </c>
      <c r="F22" vm="1379">
        <f ca="1"/>
        <v>2</v>
      </c>
    </row>
    <row r="23" spans="1:6" x14ac:dyDescent="0.35">
      <c r="A23" vm="1238">
        <f ca="1"/>
        <v>45006</v>
      </c>
      <c r="B23" vm="1414">
        <f ca="1"/>
        <v>17820000</v>
      </c>
      <c r="C23" vm="1379">
        <f ca="1"/>
        <v>2</v>
      </c>
      <c r="D23" vm="1377">
        <f ca="1"/>
        <v>2.0299999999999998</v>
      </c>
      <c r="E23" vm="1378">
        <f ca="1"/>
        <v>1.99</v>
      </c>
      <c r="F23" vm="1378">
        <f ca="1"/>
        <v>1.99</v>
      </c>
    </row>
    <row r="24" spans="1:6" x14ac:dyDescent="0.35">
      <c r="A24" vm="1240">
        <f ca="1"/>
        <v>45007</v>
      </c>
      <c r="B24" vm="1415">
        <f ca="1"/>
        <v>13912000</v>
      </c>
      <c r="C24" vm="1377">
        <f ca="1"/>
        <v>2.0299999999999998</v>
      </c>
      <c r="D24" vm="1375">
        <f ca="1"/>
        <v>2.0499999999999998</v>
      </c>
      <c r="E24" vm="1383">
        <f ca="1"/>
        <v>2.02</v>
      </c>
      <c r="F24" vm="1375">
        <f ca="1"/>
        <v>2.0499999999999998</v>
      </c>
    </row>
    <row r="25" spans="1:6" x14ac:dyDescent="0.35">
      <c r="A25" vm="1243">
        <f ca="1"/>
        <v>45008</v>
      </c>
      <c r="B25" vm="1416">
        <f ca="1"/>
        <v>10887000</v>
      </c>
      <c r="C25" vm="1377">
        <f ca="1"/>
        <v>2.0299999999999998</v>
      </c>
      <c r="D25" vm="1375">
        <f ca="1"/>
        <v>2.0499999999999998</v>
      </c>
      <c r="E25" vm="1379">
        <f ca="1"/>
        <v>2</v>
      </c>
      <c r="F25" vm="1351">
        <f ca="1"/>
        <v>2.04</v>
      </c>
    </row>
    <row r="26" spans="1:6" x14ac:dyDescent="0.35">
      <c r="A26" vm="1245">
        <f ca="1"/>
        <v>45009</v>
      </c>
      <c r="B26" vm="1417">
        <f ca="1"/>
        <v>16919000</v>
      </c>
      <c r="C26" vm="1351">
        <f ca="1"/>
        <v>2.04</v>
      </c>
      <c r="D26" vm="1376">
        <f ca="1"/>
        <v>2.0699999999999998</v>
      </c>
      <c r="E26" vm="1377">
        <f ca="1"/>
        <v>2.0299999999999998</v>
      </c>
      <c r="F26" vm="1376">
        <f ca="1"/>
        <v>2.0699999999999998</v>
      </c>
    </row>
    <row r="27" spans="1:6" x14ac:dyDescent="0.35">
      <c r="A27" vm="1247">
        <f ca="1"/>
        <v>45012</v>
      </c>
      <c r="B27" vm="1418">
        <f ca="1"/>
        <v>25675000</v>
      </c>
      <c r="C27" vm="1376">
        <f ca="1"/>
        <v>2.0699999999999998</v>
      </c>
      <c r="D27" vm="1376">
        <f ca="1"/>
        <v>2.0699999999999998</v>
      </c>
      <c r="E27" vm="1379">
        <f ca="1"/>
        <v>2</v>
      </c>
      <c r="F27" vm="1379">
        <f ca="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Ledger</vt:lpstr>
      <vt:lpstr>Watch List</vt:lpstr>
      <vt:lpstr>DMC</vt:lpstr>
      <vt:lpstr>GLO</vt:lpstr>
      <vt:lpstr>MEG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 Mamangun</dc:creator>
  <cp:lastModifiedBy>JD Mamangun</cp:lastModifiedBy>
  <dcterms:created xsi:type="dcterms:W3CDTF">2023-03-28T02:48:13Z</dcterms:created>
  <dcterms:modified xsi:type="dcterms:W3CDTF">2023-03-28T08:46:13Z</dcterms:modified>
</cp:coreProperties>
</file>