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Analysis Projects/Module 1 - Excel/excel-challenge/"/>
    </mc:Choice>
  </mc:AlternateContent>
  <xr:revisionPtr revIDLastSave="0" documentId="13_ncr:1_{1263FDCC-8395-194B-88CC-83BDD5BBDEC1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Original" sheetId="1" r:id="rId1"/>
    <sheet name="Crowdfunding" sheetId="11" r:id="rId2"/>
    <sheet name="PivotTable - Parent Category" sheetId="14" r:id="rId3"/>
    <sheet name="PivotTable - Subcategory" sheetId="15" r:id="rId4"/>
    <sheet name="PivotTable - Date" sheetId="16" r:id="rId5"/>
    <sheet name="Crowdfunding Goal Analysis" sheetId="17" r:id="rId6"/>
    <sheet name="Statistical Analysis" sheetId="18" r:id="rId7"/>
  </sheets>
  <definedNames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  <definedName name="_xlchart.v1.4" hidden="1">'Statistical Analysis'!$E$1</definedName>
    <definedName name="_xlchart.v1.5" hidden="1">'Statistical Analysis'!$E$2:$E$566</definedName>
    <definedName name="FailedB">'Statistical Analysis'!$E:$E</definedName>
    <definedName name="goal">Crowdfunding!$D:$D</definedName>
    <definedName name="Outcome">Crowdfunding!$G:$G</definedName>
    <definedName name="SuccessfulB">'Statistical Analysis'!$B:$B</definedName>
  </definedNames>
  <calcPr calcId="181029"/>
  <pivotCaches>
    <pivotCache cacheId="7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8" l="1"/>
  <c r="H7" i="18"/>
  <c r="I6" i="18"/>
  <c r="H6" i="18"/>
  <c r="I5" i="18"/>
  <c r="H5" i="18"/>
  <c r="I4" i="18"/>
  <c r="H4" i="18"/>
  <c r="I3" i="18"/>
  <c r="H3" i="18"/>
  <c r="I2" i="18"/>
  <c r="H2" i="18"/>
  <c r="I1001" i="11"/>
  <c r="I1000" i="11"/>
  <c r="I999" i="11"/>
  <c r="I998" i="11"/>
  <c r="I997" i="11"/>
  <c r="I996" i="11"/>
  <c r="I995" i="11"/>
  <c r="I994" i="11"/>
  <c r="I993" i="11"/>
  <c r="I992" i="11"/>
  <c r="I991" i="11"/>
  <c r="I990" i="11"/>
  <c r="I989" i="11"/>
  <c r="I988" i="11"/>
  <c r="I987" i="11"/>
  <c r="I986" i="11"/>
  <c r="I985" i="11"/>
  <c r="I984" i="11"/>
  <c r="I983" i="11"/>
  <c r="I982" i="11"/>
  <c r="I981" i="11"/>
  <c r="I980" i="11"/>
  <c r="I979" i="11"/>
  <c r="I978" i="11"/>
  <c r="I977" i="11"/>
  <c r="I976" i="11"/>
  <c r="I975" i="11"/>
  <c r="I974" i="11"/>
  <c r="I973" i="11"/>
  <c r="I972" i="11"/>
  <c r="I971" i="11"/>
  <c r="I970" i="11"/>
  <c r="I969" i="11"/>
  <c r="I968" i="11"/>
  <c r="I967" i="11"/>
  <c r="I966" i="11"/>
  <c r="I965" i="11"/>
  <c r="I964" i="11"/>
  <c r="I963" i="11"/>
  <c r="I962" i="11"/>
  <c r="I961" i="11"/>
  <c r="I960" i="11"/>
  <c r="I959" i="11"/>
  <c r="I958" i="11"/>
  <c r="I957" i="11"/>
  <c r="I956" i="11"/>
  <c r="I955" i="11"/>
  <c r="I954" i="11"/>
  <c r="I953" i="11"/>
  <c r="I952" i="11"/>
  <c r="I951" i="11"/>
  <c r="I950" i="11"/>
  <c r="I949" i="11"/>
  <c r="I948" i="11"/>
  <c r="I947" i="11"/>
  <c r="I946" i="11"/>
  <c r="I945" i="11"/>
  <c r="I944" i="11"/>
  <c r="I943" i="11"/>
  <c r="I942" i="11"/>
  <c r="I941" i="11"/>
  <c r="I940" i="11"/>
  <c r="I939" i="11"/>
  <c r="I938" i="11"/>
  <c r="I937" i="11"/>
  <c r="I936" i="11"/>
  <c r="I935" i="11"/>
  <c r="I934" i="11"/>
  <c r="I933" i="11"/>
  <c r="I932" i="11"/>
  <c r="I931" i="11"/>
  <c r="I930" i="11"/>
  <c r="I92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70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H3" i="17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D13" i="17"/>
  <c r="D12" i="17"/>
  <c r="D11" i="17"/>
  <c r="D10" i="17"/>
  <c r="D9" i="17"/>
  <c r="D8" i="17"/>
  <c r="D7" i="17"/>
  <c r="D6" i="17"/>
  <c r="D5" i="17"/>
  <c r="D4" i="17"/>
  <c r="D3" i="17"/>
  <c r="C13" i="17"/>
  <c r="C12" i="17"/>
  <c r="C11" i="17"/>
  <c r="C10" i="17"/>
  <c r="C9" i="17"/>
  <c r="C8" i="17"/>
  <c r="C7" i="17"/>
  <c r="C6" i="17"/>
  <c r="C5" i="17"/>
  <c r="C3" i="17"/>
  <c r="C4" i="17"/>
  <c r="B11" i="17"/>
  <c r="B10" i="17"/>
  <c r="B9" i="17"/>
  <c r="B8" i="17"/>
  <c r="B7" i="17"/>
  <c r="B6" i="17"/>
  <c r="B5" i="17"/>
  <c r="B4" i="17"/>
  <c r="B3" i="17"/>
  <c r="B12" i="17"/>
  <c r="B13" i="17"/>
  <c r="B2" i="17"/>
  <c r="C2" i="17"/>
  <c r="D2" i="17"/>
  <c r="T1001" i="11"/>
  <c r="S1001" i="11"/>
  <c r="O1001" i="11"/>
  <c r="N1001" i="11"/>
  <c r="F1001" i="11"/>
  <c r="T1000" i="11"/>
  <c r="S1000" i="11"/>
  <c r="O1000" i="11"/>
  <c r="N1000" i="11"/>
  <c r="F1000" i="11"/>
  <c r="T999" i="11"/>
  <c r="S999" i="11"/>
  <c r="O999" i="11"/>
  <c r="N999" i="11"/>
  <c r="F999" i="11"/>
  <c r="T998" i="11"/>
  <c r="S998" i="11"/>
  <c r="O998" i="11"/>
  <c r="N998" i="11"/>
  <c r="F998" i="11"/>
  <c r="T997" i="11"/>
  <c r="S997" i="11"/>
  <c r="O997" i="11"/>
  <c r="N997" i="11"/>
  <c r="F997" i="11"/>
  <c r="T996" i="11"/>
  <c r="S996" i="11"/>
  <c r="O996" i="11"/>
  <c r="N996" i="11"/>
  <c r="F996" i="11"/>
  <c r="T995" i="11"/>
  <c r="S995" i="11"/>
  <c r="O995" i="11"/>
  <c r="N995" i="11"/>
  <c r="F995" i="11"/>
  <c r="T994" i="11"/>
  <c r="S994" i="11"/>
  <c r="O994" i="11"/>
  <c r="N994" i="11"/>
  <c r="F994" i="11"/>
  <c r="T993" i="11"/>
  <c r="S993" i="11"/>
  <c r="O993" i="11"/>
  <c r="N993" i="11"/>
  <c r="F993" i="11"/>
  <c r="T992" i="11"/>
  <c r="S992" i="11"/>
  <c r="O992" i="11"/>
  <c r="N992" i="11"/>
  <c r="F992" i="11"/>
  <c r="T991" i="11"/>
  <c r="S991" i="11"/>
  <c r="O991" i="11"/>
  <c r="N991" i="11"/>
  <c r="F991" i="11"/>
  <c r="T990" i="11"/>
  <c r="S990" i="11"/>
  <c r="O990" i="11"/>
  <c r="N990" i="11"/>
  <c r="F990" i="11"/>
  <c r="T989" i="11"/>
  <c r="S989" i="11"/>
  <c r="O989" i="11"/>
  <c r="N989" i="11"/>
  <c r="F989" i="11"/>
  <c r="T988" i="11"/>
  <c r="S988" i="11"/>
  <c r="O988" i="11"/>
  <c r="N988" i="11"/>
  <c r="F988" i="11"/>
  <c r="T987" i="11"/>
  <c r="S987" i="11"/>
  <c r="O987" i="11"/>
  <c r="N987" i="11"/>
  <c r="F987" i="11"/>
  <c r="T986" i="11"/>
  <c r="S986" i="11"/>
  <c r="O986" i="11"/>
  <c r="N986" i="11"/>
  <c r="F986" i="11"/>
  <c r="T985" i="11"/>
  <c r="S985" i="11"/>
  <c r="O985" i="11"/>
  <c r="N985" i="11"/>
  <c r="F985" i="11"/>
  <c r="T984" i="11"/>
  <c r="S984" i="11"/>
  <c r="O984" i="11"/>
  <c r="N984" i="11"/>
  <c r="F984" i="11"/>
  <c r="T983" i="11"/>
  <c r="S983" i="11"/>
  <c r="O983" i="11"/>
  <c r="N983" i="11"/>
  <c r="F983" i="11"/>
  <c r="T982" i="11"/>
  <c r="S982" i="11"/>
  <c r="O982" i="11"/>
  <c r="N982" i="11"/>
  <c r="F982" i="11"/>
  <c r="T981" i="11"/>
  <c r="S981" i="11"/>
  <c r="O981" i="11"/>
  <c r="N981" i="11"/>
  <c r="F981" i="11"/>
  <c r="T980" i="11"/>
  <c r="S980" i="11"/>
  <c r="O980" i="11"/>
  <c r="N980" i="11"/>
  <c r="F980" i="11"/>
  <c r="T979" i="11"/>
  <c r="S979" i="11"/>
  <c r="O979" i="11"/>
  <c r="N979" i="11"/>
  <c r="F979" i="11"/>
  <c r="T978" i="11"/>
  <c r="S978" i="11"/>
  <c r="O978" i="11"/>
  <c r="N978" i="11"/>
  <c r="F978" i="11"/>
  <c r="T977" i="11"/>
  <c r="S977" i="11"/>
  <c r="O977" i="11"/>
  <c r="N977" i="11"/>
  <c r="F977" i="11"/>
  <c r="T976" i="11"/>
  <c r="S976" i="11"/>
  <c r="O976" i="11"/>
  <c r="N976" i="11"/>
  <c r="F976" i="11"/>
  <c r="T975" i="11"/>
  <c r="S975" i="11"/>
  <c r="O975" i="11"/>
  <c r="N975" i="11"/>
  <c r="F975" i="11"/>
  <c r="T974" i="11"/>
  <c r="S974" i="11"/>
  <c r="O974" i="11"/>
  <c r="N974" i="11"/>
  <c r="F974" i="11"/>
  <c r="T973" i="11"/>
  <c r="S973" i="11"/>
  <c r="O973" i="11"/>
  <c r="N973" i="11"/>
  <c r="F973" i="11"/>
  <c r="T972" i="11"/>
  <c r="S972" i="11"/>
  <c r="O972" i="11"/>
  <c r="N972" i="11"/>
  <c r="F972" i="11"/>
  <c r="T971" i="11"/>
  <c r="S971" i="11"/>
  <c r="O971" i="11"/>
  <c r="N971" i="11"/>
  <c r="F971" i="11"/>
  <c r="T970" i="11"/>
  <c r="S970" i="11"/>
  <c r="O970" i="11"/>
  <c r="N970" i="11"/>
  <c r="F970" i="11"/>
  <c r="T969" i="11"/>
  <c r="S969" i="11"/>
  <c r="O969" i="11"/>
  <c r="N969" i="11"/>
  <c r="F969" i="11"/>
  <c r="T968" i="11"/>
  <c r="S968" i="11"/>
  <c r="O968" i="11"/>
  <c r="N968" i="11"/>
  <c r="F968" i="11"/>
  <c r="T967" i="11"/>
  <c r="S967" i="11"/>
  <c r="O967" i="11"/>
  <c r="N967" i="11"/>
  <c r="F967" i="11"/>
  <c r="T966" i="11"/>
  <c r="S966" i="11"/>
  <c r="O966" i="11"/>
  <c r="N966" i="11"/>
  <c r="F966" i="11"/>
  <c r="T965" i="11"/>
  <c r="S965" i="11"/>
  <c r="O965" i="11"/>
  <c r="N965" i="11"/>
  <c r="F965" i="11"/>
  <c r="T964" i="11"/>
  <c r="S964" i="11"/>
  <c r="O964" i="11"/>
  <c r="N964" i="11"/>
  <c r="F964" i="11"/>
  <c r="T963" i="11"/>
  <c r="S963" i="11"/>
  <c r="O963" i="11"/>
  <c r="N963" i="11"/>
  <c r="F963" i="11"/>
  <c r="T962" i="11"/>
  <c r="S962" i="11"/>
  <c r="O962" i="11"/>
  <c r="N962" i="11"/>
  <c r="F962" i="11"/>
  <c r="T961" i="11"/>
  <c r="S961" i="11"/>
  <c r="O961" i="11"/>
  <c r="N961" i="11"/>
  <c r="F961" i="11"/>
  <c r="T960" i="11"/>
  <c r="S960" i="11"/>
  <c r="O960" i="11"/>
  <c r="N960" i="11"/>
  <c r="F960" i="11"/>
  <c r="T959" i="11"/>
  <c r="S959" i="11"/>
  <c r="O959" i="11"/>
  <c r="N959" i="11"/>
  <c r="F959" i="11"/>
  <c r="T958" i="11"/>
  <c r="S958" i="11"/>
  <c r="O958" i="11"/>
  <c r="N958" i="11"/>
  <c r="F958" i="11"/>
  <c r="T957" i="11"/>
  <c r="S957" i="11"/>
  <c r="O957" i="11"/>
  <c r="N957" i="11"/>
  <c r="F957" i="11"/>
  <c r="T956" i="11"/>
  <c r="S956" i="11"/>
  <c r="O956" i="11"/>
  <c r="N956" i="11"/>
  <c r="F956" i="11"/>
  <c r="T955" i="11"/>
  <c r="S955" i="11"/>
  <c r="O955" i="11"/>
  <c r="N955" i="11"/>
  <c r="F955" i="11"/>
  <c r="T954" i="11"/>
  <c r="S954" i="11"/>
  <c r="O954" i="11"/>
  <c r="N954" i="11"/>
  <c r="F954" i="11"/>
  <c r="T953" i="11"/>
  <c r="S953" i="11"/>
  <c r="O953" i="11"/>
  <c r="N953" i="11"/>
  <c r="F953" i="11"/>
  <c r="T952" i="11"/>
  <c r="S952" i="11"/>
  <c r="O952" i="11"/>
  <c r="N952" i="11"/>
  <c r="F952" i="11"/>
  <c r="T951" i="11"/>
  <c r="S951" i="11"/>
  <c r="O951" i="11"/>
  <c r="N951" i="11"/>
  <c r="F951" i="11"/>
  <c r="T950" i="11"/>
  <c r="S950" i="11"/>
  <c r="O950" i="11"/>
  <c r="N950" i="11"/>
  <c r="F950" i="11"/>
  <c r="T949" i="11"/>
  <c r="S949" i="11"/>
  <c r="O949" i="11"/>
  <c r="N949" i="11"/>
  <c r="F949" i="11"/>
  <c r="T948" i="11"/>
  <c r="S948" i="11"/>
  <c r="O948" i="11"/>
  <c r="N948" i="11"/>
  <c r="F948" i="11"/>
  <c r="T947" i="11"/>
  <c r="S947" i="11"/>
  <c r="O947" i="11"/>
  <c r="N947" i="11"/>
  <c r="F947" i="11"/>
  <c r="T946" i="11"/>
  <c r="S946" i="11"/>
  <c r="O946" i="11"/>
  <c r="N946" i="11"/>
  <c r="F946" i="11"/>
  <c r="T945" i="11"/>
  <c r="S945" i="11"/>
  <c r="O945" i="11"/>
  <c r="N945" i="11"/>
  <c r="F945" i="11"/>
  <c r="T944" i="11"/>
  <c r="S944" i="11"/>
  <c r="O944" i="11"/>
  <c r="N944" i="11"/>
  <c r="F944" i="11"/>
  <c r="T943" i="11"/>
  <c r="S943" i="11"/>
  <c r="O943" i="11"/>
  <c r="N943" i="11"/>
  <c r="F943" i="11"/>
  <c r="T942" i="11"/>
  <c r="S942" i="11"/>
  <c r="O942" i="11"/>
  <c r="N942" i="11"/>
  <c r="F942" i="11"/>
  <c r="T941" i="11"/>
  <c r="S941" i="11"/>
  <c r="O941" i="11"/>
  <c r="N941" i="11"/>
  <c r="F941" i="11"/>
  <c r="T940" i="11"/>
  <c r="S940" i="11"/>
  <c r="O940" i="11"/>
  <c r="N940" i="11"/>
  <c r="F940" i="11"/>
  <c r="T939" i="11"/>
  <c r="S939" i="11"/>
  <c r="O939" i="11"/>
  <c r="N939" i="11"/>
  <c r="F939" i="11"/>
  <c r="T938" i="11"/>
  <c r="S938" i="11"/>
  <c r="O938" i="11"/>
  <c r="N938" i="11"/>
  <c r="F938" i="11"/>
  <c r="T937" i="11"/>
  <c r="S937" i="11"/>
  <c r="O937" i="11"/>
  <c r="N937" i="11"/>
  <c r="F937" i="11"/>
  <c r="T936" i="11"/>
  <c r="S936" i="11"/>
  <c r="O936" i="11"/>
  <c r="N936" i="11"/>
  <c r="F936" i="11"/>
  <c r="T935" i="11"/>
  <c r="S935" i="11"/>
  <c r="O935" i="11"/>
  <c r="N935" i="11"/>
  <c r="F935" i="11"/>
  <c r="T934" i="11"/>
  <c r="S934" i="11"/>
  <c r="O934" i="11"/>
  <c r="N934" i="11"/>
  <c r="F934" i="11"/>
  <c r="T933" i="11"/>
  <c r="S933" i="11"/>
  <c r="O933" i="11"/>
  <c r="N933" i="11"/>
  <c r="F933" i="11"/>
  <c r="T932" i="11"/>
  <c r="S932" i="11"/>
  <c r="O932" i="11"/>
  <c r="N932" i="11"/>
  <c r="F932" i="11"/>
  <c r="T931" i="11"/>
  <c r="S931" i="11"/>
  <c r="O931" i="11"/>
  <c r="N931" i="11"/>
  <c r="F931" i="11"/>
  <c r="T930" i="11"/>
  <c r="S930" i="11"/>
  <c r="O930" i="11"/>
  <c r="N930" i="11"/>
  <c r="F930" i="11"/>
  <c r="T929" i="11"/>
  <c r="S929" i="11"/>
  <c r="O929" i="11"/>
  <c r="N929" i="11"/>
  <c r="F929" i="11"/>
  <c r="T928" i="11"/>
  <c r="S928" i="11"/>
  <c r="O928" i="11"/>
  <c r="N928" i="11"/>
  <c r="F928" i="11"/>
  <c r="T927" i="11"/>
  <c r="S927" i="11"/>
  <c r="O927" i="11"/>
  <c r="N927" i="11"/>
  <c r="F927" i="11"/>
  <c r="T926" i="11"/>
  <c r="S926" i="11"/>
  <c r="O926" i="11"/>
  <c r="N926" i="11"/>
  <c r="F926" i="11"/>
  <c r="T925" i="11"/>
  <c r="S925" i="11"/>
  <c r="O925" i="11"/>
  <c r="N925" i="11"/>
  <c r="F925" i="11"/>
  <c r="T924" i="11"/>
  <c r="S924" i="11"/>
  <c r="O924" i="11"/>
  <c r="N924" i="11"/>
  <c r="F924" i="11"/>
  <c r="T923" i="11"/>
  <c r="S923" i="11"/>
  <c r="O923" i="11"/>
  <c r="N923" i="11"/>
  <c r="F923" i="11"/>
  <c r="T922" i="11"/>
  <c r="S922" i="11"/>
  <c r="O922" i="11"/>
  <c r="N922" i="11"/>
  <c r="F922" i="11"/>
  <c r="T921" i="11"/>
  <c r="S921" i="11"/>
  <c r="O921" i="11"/>
  <c r="N921" i="11"/>
  <c r="F921" i="11"/>
  <c r="T920" i="11"/>
  <c r="S920" i="11"/>
  <c r="O920" i="11"/>
  <c r="N920" i="11"/>
  <c r="F920" i="11"/>
  <c r="T919" i="11"/>
  <c r="S919" i="11"/>
  <c r="O919" i="11"/>
  <c r="N919" i="11"/>
  <c r="F919" i="11"/>
  <c r="T918" i="11"/>
  <c r="S918" i="11"/>
  <c r="O918" i="11"/>
  <c r="N918" i="11"/>
  <c r="F918" i="11"/>
  <c r="T917" i="11"/>
  <c r="S917" i="11"/>
  <c r="O917" i="11"/>
  <c r="N917" i="11"/>
  <c r="F917" i="11"/>
  <c r="T916" i="11"/>
  <c r="S916" i="11"/>
  <c r="O916" i="11"/>
  <c r="N916" i="11"/>
  <c r="F916" i="11"/>
  <c r="T915" i="11"/>
  <c r="S915" i="11"/>
  <c r="O915" i="11"/>
  <c r="N915" i="11"/>
  <c r="F915" i="11"/>
  <c r="T914" i="11"/>
  <c r="S914" i="11"/>
  <c r="O914" i="11"/>
  <c r="N914" i="11"/>
  <c r="F914" i="11"/>
  <c r="T913" i="11"/>
  <c r="S913" i="11"/>
  <c r="O913" i="11"/>
  <c r="N913" i="11"/>
  <c r="F913" i="11"/>
  <c r="T912" i="11"/>
  <c r="S912" i="11"/>
  <c r="O912" i="11"/>
  <c r="N912" i="11"/>
  <c r="F912" i="11"/>
  <c r="T911" i="11"/>
  <c r="S911" i="11"/>
  <c r="O911" i="11"/>
  <c r="N911" i="11"/>
  <c r="F911" i="11"/>
  <c r="T910" i="11"/>
  <c r="S910" i="11"/>
  <c r="O910" i="11"/>
  <c r="N910" i="11"/>
  <c r="F910" i="11"/>
  <c r="T909" i="11"/>
  <c r="S909" i="11"/>
  <c r="O909" i="11"/>
  <c r="N909" i="11"/>
  <c r="F909" i="11"/>
  <c r="T908" i="11"/>
  <c r="S908" i="11"/>
  <c r="O908" i="11"/>
  <c r="N908" i="11"/>
  <c r="F908" i="11"/>
  <c r="T907" i="11"/>
  <c r="S907" i="11"/>
  <c r="O907" i="11"/>
  <c r="N907" i="11"/>
  <c r="F907" i="11"/>
  <c r="T906" i="11"/>
  <c r="S906" i="11"/>
  <c r="O906" i="11"/>
  <c r="N906" i="11"/>
  <c r="F906" i="11"/>
  <c r="T905" i="11"/>
  <c r="S905" i="11"/>
  <c r="O905" i="11"/>
  <c r="N905" i="11"/>
  <c r="F905" i="11"/>
  <c r="T904" i="11"/>
  <c r="S904" i="11"/>
  <c r="O904" i="11"/>
  <c r="N904" i="11"/>
  <c r="F904" i="11"/>
  <c r="T903" i="11"/>
  <c r="S903" i="11"/>
  <c r="O903" i="11"/>
  <c r="N903" i="11"/>
  <c r="F903" i="11"/>
  <c r="T902" i="11"/>
  <c r="S902" i="11"/>
  <c r="O902" i="11"/>
  <c r="N902" i="11"/>
  <c r="F902" i="11"/>
  <c r="T901" i="11"/>
  <c r="S901" i="11"/>
  <c r="O901" i="11"/>
  <c r="N901" i="11"/>
  <c r="F901" i="11"/>
  <c r="T900" i="11"/>
  <c r="S900" i="11"/>
  <c r="O900" i="11"/>
  <c r="N900" i="11"/>
  <c r="F900" i="11"/>
  <c r="T899" i="11"/>
  <c r="S899" i="11"/>
  <c r="O899" i="11"/>
  <c r="N899" i="11"/>
  <c r="F899" i="11"/>
  <c r="T898" i="11"/>
  <c r="S898" i="11"/>
  <c r="O898" i="11"/>
  <c r="N898" i="11"/>
  <c r="F898" i="11"/>
  <c r="T897" i="11"/>
  <c r="S897" i="11"/>
  <c r="O897" i="11"/>
  <c r="N897" i="11"/>
  <c r="F897" i="11"/>
  <c r="T896" i="11"/>
  <c r="S896" i="11"/>
  <c r="O896" i="11"/>
  <c r="N896" i="11"/>
  <c r="F896" i="11"/>
  <c r="T895" i="11"/>
  <c r="S895" i="11"/>
  <c r="O895" i="11"/>
  <c r="N895" i="11"/>
  <c r="F895" i="11"/>
  <c r="T894" i="11"/>
  <c r="S894" i="11"/>
  <c r="O894" i="11"/>
  <c r="N894" i="11"/>
  <c r="F894" i="11"/>
  <c r="T893" i="11"/>
  <c r="S893" i="11"/>
  <c r="O893" i="11"/>
  <c r="N893" i="11"/>
  <c r="F893" i="11"/>
  <c r="T892" i="11"/>
  <c r="S892" i="11"/>
  <c r="O892" i="11"/>
  <c r="N892" i="11"/>
  <c r="F892" i="11"/>
  <c r="T891" i="11"/>
  <c r="S891" i="11"/>
  <c r="O891" i="11"/>
  <c r="N891" i="11"/>
  <c r="F891" i="11"/>
  <c r="T890" i="11"/>
  <c r="S890" i="11"/>
  <c r="O890" i="11"/>
  <c r="N890" i="11"/>
  <c r="F890" i="11"/>
  <c r="T889" i="11"/>
  <c r="S889" i="11"/>
  <c r="O889" i="11"/>
  <c r="N889" i="11"/>
  <c r="F889" i="11"/>
  <c r="T888" i="11"/>
  <c r="S888" i="11"/>
  <c r="O888" i="11"/>
  <c r="N888" i="11"/>
  <c r="F888" i="11"/>
  <c r="T887" i="11"/>
  <c r="S887" i="11"/>
  <c r="O887" i="11"/>
  <c r="N887" i="11"/>
  <c r="F887" i="11"/>
  <c r="T886" i="11"/>
  <c r="S886" i="11"/>
  <c r="O886" i="11"/>
  <c r="N886" i="11"/>
  <c r="F886" i="11"/>
  <c r="T885" i="11"/>
  <c r="S885" i="11"/>
  <c r="O885" i="11"/>
  <c r="N885" i="11"/>
  <c r="F885" i="11"/>
  <c r="T884" i="11"/>
  <c r="S884" i="11"/>
  <c r="O884" i="11"/>
  <c r="N884" i="11"/>
  <c r="F884" i="11"/>
  <c r="T883" i="11"/>
  <c r="S883" i="11"/>
  <c r="O883" i="11"/>
  <c r="N883" i="11"/>
  <c r="F883" i="11"/>
  <c r="T882" i="11"/>
  <c r="S882" i="11"/>
  <c r="O882" i="11"/>
  <c r="N882" i="11"/>
  <c r="F882" i="11"/>
  <c r="T881" i="11"/>
  <c r="S881" i="11"/>
  <c r="O881" i="11"/>
  <c r="N881" i="11"/>
  <c r="F881" i="11"/>
  <c r="T880" i="11"/>
  <c r="S880" i="11"/>
  <c r="O880" i="11"/>
  <c r="N880" i="11"/>
  <c r="F880" i="11"/>
  <c r="T879" i="11"/>
  <c r="S879" i="11"/>
  <c r="O879" i="11"/>
  <c r="N879" i="11"/>
  <c r="F879" i="11"/>
  <c r="T878" i="11"/>
  <c r="S878" i="11"/>
  <c r="O878" i="11"/>
  <c r="N878" i="11"/>
  <c r="F878" i="11"/>
  <c r="T877" i="11"/>
  <c r="S877" i="11"/>
  <c r="O877" i="11"/>
  <c r="N877" i="11"/>
  <c r="F877" i="11"/>
  <c r="T876" i="11"/>
  <c r="S876" i="11"/>
  <c r="O876" i="11"/>
  <c r="N876" i="11"/>
  <c r="F876" i="11"/>
  <c r="T875" i="11"/>
  <c r="S875" i="11"/>
  <c r="O875" i="11"/>
  <c r="N875" i="11"/>
  <c r="F875" i="11"/>
  <c r="T874" i="11"/>
  <c r="S874" i="11"/>
  <c r="O874" i="11"/>
  <c r="N874" i="11"/>
  <c r="F874" i="11"/>
  <c r="T873" i="11"/>
  <c r="S873" i="11"/>
  <c r="O873" i="11"/>
  <c r="N873" i="11"/>
  <c r="F873" i="11"/>
  <c r="T872" i="11"/>
  <c r="S872" i="11"/>
  <c r="O872" i="11"/>
  <c r="N872" i="11"/>
  <c r="F872" i="11"/>
  <c r="T871" i="11"/>
  <c r="S871" i="11"/>
  <c r="O871" i="11"/>
  <c r="N871" i="11"/>
  <c r="F871" i="11"/>
  <c r="T870" i="11"/>
  <c r="S870" i="11"/>
  <c r="O870" i="11"/>
  <c r="N870" i="11"/>
  <c r="F870" i="11"/>
  <c r="T869" i="11"/>
  <c r="S869" i="11"/>
  <c r="O869" i="11"/>
  <c r="N869" i="11"/>
  <c r="F869" i="11"/>
  <c r="T868" i="11"/>
  <c r="S868" i="11"/>
  <c r="O868" i="11"/>
  <c r="N868" i="11"/>
  <c r="F868" i="11"/>
  <c r="T867" i="11"/>
  <c r="S867" i="11"/>
  <c r="O867" i="11"/>
  <c r="N867" i="11"/>
  <c r="F867" i="11"/>
  <c r="T866" i="11"/>
  <c r="S866" i="11"/>
  <c r="O866" i="11"/>
  <c r="N866" i="11"/>
  <c r="F866" i="11"/>
  <c r="T865" i="11"/>
  <c r="S865" i="11"/>
  <c r="O865" i="11"/>
  <c r="N865" i="11"/>
  <c r="F865" i="11"/>
  <c r="T864" i="11"/>
  <c r="S864" i="11"/>
  <c r="O864" i="11"/>
  <c r="N864" i="11"/>
  <c r="F864" i="11"/>
  <c r="T863" i="11"/>
  <c r="S863" i="11"/>
  <c r="O863" i="11"/>
  <c r="N863" i="11"/>
  <c r="F863" i="11"/>
  <c r="T862" i="11"/>
  <c r="S862" i="11"/>
  <c r="O862" i="11"/>
  <c r="N862" i="11"/>
  <c r="F862" i="11"/>
  <c r="T861" i="11"/>
  <c r="S861" i="11"/>
  <c r="O861" i="11"/>
  <c r="N861" i="11"/>
  <c r="F861" i="11"/>
  <c r="T860" i="11"/>
  <c r="S860" i="11"/>
  <c r="O860" i="11"/>
  <c r="N860" i="11"/>
  <c r="F860" i="11"/>
  <c r="T859" i="11"/>
  <c r="S859" i="11"/>
  <c r="O859" i="11"/>
  <c r="N859" i="11"/>
  <c r="F859" i="11"/>
  <c r="T858" i="11"/>
  <c r="S858" i="11"/>
  <c r="O858" i="11"/>
  <c r="N858" i="11"/>
  <c r="F858" i="11"/>
  <c r="T857" i="11"/>
  <c r="S857" i="11"/>
  <c r="O857" i="11"/>
  <c r="N857" i="11"/>
  <c r="F857" i="11"/>
  <c r="T856" i="11"/>
  <c r="S856" i="11"/>
  <c r="O856" i="11"/>
  <c r="N856" i="11"/>
  <c r="F856" i="11"/>
  <c r="T855" i="11"/>
  <c r="S855" i="11"/>
  <c r="O855" i="11"/>
  <c r="N855" i="11"/>
  <c r="F855" i="11"/>
  <c r="T854" i="11"/>
  <c r="S854" i="11"/>
  <c r="O854" i="11"/>
  <c r="N854" i="11"/>
  <c r="F854" i="11"/>
  <c r="T853" i="11"/>
  <c r="S853" i="11"/>
  <c r="O853" i="11"/>
  <c r="N853" i="11"/>
  <c r="F853" i="11"/>
  <c r="T852" i="11"/>
  <c r="S852" i="11"/>
  <c r="O852" i="11"/>
  <c r="N852" i="11"/>
  <c r="F852" i="11"/>
  <c r="T851" i="11"/>
  <c r="S851" i="11"/>
  <c r="O851" i="11"/>
  <c r="N851" i="11"/>
  <c r="F851" i="11"/>
  <c r="T850" i="11"/>
  <c r="S850" i="11"/>
  <c r="O850" i="11"/>
  <c r="N850" i="11"/>
  <c r="F850" i="11"/>
  <c r="T849" i="11"/>
  <c r="S849" i="11"/>
  <c r="O849" i="11"/>
  <c r="N849" i="11"/>
  <c r="F849" i="11"/>
  <c r="T848" i="11"/>
  <c r="S848" i="11"/>
  <c r="O848" i="11"/>
  <c r="N848" i="11"/>
  <c r="F848" i="11"/>
  <c r="T847" i="11"/>
  <c r="S847" i="11"/>
  <c r="O847" i="11"/>
  <c r="N847" i="11"/>
  <c r="F847" i="11"/>
  <c r="T846" i="11"/>
  <c r="S846" i="11"/>
  <c r="O846" i="11"/>
  <c r="N846" i="11"/>
  <c r="F846" i="11"/>
  <c r="T845" i="11"/>
  <c r="S845" i="11"/>
  <c r="O845" i="11"/>
  <c r="N845" i="11"/>
  <c r="F845" i="11"/>
  <c r="T844" i="11"/>
  <c r="S844" i="11"/>
  <c r="O844" i="11"/>
  <c r="N844" i="11"/>
  <c r="F844" i="11"/>
  <c r="T843" i="11"/>
  <c r="S843" i="11"/>
  <c r="O843" i="11"/>
  <c r="N843" i="11"/>
  <c r="F843" i="11"/>
  <c r="T842" i="11"/>
  <c r="S842" i="11"/>
  <c r="O842" i="11"/>
  <c r="N842" i="11"/>
  <c r="F842" i="11"/>
  <c r="T841" i="11"/>
  <c r="S841" i="11"/>
  <c r="O841" i="11"/>
  <c r="N841" i="11"/>
  <c r="F841" i="11"/>
  <c r="T840" i="11"/>
  <c r="S840" i="11"/>
  <c r="O840" i="11"/>
  <c r="N840" i="11"/>
  <c r="F840" i="11"/>
  <c r="T839" i="11"/>
  <c r="S839" i="11"/>
  <c r="O839" i="11"/>
  <c r="N839" i="11"/>
  <c r="F839" i="11"/>
  <c r="T838" i="11"/>
  <c r="S838" i="11"/>
  <c r="O838" i="11"/>
  <c r="N838" i="11"/>
  <c r="F838" i="11"/>
  <c r="T837" i="11"/>
  <c r="S837" i="11"/>
  <c r="O837" i="11"/>
  <c r="N837" i="11"/>
  <c r="F837" i="11"/>
  <c r="T836" i="11"/>
  <c r="S836" i="11"/>
  <c r="O836" i="11"/>
  <c r="N836" i="11"/>
  <c r="F836" i="11"/>
  <c r="T835" i="11"/>
  <c r="S835" i="11"/>
  <c r="O835" i="11"/>
  <c r="N835" i="11"/>
  <c r="F835" i="11"/>
  <c r="T834" i="11"/>
  <c r="S834" i="11"/>
  <c r="O834" i="11"/>
  <c r="N834" i="11"/>
  <c r="F834" i="11"/>
  <c r="T833" i="11"/>
  <c r="S833" i="11"/>
  <c r="O833" i="11"/>
  <c r="N833" i="11"/>
  <c r="F833" i="11"/>
  <c r="T832" i="11"/>
  <c r="S832" i="11"/>
  <c r="O832" i="11"/>
  <c r="N832" i="11"/>
  <c r="F832" i="11"/>
  <c r="T831" i="11"/>
  <c r="S831" i="11"/>
  <c r="O831" i="11"/>
  <c r="N831" i="11"/>
  <c r="F831" i="11"/>
  <c r="T830" i="11"/>
  <c r="S830" i="11"/>
  <c r="O830" i="11"/>
  <c r="N830" i="11"/>
  <c r="F830" i="11"/>
  <c r="T829" i="11"/>
  <c r="S829" i="11"/>
  <c r="O829" i="11"/>
  <c r="N829" i="11"/>
  <c r="F829" i="11"/>
  <c r="T828" i="11"/>
  <c r="S828" i="11"/>
  <c r="O828" i="11"/>
  <c r="N828" i="11"/>
  <c r="F828" i="11"/>
  <c r="T827" i="11"/>
  <c r="S827" i="11"/>
  <c r="O827" i="11"/>
  <c r="N827" i="11"/>
  <c r="F827" i="11"/>
  <c r="T826" i="11"/>
  <c r="S826" i="11"/>
  <c r="O826" i="11"/>
  <c r="N826" i="11"/>
  <c r="F826" i="11"/>
  <c r="T825" i="11"/>
  <c r="S825" i="11"/>
  <c r="O825" i="11"/>
  <c r="N825" i="11"/>
  <c r="F825" i="11"/>
  <c r="T824" i="11"/>
  <c r="S824" i="11"/>
  <c r="O824" i="11"/>
  <c r="N824" i="11"/>
  <c r="F824" i="11"/>
  <c r="T823" i="11"/>
  <c r="S823" i="11"/>
  <c r="O823" i="11"/>
  <c r="N823" i="11"/>
  <c r="F823" i="11"/>
  <c r="T822" i="11"/>
  <c r="S822" i="11"/>
  <c r="O822" i="11"/>
  <c r="N822" i="11"/>
  <c r="F822" i="11"/>
  <c r="T821" i="11"/>
  <c r="S821" i="11"/>
  <c r="O821" i="11"/>
  <c r="N821" i="11"/>
  <c r="F821" i="11"/>
  <c r="T820" i="11"/>
  <c r="S820" i="11"/>
  <c r="O820" i="11"/>
  <c r="N820" i="11"/>
  <c r="F820" i="11"/>
  <c r="T819" i="11"/>
  <c r="S819" i="11"/>
  <c r="O819" i="11"/>
  <c r="N819" i="11"/>
  <c r="F819" i="11"/>
  <c r="T818" i="11"/>
  <c r="S818" i="11"/>
  <c r="O818" i="11"/>
  <c r="N818" i="11"/>
  <c r="F818" i="11"/>
  <c r="T817" i="11"/>
  <c r="S817" i="11"/>
  <c r="O817" i="11"/>
  <c r="N817" i="11"/>
  <c r="F817" i="11"/>
  <c r="T816" i="11"/>
  <c r="S816" i="11"/>
  <c r="O816" i="11"/>
  <c r="N816" i="11"/>
  <c r="F816" i="11"/>
  <c r="T815" i="11"/>
  <c r="S815" i="11"/>
  <c r="O815" i="11"/>
  <c r="N815" i="11"/>
  <c r="F815" i="11"/>
  <c r="T814" i="11"/>
  <c r="S814" i="11"/>
  <c r="O814" i="11"/>
  <c r="N814" i="11"/>
  <c r="F814" i="11"/>
  <c r="T813" i="11"/>
  <c r="S813" i="11"/>
  <c r="O813" i="11"/>
  <c r="N813" i="11"/>
  <c r="F813" i="11"/>
  <c r="T812" i="11"/>
  <c r="S812" i="11"/>
  <c r="O812" i="11"/>
  <c r="N812" i="11"/>
  <c r="F812" i="11"/>
  <c r="T811" i="11"/>
  <c r="S811" i="11"/>
  <c r="O811" i="11"/>
  <c r="N811" i="11"/>
  <c r="F811" i="11"/>
  <c r="T810" i="11"/>
  <c r="S810" i="11"/>
  <c r="O810" i="11"/>
  <c r="N810" i="11"/>
  <c r="F810" i="11"/>
  <c r="T809" i="11"/>
  <c r="S809" i="11"/>
  <c r="O809" i="11"/>
  <c r="N809" i="11"/>
  <c r="F809" i="11"/>
  <c r="T808" i="11"/>
  <c r="S808" i="11"/>
  <c r="O808" i="11"/>
  <c r="N808" i="11"/>
  <c r="F808" i="11"/>
  <c r="T807" i="11"/>
  <c r="S807" i="11"/>
  <c r="O807" i="11"/>
  <c r="N807" i="11"/>
  <c r="F807" i="11"/>
  <c r="T806" i="11"/>
  <c r="S806" i="11"/>
  <c r="O806" i="11"/>
  <c r="N806" i="11"/>
  <c r="F806" i="11"/>
  <c r="T805" i="11"/>
  <c r="S805" i="11"/>
  <c r="O805" i="11"/>
  <c r="N805" i="11"/>
  <c r="F805" i="11"/>
  <c r="T804" i="11"/>
  <c r="S804" i="11"/>
  <c r="O804" i="11"/>
  <c r="N804" i="11"/>
  <c r="F804" i="11"/>
  <c r="T803" i="11"/>
  <c r="S803" i="11"/>
  <c r="O803" i="11"/>
  <c r="N803" i="11"/>
  <c r="F803" i="11"/>
  <c r="T802" i="11"/>
  <c r="S802" i="11"/>
  <c r="O802" i="11"/>
  <c r="N802" i="11"/>
  <c r="F802" i="11"/>
  <c r="T801" i="11"/>
  <c r="S801" i="11"/>
  <c r="O801" i="11"/>
  <c r="N801" i="11"/>
  <c r="F801" i="11"/>
  <c r="T800" i="11"/>
  <c r="S800" i="11"/>
  <c r="O800" i="11"/>
  <c r="N800" i="11"/>
  <c r="F800" i="11"/>
  <c r="T799" i="11"/>
  <c r="S799" i="11"/>
  <c r="O799" i="11"/>
  <c r="N799" i="11"/>
  <c r="F799" i="11"/>
  <c r="T798" i="11"/>
  <c r="S798" i="11"/>
  <c r="O798" i="11"/>
  <c r="N798" i="11"/>
  <c r="F798" i="11"/>
  <c r="T797" i="11"/>
  <c r="S797" i="11"/>
  <c r="O797" i="11"/>
  <c r="N797" i="11"/>
  <c r="F797" i="11"/>
  <c r="T796" i="11"/>
  <c r="S796" i="11"/>
  <c r="O796" i="11"/>
  <c r="N796" i="11"/>
  <c r="F796" i="11"/>
  <c r="T795" i="11"/>
  <c r="S795" i="11"/>
  <c r="O795" i="11"/>
  <c r="N795" i="11"/>
  <c r="F795" i="11"/>
  <c r="T794" i="11"/>
  <c r="S794" i="11"/>
  <c r="O794" i="11"/>
  <c r="N794" i="11"/>
  <c r="F794" i="11"/>
  <c r="T793" i="11"/>
  <c r="S793" i="11"/>
  <c r="O793" i="11"/>
  <c r="N793" i="11"/>
  <c r="F793" i="11"/>
  <c r="T792" i="11"/>
  <c r="S792" i="11"/>
  <c r="O792" i="11"/>
  <c r="N792" i="11"/>
  <c r="F792" i="11"/>
  <c r="T791" i="11"/>
  <c r="S791" i="11"/>
  <c r="O791" i="11"/>
  <c r="N791" i="11"/>
  <c r="F791" i="11"/>
  <c r="T790" i="11"/>
  <c r="S790" i="11"/>
  <c r="O790" i="11"/>
  <c r="N790" i="11"/>
  <c r="F790" i="11"/>
  <c r="T789" i="11"/>
  <c r="S789" i="11"/>
  <c r="O789" i="11"/>
  <c r="N789" i="11"/>
  <c r="F789" i="11"/>
  <c r="T788" i="11"/>
  <c r="S788" i="11"/>
  <c r="O788" i="11"/>
  <c r="N788" i="11"/>
  <c r="F788" i="11"/>
  <c r="T787" i="11"/>
  <c r="S787" i="11"/>
  <c r="O787" i="11"/>
  <c r="N787" i="11"/>
  <c r="F787" i="11"/>
  <c r="T786" i="11"/>
  <c r="S786" i="11"/>
  <c r="O786" i="11"/>
  <c r="N786" i="11"/>
  <c r="F786" i="11"/>
  <c r="T785" i="11"/>
  <c r="S785" i="11"/>
  <c r="O785" i="11"/>
  <c r="N785" i="11"/>
  <c r="F785" i="11"/>
  <c r="T784" i="11"/>
  <c r="S784" i="11"/>
  <c r="O784" i="11"/>
  <c r="N784" i="11"/>
  <c r="F784" i="11"/>
  <c r="T783" i="11"/>
  <c r="S783" i="11"/>
  <c r="O783" i="11"/>
  <c r="N783" i="11"/>
  <c r="F783" i="11"/>
  <c r="T782" i="11"/>
  <c r="S782" i="11"/>
  <c r="O782" i="11"/>
  <c r="N782" i="11"/>
  <c r="F782" i="11"/>
  <c r="T781" i="11"/>
  <c r="S781" i="11"/>
  <c r="O781" i="11"/>
  <c r="N781" i="11"/>
  <c r="F781" i="11"/>
  <c r="T780" i="11"/>
  <c r="S780" i="11"/>
  <c r="O780" i="11"/>
  <c r="N780" i="11"/>
  <c r="F780" i="11"/>
  <c r="T779" i="11"/>
  <c r="S779" i="11"/>
  <c r="O779" i="11"/>
  <c r="N779" i="11"/>
  <c r="F779" i="11"/>
  <c r="T778" i="11"/>
  <c r="S778" i="11"/>
  <c r="O778" i="11"/>
  <c r="N778" i="11"/>
  <c r="F778" i="11"/>
  <c r="T777" i="11"/>
  <c r="S777" i="11"/>
  <c r="O777" i="11"/>
  <c r="N777" i="11"/>
  <c r="F777" i="11"/>
  <c r="T776" i="11"/>
  <c r="S776" i="11"/>
  <c r="O776" i="11"/>
  <c r="N776" i="11"/>
  <c r="F776" i="11"/>
  <c r="T775" i="11"/>
  <c r="S775" i="11"/>
  <c r="O775" i="11"/>
  <c r="N775" i="11"/>
  <c r="F775" i="11"/>
  <c r="T774" i="11"/>
  <c r="S774" i="11"/>
  <c r="O774" i="11"/>
  <c r="N774" i="11"/>
  <c r="F774" i="11"/>
  <c r="T773" i="11"/>
  <c r="S773" i="11"/>
  <c r="O773" i="11"/>
  <c r="N773" i="11"/>
  <c r="F773" i="11"/>
  <c r="T772" i="11"/>
  <c r="S772" i="11"/>
  <c r="O772" i="11"/>
  <c r="N772" i="11"/>
  <c r="F772" i="11"/>
  <c r="T771" i="11"/>
  <c r="S771" i="11"/>
  <c r="O771" i="11"/>
  <c r="N771" i="11"/>
  <c r="F771" i="11"/>
  <c r="T770" i="11"/>
  <c r="S770" i="11"/>
  <c r="O770" i="11"/>
  <c r="N770" i="11"/>
  <c r="F770" i="11"/>
  <c r="T769" i="11"/>
  <c r="S769" i="11"/>
  <c r="O769" i="11"/>
  <c r="N769" i="11"/>
  <c r="F769" i="11"/>
  <c r="T768" i="11"/>
  <c r="S768" i="11"/>
  <c r="O768" i="11"/>
  <c r="N768" i="11"/>
  <c r="F768" i="11"/>
  <c r="T767" i="11"/>
  <c r="S767" i="11"/>
  <c r="O767" i="11"/>
  <c r="N767" i="11"/>
  <c r="F767" i="11"/>
  <c r="T766" i="11"/>
  <c r="S766" i="11"/>
  <c r="O766" i="11"/>
  <c r="N766" i="11"/>
  <c r="F766" i="11"/>
  <c r="T765" i="11"/>
  <c r="S765" i="11"/>
  <c r="O765" i="11"/>
  <c r="N765" i="11"/>
  <c r="F765" i="11"/>
  <c r="T764" i="11"/>
  <c r="S764" i="11"/>
  <c r="O764" i="11"/>
  <c r="N764" i="11"/>
  <c r="F764" i="11"/>
  <c r="T763" i="11"/>
  <c r="S763" i="11"/>
  <c r="O763" i="11"/>
  <c r="N763" i="11"/>
  <c r="F763" i="11"/>
  <c r="T762" i="11"/>
  <c r="S762" i="11"/>
  <c r="O762" i="11"/>
  <c r="N762" i="11"/>
  <c r="F762" i="11"/>
  <c r="T761" i="11"/>
  <c r="S761" i="11"/>
  <c r="O761" i="11"/>
  <c r="N761" i="11"/>
  <c r="F761" i="11"/>
  <c r="T760" i="11"/>
  <c r="S760" i="11"/>
  <c r="O760" i="11"/>
  <c r="N760" i="11"/>
  <c r="F760" i="11"/>
  <c r="T759" i="11"/>
  <c r="S759" i="11"/>
  <c r="O759" i="11"/>
  <c r="N759" i="11"/>
  <c r="F759" i="11"/>
  <c r="T758" i="11"/>
  <c r="S758" i="11"/>
  <c r="O758" i="11"/>
  <c r="N758" i="11"/>
  <c r="F758" i="11"/>
  <c r="T757" i="11"/>
  <c r="S757" i="11"/>
  <c r="O757" i="11"/>
  <c r="N757" i="11"/>
  <c r="F757" i="11"/>
  <c r="T756" i="11"/>
  <c r="S756" i="11"/>
  <c r="O756" i="11"/>
  <c r="N756" i="11"/>
  <c r="F756" i="11"/>
  <c r="T755" i="11"/>
  <c r="S755" i="11"/>
  <c r="O755" i="11"/>
  <c r="N755" i="11"/>
  <c r="F755" i="11"/>
  <c r="T754" i="11"/>
  <c r="S754" i="11"/>
  <c r="O754" i="11"/>
  <c r="N754" i="11"/>
  <c r="F754" i="11"/>
  <c r="T753" i="11"/>
  <c r="S753" i="11"/>
  <c r="O753" i="11"/>
  <c r="N753" i="11"/>
  <c r="F753" i="11"/>
  <c r="T752" i="11"/>
  <c r="S752" i="11"/>
  <c r="O752" i="11"/>
  <c r="N752" i="11"/>
  <c r="F752" i="11"/>
  <c r="T751" i="11"/>
  <c r="S751" i="11"/>
  <c r="O751" i="11"/>
  <c r="N751" i="11"/>
  <c r="F751" i="11"/>
  <c r="T750" i="11"/>
  <c r="S750" i="11"/>
  <c r="O750" i="11"/>
  <c r="N750" i="11"/>
  <c r="F750" i="11"/>
  <c r="T749" i="11"/>
  <c r="S749" i="11"/>
  <c r="O749" i="11"/>
  <c r="N749" i="11"/>
  <c r="F749" i="11"/>
  <c r="T748" i="11"/>
  <c r="S748" i="11"/>
  <c r="O748" i="11"/>
  <c r="N748" i="11"/>
  <c r="F748" i="11"/>
  <c r="T747" i="11"/>
  <c r="S747" i="11"/>
  <c r="O747" i="11"/>
  <c r="N747" i="11"/>
  <c r="F747" i="11"/>
  <c r="T746" i="11"/>
  <c r="S746" i="11"/>
  <c r="O746" i="11"/>
  <c r="N746" i="11"/>
  <c r="F746" i="11"/>
  <c r="T745" i="11"/>
  <c r="S745" i="11"/>
  <c r="O745" i="11"/>
  <c r="N745" i="11"/>
  <c r="F745" i="11"/>
  <c r="T744" i="11"/>
  <c r="S744" i="11"/>
  <c r="O744" i="11"/>
  <c r="N744" i="11"/>
  <c r="F744" i="11"/>
  <c r="T743" i="11"/>
  <c r="S743" i="11"/>
  <c r="O743" i="11"/>
  <c r="N743" i="11"/>
  <c r="F743" i="11"/>
  <c r="T742" i="11"/>
  <c r="S742" i="11"/>
  <c r="O742" i="11"/>
  <c r="N742" i="11"/>
  <c r="F742" i="11"/>
  <c r="T741" i="11"/>
  <c r="S741" i="11"/>
  <c r="O741" i="11"/>
  <c r="N741" i="11"/>
  <c r="F741" i="11"/>
  <c r="T740" i="11"/>
  <c r="S740" i="11"/>
  <c r="O740" i="11"/>
  <c r="N740" i="11"/>
  <c r="F740" i="11"/>
  <c r="T739" i="11"/>
  <c r="S739" i="11"/>
  <c r="O739" i="11"/>
  <c r="N739" i="11"/>
  <c r="F739" i="11"/>
  <c r="T738" i="11"/>
  <c r="S738" i="11"/>
  <c r="O738" i="11"/>
  <c r="N738" i="11"/>
  <c r="F738" i="11"/>
  <c r="T737" i="11"/>
  <c r="S737" i="11"/>
  <c r="O737" i="11"/>
  <c r="N737" i="11"/>
  <c r="F737" i="11"/>
  <c r="T736" i="11"/>
  <c r="S736" i="11"/>
  <c r="O736" i="11"/>
  <c r="N736" i="11"/>
  <c r="F736" i="11"/>
  <c r="T735" i="11"/>
  <c r="S735" i="11"/>
  <c r="O735" i="11"/>
  <c r="N735" i="11"/>
  <c r="F735" i="11"/>
  <c r="T734" i="11"/>
  <c r="S734" i="11"/>
  <c r="O734" i="11"/>
  <c r="N734" i="11"/>
  <c r="F734" i="11"/>
  <c r="T733" i="11"/>
  <c r="S733" i="11"/>
  <c r="O733" i="11"/>
  <c r="N733" i="11"/>
  <c r="F733" i="11"/>
  <c r="T732" i="11"/>
  <c r="S732" i="11"/>
  <c r="O732" i="11"/>
  <c r="N732" i="11"/>
  <c r="F732" i="11"/>
  <c r="T731" i="11"/>
  <c r="S731" i="11"/>
  <c r="O731" i="11"/>
  <c r="N731" i="11"/>
  <c r="F731" i="11"/>
  <c r="T730" i="11"/>
  <c r="S730" i="11"/>
  <c r="O730" i="11"/>
  <c r="N730" i="11"/>
  <c r="F730" i="11"/>
  <c r="T729" i="11"/>
  <c r="S729" i="11"/>
  <c r="O729" i="11"/>
  <c r="N729" i="11"/>
  <c r="F729" i="11"/>
  <c r="T728" i="11"/>
  <c r="S728" i="11"/>
  <c r="O728" i="11"/>
  <c r="N728" i="11"/>
  <c r="F728" i="11"/>
  <c r="T727" i="11"/>
  <c r="S727" i="11"/>
  <c r="O727" i="11"/>
  <c r="N727" i="11"/>
  <c r="F727" i="11"/>
  <c r="T726" i="11"/>
  <c r="S726" i="11"/>
  <c r="O726" i="11"/>
  <c r="N726" i="11"/>
  <c r="F726" i="11"/>
  <c r="T725" i="11"/>
  <c r="S725" i="11"/>
  <c r="O725" i="11"/>
  <c r="N725" i="11"/>
  <c r="F725" i="11"/>
  <c r="T724" i="11"/>
  <c r="S724" i="11"/>
  <c r="O724" i="11"/>
  <c r="N724" i="11"/>
  <c r="F724" i="11"/>
  <c r="T723" i="11"/>
  <c r="S723" i="11"/>
  <c r="O723" i="11"/>
  <c r="N723" i="11"/>
  <c r="F723" i="11"/>
  <c r="T722" i="11"/>
  <c r="S722" i="11"/>
  <c r="O722" i="11"/>
  <c r="N722" i="11"/>
  <c r="F722" i="11"/>
  <c r="T721" i="11"/>
  <c r="S721" i="11"/>
  <c r="O721" i="11"/>
  <c r="N721" i="11"/>
  <c r="F721" i="11"/>
  <c r="T720" i="11"/>
  <c r="S720" i="11"/>
  <c r="O720" i="11"/>
  <c r="N720" i="11"/>
  <c r="F720" i="11"/>
  <c r="T719" i="11"/>
  <c r="S719" i="11"/>
  <c r="O719" i="11"/>
  <c r="N719" i="11"/>
  <c r="F719" i="11"/>
  <c r="T718" i="11"/>
  <c r="S718" i="11"/>
  <c r="O718" i="11"/>
  <c r="N718" i="11"/>
  <c r="F718" i="11"/>
  <c r="T717" i="11"/>
  <c r="S717" i="11"/>
  <c r="O717" i="11"/>
  <c r="N717" i="11"/>
  <c r="F717" i="11"/>
  <c r="T716" i="11"/>
  <c r="S716" i="11"/>
  <c r="O716" i="11"/>
  <c r="N716" i="11"/>
  <c r="F716" i="11"/>
  <c r="T715" i="11"/>
  <c r="S715" i="11"/>
  <c r="O715" i="11"/>
  <c r="N715" i="11"/>
  <c r="F715" i="11"/>
  <c r="T714" i="11"/>
  <c r="S714" i="11"/>
  <c r="O714" i="11"/>
  <c r="N714" i="11"/>
  <c r="F714" i="11"/>
  <c r="T713" i="11"/>
  <c r="S713" i="11"/>
  <c r="O713" i="11"/>
  <c r="N713" i="11"/>
  <c r="F713" i="11"/>
  <c r="T712" i="11"/>
  <c r="S712" i="11"/>
  <c r="O712" i="11"/>
  <c r="N712" i="11"/>
  <c r="F712" i="11"/>
  <c r="T711" i="11"/>
  <c r="S711" i="11"/>
  <c r="O711" i="11"/>
  <c r="N711" i="11"/>
  <c r="F711" i="11"/>
  <c r="T710" i="11"/>
  <c r="S710" i="11"/>
  <c r="O710" i="11"/>
  <c r="N710" i="11"/>
  <c r="F710" i="11"/>
  <c r="T709" i="11"/>
  <c r="S709" i="11"/>
  <c r="O709" i="11"/>
  <c r="N709" i="11"/>
  <c r="F709" i="11"/>
  <c r="T708" i="11"/>
  <c r="S708" i="11"/>
  <c r="O708" i="11"/>
  <c r="N708" i="11"/>
  <c r="F708" i="11"/>
  <c r="T707" i="11"/>
  <c r="S707" i="11"/>
  <c r="O707" i="11"/>
  <c r="N707" i="11"/>
  <c r="F707" i="11"/>
  <c r="T706" i="11"/>
  <c r="S706" i="11"/>
  <c r="O706" i="11"/>
  <c r="N706" i="11"/>
  <c r="F706" i="11"/>
  <c r="T705" i="11"/>
  <c r="S705" i="11"/>
  <c r="O705" i="11"/>
  <c r="N705" i="11"/>
  <c r="F705" i="11"/>
  <c r="T704" i="11"/>
  <c r="S704" i="11"/>
  <c r="O704" i="11"/>
  <c r="N704" i="11"/>
  <c r="F704" i="11"/>
  <c r="T703" i="11"/>
  <c r="S703" i="11"/>
  <c r="O703" i="11"/>
  <c r="N703" i="11"/>
  <c r="F703" i="11"/>
  <c r="T702" i="11"/>
  <c r="S702" i="11"/>
  <c r="O702" i="11"/>
  <c r="N702" i="11"/>
  <c r="F702" i="11"/>
  <c r="T701" i="11"/>
  <c r="S701" i="11"/>
  <c r="O701" i="11"/>
  <c r="N701" i="11"/>
  <c r="F701" i="11"/>
  <c r="T700" i="11"/>
  <c r="S700" i="11"/>
  <c r="O700" i="11"/>
  <c r="N700" i="11"/>
  <c r="F700" i="11"/>
  <c r="T699" i="11"/>
  <c r="S699" i="11"/>
  <c r="O699" i="11"/>
  <c r="N699" i="11"/>
  <c r="F699" i="11"/>
  <c r="T698" i="11"/>
  <c r="S698" i="11"/>
  <c r="O698" i="11"/>
  <c r="N698" i="11"/>
  <c r="F698" i="11"/>
  <c r="T697" i="11"/>
  <c r="S697" i="11"/>
  <c r="O697" i="11"/>
  <c r="N697" i="11"/>
  <c r="F697" i="11"/>
  <c r="T696" i="11"/>
  <c r="S696" i="11"/>
  <c r="O696" i="11"/>
  <c r="N696" i="11"/>
  <c r="F696" i="11"/>
  <c r="T695" i="11"/>
  <c r="S695" i="11"/>
  <c r="O695" i="11"/>
  <c r="N695" i="11"/>
  <c r="F695" i="11"/>
  <c r="T694" i="11"/>
  <c r="S694" i="11"/>
  <c r="O694" i="11"/>
  <c r="N694" i="11"/>
  <c r="F694" i="11"/>
  <c r="T693" i="11"/>
  <c r="S693" i="11"/>
  <c r="O693" i="11"/>
  <c r="N693" i="11"/>
  <c r="F693" i="11"/>
  <c r="T692" i="11"/>
  <c r="S692" i="11"/>
  <c r="O692" i="11"/>
  <c r="N692" i="11"/>
  <c r="F692" i="11"/>
  <c r="T691" i="11"/>
  <c r="S691" i="11"/>
  <c r="O691" i="11"/>
  <c r="N691" i="11"/>
  <c r="F691" i="11"/>
  <c r="T690" i="11"/>
  <c r="S690" i="11"/>
  <c r="O690" i="11"/>
  <c r="N690" i="11"/>
  <c r="F690" i="11"/>
  <c r="T689" i="11"/>
  <c r="S689" i="11"/>
  <c r="O689" i="11"/>
  <c r="N689" i="11"/>
  <c r="F689" i="11"/>
  <c r="T688" i="11"/>
  <c r="S688" i="11"/>
  <c r="O688" i="11"/>
  <c r="N688" i="11"/>
  <c r="F688" i="11"/>
  <c r="T687" i="11"/>
  <c r="S687" i="11"/>
  <c r="O687" i="11"/>
  <c r="N687" i="11"/>
  <c r="F687" i="11"/>
  <c r="T686" i="11"/>
  <c r="S686" i="11"/>
  <c r="O686" i="11"/>
  <c r="N686" i="11"/>
  <c r="F686" i="11"/>
  <c r="T685" i="11"/>
  <c r="S685" i="11"/>
  <c r="O685" i="11"/>
  <c r="N685" i="11"/>
  <c r="F685" i="11"/>
  <c r="T684" i="11"/>
  <c r="S684" i="11"/>
  <c r="O684" i="11"/>
  <c r="N684" i="11"/>
  <c r="F684" i="11"/>
  <c r="T683" i="11"/>
  <c r="S683" i="11"/>
  <c r="O683" i="11"/>
  <c r="N683" i="11"/>
  <c r="F683" i="11"/>
  <c r="T682" i="11"/>
  <c r="S682" i="11"/>
  <c r="O682" i="11"/>
  <c r="N682" i="11"/>
  <c r="F682" i="11"/>
  <c r="T681" i="11"/>
  <c r="S681" i="11"/>
  <c r="O681" i="11"/>
  <c r="N681" i="11"/>
  <c r="F681" i="11"/>
  <c r="T680" i="11"/>
  <c r="S680" i="11"/>
  <c r="O680" i="11"/>
  <c r="N680" i="11"/>
  <c r="F680" i="11"/>
  <c r="T679" i="11"/>
  <c r="S679" i="11"/>
  <c r="O679" i="11"/>
  <c r="N679" i="11"/>
  <c r="F679" i="11"/>
  <c r="T678" i="11"/>
  <c r="S678" i="11"/>
  <c r="O678" i="11"/>
  <c r="N678" i="11"/>
  <c r="F678" i="11"/>
  <c r="T677" i="11"/>
  <c r="S677" i="11"/>
  <c r="O677" i="11"/>
  <c r="N677" i="11"/>
  <c r="F677" i="11"/>
  <c r="T676" i="11"/>
  <c r="S676" i="11"/>
  <c r="O676" i="11"/>
  <c r="N676" i="11"/>
  <c r="F676" i="11"/>
  <c r="T675" i="11"/>
  <c r="S675" i="11"/>
  <c r="O675" i="11"/>
  <c r="N675" i="11"/>
  <c r="F675" i="11"/>
  <c r="T674" i="11"/>
  <c r="S674" i="11"/>
  <c r="O674" i="11"/>
  <c r="N674" i="11"/>
  <c r="F674" i="11"/>
  <c r="T673" i="11"/>
  <c r="S673" i="11"/>
  <c r="O673" i="11"/>
  <c r="N673" i="11"/>
  <c r="F673" i="11"/>
  <c r="T672" i="11"/>
  <c r="S672" i="11"/>
  <c r="O672" i="11"/>
  <c r="N672" i="11"/>
  <c r="F672" i="11"/>
  <c r="T671" i="11"/>
  <c r="S671" i="11"/>
  <c r="O671" i="11"/>
  <c r="N671" i="11"/>
  <c r="F671" i="11"/>
  <c r="T670" i="11"/>
  <c r="S670" i="11"/>
  <c r="O670" i="11"/>
  <c r="N670" i="11"/>
  <c r="F670" i="11"/>
  <c r="T669" i="11"/>
  <c r="S669" i="11"/>
  <c r="O669" i="11"/>
  <c r="N669" i="11"/>
  <c r="F669" i="11"/>
  <c r="T668" i="11"/>
  <c r="S668" i="11"/>
  <c r="O668" i="11"/>
  <c r="N668" i="11"/>
  <c r="F668" i="11"/>
  <c r="T667" i="11"/>
  <c r="S667" i="11"/>
  <c r="O667" i="11"/>
  <c r="N667" i="11"/>
  <c r="F667" i="11"/>
  <c r="T666" i="11"/>
  <c r="S666" i="11"/>
  <c r="O666" i="11"/>
  <c r="N666" i="11"/>
  <c r="F666" i="11"/>
  <c r="T665" i="11"/>
  <c r="S665" i="11"/>
  <c r="O665" i="11"/>
  <c r="N665" i="11"/>
  <c r="F665" i="11"/>
  <c r="T664" i="11"/>
  <c r="S664" i="11"/>
  <c r="O664" i="11"/>
  <c r="N664" i="11"/>
  <c r="F664" i="11"/>
  <c r="T663" i="11"/>
  <c r="S663" i="11"/>
  <c r="O663" i="11"/>
  <c r="N663" i="11"/>
  <c r="F663" i="11"/>
  <c r="T662" i="11"/>
  <c r="S662" i="11"/>
  <c r="O662" i="11"/>
  <c r="N662" i="11"/>
  <c r="F662" i="11"/>
  <c r="T661" i="11"/>
  <c r="S661" i="11"/>
  <c r="O661" i="11"/>
  <c r="N661" i="11"/>
  <c r="F661" i="11"/>
  <c r="T660" i="11"/>
  <c r="S660" i="11"/>
  <c r="O660" i="11"/>
  <c r="N660" i="11"/>
  <c r="F660" i="11"/>
  <c r="T659" i="11"/>
  <c r="S659" i="11"/>
  <c r="O659" i="11"/>
  <c r="N659" i="11"/>
  <c r="F659" i="11"/>
  <c r="T658" i="11"/>
  <c r="S658" i="11"/>
  <c r="O658" i="11"/>
  <c r="N658" i="11"/>
  <c r="F658" i="11"/>
  <c r="T657" i="11"/>
  <c r="S657" i="11"/>
  <c r="O657" i="11"/>
  <c r="N657" i="11"/>
  <c r="F657" i="11"/>
  <c r="T656" i="11"/>
  <c r="S656" i="11"/>
  <c r="O656" i="11"/>
  <c r="N656" i="11"/>
  <c r="F656" i="11"/>
  <c r="T655" i="11"/>
  <c r="S655" i="11"/>
  <c r="O655" i="11"/>
  <c r="N655" i="11"/>
  <c r="F655" i="11"/>
  <c r="T654" i="11"/>
  <c r="S654" i="11"/>
  <c r="O654" i="11"/>
  <c r="N654" i="11"/>
  <c r="F654" i="11"/>
  <c r="T653" i="11"/>
  <c r="S653" i="11"/>
  <c r="O653" i="11"/>
  <c r="N653" i="11"/>
  <c r="F653" i="11"/>
  <c r="T652" i="11"/>
  <c r="S652" i="11"/>
  <c r="O652" i="11"/>
  <c r="N652" i="11"/>
  <c r="F652" i="11"/>
  <c r="T651" i="11"/>
  <c r="S651" i="11"/>
  <c r="O651" i="11"/>
  <c r="N651" i="11"/>
  <c r="F651" i="11"/>
  <c r="T650" i="11"/>
  <c r="S650" i="11"/>
  <c r="O650" i="11"/>
  <c r="N650" i="11"/>
  <c r="F650" i="11"/>
  <c r="T649" i="11"/>
  <c r="S649" i="11"/>
  <c r="O649" i="11"/>
  <c r="N649" i="11"/>
  <c r="F649" i="11"/>
  <c r="T648" i="11"/>
  <c r="S648" i="11"/>
  <c r="O648" i="11"/>
  <c r="N648" i="11"/>
  <c r="F648" i="11"/>
  <c r="T647" i="11"/>
  <c r="S647" i="11"/>
  <c r="O647" i="11"/>
  <c r="N647" i="11"/>
  <c r="F647" i="11"/>
  <c r="T646" i="11"/>
  <c r="S646" i="11"/>
  <c r="O646" i="11"/>
  <c r="N646" i="11"/>
  <c r="F646" i="11"/>
  <c r="T645" i="11"/>
  <c r="S645" i="11"/>
  <c r="O645" i="11"/>
  <c r="N645" i="11"/>
  <c r="F645" i="11"/>
  <c r="T644" i="11"/>
  <c r="S644" i="11"/>
  <c r="O644" i="11"/>
  <c r="N644" i="11"/>
  <c r="F644" i="11"/>
  <c r="T643" i="11"/>
  <c r="S643" i="11"/>
  <c r="O643" i="11"/>
  <c r="N643" i="11"/>
  <c r="F643" i="11"/>
  <c r="T642" i="11"/>
  <c r="S642" i="11"/>
  <c r="O642" i="11"/>
  <c r="N642" i="11"/>
  <c r="F642" i="11"/>
  <c r="T641" i="11"/>
  <c r="S641" i="11"/>
  <c r="O641" i="11"/>
  <c r="N641" i="11"/>
  <c r="F641" i="11"/>
  <c r="T640" i="11"/>
  <c r="S640" i="11"/>
  <c r="O640" i="11"/>
  <c r="N640" i="11"/>
  <c r="F640" i="11"/>
  <c r="T639" i="11"/>
  <c r="S639" i="11"/>
  <c r="O639" i="11"/>
  <c r="N639" i="11"/>
  <c r="F639" i="11"/>
  <c r="T638" i="11"/>
  <c r="S638" i="11"/>
  <c r="O638" i="11"/>
  <c r="N638" i="11"/>
  <c r="F638" i="11"/>
  <c r="T637" i="11"/>
  <c r="S637" i="11"/>
  <c r="O637" i="11"/>
  <c r="N637" i="11"/>
  <c r="F637" i="11"/>
  <c r="T636" i="11"/>
  <c r="S636" i="11"/>
  <c r="O636" i="11"/>
  <c r="N636" i="11"/>
  <c r="F636" i="11"/>
  <c r="T635" i="11"/>
  <c r="S635" i="11"/>
  <c r="O635" i="11"/>
  <c r="N635" i="11"/>
  <c r="F635" i="11"/>
  <c r="T634" i="11"/>
  <c r="S634" i="11"/>
  <c r="O634" i="11"/>
  <c r="N634" i="11"/>
  <c r="F634" i="11"/>
  <c r="T633" i="11"/>
  <c r="S633" i="11"/>
  <c r="O633" i="11"/>
  <c r="N633" i="11"/>
  <c r="F633" i="11"/>
  <c r="T632" i="11"/>
  <c r="S632" i="11"/>
  <c r="O632" i="11"/>
  <c r="N632" i="11"/>
  <c r="F632" i="11"/>
  <c r="T631" i="11"/>
  <c r="S631" i="11"/>
  <c r="O631" i="11"/>
  <c r="N631" i="11"/>
  <c r="F631" i="11"/>
  <c r="T630" i="11"/>
  <c r="S630" i="11"/>
  <c r="O630" i="11"/>
  <c r="N630" i="11"/>
  <c r="F630" i="11"/>
  <c r="T629" i="11"/>
  <c r="S629" i="11"/>
  <c r="O629" i="11"/>
  <c r="N629" i="11"/>
  <c r="F629" i="11"/>
  <c r="T628" i="11"/>
  <c r="S628" i="11"/>
  <c r="O628" i="11"/>
  <c r="N628" i="11"/>
  <c r="F628" i="11"/>
  <c r="T627" i="11"/>
  <c r="S627" i="11"/>
  <c r="O627" i="11"/>
  <c r="N627" i="11"/>
  <c r="F627" i="11"/>
  <c r="T626" i="11"/>
  <c r="S626" i="11"/>
  <c r="O626" i="11"/>
  <c r="N626" i="11"/>
  <c r="F626" i="11"/>
  <c r="T625" i="11"/>
  <c r="S625" i="11"/>
  <c r="O625" i="11"/>
  <c r="N625" i="11"/>
  <c r="F625" i="11"/>
  <c r="T624" i="11"/>
  <c r="S624" i="11"/>
  <c r="O624" i="11"/>
  <c r="N624" i="11"/>
  <c r="F624" i="11"/>
  <c r="T623" i="11"/>
  <c r="S623" i="11"/>
  <c r="O623" i="11"/>
  <c r="N623" i="11"/>
  <c r="F623" i="11"/>
  <c r="T622" i="11"/>
  <c r="S622" i="11"/>
  <c r="O622" i="11"/>
  <c r="N622" i="11"/>
  <c r="F622" i="11"/>
  <c r="T621" i="11"/>
  <c r="S621" i="11"/>
  <c r="O621" i="11"/>
  <c r="N621" i="11"/>
  <c r="F621" i="11"/>
  <c r="T620" i="11"/>
  <c r="S620" i="11"/>
  <c r="O620" i="11"/>
  <c r="N620" i="11"/>
  <c r="F620" i="11"/>
  <c r="T619" i="11"/>
  <c r="S619" i="11"/>
  <c r="O619" i="11"/>
  <c r="N619" i="11"/>
  <c r="F619" i="11"/>
  <c r="T618" i="11"/>
  <c r="S618" i="11"/>
  <c r="O618" i="11"/>
  <c r="N618" i="11"/>
  <c r="F618" i="11"/>
  <c r="T617" i="11"/>
  <c r="S617" i="11"/>
  <c r="O617" i="11"/>
  <c r="N617" i="11"/>
  <c r="F617" i="11"/>
  <c r="T616" i="11"/>
  <c r="S616" i="11"/>
  <c r="O616" i="11"/>
  <c r="N616" i="11"/>
  <c r="F616" i="11"/>
  <c r="T615" i="11"/>
  <c r="S615" i="11"/>
  <c r="O615" i="11"/>
  <c r="N615" i="11"/>
  <c r="F615" i="11"/>
  <c r="T614" i="11"/>
  <c r="S614" i="11"/>
  <c r="O614" i="11"/>
  <c r="N614" i="11"/>
  <c r="F614" i="11"/>
  <c r="T613" i="11"/>
  <c r="S613" i="11"/>
  <c r="O613" i="11"/>
  <c r="N613" i="11"/>
  <c r="F613" i="11"/>
  <c r="T612" i="11"/>
  <c r="S612" i="11"/>
  <c r="O612" i="11"/>
  <c r="N612" i="11"/>
  <c r="F612" i="11"/>
  <c r="T611" i="11"/>
  <c r="S611" i="11"/>
  <c r="O611" i="11"/>
  <c r="N611" i="11"/>
  <c r="F611" i="11"/>
  <c r="T610" i="11"/>
  <c r="S610" i="11"/>
  <c r="O610" i="11"/>
  <c r="N610" i="11"/>
  <c r="F610" i="11"/>
  <c r="T609" i="11"/>
  <c r="S609" i="11"/>
  <c r="O609" i="11"/>
  <c r="N609" i="11"/>
  <c r="F609" i="11"/>
  <c r="T608" i="11"/>
  <c r="S608" i="11"/>
  <c r="O608" i="11"/>
  <c r="N608" i="11"/>
  <c r="F608" i="11"/>
  <c r="T607" i="11"/>
  <c r="S607" i="11"/>
  <c r="O607" i="11"/>
  <c r="N607" i="11"/>
  <c r="F607" i="11"/>
  <c r="T606" i="11"/>
  <c r="S606" i="11"/>
  <c r="O606" i="11"/>
  <c r="N606" i="11"/>
  <c r="F606" i="11"/>
  <c r="T605" i="11"/>
  <c r="S605" i="11"/>
  <c r="O605" i="11"/>
  <c r="N605" i="11"/>
  <c r="F605" i="11"/>
  <c r="T604" i="11"/>
  <c r="S604" i="11"/>
  <c r="O604" i="11"/>
  <c r="N604" i="11"/>
  <c r="F604" i="11"/>
  <c r="T603" i="11"/>
  <c r="S603" i="11"/>
  <c r="O603" i="11"/>
  <c r="N603" i="11"/>
  <c r="F603" i="11"/>
  <c r="T602" i="11"/>
  <c r="S602" i="11"/>
  <c r="O602" i="11"/>
  <c r="N602" i="11"/>
  <c r="F602" i="11"/>
  <c r="T601" i="11"/>
  <c r="S601" i="11"/>
  <c r="O601" i="11"/>
  <c r="N601" i="11"/>
  <c r="F601" i="11"/>
  <c r="T600" i="11"/>
  <c r="S600" i="11"/>
  <c r="O600" i="11"/>
  <c r="N600" i="11"/>
  <c r="F600" i="11"/>
  <c r="T599" i="11"/>
  <c r="S599" i="11"/>
  <c r="O599" i="11"/>
  <c r="N599" i="11"/>
  <c r="F599" i="11"/>
  <c r="T598" i="11"/>
  <c r="S598" i="11"/>
  <c r="O598" i="11"/>
  <c r="N598" i="11"/>
  <c r="F598" i="11"/>
  <c r="T597" i="11"/>
  <c r="S597" i="11"/>
  <c r="O597" i="11"/>
  <c r="N597" i="11"/>
  <c r="F597" i="11"/>
  <c r="T596" i="11"/>
  <c r="S596" i="11"/>
  <c r="O596" i="11"/>
  <c r="N596" i="11"/>
  <c r="F596" i="11"/>
  <c r="T595" i="11"/>
  <c r="S595" i="11"/>
  <c r="O595" i="11"/>
  <c r="N595" i="11"/>
  <c r="F595" i="11"/>
  <c r="T594" i="11"/>
  <c r="S594" i="11"/>
  <c r="O594" i="11"/>
  <c r="N594" i="11"/>
  <c r="F594" i="11"/>
  <c r="T593" i="11"/>
  <c r="S593" i="11"/>
  <c r="O593" i="11"/>
  <c r="N593" i="11"/>
  <c r="F593" i="11"/>
  <c r="T592" i="11"/>
  <c r="S592" i="11"/>
  <c r="O592" i="11"/>
  <c r="N592" i="11"/>
  <c r="F592" i="11"/>
  <c r="T591" i="11"/>
  <c r="S591" i="11"/>
  <c r="O591" i="11"/>
  <c r="N591" i="11"/>
  <c r="F591" i="11"/>
  <c r="T590" i="11"/>
  <c r="S590" i="11"/>
  <c r="O590" i="11"/>
  <c r="N590" i="11"/>
  <c r="F590" i="11"/>
  <c r="T589" i="11"/>
  <c r="S589" i="11"/>
  <c r="O589" i="11"/>
  <c r="N589" i="11"/>
  <c r="F589" i="11"/>
  <c r="T588" i="11"/>
  <c r="S588" i="11"/>
  <c r="O588" i="11"/>
  <c r="N588" i="11"/>
  <c r="F588" i="11"/>
  <c r="T587" i="11"/>
  <c r="S587" i="11"/>
  <c r="O587" i="11"/>
  <c r="N587" i="11"/>
  <c r="F587" i="11"/>
  <c r="T586" i="11"/>
  <c r="S586" i="11"/>
  <c r="O586" i="11"/>
  <c r="N586" i="11"/>
  <c r="F586" i="11"/>
  <c r="T585" i="11"/>
  <c r="S585" i="11"/>
  <c r="O585" i="11"/>
  <c r="N585" i="11"/>
  <c r="F585" i="11"/>
  <c r="T584" i="11"/>
  <c r="S584" i="11"/>
  <c r="O584" i="11"/>
  <c r="N584" i="11"/>
  <c r="F584" i="11"/>
  <c r="T583" i="11"/>
  <c r="S583" i="11"/>
  <c r="O583" i="11"/>
  <c r="N583" i="11"/>
  <c r="F583" i="11"/>
  <c r="T582" i="11"/>
  <c r="S582" i="11"/>
  <c r="O582" i="11"/>
  <c r="N582" i="11"/>
  <c r="F582" i="11"/>
  <c r="T581" i="11"/>
  <c r="S581" i="11"/>
  <c r="O581" i="11"/>
  <c r="N581" i="11"/>
  <c r="F581" i="11"/>
  <c r="T580" i="11"/>
  <c r="S580" i="11"/>
  <c r="O580" i="11"/>
  <c r="N580" i="11"/>
  <c r="F580" i="11"/>
  <c r="T579" i="11"/>
  <c r="S579" i="11"/>
  <c r="O579" i="11"/>
  <c r="N579" i="11"/>
  <c r="F579" i="11"/>
  <c r="T578" i="11"/>
  <c r="S578" i="11"/>
  <c r="O578" i="11"/>
  <c r="N578" i="11"/>
  <c r="F578" i="11"/>
  <c r="T577" i="11"/>
  <c r="S577" i="11"/>
  <c r="O577" i="11"/>
  <c r="N577" i="11"/>
  <c r="F577" i="11"/>
  <c r="T576" i="11"/>
  <c r="S576" i="11"/>
  <c r="O576" i="11"/>
  <c r="N576" i="11"/>
  <c r="F576" i="11"/>
  <c r="T575" i="11"/>
  <c r="S575" i="11"/>
  <c r="O575" i="11"/>
  <c r="N575" i="11"/>
  <c r="F575" i="11"/>
  <c r="T574" i="11"/>
  <c r="S574" i="11"/>
  <c r="O574" i="11"/>
  <c r="N574" i="11"/>
  <c r="F574" i="11"/>
  <c r="T573" i="11"/>
  <c r="S573" i="11"/>
  <c r="O573" i="11"/>
  <c r="N573" i="11"/>
  <c r="F573" i="11"/>
  <c r="T572" i="11"/>
  <c r="S572" i="11"/>
  <c r="O572" i="11"/>
  <c r="N572" i="11"/>
  <c r="F572" i="11"/>
  <c r="T571" i="11"/>
  <c r="S571" i="11"/>
  <c r="O571" i="11"/>
  <c r="N571" i="11"/>
  <c r="F571" i="11"/>
  <c r="T570" i="11"/>
  <c r="S570" i="11"/>
  <c r="O570" i="11"/>
  <c r="N570" i="11"/>
  <c r="F570" i="11"/>
  <c r="T569" i="11"/>
  <c r="S569" i="11"/>
  <c r="O569" i="11"/>
  <c r="N569" i="11"/>
  <c r="F569" i="11"/>
  <c r="T568" i="11"/>
  <c r="S568" i="11"/>
  <c r="O568" i="11"/>
  <c r="N568" i="11"/>
  <c r="F568" i="11"/>
  <c r="T567" i="11"/>
  <c r="S567" i="11"/>
  <c r="O567" i="11"/>
  <c r="N567" i="11"/>
  <c r="F567" i="11"/>
  <c r="T566" i="11"/>
  <c r="S566" i="11"/>
  <c r="O566" i="11"/>
  <c r="N566" i="11"/>
  <c r="F566" i="11"/>
  <c r="T565" i="11"/>
  <c r="S565" i="11"/>
  <c r="O565" i="11"/>
  <c r="N565" i="11"/>
  <c r="F565" i="11"/>
  <c r="T564" i="11"/>
  <c r="S564" i="11"/>
  <c r="O564" i="11"/>
  <c r="N564" i="11"/>
  <c r="F564" i="11"/>
  <c r="T563" i="11"/>
  <c r="S563" i="11"/>
  <c r="O563" i="11"/>
  <c r="N563" i="11"/>
  <c r="F563" i="11"/>
  <c r="T562" i="11"/>
  <c r="S562" i="11"/>
  <c r="O562" i="11"/>
  <c r="N562" i="11"/>
  <c r="F562" i="11"/>
  <c r="T561" i="11"/>
  <c r="S561" i="11"/>
  <c r="O561" i="11"/>
  <c r="N561" i="11"/>
  <c r="F561" i="11"/>
  <c r="T560" i="11"/>
  <c r="S560" i="11"/>
  <c r="O560" i="11"/>
  <c r="N560" i="11"/>
  <c r="F560" i="11"/>
  <c r="T559" i="11"/>
  <c r="S559" i="11"/>
  <c r="O559" i="11"/>
  <c r="N559" i="11"/>
  <c r="F559" i="11"/>
  <c r="T558" i="11"/>
  <c r="S558" i="11"/>
  <c r="O558" i="11"/>
  <c r="N558" i="11"/>
  <c r="F558" i="11"/>
  <c r="T557" i="11"/>
  <c r="S557" i="11"/>
  <c r="O557" i="11"/>
  <c r="N557" i="11"/>
  <c r="F557" i="11"/>
  <c r="T556" i="11"/>
  <c r="S556" i="11"/>
  <c r="O556" i="11"/>
  <c r="N556" i="11"/>
  <c r="F556" i="11"/>
  <c r="T555" i="11"/>
  <c r="S555" i="11"/>
  <c r="O555" i="11"/>
  <c r="N555" i="11"/>
  <c r="F555" i="11"/>
  <c r="T554" i="11"/>
  <c r="S554" i="11"/>
  <c r="O554" i="11"/>
  <c r="N554" i="11"/>
  <c r="F554" i="11"/>
  <c r="T553" i="11"/>
  <c r="S553" i="11"/>
  <c r="O553" i="11"/>
  <c r="N553" i="11"/>
  <c r="F553" i="11"/>
  <c r="T552" i="11"/>
  <c r="S552" i="11"/>
  <c r="O552" i="11"/>
  <c r="N552" i="11"/>
  <c r="F552" i="11"/>
  <c r="T551" i="11"/>
  <c r="S551" i="11"/>
  <c r="O551" i="11"/>
  <c r="N551" i="11"/>
  <c r="F551" i="11"/>
  <c r="T550" i="11"/>
  <c r="S550" i="11"/>
  <c r="O550" i="11"/>
  <c r="N550" i="11"/>
  <c r="F550" i="11"/>
  <c r="T549" i="11"/>
  <c r="S549" i="11"/>
  <c r="O549" i="11"/>
  <c r="N549" i="11"/>
  <c r="F549" i="11"/>
  <c r="T548" i="11"/>
  <c r="S548" i="11"/>
  <c r="O548" i="11"/>
  <c r="N548" i="11"/>
  <c r="F548" i="11"/>
  <c r="T547" i="11"/>
  <c r="S547" i="11"/>
  <c r="O547" i="11"/>
  <c r="N547" i="11"/>
  <c r="F547" i="11"/>
  <c r="T546" i="11"/>
  <c r="S546" i="11"/>
  <c r="O546" i="11"/>
  <c r="N546" i="11"/>
  <c r="F546" i="11"/>
  <c r="T545" i="11"/>
  <c r="S545" i="11"/>
  <c r="O545" i="11"/>
  <c r="N545" i="11"/>
  <c r="F545" i="11"/>
  <c r="T544" i="11"/>
  <c r="S544" i="11"/>
  <c r="O544" i="11"/>
  <c r="N544" i="11"/>
  <c r="F544" i="11"/>
  <c r="T543" i="11"/>
  <c r="S543" i="11"/>
  <c r="O543" i="11"/>
  <c r="N543" i="11"/>
  <c r="F543" i="11"/>
  <c r="T542" i="11"/>
  <c r="S542" i="11"/>
  <c r="O542" i="11"/>
  <c r="N542" i="11"/>
  <c r="F542" i="11"/>
  <c r="T541" i="11"/>
  <c r="S541" i="11"/>
  <c r="O541" i="11"/>
  <c r="N541" i="11"/>
  <c r="F541" i="11"/>
  <c r="T540" i="11"/>
  <c r="S540" i="11"/>
  <c r="O540" i="11"/>
  <c r="N540" i="11"/>
  <c r="F540" i="11"/>
  <c r="T539" i="11"/>
  <c r="S539" i="11"/>
  <c r="O539" i="11"/>
  <c r="N539" i="11"/>
  <c r="F539" i="11"/>
  <c r="T538" i="11"/>
  <c r="S538" i="11"/>
  <c r="O538" i="11"/>
  <c r="N538" i="11"/>
  <c r="F538" i="11"/>
  <c r="T537" i="11"/>
  <c r="S537" i="11"/>
  <c r="O537" i="11"/>
  <c r="N537" i="11"/>
  <c r="F537" i="11"/>
  <c r="T536" i="11"/>
  <c r="S536" i="11"/>
  <c r="O536" i="11"/>
  <c r="N536" i="11"/>
  <c r="F536" i="11"/>
  <c r="T535" i="11"/>
  <c r="S535" i="11"/>
  <c r="O535" i="11"/>
  <c r="N535" i="11"/>
  <c r="F535" i="11"/>
  <c r="T534" i="11"/>
  <c r="S534" i="11"/>
  <c r="O534" i="11"/>
  <c r="N534" i="11"/>
  <c r="F534" i="11"/>
  <c r="T533" i="11"/>
  <c r="S533" i="11"/>
  <c r="O533" i="11"/>
  <c r="N533" i="11"/>
  <c r="F533" i="11"/>
  <c r="T532" i="11"/>
  <c r="S532" i="11"/>
  <c r="O532" i="11"/>
  <c r="N532" i="11"/>
  <c r="F532" i="11"/>
  <c r="T531" i="11"/>
  <c r="S531" i="11"/>
  <c r="O531" i="11"/>
  <c r="N531" i="11"/>
  <c r="F531" i="11"/>
  <c r="T530" i="11"/>
  <c r="S530" i="11"/>
  <c r="O530" i="11"/>
  <c r="N530" i="11"/>
  <c r="F530" i="11"/>
  <c r="T529" i="11"/>
  <c r="S529" i="11"/>
  <c r="O529" i="11"/>
  <c r="N529" i="11"/>
  <c r="F529" i="11"/>
  <c r="T528" i="11"/>
  <c r="S528" i="11"/>
  <c r="O528" i="11"/>
  <c r="N528" i="11"/>
  <c r="F528" i="11"/>
  <c r="T527" i="11"/>
  <c r="S527" i="11"/>
  <c r="O527" i="11"/>
  <c r="N527" i="11"/>
  <c r="F527" i="11"/>
  <c r="T526" i="11"/>
  <c r="S526" i="11"/>
  <c r="O526" i="11"/>
  <c r="N526" i="11"/>
  <c r="F526" i="11"/>
  <c r="T525" i="11"/>
  <c r="S525" i="11"/>
  <c r="O525" i="11"/>
  <c r="N525" i="11"/>
  <c r="F525" i="11"/>
  <c r="T524" i="11"/>
  <c r="S524" i="11"/>
  <c r="O524" i="11"/>
  <c r="N524" i="11"/>
  <c r="F524" i="11"/>
  <c r="T523" i="11"/>
  <c r="S523" i="11"/>
  <c r="O523" i="11"/>
  <c r="N523" i="11"/>
  <c r="F523" i="11"/>
  <c r="T522" i="11"/>
  <c r="S522" i="11"/>
  <c r="O522" i="11"/>
  <c r="N522" i="11"/>
  <c r="F522" i="11"/>
  <c r="T521" i="11"/>
  <c r="S521" i="11"/>
  <c r="O521" i="11"/>
  <c r="N521" i="11"/>
  <c r="F521" i="11"/>
  <c r="T520" i="11"/>
  <c r="S520" i="11"/>
  <c r="O520" i="11"/>
  <c r="N520" i="11"/>
  <c r="F520" i="11"/>
  <c r="T519" i="11"/>
  <c r="S519" i="11"/>
  <c r="O519" i="11"/>
  <c r="N519" i="11"/>
  <c r="F519" i="11"/>
  <c r="T518" i="11"/>
  <c r="S518" i="11"/>
  <c r="O518" i="11"/>
  <c r="N518" i="11"/>
  <c r="F518" i="11"/>
  <c r="T517" i="11"/>
  <c r="S517" i="11"/>
  <c r="O517" i="11"/>
  <c r="N517" i="11"/>
  <c r="F517" i="11"/>
  <c r="T516" i="11"/>
  <c r="S516" i="11"/>
  <c r="O516" i="11"/>
  <c r="N516" i="11"/>
  <c r="F516" i="11"/>
  <c r="T515" i="11"/>
  <c r="S515" i="11"/>
  <c r="O515" i="11"/>
  <c r="N515" i="11"/>
  <c r="F515" i="11"/>
  <c r="T514" i="11"/>
  <c r="S514" i="11"/>
  <c r="O514" i="11"/>
  <c r="N514" i="11"/>
  <c r="F514" i="11"/>
  <c r="T513" i="11"/>
  <c r="S513" i="11"/>
  <c r="O513" i="11"/>
  <c r="N513" i="11"/>
  <c r="F513" i="11"/>
  <c r="T512" i="11"/>
  <c r="S512" i="11"/>
  <c r="O512" i="11"/>
  <c r="N512" i="11"/>
  <c r="F512" i="11"/>
  <c r="T511" i="11"/>
  <c r="S511" i="11"/>
  <c r="O511" i="11"/>
  <c r="N511" i="11"/>
  <c r="F511" i="11"/>
  <c r="T510" i="11"/>
  <c r="S510" i="11"/>
  <c r="O510" i="11"/>
  <c r="N510" i="11"/>
  <c r="F510" i="11"/>
  <c r="T509" i="11"/>
  <c r="S509" i="11"/>
  <c r="O509" i="11"/>
  <c r="N509" i="11"/>
  <c r="F509" i="11"/>
  <c r="T508" i="11"/>
  <c r="S508" i="11"/>
  <c r="O508" i="11"/>
  <c r="N508" i="11"/>
  <c r="F508" i="11"/>
  <c r="T507" i="11"/>
  <c r="S507" i="11"/>
  <c r="O507" i="11"/>
  <c r="N507" i="11"/>
  <c r="F507" i="11"/>
  <c r="T506" i="11"/>
  <c r="S506" i="11"/>
  <c r="O506" i="11"/>
  <c r="N506" i="11"/>
  <c r="F506" i="11"/>
  <c r="T505" i="11"/>
  <c r="S505" i="11"/>
  <c r="O505" i="11"/>
  <c r="N505" i="11"/>
  <c r="F505" i="11"/>
  <c r="T504" i="11"/>
  <c r="S504" i="11"/>
  <c r="O504" i="11"/>
  <c r="N504" i="11"/>
  <c r="F504" i="11"/>
  <c r="T503" i="11"/>
  <c r="S503" i="11"/>
  <c r="O503" i="11"/>
  <c r="N503" i="11"/>
  <c r="F503" i="11"/>
  <c r="T502" i="11"/>
  <c r="S502" i="11"/>
  <c r="O502" i="11"/>
  <c r="N502" i="11"/>
  <c r="F502" i="11"/>
  <c r="T501" i="11"/>
  <c r="S501" i="11"/>
  <c r="O501" i="11"/>
  <c r="N501" i="11"/>
  <c r="F501" i="11"/>
  <c r="T500" i="11"/>
  <c r="S500" i="11"/>
  <c r="O500" i="11"/>
  <c r="N500" i="11"/>
  <c r="F500" i="11"/>
  <c r="T499" i="11"/>
  <c r="S499" i="11"/>
  <c r="O499" i="11"/>
  <c r="N499" i="11"/>
  <c r="F499" i="11"/>
  <c r="T498" i="11"/>
  <c r="S498" i="11"/>
  <c r="O498" i="11"/>
  <c r="N498" i="11"/>
  <c r="F498" i="11"/>
  <c r="T497" i="11"/>
  <c r="S497" i="11"/>
  <c r="O497" i="11"/>
  <c r="N497" i="11"/>
  <c r="F497" i="11"/>
  <c r="T496" i="11"/>
  <c r="S496" i="11"/>
  <c r="O496" i="11"/>
  <c r="N496" i="11"/>
  <c r="F496" i="11"/>
  <c r="T495" i="11"/>
  <c r="S495" i="11"/>
  <c r="O495" i="11"/>
  <c r="N495" i="11"/>
  <c r="F495" i="11"/>
  <c r="T494" i="11"/>
  <c r="S494" i="11"/>
  <c r="O494" i="11"/>
  <c r="N494" i="11"/>
  <c r="F494" i="11"/>
  <c r="T493" i="11"/>
  <c r="S493" i="11"/>
  <c r="O493" i="11"/>
  <c r="N493" i="11"/>
  <c r="F493" i="11"/>
  <c r="T492" i="11"/>
  <c r="S492" i="11"/>
  <c r="O492" i="11"/>
  <c r="N492" i="11"/>
  <c r="F492" i="11"/>
  <c r="T491" i="11"/>
  <c r="S491" i="11"/>
  <c r="O491" i="11"/>
  <c r="N491" i="11"/>
  <c r="F491" i="11"/>
  <c r="T490" i="11"/>
  <c r="S490" i="11"/>
  <c r="O490" i="11"/>
  <c r="N490" i="11"/>
  <c r="F490" i="11"/>
  <c r="T489" i="11"/>
  <c r="S489" i="11"/>
  <c r="O489" i="11"/>
  <c r="N489" i="11"/>
  <c r="F489" i="11"/>
  <c r="T488" i="11"/>
  <c r="S488" i="11"/>
  <c r="O488" i="11"/>
  <c r="N488" i="11"/>
  <c r="F488" i="11"/>
  <c r="T487" i="11"/>
  <c r="S487" i="11"/>
  <c r="O487" i="11"/>
  <c r="N487" i="11"/>
  <c r="F487" i="11"/>
  <c r="T486" i="11"/>
  <c r="S486" i="11"/>
  <c r="O486" i="11"/>
  <c r="N486" i="11"/>
  <c r="F486" i="11"/>
  <c r="T485" i="11"/>
  <c r="S485" i="11"/>
  <c r="O485" i="11"/>
  <c r="N485" i="11"/>
  <c r="F485" i="11"/>
  <c r="T484" i="11"/>
  <c r="S484" i="11"/>
  <c r="O484" i="11"/>
  <c r="N484" i="11"/>
  <c r="F484" i="11"/>
  <c r="T483" i="11"/>
  <c r="S483" i="11"/>
  <c r="O483" i="11"/>
  <c r="N483" i="11"/>
  <c r="F483" i="11"/>
  <c r="T482" i="11"/>
  <c r="S482" i="11"/>
  <c r="O482" i="11"/>
  <c r="N482" i="11"/>
  <c r="F482" i="11"/>
  <c r="T481" i="11"/>
  <c r="S481" i="11"/>
  <c r="O481" i="11"/>
  <c r="N481" i="11"/>
  <c r="F481" i="11"/>
  <c r="T480" i="11"/>
  <c r="S480" i="11"/>
  <c r="O480" i="11"/>
  <c r="N480" i="11"/>
  <c r="F480" i="11"/>
  <c r="T479" i="11"/>
  <c r="S479" i="11"/>
  <c r="O479" i="11"/>
  <c r="N479" i="11"/>
  <c r="F479" i="11"/>
  <c r="T478" i="11"/>
  <c r="S478" i="11"/>
  <c r="O478" i="11"/>
  <c r="N478" i="11"/>
  <c r="F478" i="11"/>
  <c r="T477" i="11"/>
  <c r="S477" i="11"/>
  <c r="O477" i="11"/>
  <c r="N477" i="11"/>
  <c r="F477" i="11"/>
  <c r="T476" i="11"/>
  <c r="S476" i="11"/>
  <c r="O476" i="11"/>
  <c r="N476" i="11"/>
  <c r="F476" i="11"/>
  <c r="T475" i="11"/>
  <c r="S475" i="11"/>
  <c r="O475" i="11"/>
  <c r="N475" i="11"/>
  <c r="F475" i="11"/>
  <c r="T474" i="11"/>
  <c r="S474" i="11"/>
  <c r="O474" i="11"/>
  <c r="N474" i="11"/>
  <c r="F474" i="11"/>
  <c r="T473" i="11"/>
  <c r="S473" i="11"/>
  <c r="O473" i="11"/>
  <c r="N473" i="11"/>
  <c r="F473" i="11"/>
  <c r="T472" i="11"/>
  <c r="S472" i="11"/>
  <c r="O472" i="11"/>
  <c r="N472" i="11"/>
  <c r="F472" i="11"/>
  <c r="T471" i="11"/>
  <c r="S471" i="11"/>
  <c r="O471" i="11"/>
  <c r="N471" i="11"/>
  <c r="F471" i="11"/>
  <c r="T470" i="11"/>
  <c r="S470" i="11"/>
  <c r="O470" i="11"/>
  <c r="N470" i="11"/>
  <c r="F470" i="11"/>
  <c r="T469" i="11"/>
  <c r="S469" i="11"/>
  <c r="O469" i="11"/>
  <c r="N469" i="11"/>
  <c r="F469" i="11"/>
  <c r="T468" i="11"/>
  <c r="S468" i="11"/>
  <c r="O468" i="11"/>
  <c r="N468" i="11"/>
  <c r="F468" i="11"/>
  <c r="T467" i="11"/>
  <c r="S467" i="11"/>
  <c r="O467" i="11"/>
  <c r="N467" i="11"/>
  <c r="F467" i="11"/>
  <c r="T466" i="11"/>
  <c r="S466" i="11"/>
  <c r="O466" i="11"/>
  <c r="N466" i="11"/>
  <c r="F466" i="11"/>
  <c r="T465" i="11"/>
  <c r="S465" i="11"/>
  <c r="O465" i="11"/>
  <c r="N465" i="11"/>
  <c r="F465" i="11"/>
  <c r="T464" i="11"/>
  <c r="S464" i="11"/>
  <c r="O464" i="11"/>
  <c r="N464" i="11"/>
  <c r="F464" i="11"/>
  <c r="T463" i="11"/>
  <c r="S463" i="11"/>
  <c r="O463" i="11"/>
  <c r="N463" i="11"/>
  <c r="F463" i="11"/>
  <c r="T462" i="11"/>
  <c r="S462" i="11"/>
  <c r="O462" i="11"/>
  <c r="N462" i="11"/>
  <c r="F462" i="11"/>
  <c r="T461" i="11"/>
  <c r="S461" i="11"/>
  <c r="O461" i="11"/>
  <c r="N461" i="11"/>
  <c r="F461" i="11"/>
  <c r="T460" i="11"/>
  <c r="S460" i="11"/>
  <c r="O460" i="11"/>
  <c r="N460" i="11"/>
  <c r="F460" i="11"/>
  <c r="T459" i="11"/>
  <c r="S459" i="11"/>
  <c r="O459" i="11"/>
  <c r="N459" i="11"/>
  <c r="F459" i="11"/>
  <c r="T458" i="11"/>
  <c r="S458" i="11"/>
  <c r="O458" i="11"/>
  <c r="N458" i="11"/>
  <c r="F458" i="11"/>
  <c r="T457" i="11"/>
  <c r="S457" i="11"/>
  <c r="O457" i="11"/>
  <c r="N457" i="11"/>
  <c r="F457" i="11"/>
  <c r="T456" i="11"/>
  <c r="S456" i="11"/>
  <c r="O456" i="11"/>
  <c r="N456" i="11"/>
  <c r="F456" i="11"/>
  <c r="T455" i="11"/>
  <c r="S455" i="11"/>
  <c r="O455" i="11"/>
  <c r="N455" i="11"/>
  <c r="F455" i="11"/>
  <c r="T454" i="11"/>
  <c r="S454" i="11"/>
  <c r="O454" i="11"/>
  <c r="N454" i="11"/>
  <c r="F454" i="11"/>
  <c r="T453" i="11"/>
  <c r="S453" i="11"/>
  <c r="O453" i="11"/>
  <c r="N453" i="11"/>
  <c r="F453" i="11"/>
  <c r="T452" i="11"/>
  <c r="S452" i="11"/>
  <c r="O452" i="11"/>
  <c r="N452" i="11"/>
  <c r="F452" i="11"/>
  <c r="T451" i="11"/>
  <c r="S451" i="11"/>
  <c r="O451" i="11"/>
  <c r="N451" i="11"/>
  <c r="F451" i="11"/>
  <c r="T450" i="11"/>
  <c r="S450" i="11"/>
  <c r="O450" i="11"/>
  <c r="N450" i="11"/>
  <c r="F450" i="11"/>
  <c r="T449" i="11"/>
  <c r="S449" i="11"/>
  <c r="O449" i="11"/>
  <c r="N449" i="11"/>
  <c r="F449" i="11"/>
  <c r="T448" i="11"/>
  <c r="S448" i="11"/>
  <c r="O448" i="11"/>
  <c r="N448" i="11"/>
  <c r="F448" i="11"/>
  <c r="T447" i="11"/>
  <c r="S447" i="11"/>
  <c r="O447" i="11"/>
  <c r="N447" i="11"/>
  <c r="F447" i="11"/>
  <c r="T446" i="11"/>
  <c r="S446" i="11"/>
  <c r="O446" i="11"/>
  <c r="N446" i="11"/>
  <c r="F446" i="11"/>
  <c r="T445" i="11"/>
  <c r="S445" i="11"/>
  <c r="O445" i="11"/>
  <c r="N445" i="11"/>
  <c r="F445" i="11"/>
  <c r="T444" i="11"/>
  <c r="S444" i="11"/>
  <c r="O444" i="11"/>
  <c r="N444" i="11"/>
  <c r="F444" i="11"/>
  <c r="T443" i="11"/>
  <c r="S443" i="11"/>
  <c r="O443" i="11"/>
  <c r="N443" i="11"/>
  <c r="F443" i="11"/>
  <c r="T442" i="11"/>
  <c r="S442" i="11"/>
  <c r="O442" i="11"/>
  <c r="N442" i="11"/>
  <c r="F442" i="11"/>
  <c r="T441" i="11"/>
  <c r="S441" i="11"/>
  <c r="O441" i="11"/>
  <c r="N441" i="11"/>
  <c r="F441" i="11"/>
  <c r="T440" i="11"/>
  <c r="S440" i="11"/>
  <c r="O440" i="11"/>
  <c r="N440" i="11"/>
  <c r="F440" i="11"/>
  <c r="T439" i="11"/>
  <c r="S439" i="11"/>
  <c r="O439" i="11"/>
  <c r="N439" i="11"/>
  <c r="F439" i="11"/>
  <c r="T438" i="11"/>
  <c r="S438" i="11"/>
  <c r="O438" i="11"/>
  <c r="N438" i="11"/>
  <c r="F438" i="11"/>
  <c r="T437" i="11"/>
  <c r="S437" i="11"/>
  <c r="O437" i="11"/>
  <c r="N437" i="11"/>
  <c r="F437" i="11"/>
  <c r="T436" i="11"/>
  <c r="S436" i="11"/>
  <c r="O436" i="11"/>
  <c r="N436" i="11"/>
  <c r="F436" i="11"/>
  <c r="T435" i="11"/>
  <c r="S435" i="11"/>
  <c r="O435" i="11"/>
  <c r="N435" i="11"/>
  <c r="F435" i="11"/>
  <c r="T434" i="11"/>
  <c r="S434" i="11"/>
  <c r="O434" i="11"/>
  <c r="N434" i="11"/>
  <c r="F434" i="11"/>
  <c r="T433" i="11"/>
  <c r="S433" i="11"/>
  <c r="O433" i="11"/>
  <c r="N433" i="11"/>
  <c r="F433" i="11"/>
  <c r="T432" i="11"/>
  <c r="S432" i="11"/>
  <c r="O432" i="11"/>
  <c r="N432" i="11"/>
  <c r="F432" i="11"/>
  <c r="T431" i="11"/>
  <c r="S431" i="11"/>
  <c r="O431" i="11"/>
  <c r="N431" i="11"/>
  <c r="F431" i="11"/>
  <c r="T430" i="11"/>
  <c r="S430" i="11"/>
  <c r="O430" i="11"/>
  <c r="N430" i="11"/>
  <c r="F430" i="11"/>
  <c r="T429" i="11"/>
  <c r="S429" i="11"/>
  <c r="O429" i="11"/>
  <c r="N429" i="11"/>
  <c r="F429" i="11"/>
  <c r="T428" i="11"/>
  <c r="S428" i="11"/>
  <c r="O428" i="11"/>
  <c r="N428" i="11"/>
  <c r="F428" i="11"/>
  <c r="T427" i="11"/>
  <c r="S427" i="11"/>
  <c r="O427" i="11"/>
  <c r="N427" i="11"/>
  <c r="F427" i="11"/>
  <c r="T426" i="11"/>
  <c r="S426" i="11"/>
  <c r="O426" i="11"/>
  <c r="N426" i="11"/>
  <c r="F426" i="11"/>
  <c r="T425" i="11"/>
  <c r="S425" i="11"/>
  <c r="O425" i="11"/>
  <c r="N425" i="11"/>
  <c r="F425" i="11"/>
  <c r="T424" i="11"/>
  <c r="S424" i="11"/>
  <c r="O424" i="11"/>
  <c r="N424" i="11"/>
  <c r="F424" i="11"/>
  <c r="T423" i="11"/>
  <c r="S423" i="11"/>
  <c r="O423" i="11"/>
  <c r="N423" i="11"/>
  <c r="F423" i="11"/>
  <c r="T422" i="11"/>
  <c r="S422" i="11"/>
  <c r="O422" i="11"/>
  <c r="N422" i="11"/>
  <c r="F422" i="11"/>
  <c r="T421" i="11"/>
  <c r="S421" i="11"/>
  <c r="O421" i="11"/>
  <c r="N421" i="11"/>
  <c r="F421" i="11"/>
  <c r="T420" i="11"/>
  <c r="S420" i="11"/>
  <c r="O420" i="11"/>
  <c r="N420" i="11"/>
  <c r="F420" i="11"/>
  <c r="T419" i="11"/>
  <c r="S419" i="11"/>
  <c r="O419" i="11"/>
  <c r="N419" i="11"/>
  <c r="F419" i="11"/>
  <c r="T418" i="11"/>
  <c r="S418" i="11"/>
  <c r="O418" i="11"/>
  <c r="N418" i="11"/>
  <c r="F418" i="11"/>
  <c r="T417" i="11"/>
  <c r="S417" i="11"/>
  <c r="O417" i="11"/>
  <c r="N417" i="11"/>
  <c r="F417" i="11"/>
  <c r="T416" i="11"/>
  <c r="S416" i="11"/>
  <c r="O416" i="11"/>
  <c r="N416" i="11"/>
  <c r="F416" i="11"/>
  <c r="T415" i="11"/>
  <c r="S415" i="11"/>
  <c r="O415" i="11"/>
  <c r="N415" i="11"/>
  <c r="F415" i="11"/>
  <c r="T414" i="11"/>
  <c r="S414" i="11"/>
  <c r="O414" i="11"/>
  <c r="N414" i="11"/>
  <c r="F414" i="11"/>
  <c r="T413" i="11"/>
  <c r="S413" i="11"/>
  <c r="O413" i="11"/>
  <c r="N413" i="11"/>
  <c r="F413" i="11"/>
  <c r="T412" i="11"/>
  <c r="S412" i="11"/>
  <c r="O412" i="11"/>
  <c r="N412" i="11"/>
  <c r="F412" i="11"/>
  <c r="T411" i="11"/>
  <c r="S411" i="11"/>
  <c r="O411" i="11"/>
  <c r="N411" i="11"/>
  <c r="F411" i="11"/>
  <c r="T410" i="11"/>
  <c r="S410" i="11"/>
  <c r="O410" i="11"/>
  <c r="N410" i="11"/>
  <c r="F410" i="11"/>
  <c r="T409" i="11"/>
  <c r="S409" i="11"/>
  <c r="O409" i="11"/>
  <c r="N409" i="11"/>
  <c r="F409" i="11"/>
  <c r="T408" i="11"/>
  <c r="S408" i="11"/>
  <c r="O408" i="11"/>
  <c r="N408" i="11"/>
  <c r="F408" i="11"/>
  <c r="T407" i="11"/>
  <c r="S407" i="11"/>
  <c r="O407" i="11"/>
  <c r="N407" i="11"/>
  <c r="F407" i="11"/>
  <c r="T406" i="11"/>
  <c r="S406" i="11"/>
  <c r="O406" i="11"/>
  <c r="N406" i="11"/>
  <c r="F406" i="11"/>
  <c r="T405" i="11"/>
  <c r="S405" i="11"/>
  <c r="O405" i="11"/>
  <c r="N405" i="11"/>
  <c r="F405" i="11"/>
  <c r="T404" i="11"/>
  <c r="S404" i="11"/>
  <c r="O404" i="11"/>
  <c r="N404" i="11"/>
  <c r="F404" i="11"/>
  <c r="T403" i="11"/>
  <c r="S403" i="11"/>
  <c r="O403" i="11"/>
  <c r="N403" i="11"/>
  <c r="F403" i="11"/>
  <c r="T402" i="11"/>
  <c r="S402" i="11"/>
  <c r="O402" i="11"/>
  <c r="N402" i="11"/>
  <c r="F402" i="11"/>
  <c r="T401" i="11"/>
  <c r="S401" i="11"/>
  <c r="O401" i="11"/>
  <c r="N401" i="11"/>
  <c r="F401" i="11"/>
  <c r="T400" i="11"/>
  <c r="S400" i="11"/>
  <c r="O400" i="11"/>
  <c r="N400" i="11"/>
  <c r="F400" i="11"/>
  <c r="T399" i="11"/>
  <c r="S399" i="11"/>
  <c r="O399" i="11"/>
  <c r="N399" i="11"/>
  <c r="F399" i="11"/>
  <c r="T398" i="11"/>
  <c r="S398" i="11"/>
  <c r="O398" i="11"/>
  <c r="N398" i="11"/>
  <c r="F398" i="11"/>
  <c r="T397" i="11"/>
  <c r="S397" i="11"/>
  <c r="O397" i="11"/>
  <c r="N397" i="11"/>
  <c r="F397" i="11"/>
  <c r="T396" i="11"/>
  <c r="S396" i="11"/>
  <c r="O396" i="11"/>
  <c r="N396" i="11"/>
  <c r="F396" i="11"/>
  <c r="T395" i="11"/>
  <c r="S395" i="11"/>
  <c r="O395" i="11"/>
  <c r="N395" i="11"/>
  <c r="F395" i="11"/>
  <c r="T394" i="11"/>
  <c r="S394" i="11"/>
  <c r="O394" i="11"/>
  <c r="N394" i="11"/>
  <c r="F394" i="11"/>
  <c r="T393" i="11"/>
  <c r="S393" i="11"/>
  <c r="O393" i="11"/>
  <c r="N393" i="11"/>
  <c r="F393" i="11"/>
  <c r="T392" i="11"/>
  <c r="S392" i="11"/>
  <c r="O392" i="11"/>
  <c r="N392" i="11"/>
  <c r="F392" i="11"/>
  <c r="T391" i="11"/>
  <c r="S391" i="11"/>
  <c r="O391" i="11"/>
  <c r="N391" i="11"/>
  <c r="F391" i="11"/>
  <c r="T390" i="11"/>
  <c r="S390" i="11"/>
  <c r="O390" i="11"/>
  <c r="N390" i="11"/>
  <c r="F390" i="11"/>
  <c r="T389" i="11"/>
  <c r="S389" i="11"/>
  <c r="O389" i="11"/>
  <c r="N389" i="11"/>
  <c r="F389" i="11"/>
  <c r="T388" i="11"/>
  <c r="S388" i="11"/>
  <c r="O388" i="11"/>
  <c r="N388" i="11"/>
  <c r="F388" i="11"/>
  <c r="T387" i="11"/>
  <c r="S387" i="11"/>
  <c r="O387" i="11"/>
  <c r="N387" i="11"/>
  <c r="F387" i="11"/>
  <c r="T386" i="11"/>
  <c r="S386" i="11"/>
  <c r="O386" i="11"/>
  <c r="N386" i="11"/>
  <c r="F386" i="11"/>
  <c r="T385" i="11"/>
  <c r="S385" i="11"/>
  <c r="O385" i="11"/>
  <c r="N385" i="11"/>
  <c r="F385" i="11"/>
  <c r="T384" i="11"/>
  <c r="S384" i="11"/>
  <c r="O384" i="11"/>
  <c r="N384" i="11"/>
  <c r="F384" i="11"/>
  <c r="T383" i="11"/>
  <c r="S383" i="11"/>
  <c r="O383" i="11"/>
  <c r="N383" i="11"/>
  <c r="F383" i="11"/>
  <c r="T382" i="11"/>
  <c r="S382" i="11"/>
  <c r="O382" i="11"/>
  <c r="N382" i="11"/>
  <c r="F382" i="11"/>
  <c r="T381" i="11"/>
  <c r="S381" i="11"/>
  <c r="O381" i="11"/>
  <c r="N381" i="11"/>
  <c r="F381" i="11"/>
  <c r="T380" i="11"/>
  <c r="S380" i="11"/>
  <c r="O380" i="11"/>
  <c r="N380" i="11"/>
  <c r="F380" i="11"/>
  <c r="T379" i="11"/>
  <c r="S379" i="11"/>
  <c r="O379" i="11"/>
  <c r="N379" i="11"/>
  <c r="F379" i="11"/>
  <c r="T378" i="11"/>
  <c r="S378" i="11"/>
  <c r="O378" i="11"/>
  <c r="N378" i="11"/>
  <c r="F378" i="11"/>
  <c r="T377" i="11"/>
  <c r="S377" i="11"/>
  <c r="O377" i="11"/>
  <c r="N377" i="11"/>
  <c r="F377" i="11"/>
  <c r="T376" i="11"/>
  <c r="S376" i="11"/>
  <c r="O376" i="11"/>
  <c r="N376" i="11"/>
  <c r="F376" i="11"/>
  <c r="T375" i="11"/>
  <c r="S375" i="11"/>
  <c r="O375" i="11"/>
  <c r="N375" i="11"/>
  <c r="F375" i="11"/>
  <c r="T374" i="11"/>
  <c r="S374" i="11"/>
  <c r="O374" i="11"/>
  <c r="N374" i="11"/>
  <c r="F374" i="11"/>
  <c r="T373" i="11"/>
  <c r="S373" i="11"/>
  <c r="O373" i="11"/>
  <c r="N373" i="11"/>
  <c r="F373" i="11"/>
  <c r="T372" i="11"/>
  <c r="S372" i="11"/>
  <c r="O372" i="11"/>
  <c r="N372" i="11"/>
  <c r="F372" i="11"/>
  <c r="T371" i="11"/>
  <c r="S371" i="11"/>
  <c r="O371" i="11"/>
  <c r="N371" i="11"/>
  <c r="F371" i="11"/>
  <c r="T370" i="11"/>
  <c r="S370" i="11"/>
  <c r="O370" i="11"/>
  <c r="N370" i="11"/>
  <c r="F370" i="11"/>
  <c r="T369" i="11"/>
  <c r="S369" i="11"/>
  <c r="O369" i="11"/>
  <c r="N369" i="11"/>
  <c r="F369" i="11"/>
  <c r="T368" i="11"/>
  <c r="S368" i="11"/>
  <c r="O368" i="11"/>
  <c r="N368" i="11"/>
  <c r="F368" i="11"/>
  <c r="T367" i="11"/>
  <c r="S367" i="11"/>
  <c r="O367" i="11"/>
  <c r="N367" i="11"/>
  <c r="F367" i="11"/>
  <c r="T366" i="11"/>
  <c r="S366" i="11"/>
  <c r="O366" i="11"/>
  <c r="N366" i="11"/>
  <c r="F366" i="11"/>
  <c r="T365" i="11"/>
  <c r="S365" i="11"/>
  <c r="O365" i="11"/>
  <c r="N365" i="11"/>
  <c r="F365" i="11"/>
  <c r="T364" i="11"/>
  <c r="S364" i="11"/>
  <c r="O364" i="11"/>
  <c r="N364" i="11"/>
  <c r="F364" i="11"/>
  <c r="T363" i="11"/>
  <c r="S363" i="11"/>
  <c r="O363" i="11"/>
  <c r="N363" i="11"/>
  <c r="F363" i="11"/>
  <c r="T362" i="11"/>
  <c r="S362" i="11"/>
  <c r="O362" i="11"/>
  <c r="N362" i="11"/>
  <c r="F362" i="11"/>
  <c r="T361" i="11"/>
  <c r="S361" i="11"/>
  <c r="O361" i="11"/>
  <c r="N361" i="11"/>
  <c r="F361" i="11"/>
  <c r="T360" i="11"/>
  <c r="S360" i="11"/>
  <c r="O360" i="11"/>
  <c r="N360" i="11"/>
  <c r="F360" i="11"/>
  <c r="T359" i="11"/>
  <c r="S359" i="11"/>
  <c r="O359" i="11"/>
  <c r="N359" i="11"/>
  <c r="F359" i="11"/>
  <c r="T358" i="11"/>
  <c r="S358" i="11"/>
  <c r="O358" i="11"/>
  <c r="N358" i="11"/>
  <c r="F358" i="11"/>
  <c r="T357" i="11"/>
  <c r="S357" i="11"/>
  <c r="O357" i="11"/>
  <c r="N357" i="11"/>
  <c r="F357" i="11"/>
  <c r="T356" i="11"/>
  <c r="S356" i="11"/>
  <c r="O356" i="11"/>
  <c r="N356" i="11"/>
  <c r="F356" i="11"/>
  <c r="T355" i="11"/>
  <c r="S355" i="11"/>
  <c r="O355" i="11"/>
  <c r="N355" i="11"/>
  <c r="F355" i="11"/>
  <c r="T354" i="11"/>
  <c r="S354" i="11"/>
  <c r="O354" i="11"/>
  <c r="N354" i="11"/>
  <c r="F354" i="11"/>
  <c r="T353" i="11"/>
  <c r="S353" i="11"/>
  <c r="O353" i="11"/>
  <c r="N353" i="11"/>
  <c r="F353" i="11"/>
  <c r="T352" i="11"/>
  <c r="S352" i="11"/>
  <c r="O352" i="11"/>
  <c r="N352" i="11"/>
  <c r="F352" i="11"/>
  <c r="T351" i="11"/>
  <c r="S351" i="11"/>
  <c r="O351" i="11"/>
  <c r="N351" i="11"/>
  <c r="F351" i="11"/>
  <c r="T350" i="11"/>
  <c r="S350" i="11"/>
  <c r="O350" i="11"/>
  <c r="N350" i="11"/>
  <c r="F350" i="11"/>
  <c r="T349" i="11"/>
  <c r="S349" i="11"/>
  <c r="O349" i="11"/>
  <c r="N349" i="11"/>
  <c r="F349" i="11"/>
  <c r="T348" i="11"/>
  <c r="S348" i="11"/>
  <c r="O348" i="11"/>
  <c r="N348" i="11"/>
  <c r="F348" i="11"/>
  <c r="T347" i="11"/>
  <c r="S347" i="11"/>
  <c r="O347" i="11"/>
  <c r="N347" i="11"/>
  <c r="F347" i="11"/>
  <c r="T346" i="11"/>
  <c r="S346" i="11"/>
  <c r="O346" i="11"/>
  <c r="N346" i="11"/>
  <c r="F346" i="11"/>
  <c r="T345" i="11"/>
  <c r="S345" i="11"/>
  <c r="O345" i="11"/>
  <c r="N345" i="11"/>
  <c r="F345" i="11"/>
  <c r="T344" i="11"/>
  <c r="S344" i="11"/>
  <c r="O344" i="11"/>
  <c r="N344" i="11"/>
  <c r="F344" i="11"/>
  <c r="T343" i="11"/>
  <c r="S343" i="11"/>
  <c r="O343" i="11"/>
  <c r="N343" i="11"/>
  <c r="F343" i="11"/>
  <c r="T342" i="11"/>
  <c r="S342" i="11"/>
  <c r="O342" i="11"/>
  <c r="N342" i="11"/>
  <c r="F342" i="11"/>
  <c r="T341" i="11"/>
  <c r="S341" i="11"/>
  <c r="O341" i="11"/>
  <c r="N341" i="11"/>
  <c r="F341" i="11"/>
  <c r="T340" i="11"/>
  <c r="S340" i="11"/>
  <c r="O340" i="11"/>
  <c r="N340" i="11"/>
  <c r="F340" i="11"/>
  <c r="T339" i="11"/>
  <c r="S339" i="11"/>
  <c r="O339" i="11"/>
  <c r="N339" i="11"/>
  <c r="F339" i="11"/>
  <c r="T338" i="11"/>
  <c r="S338" i="11"/>
  <c r="O338" i="11"/>
  <c r="N338" i="11"/>
  <c r="F338" i="11"/>
  <c r="T337" i="11"/>
  <c r="S337" i="11"/>
  <c r="O337" i="11"/>
  <c r="N337" i="11"/>
  <c r="F337" i="11"/>
  <c r="T336" i="11"/>
  <c r="S336" i="11"/>
  <c r="O336" i="11"/>
  <c r="N336" i="11"/>
  <c r="F336" i="11"/>
  <c r="T335" i="11"/>
  <c r="S335" i="11"/>
  <c r="O335" i="11"/>
  <c r="N335" i="11"/>
  <c r="F335" i="11"/>
  <c r="T334" i="11"/>
  <c r="S334" i="11"/>
  <c r="O334" i="11"/>
  <c r="N334" i="11"/>
  <c r="F334" i="11"/>
  <c r="T333" i="11"/>
  <c r="S333" i="11"/>
  <c r="O333" i="11"/>
  <c r="N333" i="11"/>
  <c r="F333" i="11"/>
  <c r="T332" i="11"/>
  <c r="S332" i="11"/>
  <c r="O332" i="11"/>
  <c r="N332" i="11"/>
  <c r="F332" i="11"/>
  <c r="T331" i="11"/>
  <c r="S331" i="11"/>
  <c r="O331" i="11"/>
  <c r="N331" i="11"/>
  <c r="F331" i="11"/>
  <c r="T330" i="11"/>
  <c r="S330" i="11"/>
  <c r="O330" i="11"/>
  <c r="N330" i="11"/>
  <c r="F330" i="11"/>
  <c r="T329" i="11"/>
  <c r="S329" i="11"/>
  <c r="O329" i="11"/>
  <c r="N329" i="11"/>
  <c r="F329" i="11"/>
  <c r="T328" i="11"/>
  <c r="S328" i="11"/>
  <c r="O328" i="11"/>
  <c r="N328" i="11"/>
  <c r="F328" i="11"/>
  <c r="T327" i="11"/>
  <c r="S327" i="11"/>
  <c r="O327" i="11"/>
  <c r="N327" i="11"/>
  <c r="F327" i="11"/>
  <c r="T326" i="11"/>
  <c r="S326" i="11"/>
  <c r="O326" i="11"/>
  <c r="N326" i="11"/>
  <c r="F326" i="11"/>
  <c r="T325" i="11"/>
  <c r="S325" i="11"/>
  <c r="O325" i="11"/>
  <c r="N325" i="11"/>
  <c r="F325" i="11"/>
  <c r="T324" i="11"/>
  <c r="S324" i="11"/>
  <c r="O324" i="11"/>
  <c r="N324" i="11"/>
  <c r="F324" i="11"/>
  <c r="T323" i="11"/>
  <c r="S323" i="11"/>
  <c r="O323" i="11"/>
  <c r="N323" i="11"/>
  <c r="F323" i="11"/>
  <c r="T322" i="11"/>
  <c r="S322" i="11"/>
  <c r="O322" i="11"/>
  <c r="N322" i="11"/>
  <c r="F322" i="11"/>
  <c r="T321" i="11"/>
  <c r="S321" i="11"/>
  <c r="O321" i="11"/>
  <c r="N321" i="11"/>
  <c r="F321" i="11"/>
  <c r="T320" i="11"/>
  <c r="S320" i="11"/>
  <c r="O320" i="11"/>
  <c r="N320" i="11"/>
  <c r="F320" i="11"/>
  <c r="T319" i="11"/>
  <c r="S319" i="11"/>
  <c r="O319" i="11"/>
  <c r="N319" i="11"/>
  <c r="F319" i="11"/>
  <c r="T318" i="11"/>
  <c r="S318" i="11"/>
  <c r="O318" i="11"/>
  <c r="N318" i="11"/>
  <c r="F318" i="11"/>
  <c r="T317" i="11"/>
  <c r="S317" i="11"/>
  <c r="O317" i="11"/>
  <c r="N317" i="11"/>
  <c r="F317" i="11"/>
  <c r="T316" i="11"/>
  <c r="S316" i="11"/>
  <c r="O316" i="11"/>
  <c r="N316" i="11"/>
  <c r="F316" i="11"/>
  <c r="T315" i="11"/>
  <c r="S315" i="11"/>
  <c r="O315" i="11"/>
  <c r="N315" i="11"/>
  <c r="F315" i="11"/>
  <c r="T314" i="11"/>
  <c r="S314" i="11"/>
  <c r="O314" i="11"/>
  <c r="N314" i="11"/>
  <c r="F314" i="11"/>
  <c r="T313" i="11"/>
  <c r="S313" i="11"/>
  <c r="O313" i="11"/>
  <c r="N313" i="11"/>
  <c r="F313" i="11"/>
  <c r="T312" i="11"/>
  <c r="S312" i="11"/>
  <c r="O312" i="11"/>
  <c r="N312" i="11"/>
  <c r="F312" i="11"/>
  <c r="T311" i="11"/>
  <c r="S311" i="11"/>
  <c r="O311" i="11"/>
  <c r="N311" i="11"/>
  <c r="F311" i="11"/>
  <c r="T310" i="11"/>
  <c r="S310" i="11"/>
  <c r="O310" i="11"/>
  <c r="N310" i="11"/>
  <c r="F310" i="11"/>
  <c r="T309" i="11"/>
  <c r="S309" i="11"/>
  <c r="O309" i="11"/>
  <c r="N309" i="11"/>
  <c r="F309" i="11"/>
  <c r="T308" i="11"/>
  <c r="S308" i="11"/>
  <c r="O308" i="11"/>
  <c r="N308" i="11"/>
  <c r="F308" i="11"/>
  <c r="T307" i="11"/>
  <c r="S307" i="11"/>
  <c r="O307" i="11"/>
  <c r="N307" i="11"/>
  <c r="F307" i="11"/>
  <c r="T306" i="11"/>
  <c r="S306" i="11"/>
  <c r="O306" i="11"/>
  <c r="N306" i="11"/>
  <c r="F306" i="11"/>
  <c r="T305" i="11"/>
  <c r="S305" i="11"/>
  <c r="O305" i="11"/>
  <c r="N305" i="11"/>
  <c r="F305" i="11"/>
  <c r="T304" i="11"/>
  <c r="S304" i="11"/>
  <c r="O304" i="11"/>
  <c r="N304" i="11"/>
  <c r="F304" i="11"/>
  <c r="T303" i="11"/>
  <c r="S303" i="11"/>
  <c r="O303" i="11"/>
  <c r="N303" i="11"/>
  <c r="F303" i="11"/>
  <c r="T302" i="11"/>
  <c r="S302" i="11"/>
  <c r="O302" i="11"/>
  <c r="N302" i="11"/>
  <c r="F302" i="11"/>
  <c r="T301" i="11"/>
  <c r="S301" i="11"/>
  <c r="O301" i="11"/>
  <c r="N301" i="11"/>
  <c r="F301" i="11"/>
  <c r="T300" i="11"/>
  <c r="S300" i="11"/>
  <c r="O300" i="11"/>
  <c r="N300" i="11"/>
  <c r="F300" i="11"/>
  <c r="T299" i="11"/>
  <c r="S299" i="11"/>
  <c r="O299" i="11"/>
  <c r="N299" i="11"/>
  <c r="F299" i="11"/>
  <c r="T298" i="11"/>
  <c r="S298" i="11"/>
  <c r="O298" i="11"/>
  <c r="N298" i="11"/>
  <c r="F298" i="11"/>
  <c r="T297" i="11"/>
  <c r="S297" i="11"/>
  <c r="O297" i="11"/>
  <c r="N297" i="11"/>
  <c r="F297" i="11"/>
  <c r="T296" i="11"/>
  <c r="S296" i="11"/>
  <c r="O296" i="11"/>
  <c r="N296" i="11"/>
  <c r="F296" i="11"/>
  <c r="T295" i="11"/>
  <c r="S295" i="11"/>
  <c r="O295" i="11"/>
  <c r="N295" i="11"/>
  <c r="F295" i="11"/>
  <c r="T294" i="11"/>
  <c r="S294" i="11"/>
  <c r="O294" i="11"/>
  <c r="N294" i="11"/>
  <c r="F294" i="11"/>
  <c r="T293" i="11"/>
  <c r="S293" i="11"/>
  <c r="O293" i="11"/>
  <c r="N293" i="11"/>
  <c r="F293" i="11"/>
  <c r="T292" i="11"/>
  <c r="S292" i="11"/>
  <c r="O292" i="11"/>
  <c r="N292" i="11"/>
  <c r="F292" i="11"/>
  <c r="T291" i="11"/>
  <c r="S291" i="11"/>
  <c r="O291" i="11"/>
  <c r="N291" i="11"/>
  <c r="F291" i="11"/>
  <c r="T290" i="11"/>
  <c r="S290" i="11"/>
  <c r="O290" i="11"/>
  <c r="N290" i="11"/>
  <c r="F290" i="11"/>
  <c r="T289" i="11"/>
  <c r="S289" i="11"/>
  <c r="O289" i="11"/>
  <c r="N289" i="11"/>
  <c r="F289" i="11"/>
  <c r="T288" i="11"/>
  <c r="S288" i="11"/>
  <c r="O288" i="11"/>
  <c r="N288" i="11"/>
  <c r="F288" i="11"/>
  <c r="T287" i="11"/>
  <c r="S287" i="11"/>
  <c r="O287" i="11"/>
  <c r="N287" i="11"/>
  <c r="F287" i="11"/>
  <c r="T286" i="11"/>
  <c r="S286" i="11"/>
  <c r="O286" i="11"/>
  <c r="N286" i="11"/>
  <c r="F286" i="11"/>
  <c r="T285" i="11"/>
  <c r="S285" i="11"/>
  <c r="O285" i="11"/>
  <c r="N285" i="11"/>
  <c r="F285" i="11"/>
  <c r="T284" i="11"/>
  <c r="S284" i="11"/>
  <c r="O284" i="11"/>
  <c r="N284" i="11"/>
  <c r="F284" i="11"/>
  <c r="T283" i="11"/>
  <c r="S283" i="11"/>
  <c r="O283" i="11"/>
  <c r="N283" i="11"/>
  <c r="F283" i="11"/>
  <c r="T282" i="11"/>
  <c r="S282" i="11"/>
  <c r="O282" i="11"/>
  <c r="N282" i="11"/>
  <c r="F282" i="11"/>
  <c r="T281" i="11"/>
  <c r="S281" i="11"/>
  <c r="O281" i="11"/>
  <c r="N281" i="11"/>
  <c r="F281" i="11"/>
  <c r="T280" i="11"/>
  <c r="S280" i="11"/>
  <c r="O280" i="11"/>
  <c r="N280" i="11"/>
  <c r="F280" i="11"/>
  <c r="T279" i="11"/>
  <c r="S279" i="11"/>
  <c r="O279" i="11"/>
  <c r="N279" i="11"/>
  <c r="F279" i="11"/>
  <c r="T278" i="11"/>
  <c r="S278" i="11"/>
  <c r="O278" i="11"/>
  <c r="N278" i="11"/>
  <c r="F278" i="11"/>
  <c r="T277" i="11"/>
  <c r="S277" i="11"/>
  <c r="O277" i="11"/>
  <c r="N277" i="11"/>
  <c r="F277" i="11"/>
  <c r="T276" i="11"/>
  <c r="S276" i="11"/>
  <c r="O276" i="11"/>
  <c r="N276" i="11"/>
  <c r="F276" i="11"/>
  <c r="T275" i="11"/>
  <c r="S275" i="11"/>
  <c r="O275" i="11"/>
  <c r="N275" i="11"/>
  <c r="F275" i="11"/>
  <c r="T274" i="11"/>
  <c r="S274" i="11"/>
  <c r="O274" i="11"/>
  <c r="N274" i="11"/>
  <c r="F274" i="11"/>
  <c r="T273" i="11"/>
  <c r="S273" i="11"/>
  <c r="O273" i="11"/>
  <c r="N273" i="11"/>
  <c r="F273" i="11"/>
  <c r="T272" i="11"/>
  <c r="S272" i="11"/>
  <c r="O272" i="11"/>
  <c r="N272" i="11"/>
  <c r="F272" i="11"/>
  <c r="T271" i="11"/>
  <c r="S271" i="11"/>
  <c r="O271" i="11"/>
  <c r="N271" i="11"/>
  <c r="F271" i="11"/>
  <c r="T270" i="11"/>
  <c r="S270" i="11"/>
  <c r="O270" i="11"/>
  <c r="N270" i="11"/>
  <c r="F270" i="11"/>
  <c r="T269" i="11"/>
  <c r="S269" i="11"/>
  <c r="O269" i="11"/>
  <c r="N269" i="11"/>
  <c r="F269" i="11"/>
  <c r="T268" i="11"/>
  <c r="S268" i="11"/>
  <c r="O268" i="11"/>
  <c r="N268" i="11"/>
  <c r="F268" i="11"/>
  <c r="T267" i="11"/>
  <c r="S267" i="11"/>
  <c r="O267" i="11"/>
  <c r="N267" i="11"/>
  <c r="F267" i="11"/>
  <c r="T266" i="11"/>
  <c r="S266" i="11"/>
  <c r="O266" i="11"/>
  <c r="N266" i="11"/>
  <c r="F266" i="11"/>
  <c r="T265" i="11"/>
  <c r="S265" i="11"/>
  <c r="O265" i="11"/>
  <c r="N265" i="11"/>
  <c r="F265" i="11"/>
  <c r="T264" i="11"/>
  <c r="S264" i="11"/>
  <c r="O264" i="11"/>
  <c r="N264" i="11"/>
  <c r="F264" i="11"/>
  <c r="T263" i="11"/>
  <c r="S263" i="11"/>
  <c r="O263" i="11"/>
  <c r="N263" i="11"/>
  <c r="F263" i="11"/>
  <c r="T262" i="11"/>
  <c r="S262" i="11"/>
  <c r="O262" i="11"/>
  <c r="N262" i="11"/>
  <c r="F262" i="11"/>
  <c r="T261" i="11"/>
  <c r="S261" i="11"/>
  <c r="O261" i="11"/>
  <c r="N261" i="11"/>
  <c r="F261" i="11"/>
  <c r="T260" i="11"/>
  <c r="S260" i="11"/>
  <c r="O260" i="11"/>
  <c r="N260" i="11"/>
  <c r="F260" i="11"/>
  <c r="T259" i="11"/>
  <c r="S259" i="11"/>
  <c r="O259" i="11"/>
  <c r="N259" i="11"/>
  <c r="F259" i="11"/>
  <c r="T258" i="11"/>
  <c r="S258" i="11"/>
  <c r="O258" i="11"/>
  <c r="N258" i="11"/>
  <c r="F258" i="11"/>
  <c r="T257" i="11"/>
  <c r="S257" i="11"/>
  <c r="O257" i="11"/>
  <c r="N257" i="11"/>
  <c r="F257" i="11"/>
  <c r="T256" i="11"/>
  <c r="S256" i="11"/>
  <c r="O256" i="11"/>
  <c r="N256" i="11"/>
  <c r="F256" i="11"/>
  <c r="T255" i="11"/>
  <c r="S255" i="11"/>
  <c r="O255" i="11"/>
  <c r="N255" i="11"/>
  <c r="F255" i="11"/>
  <c r="T254" i="11"/>
  <c r="S254" i="11"/>
  <c r="O254" i="11"/>
  <c r="N254" i="11"/>
  <c r="F254" i="11"/>
  <c r="T253" i="11"/>
  <c r="S253" i="11"/>
  <c r="O253" i="11"/>
  <c r="N253" i="11"/>
  <c r="F253" i="11"/>
  <c r="T252" i="11"/>
  <c r="S252" i="11"/>
  <c r="O252" i="11"/>
  <c r="N252" i="11"/>
  <c r="F252" i="11"/>
  <c r="T251" i="11"/>
  <c r="S251" i="11"/>
  <c r="O251" i="11"/>
  <c r="N251" i="11"/>
  <c r="F251" i="11"/>
  <c r="T250" i="11"/>
  <c r="S250" i="11"/>
  <c r="O250" i="11"/>
  <c r="N250" i="11"/>
  <c r="F250" i="11"/>
  <c r="T249" i="11"/>
  <c r="S249" i="11"/>
  <c r="O249" i="11"/>
  <c r="N249" i="11"/>
  <c r="F249" i="11"/>
  <c r="T248" i="11"/>
  <c r="S248" i="11"/>
  <c r="O248" i="11"/>
  <c r="N248" i="11"/>
  <c r="F248" i="11"/>
  <c r="T247" i="11"/>
  <c r="S247" i="11"/>
  <c r="O247" i="11"/>
  <c r="N247" i="11"/>
  <c r="F247" i="11"/>
  <c r="T246" i="11"/>
  <c r="S246" i="11"/>
  <c r="O246" i="11"/>
  <c r="N246" i="11"/>
  <c r="F246" i="11"/>
  <c r="T245" i="11"/>
  <c r="S245" i="11"/>
  <c r="O245" i="11"/>
  <c r="N245" i="11"/>
  <c r="F245" i="11"/>
  <c r="T244" i="11"/>
  <c r="S244" i="11"/>
  <c r="O244" i="11"/>
  <c r="N244" i="11"/>
  <c r="F244" i="11"/>
  <c r="T243" i="11"/>
  <c r="S243" i="11"/>
  <c r="O243" i="11"/>
  <c r="N243" i="11"/>
  <c r="F243" i="11"/>
  <c r="T242" i="11"/>
  <c r="S242" i="11"/>
  <c r="O242" i="11"/>
  <c r="N242" i="11"/>
  <c r="F242" i="11"/>
  <c r="T241" i="11"/>
  <c r="S241" i="11"/>
  <c r="O241" i="11"/>
  <c r="N241" i="11"/>
  <c r="F241" i="11"/>
  <c r="T240" i="11"/>
  <c r="S240" i="11"/>
  <c r="O240" i="11"/>
  <c r="N240" i="11"/>
  <c r="F240" i="11"/>
  <c r="T239" i="11"/>
  <c r="S239" i="11"/>
  <c r="O239" i="11"/>
  <c r="N239" i="11"/>
  <c r="F239" i="11"/>
  <c r="T238" i="11"/>
  <c r="S238" i="11"/>
  <c r="O238" i="11"/>
  <c r="N238" i="11"/>
  <c r="F238" i="11"/>
  <c r="T237" i="11"/>
  <c r="S237" i="11"/>
  <c r="O237" i="11"/>
  <c r="N237" i="11"/>
  <c r="F237" i="11"/>
  <c r="T236" i="11"/>
  <c r="S236" i="11"/>
  <c r="O236" i="11"/>
  <c r="N236" i="11"/>
  <c r="F236" i="11"/>
  <c r="T235" i="11"/>
  <c r="S235" i="11"/>
  <c r="O235" i="11"/>
  <c r="N235" i="11"/>
  <c r="F235" i="11"/>
  <c r="T234" i="11"/>
  <c r="S234" i="11"/>
  <c r="O234" i="11"/>
  <c r="N234" i="11"/>
  <c r="F234" i="11"/>
  <c r="T233" i="11"/>
  <c r="S233" i="11"/>
  <c r="O233" i="11"/>
  <c r="N233" i="11"/>
  <c r="F233" i="11"/>
  <c r="T232" i="11"/>
  <c r="S232" i="11"/>
  <c r="O232" i="11"/>
  <c r="N232" i="11"/>
  <c r="F232" i="11"/>
  <c r="T231" i="11"/>
  <c r="S231" i="11"/>
  <c r="O231" i="11"/>
  <c r="N231" i="11"/>
  <c r="F231" i="11"/>
  <c r="T230" i="11"/>
  <c r="S230" i="11"/>
  <c r="O230" i="11"/>
  <c r="N230" i="11"/>
  <c r="F230" i="11"/>
  <c r="T229" i="11"/>
  <c r="S229" i="11"/>
  <c r="O229" i="11"/>
  <c r="N229" i="11"/>
  <c r="F229" i="11"/>
  <c r="T228" i="11"/>
  <c r="S228" i="11"/>
  <c r="O228" i="11"/>
  <c r="N228" i="11"/>
  <c r="F228" i="11"/>
  <c r="T227" i="11"/>
  <c r="S227" i="11"/>
  <c r="O227" i="11"/>
  <c r="N227" i="11"/>
  <c r="F227" i="11"/>
  <c r="T226" i="11"/>
  <c r="S226" i="11"/>
  <c r="O226" i="11"/>
  <c r="N226" i="11"/>
  <c r="F226" i="11"/>
  <c r="T225" i="11"/>
  <c r="S225" i="11"/>
  <c r="O225" i="11"/>
  <c r="N225" i="11"/>
  <c r="F225" i="11"/>
  <c r="T224" i="11"/>
  <c r="S224" i="11"/>
  <c r="O224" i="11"/>
  <c r="N224" i="11"/>
  <c r="F224" i="11"/>
  <c r="T223" i="11"/>
  <c r="S223" i="11"/>
  <c r="O223" i="11"/>
  <c r="N223" i="11"/>
  <c r="F223" i="11"/>
  <c r="T222" i="11"/>
  <c r="S222" i="11"/>
  <c r="O222" i="11"/>
  <c r="N222" i="11"/>
  <c r="F222" i="11"/>
  <c r="T221" i="11"/>
  <c r="S221" i="11"/>
  <c r="O221" i="11"/>
  <c r="N221" i="11"/>
  <c r="F221" i="11"/>
  <c r="T220" i="11"/>
  <c r="S220" i="11"/>
  <c r="O220" i="11"/>
  <c r="N220" i="11"/>
  <c r="F220" i="11"/>
  <c r="T219" i="11"/>
  <c r="S219" i="11"/>
  <c r="O219" i="11"/>
  <c r="N219" i="11"/>
  <c r="F219" i="11"/>
  <c r="T218" i="11"/>
  <c r="S218" i="11"/>
  <c r="O218" i="11"/>
  <c r="N218" i="11"/>
  <c r="F218" i="11"/>
  <c r="T217" i="11"/>
  <c r="S217" i="11"/>
  <c r="O217" i="11"/>
  <c r="N217" i="11"/>
  <c r="F217" i="11"/>
  <c r="T216" i="11"/>
  <c r="S216" i="11"/>
  <c r="O216" i="11"/>
  <c r="N216" i="11"/>
  <c r="F216" i="11"/>
  <c r="T215" i="11"/>
  <c r="S215" i="11"/>
  <c r="O215" i="11"/>
  <c r="N215" i="11"/>
  <c r="F215" i="11"/>
  <c r="T214" i="11"/>
  <c r="S214" i="11"/>
  <c r="O214" i="11"/>
  <c r="N214" i="11"/>
  <c r="F214" i="11"/>
  <c r="T213" i="11"/>
  <c r="S213" i="11"/>
  <c r="O213" i="11"/>
  <c r="N213" i="11"/>
  <c r="F213" i="11"/>
  <c r="T212" i="11"/>
  <c r="S212" i="11"/>
  <c r="O212" i="11"/>
  <c r="N212" i="11"/>
  <c r="F212" i="11"/>
  <c r="T211" i="11"/>
  <c r="S211" i="11"/>
  <c r="O211" i="11"/>
  <c r="N211" i="11"/>
  <c r="F211" i="11"/>
  <c r="T210" i="11"/>
  <c r="S210" i="11"/>
  <c r="O210" i="11"/>
  <c r="N210" i="11"/>
  <c r="F210" i="11"/>
  <c r="T209" i="11"/>
  <c r="S209" i="11"/>
  <c r="O209" i="11"/>
  <c r="N209" i="11"/>
  <c r="F209" i="11"/>
  <c r="T208" i="11"/>
  <c r="S208" i="11"/>
  <c r="O208" i="11"/>
  <c r="N208" i="11"/>
  <c r="F208" i="11"/>
  <c r="T207" i="11"/>
  <c r="S207" i="11"/>
  <c r="O207" i="11"/>
  <c r="N207" i="11"/>
  <c r="F207" i="11"/>
  <c r="T206" i="11"/>
  <c r="S206" i="11"/>
  <c r="O206" i="11"/>
  <c r="N206" i="11"/>
  <c r="F206" i="11"/>
  <c r="T205" i="11"/>
  <c r="S205" i="11"/>
  <c r="O205" i="11"/>
  <c r="N205" i="11"/>
  <c r="F205" i="11"/>
  <c r="T204" i="11"/>
  <c r="S204" i="11"/>
  <c r="O204" i="11"/>
  <c r="N204" i="11"/>
  <c r="F204" i="11"/>
  <c r="T203" i="11"/>
  <c r="S203" i="11"/>
  <c r="O203" i="11"/>
  <c r="N203" i="11"/>
  <c r="F203" i="11"/>
  <c r="T202" i="11"/>
  <c r="S202" i="11"/>
  <c r="O202" i="11"/>
  <c r="N202" i="11"/>
  <c r="F202" i="11"/>
  <c r="T201" i="11"/>
  <c r="S201" i="11"/>
  <c r="O201" i="11"/>
  <c r="N201" i="11"/>
  <c r="F201" i="11"/>
  <c r="T200" i="11"/>
  <c r="S200" i="11"/>
  <c r="O200" i="11"/>
  <c r="N200" i="11"/>
  <c r="F200" i="11"/>
  <c r="T199" i="11"/>
  <c r="S199" i="11"/>
  <c r="O199" i="11"/>
  <c r="N199" i="11"/>
  <c r="F199" i="11"/>
  <c r="T198" i="11"/>
  <c r="S198" i="11"/>
  <c r="O198" i="11"/>
  <c r="N198" i="11"/>
  <c r="F198" i="11"/>
  <c r="T197" i="11"/>
  <c r="S197" i="11"/>
  <c r="O197" i="11"/>
  <c r="N197" i="11"/>
  <c r="F197" i="11"/>
  <c r="T196" i="11"/>
  <c r="S196" i="11"/>
  <c r="O196" i="11"/>
  <c r="N196" i="11"/>
  <c r="F196" i="11"/>
  <c r="T195" i="11"/>
  <c r="S195" i="11"/>
  <c r="O195" i="11"/>
  <c r="N195" i="11"/>
  <c r="F195" i="11"/>
  <c r="T194" i="11"/>
  <c r="S194" i="11"/>
  <c r="O194" i="11"/>
  <c r="N194" i="11"/>
  <c r="F194" i="11"/>
  <c r="T193" i="11"/>
  <c r="S193" i="11"/>
  <c r="O193" i="11"/>
  <c r="N193" i="11"/>
  <c r="F193" i="11"/>
  <c r="T192" i="11"/>
  <c r="S192" i="11"/>
  <c r="O192" i="11"/>
  <c r="N192" i="11"/>
  <c r="F192" i="11"/>
  <c r="T191" i="11"/>
  <c r="S191" i="11"/>
  <c r="O191" i="11"/>
  <c r="N191" i="11"/>
  <c r="F191" i="11"/>
  <c r="T190" i="11"/>
  <c r="S190" i="11"/>
  <c r="O190" i="11"/>
  <c r="N190" i="11"/>
  <c r="F190" i="11"/>
  <c r="T189" i="11"/>
  <c r="S189" i="11"/>
  <c r="O189" i="11"/>
  <c r="N189" i="11"/>
  <c r="F189" i="11"/>
  <c r="T188" i="11"/>
  <c r="S188" i="11"/>
  <c r="O188" i="11"/>
  <c r="N188" i="11"/>
  <c r="F188" i="11"/>
  <c r="T187" i="11"/>
  <c r="S187" i="11"/>
  <c r="O187" i="11"/>
  <c r="N187" i="11"/>
  <c r="F187" i="11"/>
  <c r="T186" i="11"/>
  <c r="S186" i="11"/>
  <c r="O186" i="11"/>
  <c r="N186" i="11"/>
  <c r="F186" i="11"/>
  <c r="T185" i="11"/>
  <c r="S185" i="11"/>
  <c r="O185" i="11"/>
  <c r="N185" i="11"/>
  <c r="F185" i="11"/>
  <c r="T184" i="11"/>
  <c r="S184" i="11"/>
  <c r="O184" i="11"/>
  <c r="N184" i="11"/>
  <c r="F184" i="11"/>
  <c r="T183" i="11"/>
  <c r="S183" i="11"/>
  <c r="O183" i="11"/>
  <c r="N183" i="11"/>
  <c r="F183" i="11"/>
  <c r="T182" i="11"/>
  <c r="S182" i="11"/>
  <c r="O182" i="11"/>
  <c r="N182" i="11"/>
  <c r="F182" i="11"/>
  <c r="T181" i="11"/>
  <c r="S181" i="11"/>
  <c r="O181" i="11"/>
  <c r="N181" i="11"/>
  <c r="F181" i="11"/>
  <c r="T180" i="11"/>
  <c r="S180" i="11"/>
  <c r="O180" i="11"/>
  <c r="N180" i="11"/>
  <c r="F180" i="11"/>
  <c r="T179" i="11"/>
  <c r="S179" i="11"/>
  <c r="O179" i="11"/>
  <c r="N179" i="11"/>
  <c r="F179" i="11"/>
  <c r="T178" i="11"/>
  <c r="S178" i="11"/>
  <c r="O178" i="11"/>
  <c r="N178" i="11"/>
  <c r="F178" i="11"/>
  <c r="T177" i="11"/>
  <c r="S177" i="11"/>
  <c r="O177" i="11"/>
  <c r="N177" i="11"/>
  <c r="F177" i="11"/>
  <c r="T176" i="11"/>
  <c r="S176" i="11"/>
  <c r="O176" i="11"/>
  <c r="N176" i="11"/>
  <c r="F176" i="11"/>
  <c r="T175" i="11"/>
  <c r="S175" i="11"/>
  <c r="O175" i="11"/>
  <c r="N175" i="11"/>
  <c r="F175" i="11"/>
  <c r="T174" i="11"/>
  <c r="S174" i="11"/>
  <c r="O174" i="11"/>
  <c r="N174" i="11"/>
  <c r="F174" i="11"/>
  <c r="T173" i="11"/>
  <c r="S173" i="11"/>
  <c r="O173" i="11"/>
  <c r="N173" i="11"/>
  <c r="F173" i="11"/>
  <c r="T172" i="11"/>
  <c r="S172" i="11"/>
  <c r="O172" i="11"/>
  <c r="N172" i="11"/>
  <c r="F172" i="11"/>
  <c r="T171" i="11"/>
  <c r="S171" i="11"/>
  <c r="O171" i="11"/>
  <c r="N171" i="11"/>
  <c r="F171" i="11"/>
  <c r="T170" i="11"/>
  <c r="S170" i="11"/>
  <c r="O170" i="11"/>
  <c r="N170" i="11"/>
  <c r="F170" i="11"/>
  <c r="T169" i="11"/>
  <c r="S169" i="11"/>
  <c r="O169" i="11"/>
  <c r="N169" i="11"/>
  <c r="F169" i="11"/>
  <c r="T168" i="11"/>
  <c r="S168" i="11"/>
  <c r="O168" i="11"/>
  <c r="N168" i="11"/>
  <c r="F168" i="11"/>
  <c r="T167" i="11"/>
  <c r="S167" i="11"/>
  <c r="O167" i="11"/>
  <c r="N167" i="11"/>
  <c r="F167" i="11"/>
  <c r="T166" i="11"/>
  <c r="S166" i="11"/>
  <c r="O166" i="11"/>
  <c r="N166" i="11"/>
  <c r="F166" i="11"/>
  <c r="T165" i="11"/>
  <c r="S165" i="11"/>
  <c r="O165" i="11"/>
  <c r="N165" i="11"/>
  <c r="F165" i="11"/>
  <c r="T164" i="11"/>
  <c r="S164" i="11"/>
  <c r="O164" i="11"/>
  <c r="N164" i="11"/>
  <c r="F164" i="11"/>
  <c r="T163" i="11"/>
  <c r="S163" i="11"/>
  <c r="O163" i="11"/>
  <c r="N163" i="11"/>
  <c r="F163" i="11"/>
  <c r="T162" i="11"/>
  <c r="S162" i="11"/>
  <c r="O162" i="11"/>
  <c r="N162" i="11"/>
  <c r="F162" i="11"/>
  <c r="T161" i="11"/>
  <c r="S161" i="11"/>
  <c r="O161" i="11"/>
  <c r="N161" i="11"/>
  <c r="F161" i="11"/>
  <c r="T160" i="11"/>
  <c r="S160" i="11"/>
  <c r="O160" i="11"/>
  <c r="N160" i="11"/>
  <c r="F160" i="11"/>
  <c r="T159" i="11"/>
  <c r="S159" i="11"/>
  <c r="O159" i="11"/>
  <c r="N159" i="11"/>
  <c r="F159" i="11"/>
  <c r="T158" i="11"/>
  <c r="S158" i="11"/>
  <c r="O158" i="11"/>
  <c r="N158" i="11"/>
  <c r="F158" i="11"/>
  <c r="T157" i="11"/>
  <c r="S157" i="11"/>
  <c r="O157" i="11"/>
  <c r="N157" i="11"/>
  <c r="F157" i="11"/>
  <c r="T156" i="11"/>
  <c r="S156" i="11"/>
  <c r="O156" i="11"/>
  <c r="N156" i="11"/>
  <c r="F156" i="11"/>
  <c r="T155" i="11"/>
  <c r="S155" i="11"/>
  <c r="O155" i="11"/>
  <c r="N155" i="11"/>
  <c r="F155" i="11"/>
  <c r="T154" i="11"/>
  <c r="S154" i="11"/>
  <c r="O154" i="11"/>
  <c r="N154" i="11"/>
  <c r="F154" i="11"/>
  <c r="T153" i="11"/>
  <c r="S153" i="11"/>
  <c r="O153" i="11"/>
  <c r="N153" i="11"/>
  <c r="F153" i="11"/>
  <c r="T152" i="11"/>
  <c r="S152" i="11"/>
  <c r="O152" i="11"/>
  <c r="N152" i="11"/>
  <c r="F152" i="11"/>
  <c r="T151" i="11"/>
  <c r="S151" i="11"/>
  <c r="O151" i="11"/>
  <c r="N151" i="11"/>
  <c r="F151" i="11"/>
  <c r="T150" i="11"/>
  <c r="S150" i="11"/>
  <c r="O150" i="11"/>
  <c r="N150" i="11"/>
  <c r="F150" i="11"/>
  <c r="T149" i="11"/>
  <c r="S149" i="11"/>
  <c r="O149" i="11"/>
  <c r="N149" i="11"/>
  <c r="F149" i="11"/>
  <c r="T148" i="11"/>
  <c r="S148" i="11"/>
  <c r="O148" i="11"/>
  <c r="N148" i="11"/>
  <c r="F148" i="11"/>
  <c r="T147" i="11"/>
  <c r="S147" i="11"/>
  <c r="O147" i="11"/>
  <c r="N147" i="11"/>
  <c r="F147" i="11"/>
  <c r="T146" i="11"/>
  <c r="S146" i="11"/>
  <c r="O146" i="11"/>
  <c r="N146" i="11"/>
  <c r="F146" i="11"/>
  <c r="T145" i="11"/>
  <c r="S145" i="11"/>
  <c r="O145" i="11"/>
  <c r="N145" i="11"/>
  <c r="F145" i="11"/>
  <c r="T144" i="11"/>
  <c r="S144" i="11"/>
  <c r="O144" i="11"/>
  <c r="N144" i="11"/>
  <c r="F144" i="11"/>
  <c r="T143" i="11"/>
  <c r="S143" i="11"/>
  <c r="O143" i="11"/>
  <c r="N143" i="11"/>
  <c r="F143" i="11"/>
  <c r="T142" i="11"/>
  <c r="S142" i="11"/>
  <c r="O142" i="11"/>
  <c r="N142" i="11"/>
  <c r="F142" i="11"/>
  <c r="T141" i="11"/>
  <c r="S141" i="11"/>
  <c r="O141" i="11"/>
  <c r="N141" i="11"/>
  <c r="F141" i="11"/>
  <c r="T140" i="11"/>
  <c r="S140" i="11"/>
  <c r="O140" i="11"/>
  <c r="N140" i="11"/>
  <c r="F140" i="11"/>
  <c r="T139" i="11"/>
  <c r="S139" i="11"/>
  <c r="O139" i="11"/>
  <c r="N139" i="11"/>
  <c r="F139" i="11"/>
  <c r="T138" i="11"/>
  <c r="S138" i="11"/>
  <c r="O138" i="11"/>
  <c r="N138" i="11"/>
  <c r="F138" i="11"/>
  <c r="T137" i="11"/>
  <c r="S137" i="11"/>
  <c r="O137" i="11"/>
  <c r="N137" i="11"/>
  <c r="F137" i="11"/>
  <c r="T136" i="11"/>
  <c r="S136" i="11"/>
  <c r="O136" i="11"/>
  <c r="N136" i="11"/>
  <c r="F136" i="11"/>
  <c r="T135" i="11"/>
  <c r="S135" i="11"/>
  <c r="O135" i="11"/>
  <c r="N135" i="11"/>
  <c r="F135" i="11"/>
  <c r="T134" i="11"/>
  <c r="S134" i="11"/>
  <c r="O134" i="11"/>
  <c r="N134" i="11"/>
  <c r="F134" i="11"/>
  <c r="T133" i="11"/>
  <c r="S133" i="11"/>
  <c r="O133" i="11"/>
  <c r="N133" i="11"/>
  <c r="F133" i="11"/>
  <c r="T132" i="11"/>
  <c r="S132" i="11"/>
  <c r="O132" i="11"/>
  <c r="N132" i="11"/>
  <c r="F132" i="11"/>
  <c r="T131" i="11"/>
  <c r="S131" i="11"/>
  <c r="O131" i="11"/>
  <c r="N131" i="11"/>
  <c r="F131" i="11"/>
  <c r="T130" i="11"/>
  <c r="S130" i="11"/>
  <c r="O130" i="11"/>
  <c r="N130" i="11"/>
  <c r="F130" i="11"/>
  <c r="T129" i="11"/>
  <c r="S129" i="11"/>
  <c r="O129" i="11"/>
  <c r="N129" i="11"/>
  <c r="F129" i="11"/>
  <c r="T128" i="11"/>
  <c r="S128" i="11"/>
  <c r="O128" i="11"/>
  <c r="N128" i="11"/>
  <c r="F128" i="11"/>
  <c r="T127" i="11"/>
  <c r="S127" i="11"/>
  <c r="O127" i="11"/>
  <c r="N127" i="11"/>
  <c r="F127" i="11"/>
  <c r="T126" i="11"/>
  <c r="S126" i="11"/>
  <c r="O126" i="11"/>
  <c r="N126" i="11"/>
  <c r="F126" i="11"/>
  <c r="T125" i="11"/>
  <c r="S125" i="11"/>
  <c r="O125" i="11"/>
  <c r="N125" i="11"/>
  <c r="F125" i="11"/>
  <c r="T124" i="11"/>
  <c r="S124" i="11"/>
  <c r="O124" i="11"/>
  <c r="N124" i="11"/>
  <c r="F124" i="11"/>
  <c r="T123" i="11"/>
  <c r="S123" i="11"/>
  <c r="O123" i="11"/>
  <c r="N123" i="11"/>
  <c r="F123" i="11"/>
  <c r="T122" i="11"/>
  <c r="S122" i="11"/>
  <c r="O122" i="11"/>
  <c r="N122" i="11"/>
  <c r="F122" i="11"/>
  <c r="T121" i="11"/>
  <c r="S121" i="11"/>
  <c r="O121" i="11"/>
  <c r="N121" i="11"/>
  <c r="F121" i="11"/>
  <c r="T120" i="11"/>
  <c r="S120" i="11"/>
  <c r="O120" i="11"/>
  <c r="N120" i="11"/>
  <c r="F120" i="11"/>
  <c r="T119" i="11"/>
  <c r="S119" i="11"/>
  <c r="O119" i="11"/>
  <c r="N119" i="11"/>
  <c r="F119" i="11"/>
  <c r="T118" i="11"/>
  <c r="S118" i="11"/>
  <c r="O118" i="11"/>
  <c r="N118" i="11"/>
  <c r="F118" i="11"/>
  <c r="T117" i="11"/>
  <c r="S117" i="11"/>
  <c r="O117" i="11"/>
  <c r="N117" i="11"/>
  <c r="F117" i="11"/>
  <c r="T116" i="11"/>
  <c r="S116" i="11"/>
  <c r="O116" i="11"/>
  <c r="N116" i="11"/>
  <c r="F116" i="11"/>
  <c r="T115" i="11"/>
  <c r="S115" i="11"/>
  <c r="O115" i="11"/>
  <c r="N115" i="11"/>
  <c r="F115" i="11"/>
  <c r="T114" i="11"/>
  <c r="S114" i="11"/>
  <c r="O114" i="11"/>
  <c r="N114" i="11"/>
  <c r="F114" i="11"/>
  <c r="T113" i="11"/>
  <c r="S113" i="11"/>
  <c r="O113" i="11"/>
  <c r="N113" i="11"/>
  <c r="F113" i="11"/>
  <c r="T112" i="11"/>
  <c r="S112" i="11"/>
  <c r="O112" i="11"/>
  <c r="N112" i="11"/>
  <c r="F112" i="11"/>
  <c r="T111" i="11"/>
  <c r="S111" i="11"/>
  <c r="O111" i="11"/>
  <c r="N111" i="11"/>
  <c r="F111" i="11"/>
  <c r="T110" i="11"/>
  <c r="S110" i="11"/>
  <c r="O110" i="11"/>
  <c r="N110" i="11"/>
  <c r="F110" i="11"/>
  <c r="T109" i="11"/>
  <c r="S109" i="11"/>
  <c r="O109" i="11"/>
  <c r="N109" i="11"/>
  <c r="F109" i="11"/>
  <c r="T108" i="11"/>
  <c r="S108" i="11"/>
  <c r="O108" i="11"/>
  <c r="N108" i="11"/>
  <c r="F108" i="11"/>
  <c r="T107" i="11"/>
  <c r="S107" i="11"/>
  <c r="O107" i="11"/>
  <c r="N107" i="11"/>
  <c r="F107" i="11"/>
  <c r="T106" i="11"/>
  <c r="S106" i="11"/>
  <c r="O106" i="11"/>
  <c r="N106" i="11"/>
  <c r="F106" i="11"/>
  <c r="T105" i="11"/>
  <c r="S105" i="11"/>
  <c r="O105" i="11"/>
  <c r="N105" i="11"/>
  <c r="F105" i="11"/>
  <c r="T104" i="11"/>
  <c r="S104" i="11"/>
  <c r="O104" i="11"/>
  <c r="N104" i="11"/>
  <c r="F104" i="11"/>
  <c r="T103" i="11"/>
  <c r="S103" i="11"/>
  <c r="O103" i="11"/>
  <c r="N103" i="11"/>
  <c r="F103" i="11"/>
  <c r="T102" i="11"/>
  <c r="S102" i="11"/>
  <c r="O102" i="11"/>
  <c r="N102" i="11"/>
  <c r="F102" i="11"/>
  <c r="T101" i="11"/>
  <c r="S101" i="11"/>
  <c r="O101" i="11"/>
  <c r="N101" i="11"/>
  <c r="F101" i="11"/>
  <c r="T100" i="11"/>
  <c r="S100" i="11"/>
  <c r="O100" i="11"/>
  <c r="N100" i="11"/>
  <c r="F100" i="11"/>
  <c r="T99" i="11"/>
  <c r="S99" i="11"/>
  <c r="O99" i="11"/>
  <c r="N99" i="11"/>
  <c r="F99" i="11"/>
  <c r="T98" i="11"/>
  <c r="S98" i="11"/>
  <c r="O98" i="11"/>
  <c r="N98" i="11"/>
  <c r="F98" i="11"/>
  <c r="T97" i="11"/>
  <c r="S97" i="11"/>
  <c r="O97" i="11"/>
  <c r="N97" i="11"/>
  <c r="F97" i="11"/>
  <c r="T96" i="11"/>
  <c r="S96" i="11"/>
  <c r="O96" i="11"/>
  <c r="N96" i="11"/>
  <c r="F96" i="11"/>
  <c r="T95" i="11"/>
  <c r="S95" i="11"/>
  <c r="O95" i="11"/>
  <c r="N95" i="11"/>
  <c r="F95" i="11"/>
  <c r="T94" i="11"/>
  <c r="S94" i="11"/>
  <c r="O94" i="11"/>
  <c r="N94" i="11"/>
  <c r="F94" i="11"/>
  <c r="T93" i="11"/>
  <c r="S93" i="11"/>
  <c r="O93" i="11"/>
  <c r="N93" i="11"/>
  <c r="F93" i="11"/>
  <c r="T92" i="11"/>
  <c r="S92" i="11"/>
  <c r="O92" i="11"/>
  <c r="N92" i="11"/>
  <c r="F92" i="11"/>
  <c r="T91" i="11"/>
  <c r="S91" i="11"/>
  <c r="O91" i="11"/>
  <c r="N91" i="11"/>
  <c r="F91" i="11"/>
  <c r="T90" i="11"/>
  <c r="S90" i="11"/>
  <c r="O90" i="11"/>
  <c r="N90" i="11"/>
  <c r="F90" i="11"/>
  <c r="T89" i="11"/>
  <c r="S89" i="11"/>
  <c r="O89" i="11"/>
  <c r="N89" i="11"/>
  <c r="F89" i="11"/>
  <c r="T88" i="11"/>
  <c r="S88" i="11"/>
  <c r="O88" i="11"/>
  <c r="N88" i="11"/>
  <c r="F88" i="11"/>
  <c r="T87" i="11"/>
  <c r="S87" i="11"/>
  <c r="O87" i="11"/>
  <c r="N87" i="11"/>
  <c r="F87" i="11"/>
  <c r="T86" i="11"/>
  <c r="S86" i="11"/>
  <c r="O86" i="11"/>
  <c r="N86" i="11"/>
  <c r="F86" i="11"/>
  <c r="T85" i="11"/>
  <c r="S85" i="11"/>
  <c r="O85" i="11"/>
  <c r="N85" i="11"/>
  <c r="F85" i="11"/>
  <c r="T84" i="11"/>
  <c r="S84" i="11"/>
  <c r="O84" i="11"/>
  <c r="N84" i="11"/>
  <c r="F84" i="11"/>
  <c r="T83" i="11"/>
  <c r="S83" i="11"/>
  <c r="O83" i="11"/>
  <c r="N83" i="11"/>
  <c r="F83" i="11"/>
  <c r="T82" i="11"/>
  <c r="S82" i="11"/>
  <c r="O82" i="11"/>
  <c r="N82" i="11"/>
  <c r="F82" i="11"/>
  <c r="T81" i="11"/>
  <c r="S81" i="11"/>
  <c r="O81" i="11"/>
  <c r="N81" i="11"/>
  <c r="F81" i="11"/>
  <c r="T80" i="11"/>
  <c r="S80" i="11"/>
  <c r="O80" i="11"/>
  <c r="N80" i="11"/>
  <c r="F80" i="11"/>
  <c r="T79" i="11"/>
  <c r="S79" i="11"/>
  <c r="O79" i="11"/>
  <c r="N79" i="11"/>
  <c r="F79" i="11"/>
  <c r="T78" i="11"/>
  <c r="S78" i="11"/>
  <c r="O78" i="11"/>
  <c r="N78" i="11"/>
  <c r="F78" i="11"/>
  <c r="T77" i="11"/>
  <c r="S77" i="11"/>
  <c r="O77" i="11"/>
  <c r="N77" i="11"/>
  <c r="F77" i="11"/>
  <c r="T76" i="11"/>
  <c r="S76" i="11"/>
  <c r="O76" i="11"/>
  <c r="N76" i="11"/>
  <c r="F76" i="11"/>
  <c r="T75" i="11"/>
  <c r="S75" i="11"/>
  <c r="O75" i="11"/>
  <c r="N75" i="11"/>
  <c r="F75" i="11"/>
  <c r="T74" i="11"/>
  <c r="S74" i="11"/>
  <c r="O74" i="11"/>
  <c r="N74" i="11"/>
  <c r="F74" i="11"/>
  <c r="T73" i="11"/>
  <c r="S73" i="11"/>
  <c r="O73" i="11"/>
  <c r="N73" i="11"/>
  <c r="F73" i="11"/>
  <c r="T72" i="11"/>
  <c r="S72" i="11"/>
  <c r="O72" i="11"/>
  <c r="N72" i="11"/>
  <c r="F72" i="11"/>
  <c r="T71" i="11"/>
  <c r="S71" i="11"/>
  <c r="O71" i="11"/>
  <c r="N71" i="11"/>
  <c r="F71" i="11"/>
  <c r="T70" i="11"/>
  <c r="S70" i="11"/>
  <c r="O70" i="11"/>
  <c r="N70" i="11"/>
  <c r="F70" i="11"/>
  <c r="T69" i="11"/>
  <c r="S69" i="11"/>
  <c r="O69" i="11"/>
  <c r="N69" i="11"/>
  <c r="F69" i="11"/>
  <c r="T68" i="11"/>
  <c r="S68" i="11"/>
  <c r="O68" i="11"/>
  <c r="N68" i="11"/>
  <c r="F68" i="11"/>
  <c r="T67" i="11"/>
  <c r="S67" i="11"/>
  <c r="O67" i="11"/>
  <c r="N67" i="11"/>
  <c r="F67" i="11"/>
  <c r="T66" i="11"/>
  <c r="S66" i="11"/>
  <c r="O66" i="11"/>
  <c r="N66" i="11"/>
  <c r="F66" i="11"/>
  <c r="T65" i="11"/>
  <c r="S65" i="11"/>
  <c r="O65" i="11"/>
  <c r="N65" i="11"/>
  <c r="F65" i="11"/>
  <c r="T64" i="11"/>
  <c r="S64" i="11"/>
  <c r="O64" i="11"/>
  <c r="N64" i="11"/>
  <c r="F64" i="11"/>
  <c r="T63" i="11"/>
  <c r="S63" i="11"/>
  <c r="O63" i="11"/>
  <c r="N63" i="11"/>
  <c r="F63" i="11"/>
  <c r="T62" i="11"/>
  <c r="S62" i="11"/>
  <c r="O62" i="11"/>
  <c r="N62" i="11"/>
  <c r="F62" i="11"/>
  <c r="T61" i="11"/>
  <c r="S61" i="11"/>
  <c r="O61" i="11"/>
  <c r="N61" i="11"/>
  <c r="F61" i="11"/>
  <c r="T60" i="11"/>
  <c r="S60" i="11"/>
  <c r="O60" i="11"/>
  <c r="N60" i="11"/>
  <c r="F60" i="11"/>
  <c r="T59" i="11"/>
  <c r="S59" i="11"/>
  <c r="O59" i="11"/>
  <c r="N59" i="11"/>
  <c r="F59" i="11"/>
  <c r="T58" i="11"/>
  <c r="S58" i="11"/>
  <c r="O58" i="11"/>
  <c r="N58" i="11"/>
  <c r="F58" i="11"/>
  <c r="T57" i="11"/>
  <c r="S57" i="11"/>
  <c r="O57" i="11"/>
  <c r="N57" i="11"/>
  <c r="F57" i="11"/>
  <c r="T56" i="11"/>
  <c r="S56" i="11"/>
  <c r="O56" i="11"/>
  <c r="N56" i="11"/>
  <c r="F56" i="11"/>
  <c r="T55" i="11"/>
  <c r="S55" i="11"/>
  <c r="O55" i="11"/>
  <c r="N55" i="11"/>
  <c r="F55" i="11"/>
  <c r="T54" i="11"/>
  <c r="S54" i="11"/>
  <c r="O54" i="11"/>
  <c r="N54" i="11"/>
  <c r="F54" i="11"/>
  <c r="T53" i="11"/>
  <c r="S53" i="11"/>
  <c r="O53" i="11"/>
  <c r="N53" i="11"/>
  <c r="F53" i="11"/>
  <c r="T52" i="11"/>
  <c r="S52" i="11"/>
  <c r="O52" i="11"/>
  <c r="N52" i="11"/>
  <c r="F52" i="11"/>
  <c r="T51" i="11"/>
  <c r="S51" i="11"/>
  <c r="O51" i="11"/>
  <c r="N51" i="11"/>
  <c r="F51" i="11"/>
  <c r="T50" i="11"/>
  <c r="S50" i="11"/>
  <c r="O50" i="11"/>
  <c r="N50" i="11"/>
  <c r="F50" i="11"/>
  <c r="T49" i="11"/>
  <c r="S49" i="11"/>
  <c r="O49" i="11"/>
  <c r="N49" i="11"/>
  <c r="F49" i="11"/>
  <c r="T48" i="11"/>
  <c r="S48" i="11"/>
  <c r="O48" i="11"/>
  <c r="N48" i="11"/>
  <c r="F48" i="11"/>
  <c r="T47" i="11"/>
  <c r="S47" i="11"/>
  <c r="O47" i="11"/>
  <c r="N47" i="11"/>
  <c r="F47" i="11"/>
  <c r="T46" i="11"/>
  <c r="S46" i="11"/>
  <c r="O46" i="11"/>
  <c r="N46" i="11"/>
  <c r="F46" i="11"/>
  <c r="T45" i="11"/>
  <c r="S45" i="11"/>
  <c r="O45" i="11"/>
  <c r="N45" i="11"/>
  <c r="F45" i="11"/>
  <c r="T44" i="11"/>
  <c r="S44" i="11"/>
  <c r="O44" i="11"/>
  <c r="N44" i="11"/>
  <c r="F44" i="11"/>
  <c r="T43" i="11"/>
  <c r="S43" i="11"/>
  <c r="O43" i="11"/>
  <c r="N43" i="11"/>
  <c r="F43" i="11"/>
  <c r="T42" i="11"/>
  <c r="S42" i="11"/>
  <c r="O42" i="11"/>
  <c r="N42" i="11"/>
  <c r="F42" i="11"/>
  <c r="T41" i="11"/>
  <c r="S41" i="11"/>
  <c r="O41" i="11"/>
  <c r="N41" i="11"/>
  <c r="F41" i="11"/>
  <c r="T40" i="11"/>
  <c r="S40" i="11"/>
  <c r="O40" i="11"/>
  <c r="N40" i="11"/>
  <c r="F40" i="11"/>
  <c r="T39" i="11"/>
  <c r="S39" i="11"/>
  <c r="O39" i="11"/>
  <c r="N39" i="11"/>
  <c r="F39" i="11"/>
  <c r="T38" i="11"/>
  <c r="S38" i="11"/>
  <c r="O38" i="11"/>
  <c r="N38" i="11"/>
  <c r="F38" i="11"/>
  <c r="T37" i="11"/>
  <c r="S37" i="11"/>
  <c r="O37" i="11"/>
  <c r="N37" i="11"/>
  <c r="F37" i="11"/>
  <c r="T36" i="11"/>
  <c r="S36" i="11"/>
  <c r="O36" i="11"/>
  <c r="N36" i="11"/>
  <c r="F36" i="11"/>
  <c r="T35" i="11"/>
  <c r="S35" i="11"/>
  <c r="O35" i="11"/>
  <c r="N35" i="11"/>
  <c r="F35" i="11"/>
  <c r="T34" i="11"/>
  <c r="S34" i="11"/>
  <c r="O34" i="11"/>
  <c r="N34" i="11"/>
  <c r="F34" i="11"/>
  <c r="T33" i="11"/>
  <c r="S33" i="11"/>
  <c r="O33" i="11"/>
  <c r="N33" i="11"/>
  <c r="F33" i="11"/>
  <c r="T32" i="11"/>
  <c r="S32" i="11"/>
  <c r="O32" i="11"/>
  <c r="N32" i="11"/>
  <c r="F32" i="11"/>
  <c r="T31" i="11"/>
  <c r="S31" i="11"/>
  <c r="O31" i="11"/>
  <c r="N31" i="11"/>
  <c r="F31" i="11"/>
  <c r="T30" i="11"/>
  <c r="S30" i="11"/>
  <c r="O30" i="11"/>
  <c r="N30" i="11"/>
  <c r="F30" i="11"/>
  <c r="T29" i="11"/>
  <c r="S29" i="11"/>
  <c r="O29" i="11"/>
  <c r="N29" i="11"/>
  <c r="F29" i="11"/>
  <c r="T28" i="11"/>
  <c r="S28" i="11"/>
  <c r="O28" i="11"/>
  <c r="N28" i="11"/>
  <c r="F28" i="11"/>
  <c r="T27" i="11"/>
  <c r="S27" i="11"/>
  <c r="O27" i="11"/>
  <c r="N27" i="11"/>
  <c r="F27" i="11"/>
  <c r="T26" i="11"/>
  <c r="S26" i="11"/>
  <c r="O26" i="11"/>
  <c r="N26" i="11"/>
  <c r="F26" i="11"/>
  <c r="T25" i="11"/>
  <c r="S25" i="11"/>
  <c r="O25" i="11"/>
  <c r="N25" i="11"/>
  <c r="F25" i="11"/>
  <c r="T24" i="11"/>
  <c r="S24" i="11"/>
  <c r="O24" i="11"/>
  <c r="N24" i="11"/>
  <c r="F24" i="11"/>
  <c r="T23" i="11"/>
  <c r="S23" i="11"/>
  <c r="O23" i="11"/>
  <c r="N23" i="11"/>
  <c r="F23" i="11"/>
  <c r="T22" i="11"/>
  <c r="S22" i="11"/>
  <c r="O22" i="11"/>
  <c r="N22" i="11"/>
  <c r="F22" i="11"/>
  <c r="T21" i="11"/>
  <c r="S21" i="11"/>
  <c r="O21" i="11"/>
  <c r="N21" i="11"/>
  <c r="F21" i="11"/>
  <c r="T20" i="11"/>
  <c r="S20" i="11"/>
  <c r="O20" i="11"/>
  <c r="N20" i="11"/>
  <c r="F20" i="11"/>
  <c r="T19" i="11"/>
  <c r="S19" i="11"/>
  <c r="O19" i="11"/>
  <c r="N19" i="11"/>
  <c r="F19" i="11"/>
  <c r="T18" i="11"/>
  <c r="S18" i="11"/>
  <c r="O18" i="11"/>
  <c r="N18" i="11"/>
  <c r="F18" i="11"/>
  <c r="T17" i="11"/>
  <c r="S17" i="11"/>
  <c r="O17" i="11"/>
  <c r="N17" i="11"/>
  <c r="F17" i="11"/>
  <c r="T16" i="11"/>
  <c r="S16" i="11"/>
  <c r="O16" i="11"/>
  <c r="N16" i="11"/>
  <c r="F16" i="11"/>
  <c r="T15" i="11"/>
  <c r="S15" i="11"/>
  <c r="O15" i="11"/>
  <c r="N15" i="11"/>
  <c r="F15" i="11"/>
  <c r="T14" i="11"/>
  <c r="S14" i="11"/>
  <c r="O14" i="11"/>
  <c r="N14" i="11"/>
  <c r="F14" i="11"/>
  <c r="T13" i="11"/>
  <c r="S13" i="11"/>
  <c r="O13" i="11"/>
  <c r="N13" i="11"/>
  <c r="F13" i="11"/>
  <c r="T12" i="11"/>
  <c r="S12" i="11"/>
  <c r="O12" i="11"/>
  <c r="N12" i="11"/>
  <c r="F12" i="11"/>
  <c r="T11" i="11"/>
  <c r="S11" i="11"/>
  <c r="O11" i="11"/>
  <c r="N11" i="11"/>
  <c r="F11" i="11"/>
  <c r="T10" i="11"/>
  <c r="S10" i="11"/>
  <c r="O10" i="11"/>
  <c r="N10" i="11"/>
  <c r="F10" i="11"/>
  <c r="T9" i="11"/>
  <c r="S9" i="11"/>
  <c r="O9" i="11"/>
  <c r="N9" i="11"/>
  <c r="F9" i="11"/>
  <c r="T8" i="11"/>
  <c r="S8" i="11"/>
  <c r="O8" i="11"/>
  <c r="N8" i="11"/>
  <c r="F8" i="11"/>
  <c r="T7" i="11"/>
  <c r="S7" i="11"/>
  <c r="O7" i="11"/>
  <c r="N7" i="11"/>
  <c r="F7" i="11"/>
  <c r="T6" i="11"/>
  <c r="S6" i="11"/>
  <c r="O6" i="11"/>
  <c r="N6" i="11"/>
  <c r="F6" i="11"/>
  <c r="T5" i="11"/>
  <c r="S5" i="11"/>
  <c r="O5" i="11"/>
  <c r="N5" i="11"/>
  <c r="F5" i="11"/>
  <c r="T4" i="11"/>
  <c r="S4" i="11"/>
  <c r="O4" i="11"/>
  <c r="N4" i="11"/>
  <c r="F4" i="11"/>
  <c r="T3" i="11"/>
  <c r="S3" i="11"/>
  <c r="O3" i="11"/>
  <c r="N3" i="11"/>
  <c r="F3" i="11"/>
  <c r="T2" i="11"/>
  <c r="S2" i="11"/>
  <c r="O2" i="11"/>
  <c r="N2" i="11"/>
  <c r="F2" i="1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2" i="1"/>
  <c r="I2" i="1" s="1"/>
  <c r="E2" i="17" l="1"/>
</calcChain>
</file>

<file path=xl/sharedStrings.xml><?xml version="1.0" encoding="utf-8"?>
<sst xmlns="http://schemas.openxmlformats.org/spreadsheetml/2006/main" count="13078" uniqueCount="2115">
  <si>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</si>
  <si>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</si>
  <si>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</si>
  <si>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</si>
  <si>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</si>
  <si>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</si>
  <si>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</si>
  <si>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</si>
  <si>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</si>
  <si>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</si>
  <si>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</si>
  <si>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</si>
  <si>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</si>
  <si>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</si>
  <si>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</si>
  <si>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</si>
  <si>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</si>
  <si>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</si>
  <si>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</si>
  <si>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</si>
  <si>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</si>
  <si>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</si>
  <si>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</si>
  <si>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</si>
  <si>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</si>
  <si>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</si>
  <si>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</si>
  <si>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</si>
  <si>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</si>
  <si>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</si>
  <si>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</si>
  <si>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</si>
  <si>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</si>
  <si>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</si>
  <si>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</si>
  <si>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</si>
  <si>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</si>
  <si>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</si>
  <si>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</si>
  <si>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</si>
  <si>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</si>
  <si>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</si>
  <si>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</si>
  <si>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</si>
  <si>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</si>
  <si>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</si>
  <si>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</si>
  <si>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</si>
  <si>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</si>
  <si>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</si>
  <si>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</si>
  <si>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</si>
  <si>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</si>
  <si>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</si>
  <si>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</si>
  <si>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</si>
  <si>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</si>
  <si>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</si>
  <si>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</si>
  <si>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</si>
  <si>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</si>
  <si>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</si>
  <si>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</si>
  <si>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</si>
  <si>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</si>
  <si>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</si>
  <si>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</si>
  <si>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</si>
  <si>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</si>
  <si>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</si>
  <si>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</si>
  <si>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</si>
  <si>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</si>
  <si>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</si>
  <si>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</si>
  <si>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</si>
  <si>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</si>
  <si>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</si>
  <si>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</si>
  <si>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</si>
  <si>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</si>
  <si>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</si>
  <si>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</si>
  <si>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</si>
  <si>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</si>
  <si>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</si>
  <si>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</si>
  <si>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</si>
  <si>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</si>
  <si>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</si>
  <si>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</si>
  <si>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</si>
  <si>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</si>
  <si>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</si>
  <si>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</si>
  <si>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</si>
  <si>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</si>
  <si>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</si>
  <si>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</si>
  <si>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</si>
  <si>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</si>
  <si>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</si>
  <si>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</si>
  <si>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</si>
  <si>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</si>
  <si>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</si>
  <si>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</si>
  <si>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</si>
  <si>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</si>
  <si>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</si>
  <si>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</si>
  <si>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</si>
  <si>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</si>
  <si>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</si>
  <si>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</si>
  <si>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</si>
  <si>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</si>
  <si>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</si>
  <si>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</si>
  <si>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</si>
  <si>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</si>
  <si>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</si>
  <si>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</si>
  <si>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</si>
  <si>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</si>
  <si>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</si>
  <si>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</si>
  <si>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</si>
  <si>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</si>
  <si>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</si>
  <si>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</si>
  <si>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</si>
  <si>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</si>
  <si>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</si>
  <si>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</si>
  <si>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</si>
  <si>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</si>
  <si>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</si>
  <si>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</si>
  <si>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</si>
  <si>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</si>
  <si>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</si>
  <si>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</si>
  <si>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</si>
  <si>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</si>
  <si>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</si>
  <si>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</si>
  <si>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</si>
  <si>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</si>
  <si>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</si>
  <si>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</si>
  <si>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</si>
  <si>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</si>
  <si>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</si>
  <si>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</si>
  <si>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</si>
  <si>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</si>
  <si>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</si>
  <si>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</si>
  <si>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</si>
  <si>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</si>
  <si>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</si>
  <si>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</si>
  <si>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</si>
  <si>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</si>
  <si>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</si>
  <si>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</si>
  <si>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</si>
  <si>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</si>
  <si>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</si>
  <si>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</si>
  <si>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</si>
  <si>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</si>
  <si>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</si>
  <si>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</si>
  <si>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</si>
  <si>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</si>
  <si>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</si>
  <si>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</si>
  <si>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</si>
  <si>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</si>
  <si>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</si>
  <si>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</si>
  <si>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</si>
  <si>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</si>
  <si>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</si>
  <si>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</si>
  <si>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</si>
  <si>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</si>
  <si>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</si>
  <si>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</si>
  <si>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</si>
  <si>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</si>
  <si>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</si>
  <si>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</si>
  <si>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</si>
  <si>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</si>
  <si>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</si>
  <si>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</si>
  <si>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</si>
  <si>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</si>
  <si>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</si>
  <si>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</si>
  <si>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</si>
  <si>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</si>
  <si>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</si>
  <si>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</si>
  <si>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</si>
  <si>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</si>
  <si>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</si>
  <si>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</si>
  <si>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</si>
  <si>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</si>
  <si>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</si>
  <si>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</si>
  <si>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</si>
  <si>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</si>
  <si>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</si>
  <si>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</si>
  <si>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</si>
  <si>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</si>
  <si>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</si>
  <si>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</si>
  <si>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</si>
  <si>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</si>
  <si>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</si>
  <si>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</si>
  <si>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</si>
  <si>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</si>
  <si>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</si>
  <si>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</si>
  <si>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</si>
  <si>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</si>
  <si>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</si>
  <si>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</si>
  <si>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</si>
  <si>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</si>
  <si>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</si>
  <si>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</si>
  <si>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</si>
  <si>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</si>
  <si>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</si>
  <si>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</si>
  <si>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</si>
  <si>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</si>
  <si>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</si>
  <si>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</si>
  <si>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</si>
  <si>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</si>
  <si>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</si>
  <si>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</si>
  <si>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</si>
  <si>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</si>
  <si>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</si>
  <si>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</si>
  <si>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</si>
  <si>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</si>
  <si>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</si>
  <si>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</si>
  <si>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</si>
  <si>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</si>
  <si>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</si>
  <si>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</si>
  <si>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</si>
  <si>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</si>
  <si>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</si>
  <si>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</si>
  <si>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</si>
  <si>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</si>
  <si>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</si>
  <si>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</si>
  <si>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</si>
  <si>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</si>
  <si>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</si>
  <si>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</si>
  <si>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</si>
  <si>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</si>
  <si>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</si>
  <si>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</si>
  <si>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</si>
  <si>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</si>
  <si>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</si>
  <si>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</si>
  <si>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</si>
  <si>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</si>
  <si>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</si>
  <si>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</si>
  <si>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</si>
  <si>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</si>
  <si>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</si>
  <si>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</si>
  <si>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</si>
  <si>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</si>
  <si>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</si>
  <si>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</si>
  <si>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</si>
  <si>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</si>
  <si>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</si>
  <si>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</si>
  <si>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</si>
  <si>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</si>
  <si>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</si>
  <si>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</si>
  <si>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</si>
  <si>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</si>
  <si>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</si>
  <si>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</si>
  <si>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</si>
  <si>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</si>
  <si>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</si>
  <si>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</si>
  <si>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</si>
  <si>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</si>
  <si>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</si>
  <si>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</si>
  <si>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</si>
  <si>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</si>
  <si>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</si>
  <si>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</si>
  <si>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</si>
  <si>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</si>
  <si>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</si>
  <si>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</si>
  <si>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</si>
  <si>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</si>
  <si>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</si>
  <si>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</si>
  <si>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</si>
  <si>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</si>
  <si>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</si>
  <si>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</si>
  <si>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</si>
  <si>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</si>
  <si>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</si>
  <si>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</si>
  <si>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</si>
  <si>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</si>
  <si>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</si>
  <si>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</si>
  <si>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</si>
  <si>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</si>
  <si>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</si>
  <si>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</si>
  <si>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</si>
  <si>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</si>
  <si>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</si>
  <si>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</si>
  <si>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</si>
  <si>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</si>
  <si>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</si>
  <si>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</si>
  <si>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</si>
  <si>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</si>
  <si>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</si>
  <si>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</si>
  <si>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</si>
  <si>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</si>
  <si>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</si>
  <si>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</si>
  <si>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</si>
  <si>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</si>
  <si>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</si>
  <si>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</si>
  <si>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</si>
  <si>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</si>
  <si>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</si>
  <si>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</si>
  <si>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</si>
  <si>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</si>
  <si>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</si>
  <si>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</si>
  <si>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</si>
  <si>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</si>
  <si>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</si>
  <si>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</si>
  <si>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</si>
  <si>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</si>
  <si>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</si>
  <si>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</si>
  <si>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</si>
  <si>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</si>
  <si>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</si>
  <si>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</si>
  <si>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</si>
  <si>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</si>
  <si>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</si>
  <si>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</si>
  <si>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</si>
  <si>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</si>
  <si>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</si>
  <si>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</si>
  <si>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</si>
  <si>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</si>
  <si>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</si>
  <si>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</si>
  <si>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</si>
  <si>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</si>
  <si>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</si>
  <si>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</si>
  <si>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</si>
  <si>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</si>
  <si>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</si>
  <si>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</si>
  <si>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</si>
  <si>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</si>
  <si>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</si>
  <si>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</si>
  <si>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</si>
  <si>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</si>
  <si>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</si>
  <si>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</si>
  <si>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</si>
  <si>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</si>
  <si>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</si>
  <si>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</si>
  <si>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</si>
  <si>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</si>
  <si>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</si>
  <si>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</si>
  <si>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</si>
  <si>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</si>
  <si>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</si>
  <si>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</si>
  <si>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</si>
  <si>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</si>
  <si>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</si>
  <si>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</si>
  <si>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</si>
  <si>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</si>
  <si>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</si>
  <si>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</si>
  <si>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</si>
  <si>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</si>
  <si>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</si>
  <si>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</si>
  <si>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</si>
  <si>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</si>
  <si>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</si>
  <si>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</si>
  <si>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</si>
  <si>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</si>
  <si>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</si>
  <si>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</si>
  <si>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</si>
  <si>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</si>
  <si>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</si>
  <si>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</si>
  <si>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</si>
  <si>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</si>
  <si>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</si>
  <si>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</si>
  <si>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</si>
  <si>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</si>
  <si>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</si>
  <si>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</si>
  <si>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</si>
  <si>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</si>
  <si>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</si>
  <si>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</si>
  <si>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</si>
  <si>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</si>
  <si>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</si>
  <si>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</si>
  <si>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</si>
  <si>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</si>
  <si>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</si>
  <si>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</si>
  <si>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</si>
  <si>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</si>
  <si>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</si>
  <si>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</si>
  <si>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</si>
  <si>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</si>
  <si>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</si>
  <si>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</si>
  <si>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</si>
  <si>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</si>
  <si>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</si>
  <si>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</si>
  <si>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</si>
  <si>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</si>
  <si>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</si>
  <si>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</si>
  <si>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</si>
  <si>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</si>
  <si>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</si>
  <si>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</si>
  <si>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</si>
  <si>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</si>
  <si>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</si>
  <si>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</si>
  <si>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</si>
  <si>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</si>
  <si>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</si>
  <si>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</si>
  <si>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</si>
  <si>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</si>
  <si>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</si>
  <si>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</si>
  <si>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</si>
  <si>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</si>
  <si>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</si>
  <si>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</si>
  <si>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</si>
  <si>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</si>
  <si>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</si>
  <si>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</si>
  <si>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</si>
  <si>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</si>
  <si>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</si>
  <si>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</si>
  <si>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</si>
  <si>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</si>
  <si>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</si>
  <si>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</si>
  <si>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</si>
  <si>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</si>
  <si>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</si>
  <si>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</si>
  <si>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</si>
  <si>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</si>
  <si>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</si>
  <si>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</si>
  <si>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</si>
  <si>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</si>
  <si>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</si>
  <si>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</si>
  <si>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</si>
  <si>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</si>
  <si>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</si>
  <si>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</si>
  <si>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</si>
  <si>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</si>
  <si>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</si>
  <si>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</si>
  <si>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</si>
  <si>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</si>
  <si>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</si>
  <si>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</si>
  <si>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</si>
  <si>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</si>
  <si>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</si>
  <si>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</si>
  <si>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</si>
  <si>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</si>
  <si>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</si>
  <si>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</si>
  <si>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</si>
  <si>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</si>
  <si>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</si>
  <si>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</si>
  <si>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</si>
  <si>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</si>
  <si>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</si>
  <si>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</si>
  <si>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</si>
  <si>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</si>
  <si>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</si>
  <si>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</si>
  <si>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</si>
  <si>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</si>
  <si>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</si>
  <si>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</si>
  <si>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</si>
  <si>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</si>
  <si>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</si>
  <si>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</si>
  <si>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</si>
  <si>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</si>
  <si>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</si>
  <si>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</si>
  <si>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</si>
  <si>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</si>
  <si>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</si>
  <si>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</si>
  <si>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</si>
  <si>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</si>
  <si>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</si>
  <si>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</si>
  <si>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</si>
  <si>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</si>
  <si>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</si>
  <si>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</si>
  <si>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</si>
  <si>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</si>
  <si>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</si>
  <si>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</si>
  <si>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</si>
  <si>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</si>
  <si>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</si>
  <si>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</si>
  <si>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</si>
  <si>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</si>
  <si>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</si>
  <si>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</si>
  <si>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</si>
  <si>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</si>
  <si>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</si>
  <si>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</si>
  <si>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</si>
  <si>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</si>
  <si>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</si>
  <si>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</si>
  <si>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</si>
  <si>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</si>
  <si>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</si>
  <si>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</si>
  <si>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</si>
  <si>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</si>
  <si>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</si>
  <si>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</si>
  <si>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</si>
  <si>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</si>
  <si>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</si>
  <si>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</si>
  <si>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</si>
  <si>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</si>
  <si>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</si>
  <si>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</si>
  <si>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</si>
  <si>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</si>
  <si>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</si>
  <si>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</si>
  <si>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</si>
  <si>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</si>
  <si>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</si>
  <si>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</si>
  <si>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</si>
  <si>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</si>
  <si>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</si>
  <si>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</si>
  <si>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</si>
  <si>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</si>
  <si>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</si>
  <si>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</si>
  <si>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</si>
  <si>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</si>
  <si>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</si>
  <si>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</si>
  <si>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</si>
  <si>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</si>
  <si>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</si>
  <si>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</si>
  <si>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</si>
  <si>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</si>
  <si>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</si>
  <si>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</si>
  <si>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</si>
  <si>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</si>
  <si>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</si>
  <si>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</si>
  <si>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</si>
  <si>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</si>
  <si>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</si>
  <si>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</si>
  <si>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</si>
  <si>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</si>
  <si>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</si>
  <si>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</si>
  <si>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</si>
  <si>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</si>
  <si>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</si>
  <si>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</si>
  <si>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</si>
  <si>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</si>
  <si>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</si>
  <si>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</si>
  <si>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</si>
  <si>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</si>
  <si>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</si>
  <si>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</si>
  <si>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</si>
  <si>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</si>
  <si>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</si>
  <si>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</si>
  <si>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</si>
  <si>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</si>
  <si>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</si>
  <si>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</si>
  <si>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</si>
  <si>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</si>
  <si>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</si>
  <si>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</si>
  <si>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</si>
  <si>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</si>
  <si>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</si>
  <si>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</si>
  <si>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</si>
  <si>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</si>
  <si>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</si>
  <si>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</si>
  <si>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</si>
  <si>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</si>
  <si>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</si>
  <si>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</si>
  <si>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</si>
  <si>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</si>
  <si>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</si>
  <si>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</si>
  <si>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</si>
  <si>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</si>
  <si>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</si>
  <si>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</si>
  <si>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</si>
  <si>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</si>
  <si>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</si>
  <si>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</si>
  <si>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</si>
  <si>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</si>
  <si>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</si>
  <si>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</si>
  <si>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</si>
  <si>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</si>
  <si>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</si>
  <si>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</si>
  <si>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</si>
  <si>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</si>
  <si>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</si>
  <si>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</si>
  <si>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</si>
  <si>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</si>
  <si>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</si>
  <si>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</si>
  <si>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</si>
  <si>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</si>
  <si>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</si>
  <si>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</si>
  <si>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</si>
  <si>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</si>
  <si>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</si>
  <si>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</si>
  <si>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</si>
  <si>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</si>
  <si>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</si>
  <si>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</si>
  <si>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</si>
  <si>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</si>
  <si>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</si>
  <si>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</si>
  <si>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</si>
  <si>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</si>
  <si>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</si>
  <si>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</si>
  <si>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</si>
  <si>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</si>
  <si>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</si>
  <si>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</si>
  <si>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</si>
  <si>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</si>
  <si>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</si>
  <si>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</si>
  <si>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</si>
  <si>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</si>
  <si>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</si>
  <si>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</si>
  <si>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</si>
  <si>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</si>
  <si>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</si>
  <si>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</si>
  <si>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</si>
  <si>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</si>
  <si>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</si>
  <si>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</si>
  <si>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</si>
  <si>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</si>
  <si>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</si>
  <si>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</si>
  <si>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</si>
  <si>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</si>
  <si>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</si>
  <si>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</si>
  <si>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</si>
  <si>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</si>
  <si>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</si>
  <si>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</si>
  <si>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</si>
  <si>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</si>
  <si>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</si>
  <si>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</si>
  <si>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</si>
  <si>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</si>
  <si>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</si>
  <si>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</si>
  <si>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</si>
  <si>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</si>
  <si>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</si>
  <si>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</si>
  <si>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</si>
  <si>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</si>
  <si>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</si>
  <si>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</si>
  <si>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</si>
  <si>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</si>
  <si>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</si>
  <si>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</si>
  <si>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</si>
  <si>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</si>
  <si>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</si>
  <si>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</si>
  <si>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</si>
  <si>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</si>
  <si>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</si>
  <si>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</si>
  <si>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</si>
  <si>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</si>
  <si>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</si>
  <si>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</si>
  <si>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</si>
  <si>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</si>
  <si>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</si>
  <si>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</si>
  <si>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</si>
  <si>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</si>
  <si>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</si>
  <si>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</si>
  <si>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</si>
  <si>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</si>
  <si>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</si>
  <si>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</si>
  <si>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</si>
  <si>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</si>
  <si>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</si>
  <si>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</si>
  <si>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</si>
  <si>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</si>
  <si>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</si>
  <si>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</si>
  <si>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</si>
  <si>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</si>
  <si>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</si>
  <si>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</si>
  <si>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</si>
  <si>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</si>
  <si>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</si>
  <si>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</si>
  <si>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</si>
  <si>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</si>
  <si>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</si>
  <si>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</si>
  <si>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</si>
  <si>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</si>
  <si>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</si>
  <si>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</si>
  <si>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</si>
  <si>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</si>
  <si>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</si>
  <si>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</si>
  <si>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</si>
  <si>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</si>
  <si>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</si>
  <si>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</si>
  <si>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</si>
  <si>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</si>
  <si>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</si>
  <si>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</si>
  <si>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</si>
  <si>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</si>
  <si>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</si>
  <si>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</si>
  <si>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</si>
  <si>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</si>
  <si>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</si>
  <si>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</si>
  <si>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</si>
  <si>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</si>
  <si>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</si>
  <si>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</si>
  <si>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</si>
  <si>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</si>
  <si>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</si>
  <si>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</si>
  <si>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</si>
  <si>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</si>
  <si>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</si>
  <si>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</si>
  <si>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</si>
  <si>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</si>
  <si>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</si>
  <si>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</si>
  <si>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</si>
  <si>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</si>
  <si>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</si>
  <si>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</si>
  <si>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</si>
  <si>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</si>
  <si>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</si>
  <si>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</si>
  <si>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</si>
  <si>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</si>
  <si>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</si>
  <si>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</si>
  <si>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</si>
  <si>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</si>
  <si>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</si>
  <si>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</si>
  <si>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</si>
  <si>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</si>
  <si>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</si>
  <si>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</si>
  <si>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</si>
  <si>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</si>
  <si>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</si>
  <si>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</si>
  <si>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</si>
  <si>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</si>
  <si>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</si>
  <si>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</si>
  <si>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</si>
  <si>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</si>
  <si>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</si>
  <si>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</si>
  <si>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</si>
  <si>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</si>
  <si>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</si>
  <si>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</si>
  <si>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</si>
  <si>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</si>
  <si>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</si>
  <si>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</si>
  <si>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</si>
  <si>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</si>
  <si>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</si>
  <si>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</si>
  <si>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</si>
  <si>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</si>
  <si>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</si>
  <si>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</si>
  <si>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</si>
  <si>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</si>
  <si>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</si>
  <si>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</si>
  <si>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</si>
  <si>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</si>
  <si>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</si>
  <si>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</si>
  <si>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</si>
  <si>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</si>
  <si>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</si>
  <si>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</si>
  <si>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</si>
  <si>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</si>
  <si>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</si>
  <si>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</si>
  <si>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</si>
  <si>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</si>
  <si>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</si>
  <si>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</si>
  <si>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</si>
  <si>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</si>
  <si>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</si>
  <si>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</si>
  <si>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</si>
  <si>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</si>
  <si>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</si>
  <si>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</si>
  <si>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</si>
  <si>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</si>
  <si>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</si>
  <si>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</si>
  <si>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</si>
  <si>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</si>
  <si>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</si>
  <si>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</si>
  <si>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</si>
  <si>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</si>
  <si>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</si>
  <si>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</si>
  <si>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</si>
  <si>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</si>
  <si>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</si>
  <si>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</si>
  <si>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</si>
  <si>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</si>
  <si>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</si>
  <si>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</si>
  <si>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</si>
  <si>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</si>
  <si>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</si>
  <si>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</si>
  <si>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</si>
  <si>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</si>
  <si>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</si>
  <si>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</si>
  <si>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</si>
  <si>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</si>
  <si>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</si>
  <si>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</si>
  <si>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</si>
  <si>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</si>
  <si>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</si>
  <si>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</si>
  <si>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</si>
  <si>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</si>
  <si>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</si>
  <si>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</si>
  <si>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</si>
  <si>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</si>
  <si>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</si>
  <si>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</si>
  <si>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</si>
  <si>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</si>
  <si>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</si>
  <si>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</si>
  <si>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</si>
  <si>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</si>
  <si>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</si>
  <si>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</si>
  <si>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</si>
  <si>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</si>
  <si>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</si>
  <si>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</si>
  <si>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</si>
  <si>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</si>
  <si>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</si>
  <si>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</si>
  <si>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</si>
  <si>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</si>
  <si>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</si>
  <si>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</si>
  <si>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</si>
  <si>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</si>
  <si>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</si>
  <si>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</si>
  <si>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</si>
  <si>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</si>
  <si>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</si>
  <si>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</si>
  <si>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</si>
  <si>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</si>
  <si>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</si>
  <si>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</si>
  <si>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</si>
  <si>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</si>
  <si>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</si>
  <si>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</si>
  <si>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</si>
  <si>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</si>
  <si>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</si>
  <si>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</si>
  <si>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</si>
  <si>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</si>
  <si>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</si>
  <si>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</si>
  <si>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</si>
  <si>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</si>
  <si>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</si>
  <si>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</si>
  <si>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</si>
  <si>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</si>
  <si>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</si>
  <si>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</si>
  <si>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</si>
  <si>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</si>
  <si>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</si>
  <si>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</si>
  <si>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</si>
  <si>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</si>
  <si>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</si>
  <si>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</si>
  <si>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</si>
  <si>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</si>
  <si>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</si>
  <si>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</si>
  <si>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</si>
  <si>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</si>
  <si>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</si>
  <si>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</si>
  <si>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</si>
  <si>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</si>
  <si>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</si>
  <si>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</si>
  <si>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</si>
  <si>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</si>
  <si>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</si>
  <si>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</si>
  <si>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</si>
  <si>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</si>
  <si>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</si>
  <si>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</si>
  <si>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</si>
  <si>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</si>
  <si>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</si>
  <si>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</si>
  <si>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</si>
  <si>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</si>
  <si>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</si>
  <si>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</si>
  <si>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</si>
  <si>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</si>
  <si>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</si>
  <si>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</si>
  <si>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</si>
  <si>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</si>
  <si>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</si>
  <si>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</si>
  <si>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</si>
  <si>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</si>
  <si>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</si>
  <si>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</si>
  <si>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</si>
  <si>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</si>
  <si>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</si>
  <si>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</si>
  <si>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</si>
  <si>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</si>
  <si>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</si>
  <si>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</si>
  <si>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</si>
  <si>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</si>
  <si>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</si>
  <si>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</si>
  <si>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</si>
  <si>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</si>
  <si>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</si>
  <si>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</si>
  <si>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</si>
  <si>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</si>
  <si>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</si>
  <si>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</si>
  <si>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</si>
  <si>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</si>
  <si>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</si>
  <si>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</si>
  <si>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</si>
  <si>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</si>
  <si>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</si>
  <si>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</si>
  <si>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</si>
  <si>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</si>
  <si>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</si>
  <si>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</si>
  <si>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</si>
  <si>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</si>
  <si>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</si>
  <si>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</si>
  <si>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</si>
  <si>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</si>
  <si>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</si>
  <si>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</si>
  <si>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</si>
  <si>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</si>
  <si>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</si>
  <si>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</si>
  <si>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</si>
  <si>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</si>
  <si>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</si>
  <si>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</si>
  <si>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</si>
  <si>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</si>
  <si>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</si>
  <si>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</si>
  <si>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</si>
  <si>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</si>
  <si>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</si>
  <si>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</si>
  <si>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</si>
  <si>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</si>
  <si>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</si>
  <si>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</si>
  <si>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</si>
  <si>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</si>
  <si>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</si>
  <si>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</si>
  <si>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</si>
  <si>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</si>
  <si>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</si>
  <si>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</si>
  <si>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</si>
  <si>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</si>
  <si>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</si>
  <si>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</si>
  <si>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</si>
  <si>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</si>
  <si>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</si>
  <si>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</si>
  <si>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</si>
  <si>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</si>
  <si>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</si>
  <si>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</si>
  <si>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</si>
  <si>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</si>
  <si>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</si>
  <si>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</si>
  <si>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</si>
  <si>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</si>
  <si>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</si>
  <si>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</si>
  <si>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</si>
  <si>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</si>
  <si>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</si>
  <si>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</si>
  <si>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</si>
  <si>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</si>
  <si>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</si>
  <si>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</si>
  <si>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</si>
  <si>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</si>
  <si>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</si>
  <si>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</si>
  <si>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</si>
  <si>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</si>
  <si>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</si>
  <si>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</si>
  <si>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</si>
  <si>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</si>
  <si>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</si>
  <si>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</si>
  <si>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</si>
  <si>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</si>
  <si>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</si>
  <si>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</si>
  <si>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</si>
  <si>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</si>
  <si>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</si>
  <si>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</si>
  <si>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</si>
  <si>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</si>
  <si>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</si>
  <si>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</si>
  <si>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</si>
  <si>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</si>
  <si>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</si>
  <si>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</si>
  <si>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</si>
  <si>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</si>
  <si>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</si>
  <si>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</si>
  <si>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</si>
  <si>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</si>
  <si>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</si>
  <si>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</si>
  <si>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</si>
  <si>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</si>
  <si>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</si>
  <si>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</si>
  <si>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</si>
  <si>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</si>
  <si>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</si>
  <si>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</si>
  <si>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</si>
  <si>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</si>
  <si>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</si>
  <si>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</si>
  <si>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</si>
  <si>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</si>
  <si>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</si>
  <si>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</si>
  <si>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</si>
  <si>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</si>
  <si>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</si>
  <si>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</si>
  <si>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</si>
  <si>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</si>
  <si>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</si>
  <si>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</si>
  <si>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</si>
  <si>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</si>
  <si>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</si>
  <si>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</si>
  <si>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</si>
  <si>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</si>
  <si>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</si>
  <si>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</si>
  <si>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</si>
  <si>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</si>
  <si>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</si>
  <si>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</si>
  <si>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</si>
  <si>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</si>
  <si>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</si>
  <si>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</si>
  <si>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</si>
  <si>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</si>
  <si>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</si>
  <si>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</si>
  <si>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</si>
  <si>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</si>
  <si>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</si>
  <si>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</si>
  <si>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</si>
  <si>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</si>
  <si>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</si>
  <si>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</si>
  <si>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</si>
  <si>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</si>
  <si>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</si>
  <si>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</si>
  <si>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</si>
  <si>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</si>
  <si>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</si>
  <si>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</si>
  <si>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</si>
  <si>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</si>
  <si>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</si>
  <si>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</si>
  <si>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</si>
  <si>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</si>
  <si>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</si>
  <si>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</si>
  <si>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</si>
  <si>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</si>
  <si>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</si>
  <si>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</si>
  <si>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</si>
  <si>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</si>
  <si>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</si>
  <si>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</si>
  <si>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</si>
  <si>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</si>
  <si>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</si>
  <si>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</si>
  <si>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</si>
  <si>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</si>
  <si>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</si>
  <si>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</si>
  <si>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</si>
  <si>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</si>
  <si>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</si>
  <si>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</si>
  <si>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</si>
  <si>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</si>
  <si>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</si>
  <si>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</si>
  <si>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</si>
  <si>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</si>
  <si>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</si>
  <si>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</si>
  <si>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</si>
  <si>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</si>
  <si>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</si>
  <si>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</si>
  <si>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</si>
  <si>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</si>
  <si>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</si>
  <si>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</si>
  <si>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</si>
  <si>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</si>
  <si>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</si>
  <si>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</si>
  <si>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</si>
  <si>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</si>
  <si>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</si>
  <si>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</si>
  <si>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</si>
  <si>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</si>
  <si>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</si>
  <si>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</si>
  <si>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</si>
  <si>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</si>
  <si>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</si>
  <si>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</si>
  <si>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</si>
  <si>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</si>
  <si>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</si>
  <si>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</si>
  <si>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</si>
  <si>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</si>
  <si>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</si>
  <si>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</si>
  <si>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</si>
  <si>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</si>
  <si>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</si>
  <si>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</si>
  <si>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</si>
  <si>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</si>
  <si>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</si>
  <si>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</si>
  <si>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</si>
  <si>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</si>
  <si>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</si>
  <si>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</si>
  <si>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</si>
  <si>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</si>
  <si>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</si>
  <si>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</si>
  <si>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</si>
  <si>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</si>
  <si>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</si>
  <si>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</si>
  <si>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</si>
  <si>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</si>
  <si>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</si>
  <si>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</si>
  <si>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</si>
  <si>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</si>
  <si>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</si>
  <si>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</si>
  <si>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</si>
  <si>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</si>
  <si>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</si>
  <si>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</si>
  <si>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</si>
  <si>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</si>
  <si>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</si>
  <si>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</si>
  <si>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</si>
  <si>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</si>
  <si>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</si>
  <si>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</si>
  <si>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</si>
  <si>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</si>
  <si>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</si>
  <si>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</si>
  <si>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</si>
  <si>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</si>
  <si>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</si>
  <si>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</si>
  <si>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</si>
  <si>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</si>
  <si>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</si>
  <si>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</si>
  <si>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</si>
  <si>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</si>
  <si>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</si>
  <si>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</si>
  <si>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</si>
  <si>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</si>
  <si>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</si>
  <si>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</si>
  <si>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</si>
  <si>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</si>
  <si>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</si>
  <si>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</si>
  <si>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</si>
  <si>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</si>
  <si>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</si>
  <si>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</si>
  <si>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</si>
  <si>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</si>
  <si>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</si>
  <si>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</si>
  <si>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</si>
  <si>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</si>
  <si>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</si>
  <si>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</si>
  <si>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</si>
  <si>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</si>
  <si>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</si>
  <si>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</si>
  <si>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</si>
  <si>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</si>
  <si>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</si>
  <si>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</si>
  <si>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</si>
  <si>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</si>
  <si>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</si>
  <si>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</si>
  <si>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</si>
  <si>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</si>
  <si>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</si>
  <si>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</si>
  <si>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</si>
  <si>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</si>
  <si>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</si>
  <si>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</si>
  <si>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</si>
  <si>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</si>
  <si>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</si>
  <si>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</si>
  <si>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</si>
  <si>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</si>
  <si>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</si>
  <si>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</si>
  <si>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</si>
  <si>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</si>
  <si>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</si>
  <si>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</si>
  <si>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</si>
  <si>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</si>
  <si>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</si>
  <si>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</si>
  <si>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</si>
  <si>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</si>
  <si>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</si>
  <si>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</si>
  <si>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</si>
  <si>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</si>
  <si>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</si>
  <si>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</si>
  <si>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</si>
  <si>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</si>
  <si>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</si>
  <si>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</si>
  <si>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</si>
  <si>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</si>
  <si>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</si>
  <si>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</si>
  <si>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</si>
  <si>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</si>
  <si>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</si>
  <si>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</si>
  <si>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</si>
  <si>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</si>
  <si>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</si>
  <si>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</si>
  <si>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</si>
  <si>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</si>
  <si>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</si>
  <si>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</si>
  <si>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</si>
  <si>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</si>
  <si>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</si>
  <si>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</si>
  <si>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</si>
  <si>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</si>
  <si>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</si>
  <si>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</si>
  <si>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</si>
  <si>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</si>
  <si>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</si>
  <si>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</si>
  <si>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</si>
  <si>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</si>
  <si>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</si>
  <si>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</si>
  <si>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</si>
  <si>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</si>
  <si>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</si>
  <si>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</si>
  <si>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</si>
  <si>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</si>
  <si>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</si>
  <si>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</si>
  <si>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</si>
  <si>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</si>
  <si>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</si>
  <si>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</si>
  <si>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</si>
  <si>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</si>
  <si>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</si>
  <si>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</si>
  <si>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</si>
  <si>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</si>
  <si>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</si>
  <si>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</si>
  <si>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</si>
  <si>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</si>
  <si>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</si>
  <si>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</si>
  <si>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</si>
  <si>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</si>
  <si>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</si>
  <si>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</si>
  <si>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</si>
  <si>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</si>
  <si>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</si>
  <si>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</si>
  <si>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</si>
  <si>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</si>
  <si>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</si>
  <si>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</si>
  <si>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</si>
  <si>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</si>
  <si>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</si>
  <si>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</si>
  <si>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</si>
  <si>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</si>
  <si>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</si>
  <si>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</si>
  <si>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</si>
  <si>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</si>
  <si>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</si>
  <si>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</si>
  <si>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</si>
  <si>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</si>
  <si>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</si>
  <si>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</si>
  <si>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</si>
  <si>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</si>
  <si>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</si>
  <si>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</si>
  <si>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</si>
  <si>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</si>
  <si>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</si>
  <si>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</si>
  <si>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</si>
  <si>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</si>
  <si>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</si>
  <si>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</si>
  <si>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</si>
  <si>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</si>
  <si>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</si>
  <si>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</si>
  <si>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</si>
  <si>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</si>
  <si>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</si>
  <si>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</si>
  <si>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</si>
  <si>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</si>
  <si>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</si>
  <si>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</si>
  <si>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</si>
  <si>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</si>
  <si>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</si>
  <si>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</si>
  <si>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</si>
  <si>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</si>
  <si>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</si>
  <si>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</si>
  <si>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</si>
  <si>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</si>
  <si>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</si>
  <si>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</si>
  <si>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</si>
  <si>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</si>
  <si>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</si>
  <si>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</si>
  <si>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</si>
  <si>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</si>
  <si>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</si>
  <si>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</si>
  <si>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</si>
  <si>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</si>
  <si>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</si>
  <si>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</si>
  <si>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</si>
  <si>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</si>
  <si>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</si>
  <si>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</si>
  <si>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</si>
  <si>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</si>
  <si>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</si>
  <si>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</si>
  <si>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</si>
  <si>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</si>
  <si>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</si>
  <si>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</si>
  <si>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</si>
  <si>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</si>
  <si>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</si>
  <si>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</si>
  <si>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</si>
  <si>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</si>
  <si>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</si>
  <si>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</si>
  <si>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</si>
  <si>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</si>
  <si>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</si>
  <si>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</si>
  <si>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</si>
  <si>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</si>
  <si>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</si>
  <si>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</si>
  <si>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</si>
  <si>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</si>
  <si>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</si>
  <si>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</si>
  <si>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</si>
  <si>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</si>
  <si>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</si>
  <si>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</si>
  <si>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</si>
  <si>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</si>
  <si>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</si>
  <si>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</si>
  <si>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</si>
  <si>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</si>
  <si>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</si>
  <si>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</si>
  <si>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</si>
  <si>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</si>
  <si>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</si>
  <si>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</si>
  <si>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</si>
  <si>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</si>
  <si>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</si>
  <si>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</si>
  <si>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</si>
  <si>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</si>
  <si>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</si>
  <si>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</si>
  <si>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</si>
  <si>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</si>
  <si>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</si>
  <si>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</si>
  <si>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</si>
  <si>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</si>
  <si>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</si>
  <si>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</si>
  <si>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</si>
  <si>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</si>
  <si>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</si>
  <si>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</si>
  <si>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</si>
  <si>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</si>
  <si>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</si>
  <si>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</si>
  <si>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</si>
  <si>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</si>
  <si>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</si>
  <si>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</si>
  <si>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</si>
  <si>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</si>
  <si>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</si>
  <si>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</si>
  <si>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</si>
  <si>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</si>
  <si>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</si>
  <si>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</si>
  <si>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</si>
  <si>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</si>
  <si>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</si>
  <si>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</si>
  <si>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</si>
  <si>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</si>
  <si>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</si>
  <si>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</si>
  <si>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</si>
  <si>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</si>
  <si>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</si>
  <si>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</si>
  <si>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</si>
  <si>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</si>
  <si>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</si>
  <si>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</si>
  <si>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</si>
  <si>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</si>
  <si>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</si>
  <si>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</si>
  <si>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</si>
  <si>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</si>
  <si>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</si>
  <si>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</si>
  <si>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</si>
  <si>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</si>
  <si>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</si>
  <si>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</si>
  <si>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</si>
  <si>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</si>
  <si>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</si>
  <si>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</si>
  <si>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</si>
  <si>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</si>
  <si>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</si>
  <si>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</si>
  <si>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</si>
  <si>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</si>
  <si>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</si>
  <si>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</si>
  <si>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</si>
  <si>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</si>
  <si>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</si>
  <si>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</si>
  <si>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</si>
  <si>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</si>
  <si>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</si>
  <si>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</si>
  <si>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</si>
  <si>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</si>
  <si>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</si>
  <si>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</si>
  <si>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</si>
  <si>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</si>
  <si>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</si>
  <si>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</si>
  <si>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</si>
  <si>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</si>
  <si>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</si>
  <si>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</si>
  <si>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</si>
  <si>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</si>
  <si>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</si>
  <si>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</si>
  <si>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</si>
  <si>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</si>
  <si>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</si>
  <si>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</si>
  <si>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</si>
  <si>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</si>
  <si>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</si>
  <si>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</si>
  <si>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</si>
  <si>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</si>
  <si>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</si>
  <si>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</si>
  <si>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</si>
  <si>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</si>
  <si>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</si>
  <si>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</si>
  <si>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</si>
  <si>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</si>
  <si>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</si>
  <si>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</si>
  <si>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</si>
  <si>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</si>
  <si>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</si>
  <si>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</si>
  <si>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</si>
  <si>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</si>
  <si>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</si>
  <si>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</si>
  <si>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</si>
  <si>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</si>
  <si>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</si>
  <si>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</si>
  <si>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</si>
  <si>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</si>
  <si>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</si>
  <si>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</si>
  <si>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</si>
  <si>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</si>
  <si>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</si>
  <si>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</si>
  <si>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</si>
  <si>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</si>
  <si>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</si>
  <si>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</si>
  <si>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</si>
  <si>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</si>
  <si>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</si>
  <si>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</si>
  <si>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</si>
  <si>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</si>
  <si>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</si>
  <si>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</si>
  <si>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</si>
  <si>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</si>
  <si>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</si>
  <si>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</si>
  <si>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</si>
  <si>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</si>
  <si>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</si>
  <si>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</si>
  <si>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</si>
  <si>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</si>
  <si>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</si>
  <si>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</si>
  <si>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</si>
  <si>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</si>
  <si>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</si>
  <si>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</si>
  <si>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</si>
  <si>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</si>
  <si>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</si>
  <si>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</si>
  <si>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</si>
  <si>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</si>
  <si>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</si>
  <si>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</si>
  <si>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</si>
  <si>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</si>
  <si>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</si>
  <si>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</si>
  <si>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</si>
  <si>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</si>
  <si>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</si>
  <si>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</si>
  <si>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</si>
  <si>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</si>
  <si>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</si>
  <si>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</si>
  <si>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</si>
  <si>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</si>
  <si>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</si>
  <si>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</si>
  <si>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</si>
  <si>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</si>
  <si>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</si>
  <si>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</si>
  <si>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</si>
  <si>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</si>
  <si>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</si>
  <si>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</si>
  <si>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</si>
  <si>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</si>
  <si>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</si>
  <si>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</si>
  <si>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</si>
  <si>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</si>
  <si>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</si>
  <si>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</si>
  <si>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</si>
  <si>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</si>
  <si>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</si>
  <si>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</si>
  <si>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</si>
  <si>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</si>
  <si>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</si>
  <si>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</si>
  <si>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</si>
  <si>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</si>
  <si>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</si>
  <si>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</si>
  <si>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</si>
  <si>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</si>
  <si>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</si>
  <si>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</si>
  <si>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</si>
  <si>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</si>
  <si>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</si>
  <si>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</si>
  <si>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</si>
  <si>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</si>
  <si>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</si>
  <si>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</si>
  <si>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</si>
  <si>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</si>
  <si>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</si>
  <si>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</si>
  <si>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</si>
  <si>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</si>
  <si>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</si>
  <si>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</si>
  <si>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</si>
  <si>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</si>
  <si>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</si>
  <si>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</si>
  <si>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</si>
  <si>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</si>
  <si>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</si>
  <si>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</si>
  <si>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</si>
  <si>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</si>
  <si>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</si>
  <si>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</si>
  <si>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</si>
  <si>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</si>
  <si>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</si>
  <si>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</si>
  <si>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</si>
  <si>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</si>
  <si>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</si>
  <si>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</si>
  <si>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</si>
  <si>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</si>
  <si>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</si>
  <si>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</si>
  <si>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</si>
  <si>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</si>
  <si>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</si>
  <si>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</si>
  <si>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</si>
  <si>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</si>
  <si>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</si>
  <si>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</si>
  <si>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</si>
  <si>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</si>
  <si>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</si>
  <si>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</si>
  <si>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</si>
  <si>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</si>
  <si>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</si>
  <si>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</si>
  <si>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</si>
  <si>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</si>
  <si>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</si>
  <si>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</si>
  <si>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</si>
  <si>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</si>
  <si>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</si>
  <si>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</si>
  <si>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</si>
  <si>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</si>
  <si>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</si>
  <si>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</si>
  <si>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</si>
  <si>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</si>
  <si>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</si>
  <si>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</si>
  <si>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</si>
  <si>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</si>
  <si>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</si>
  <si>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</si>
  <si>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</si>
  <si>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</si>
  <si>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</si>
  <si>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</si>
  <si>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</si>
  <si>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</si>
  <si>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</si>
  <si>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</si>
  <si>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</si>
  <si>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</si>
  <si>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</si>
  <si>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</si>
  <si>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</si>
  <si>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</si>
  <si>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</si>
  <si>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</si>
  <si>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</si>
  <si>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</si>
  <si>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</si>
  <si>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</si>
  <si>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</si>
  <si>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</si>
  <si>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</si>
  <si>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</si>
  <si>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</si>
  <si>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</si>
  <si>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</si>
  <si>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</si>
  <si>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</si>
  <si>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</si>
  <si>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</si>
  <si>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</si>
  <si>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</si>
  <si>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</si>
  <si>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</si>
  <si>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</si>
  <si>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</si>
  <si>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</si>
  <si>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</si>
  <si>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</si>
  <si>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</si>
  <si>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</si>
  <si>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</si>
  <si>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</si>
  <si>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</si>
  <si>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</si>
  <si>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</si>
  <si>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</si>
  <si>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</si>
  <si>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</si>
  <si>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</si>
  <si>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</si>
  <si>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</si>
  <si>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</si>
  <si>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</si>
  <si>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</si>
  <si>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</si>
  <si>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</si>
  <si>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</si>
  <si>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</si>
  <si>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</si>
  <si>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</si>
  <si>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</si>
  <si>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</si>
  <si>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</si>
  <si>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</si>
  <si>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</si>
  <si>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</si>
  <si>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</si>
  <si>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</si>
  <si>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</si>
  <si>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</si>
  <si>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</si>
  <si>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</si>
  <si>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</si>
  <si>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</si>
  <si>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</si>
  <si>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</si>
  <si>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</si>
  <si>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</si>
  <si>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</si>
  <si>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</si>
  <si>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</si>
  <si>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</si>
  <si>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</si>
  <si>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</si>
  <si>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</si>
  <si>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</si>
  <si>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</si>
  <si>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</si>
  <si>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</si>
  <si>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</si>
  <si>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</si>
  <si>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</si>
  <si>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</si>
  <si>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</si>
  <si>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</si>
  <si>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</si>
  <si>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</si>
  <si>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</si>
  <si>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</si>
  <si>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</si>
  <si>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</si>
  <si>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</si>
  <si>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</si>
  <si>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</si>
  <si>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</si>
  <si>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</si>
  <si>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</si>
  <si>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</si>
  <si>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</si>
  <si>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</si>
  <si>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</si>
  <si>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</si>
  <si>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</si>
  <si>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</si>
  <si>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</si>
  <si>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</si>
  <si>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</si>
  <si>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</si>
  <si>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</si>
  <si>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</si>
  <si>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</si>
  <si>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</si>
  <si>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</si>
  <si>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</si>
  <si>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</si>
  <si>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</si>
  <si>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</si>
  <si>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</si>
  <si>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</si>
  <si>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</si>
  <si>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</si>
  <si>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</si>
  <si>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</si>
  <si>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</si>
  <si>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</si>
  <si>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</si>
  <si>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</si>
  <si>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</si>
  <si>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</si>
  <si>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</si>
  <si>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</si>
  <si>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</si>
  <si>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</si>
  <si>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</si>
  <si>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</si>
  <si>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</si>
  <si>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</si>
  <si>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</si>
  <si>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</si>
  <si>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backer_count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</si>
</sst>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  <xf numFmtId="9" fontId="0" fillId="0" borderId="0" xfId="43" applyFont="1"/>
    <xf numFmtId="1" fontId="0" fillId="0" borderId="0" xfId="0" applyNumberForma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39994506668294322"/>
        </patternFill>
      </fill>
    </dxf>
    <dxf>
      <fill>
        <patternFill>
          <bgColor theme="8"/>
        </patternFill>
      </fill>
    </dxf>
    <dxf>
      <fill>
        <patternFill>
          <bgColor rgb="FFE95876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8"/>
        </patternFill>
      </fill>
    </dxf>
    <dxf>
      <fill>
        <patternFill>
          <bgColor rgb="FFE95876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8"/>
        </patternFill>
      </fill>
    </dxf>
    <dxf>
      <fill>
        <patternFill>
          <bgColor rgb="FFE95876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95876"/>
      <color rgb="FFE9391E"/>
      <color rgb="FFB62C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- Parent Category!PivotTable16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-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664D-ABDB-A23AF4721843}"/>
            </c:ext>
          </c:extLst>
        </c:ser>
        <c:ser>
          <c:idx val="1"/>
          <c:order val="1"/>
          <c:tx>
            <c:strRef>
              <c:f>'PivotTable -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4-9147-8468-1630A0713AF7}"/>
            </c:ext>
          </c:extLst>
        </c:ser>
        <c:ser>
          <c:idx val="2"/>
          <c:order val="2"/>
          <c:tx>
            <c:strRef>
              <c:f>'PivotTable -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4-9147-8468-1630A0713AF7}"/>
            </c:ext>
          </c:extLst>
        </c:ser>
        <c:ser>
          <c:idx val="3"/>
          <c:order val="3"/>
          <c:tx>
            <c:strRef>
              <c:f>'PivotTable -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4-9147-8468-1630A071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784911"/>
        <c:axId val="661057311"/>
      </c:barChart>
      <c:catAx>
        <c:axId val="5787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7311"/>
        <c:crosses val="autoZero"/>
        <c:auto val="1"/>
        <c:lblAlgn val="ctr"/>
        <c:lblOffset val="100"/>
        <c:noMultiLvlLbl val="0"/>
      </c:catAx>
      <c:valAx>
        <c:axId val="661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- Subcategory!PivotTable17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831096664260869E-2"/>
          <c:y val="2.6602176541717048E-2"/>
          <c:w val="0.86240225312979912"/>
          <c:h val="0.803593483704500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'PivotTable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E-E74F-B4BE-AB6A2CAD6416}"/>
            </c:ext>
          </c:extLst>
        </c:ser>
        <c:ser>
          <c:idx val="1"/>
          <c:order val="1"/>
          <c:tx>
            <c:strRef>
              <c:f>'PivotTable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60-C142-ADA8-49791F715D9E}"/>
            </c:ext>
          </c:extLst>
        </c:ser>
        <c:ser>
          <c:idx val="2"/>
          <c:order val="2"/>
          <c:tx>
            <c:strRef>
              <c:f>'PivotTable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60-C142-ADA8-49791F715D9E}"/>
            </c:ext>
          </c:extLst>
        </c:ser>
        <c:ser>
          <c:idx val="3"/>
          <c:order val="3"/>
          <c:tx>
            <c:strRef>
              <c:f>'PivotTable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60-C142-ADA8-49791F71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790415"/>
        <c:axId val="577057679"/>
      </c:barChart>
      <c:catAx>
        <c:axId val="6757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7679"/>
        <c:crosses val="autoZero"/>
        <c:auto val="1"/>
        <c:lblAlgn val="ctr"/>
        <c:lblOffset val="100"/>
        <c:noMultiLvlLbl val="0"/>
      </c:catAx>
      <c:valAx>
        <c:axId val="5770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- Date!PivotTable18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-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A-5540-9DFD-3520716CC85E}"/>
            </c:ext>
          </c:extLst>
        </c:ser>
        <c:ser>
          <c:idx val="1"/>
          <c:order val="1"/>
          <c:tx>
            <c:strRef>
              <c:f>'PivotTable -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3-E445-9607-732D138D08DD}"/>
            </c:ext>
          </c:extLst>
        </c:ser>
        <c:ser>
          <c:idx val="2"/>
          <c:order val="2"/>
          <c:tx>
            <c:strRef>
              <c:f>'PivotTable -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3-E445-9607-732D138D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85567"/>
        <c:axId val="589984591"/>
      </c:lineChart>
      <c:catAx>
        <c:axId val="5870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4591"/>
        <c:crosses val="autoZero"/>
        <c:auto val="1"/>
        <c:lblAlgn val="ctr"/>
        <c:lblOffset val="100"/>
        <c:noMultiLvlLbl val="0"/>
      </c:catAx>
      <c:valAx>
        <c:axId val="5899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0.46458923512747874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8-9D4C-814E-DC5E5E3610D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0.46458923512747874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8-9D4C-814E-DC5E5E3610D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7.0821529745042494E-2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8-9D4C-814E-DC5E5E36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01119"/>
        <c:axId val="676247183"/>
      </c:lineChart>
      <c:catAx>
        <c:axId val="6597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7183"/>
        <c:crosses val="autoZero"/>
        <c:auto val="1"/>
        <c:lblAlgn val="ctr"/>
        <c:lblOffset val="100"/>
        <c:noMultiLvlLbl val="0"/>
      </c:catAx>
      <c:valAx>
        <c:axId val="6762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139700</xdr:rowOff>
    </xdr:from>
    <xdr:to>
      <xdr:col>14</xdr:col>
      <xdr:colOff>165100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14EAC-E552-9A62-1A54-AD866DFF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127000</xdr:rowOff>
    </xdr:from>
    <xdr:to>
      <xdr:col>18</xdr:col>
      <xdr:colOff>254000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0F301-D75F-8C4C-72C1-9767CF16C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20</xdr:row>
      <xdr:rowOff>31750</xdr:rowOff>
    </xdr:from>
    <xdr:to>
      <xdr:col>7</xdr:col>
      <xdr:colOff>165100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2508-F93C-46AD-B78B-C575BCB94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2025650</xdr:colOff>
      <xdr:row>17</xdr:row>
      <xdr:rowOff>69850</xdr:rowOff>
    </xdr:from>
    <xdr:to>
      <xdr:col>6</xdr:col>
      <xdr:colOff>1130300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4A760-88DA-412A-8498-F328F0C4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s, Jessica D" refreshedDate="45044.919103356478" createdVersion="8" refreshedVersion="8" minRefreshableVersion="3" recordCount="1000" xr:uid="{676BEE50-AE71-774F-A5A9-4F77B7DE3B5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4C180-9AD6-AF42-9739-0FDF81F8D01B}" name="PivotTable16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DB31-6995-F842-BF94-A2DF76015190}" name="PivotTable17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617D6-68BE-354E-9357-355211BCCF07}" name="PivotTable18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2"/>
  <sheetViews>
    <sheetView zoomScale="75" workbookViewId="0">
      <selection activeCell="Q1" sqref="Q1:R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4">
        <f>IF(F2=0,0,(E2/H2))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4">
        <f t="shared" ref="I3:I66" si="1">IF(F3=0,0,(E3/H3))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E67/D67*100</f>
        <v>236.14754098360655</v>
      </c>
      <c r="G67" t="s">
        <v>20</v>
      </c>
      <c r="H67">
        <v>236</v>
      </c>
      <c r="I67" s="4">
        <f t="shared" ref="I67:I130" si="3">IF(F67=0,0,(E67/H67))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162.38567493112947</v>
      </c>
      <c r="G69" t="s">
        <v>20</v>
      </c>
      <c r="H69">
        <v>4065</v>
      </c>
      <c r="I69" s="4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254.52631578947367</v>
      </c>
      <c r="G70" t="s">
        <v>20</v>
      </c>
      <c r="H70">
        <v>246</v>
      </c>
      <c r="I70" s="4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24.063291139240505</v>
      </c>
      <c r="G71" t="s">
        <v>74</v>
      </c>
      <c r="H71">
        <v>17</v>
      </c>
      <c r="I71" s="4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123.74140625000001</v>
      </c>
      <c r="G72" t="s">
        <v>20</v>
      </c>
      <c r="H72">
        <v>2475</v>
      </c>
      <c r="I72" s="4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108.06666666666666</v>
      </c>
      <c r="G73" t="s">
        <v>20</v>
      </c>
      <c r="H73">
        <v>76</v>
      </c>
      <c r="I73" s="4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670.33333333333326</v>
      </c>
      <c r="G74" t="s">
        <v>20</v>
      </c>
      <c r="H74">
        <v>54</v>
      </c>
      <c r="I74" s="4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660.92857142857144</v>
      </c>
      <c r="G75" t="s">
        <v>20</v>
      </c>
      <c r="H75">
        <v>88</v>
      </c>
      <c r="I75" s="4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122.46153846153847</v>
      </c>
      <c r="G76" t="s">
        <v>20</v>
      </c>
      <c r="H76">
        <v>85</v>
      </c>
      <c r="I76" s="4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150.57731958762886</v>
      </c>
      <c r="G77" t="s">
        <v>20</v>
      </c>
      <c r="H77">
        <v>170</v>
      </c>
      <c r="I77" s="4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78.106590724165997</v>
      </c>
      <c r="G78" t="s">
        <v>14</v>
      </c>
      <c r="H78">
        <v>1684</v>
      </c>
      <c r="I78" s="4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46.94736842105263</v>
      </c>
      <c r="G79" t="s">
        <v>14</v>
      </c>
      <c r="H79">
        <v>56</v>
      </c>
      <c r="I79" s="4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300.8</v>
      </c>
      <c r="G80" t="s">
        <v>20</v>
      </c>
      <c r="H80">
        <v>330</v>
      </c>
      <c r="I80" s="4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69.598615916955026</v>
      </c>
      <c r="G81" t="s">
        <v>14</v>
      </c>
      <c r="H81">
        <v>838</v>
      </c>
      <c r="I81" s="4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637.4545454545455</v>
      </c>
      <c r="G82" t="s">
        <v>20</v>
      </c>
      <c r="H82">
        <v>127</v>
      </c>
      <c r="I82" s="4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225.33928571428569</v>
      </c>
      <c r="G83" t="s">
        <v>20</v>
      </c>
      <c r="H83">
        <v>411</v>
      </c>
      <c r="I83" s="4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1497.3000000000002</v>
      </c>
      <c r="G84" t="s">
        <v>20</v>
      </c>
      <c r="H84">
        <v>180</v>
      </c>
      <c r="I84" s="4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37.590225563909776</v>
      </c>
      <c r="G85" t="s">
        <v>14</v>
      </c>
      <c r="H85">
        <v>1000</v>
      </c>
      <c r="I85" s="4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132.36942675159236</v>
      </c>
      <c r="G86" t="s">
        <v>20</v>
      </c>
      <c r="H86">
        <v>374</v>
      </c>
      <c r="I86" s="4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131.22448979591837</v>
      </c>
      <c r="G87" t="s">
        <v>20</v>
      </c>
      <c r="H87">
        <v>71</v>
      </c>
      <c r="I87" s="4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167.63513513513513</v>
      </c>
      <c r="G88" t="s">
        <v>20</v>
      </c>
      <c r="H88">
        <v>203</v>
      </c>
      <c r="I88" s="4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61.984886649874063</v>
      </c>
      <c r="G89" t="s">
        <v>14</v>
      </c>
      <c r="H89">
        <v>1482</v>
      </c>
      <c r="I89" s="4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260.75</v>
      </c>
      <c r="G90" t="s">
        <v>20</v>
      </c>
      <c r="H90">
        <v>113</v>
      </c>
      <c r="I90" s="4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252.58823529411765</v>
      </c>
      <c r="G91" t="s">
        <v>20</v>
      </c>
      <c r="H91">
        <v>96</v>
      </c>
      <c r="I91" s="4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78.615384615384613</v>
      </c>
      <c r="G92" t="s">
        <v>14</v>
      </c>
      <c r="H92">
        <v>106</v>
      </c>
      <c r="I92" s="4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48.404406999351913</v>
      </c>
      <c r="G93" t="s">
        <v>14</v>
      </c>
      <c r="H93">
        <v>679</v>
      </c>
      <c r="I93" s="4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258.875</v>
      </c>
      <c r="G94" t="s">
        <v>20</v>
      </c>
      <c r="H94">
        <v>498</v>
      </c>
      <c r="I94" s="4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60.548713235294116</v>
      </c>
      <c r="G95" t="s">
        <v>74</v>
      </c>
      <c r="H95">
        <v>610</v>
      </c>
      <c r="I95" s="4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303.68965517241378</v>
      </c>
      <c r="G96" t="s">
        <v>20</v>
      </c>
      <c r="H96">
        <v>180</v>
      </c>
      <c r="I96" s="4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112.99999999999999</v>
      </c>
      <c r="G97" t="s">
        <v>20</v>
      </c>
      <c r="H97">
        <v>27</v>
      </c>
      <c r="I97" s="4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217.37876614060258</v>
      </c>
      <c r="G98" t="s">
        <v>20</v>
      </c>
      <c r="H98">
        <v>2331</v>
      </c>
      <c r="I98" s="4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926.69230769230762</v>
      </c>
      <c r="G99" t="s">
        <v>20</v>
      </c>
      <c r="H99">
        <v>113</v>
      </c>
      <c r="I99" s="4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33.692229038854805</v>
      </c>
      <c r="G100" t="s">
        <v>14</v>
      </c>
      <c r="H100">
        <v>1220</v>
      </c>
      <c r="I100" s="4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196.7236842105263</v>
      </c>
      <c r="G101" t="s">
        <v>20</v>
      </c>
      <c r="H101">
        <v>164</v>
      </c>
      <c r="I101" s="4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 s="4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1021.4444444444445</v>
      </c>
      <c r="G103" t="s">
        <v>20</v>
      </c>
      <c r="H103">
        <v>164</v>
      </c>
      <c r="I103" s="4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281.67567567567568</v>
      </c>
      <c r="G104" t="s">
        <v>20</v>
      </c>
      <c r="H104">
        <v>336</v>
      </c>
      <c r="I104" s="4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24.610000000000003</v>
      </c>
      <c r="G105" t="s">
        <v>14</v>
      </c>
      <c r="H105">
        <v>37</v>
      </c>
      <c r="I105" s="4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143.14010067114094</v>
      </c>
      <c r="G106" t="s">
        <v>20</v>
      </c>
      <c r="H106">
        <v>1917</v>
      </c>
      <c r="I106" s="4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144.54411764705884</v>
      </c>
      <c r="G107" t="s">
        <v>20</v>
      </c>
      <c r="H107">
        <v>95</v>
      </c>
      <c r="I107" s="4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359.12820512820514</v>
      </c>
      <c r="G108" t="s">
        <v>20</v>
      </c>
      <c r="H108">
        <v>147</v>
      </c>
      <c r="I108" s="4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186.48571428571427</v>
      </c>
      <c r="G109" t="s">
        <v>20</v>
      </c>
      <c r="H109">
        <v>86</v>
      </c>
      <c r="I109" s="4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595.26666666666665</v>
      </c>
      <c r="G110" t="s">
        <v>20</v>
      </c>
      <c r="H110">
        <v>83</v>
      </c>
      <c r="I110" s="4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59.21153846153846</v>
      </c>
      <c r="G111" t="s">
        <v>14</v>
      </c>
      <c r="H111">
        <v>60</v>
      </c>
      <c r="I111" s="4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14.962780898876405</v>
      </c>
      <c r="G112" t="s">
        <v>14</v>
      </c>
      <c r="H112">
        <v>296</v>
      </c>
      <c r="I112" s="4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119.95602605863192</v>
      </c>
      <c r="G113" t="s">
        <v>20</v>
      </c>
      <c r="H113">
        <v>676</v>
      </c>
      <c r="I113" s="4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268.82978723404256</v>
      </c>
      <c r="G114" t="s">
        <v>20</v>
      </c>
      <c r="H114">
        <v>361</v>
      </c>
      <c r="I114" s="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376.87878787878788</v>
      </c>
      <c r="G115" t="s">
        <v>20</v>
      </c>
      <c r="H115">
        <v>131</v>
      </c>
      <c r="I115" s="4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727.15789473684208</v>
      </c>
      <c r="G116" t="s">
        <v>20</v>
      </c>
      <c r="H116">
        <v>126</v>
      </c>
      <c r="I116" s="4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87.211757648470297</v>
      </c>
      <c r="G117" t="s">
        <v>14</v>
      </c>
      <c r="H117">
        <v>3304</v>
      </c>
      <c r="I117" s="4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 s="4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173.9387755102041</v>
      </c>
      <c r="G119" t="s">
        <v>20</v>
      </c>
      <c r="H119">
        <v>275</v>
      </c>
      <c r="I119" s="4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117.61111111111111</v>
      </c>
      <c r="G120" t="s">
        <v>20</v>
      </c>
      <c r="H120">
        <v>67</v>
      </c>
      <c r="I120" s="4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214.96</v>
      </c>
      <c r="G121" t="s">
        <v>20</v>
      </c>
      <c r="H121">
        <v>154</v>
      </c>
      <c r="I121" s="4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149.49667110519306</v>
      </c>
      <c r="G122" t="s">
        <v>20</v>
      </c>
      <c r="H122">
        <v>1782</v>
      </c>
      <c r="I122" s="4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219.33995584988963</v>
      </c>
      <c r="G123" t="s">
        <v>20</v>
      </c>
      <c r="H123">
        <v>903</v>
      </c>
      <c r="I123" s="4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64.367690058479525</v>
      </c>
      <c r="G124" t="s">
        <v>14</v>
      </c>
      <c r="H124">
        <v>3387</v>
      </c>
      <c r="I124" s="4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18.622397298818232</v>
      </c>
      <c r="G125" t="s">
        <v>14</v>
      </c>
      <c r="H125">
        <v>662</v>
      </c>
      <c r="I125" s="4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367.76923076923077</v>
      </c>
      <c r="G126" t="s">
        <v>20</v>
      </c>
      <c r="H126">
        <v>94</v>
      </c>
      <c r="I126" s="4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159.90566037735849</v>
      </c>
      <c r="G127" t="s">
        <v>20</v>
      </c>
      <c r="H127">
        <v>180</v>
      </c>
      <c r="I127" s="4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38.633185349611544</v>
      </c>
      <c r="G128" t="s">
        <v>14</v>
      </c>
      <c r="H128">
        <v>774</v>
      </c>
      <c r="I128" s="4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51.42151162790698</v>
      </c>
      <c r="G129" t="s">
        <v>14</v>
      </c>
      <c r="H129">
        <v>672</v>
      </c>
      <c r="I129" s="4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60.334277620396605</v>
      </c>
      <c r="G130" t="s">
        <v>74</v>
      </c>
      <c r="H130">
        <v>532</v>
      </c>
      <c r="I130" s="4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E131/D131*100</f>
        <v>3.202693602693603</v>
      </c>
      <c r="G131" t="s">
        <v>74</v>
      </c>
      <c r="H131">
        <v>55</v>
      </c>
      <c r="I131" s="4">
        <f t="shared" ref="I131:I194" si="5">IF(F131=0,0,(E131/H131))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155.46875</v>
      </c>
      <c r="G132" t="s">
        <v>20</v>
      </c>
      <c r="H132">
        <v>533</v>
      </c>
      <c r="I132" s="4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100.85974499089254</v>
      </c>
      <c r="G133" t="s">
        <v>20</v>
      </c>
      <c r="H133">
        <v>2443</v>
      </c>
      <c r="I133" s="4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116.18181818181819</v>
      </c>
      <c r="G134" t="s">
        <v>20</v>
      </c>
      <c r="H134">
        <v>89</v>
      </c>
      <c r="I134" s="4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310.77777777777777</v>
      </c>
      <c r="G135" t="s">
        <v>20</v>
      </c>
      <c r="H135">
        <v>159</v>
      </c>
      <c r="I135" s="4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89.73668341708543</v>
      </c>
      <c r="G136" t="s">
        <v>14</v>
      </c>
      <c r="H136">
        <v>940</v>
      </c>
      <c r="I136" s="4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71.27272727272728</v>
      </c>
      <c r="G137" t="s">
        <v>14</v>
      </c>
      <c r="H137">
        <v>117</v>
      </c>
      <c r="I137" s="4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3.2862318840579712</v>
      </c>
      <c r="G138" t="s">
        <v>74</v>
      </c>
      <c r="H138">
        <v>58</v>
      </c>
      <c r="I138" s="4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261.77777777777777</v>
      </c>
      <c r="G139" t="s">
        <v>20</v>
      </c>
      <c r="H139">
        <v>50</v>
      </c>
      <c r="I139" s="4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 s="4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20.896851248642779</v>
      </c>
      <c r="G141" t="s">
        <v>14</v>
      </c>
      <c r="H141">
        <v>326</v>
      </c>
      <c r="I141" s="4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223.16363636363636</v>
      </c>
      <c r="G142" t="s">
        <v>20</v>
      </c>
      <c r="H142">
        <v>186</v>
      </c>
      <c r="I142" s="4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101.59097978227061</v>
      </c>
      <c r="G143" t="s">
        <v>20</v>
      </c>
      <c r="H143">
        <v>1071</v>
      </c>
      <c r="I143" s="4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230.03999999999996</v>
      </c>
      <c r="G144" t="s">
        <v>20</v>
      </c>
      <c r="H144">
        <v>117</v>
      </c>
      <c r="I144" s="4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135.59259259259261</v>
      </c>
      <c r="G145" t="s">
        <v>20</v>
      </c>
      <c r="H145">
        <v>70</v>
      </c>
      <c r="I145" s="4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129.1</v>
      </c>
      <c r="G146" t="s">
        <v>20</v>
      </c>
      <c r="H146">
        <v>135</v>
      </c>
      <c r="I146" s="4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236.512</v>
      </c>
      <c r="G147" t="s">
        <v>20</v>
      </c>
      <c r="H147">
        <v>768</v>
      </c>
      <c r="I147" s="4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17.25</v>
      </c>
      <c r="G148" t="s">
        <v>74</v>
      </c>
      <c r="H148">
        <v>51</v>
      </c>
      <c r="I148" s="4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112.49397590361446</v>
      </c>
      <c r="G149" t="s">
        <v>20</v>
      </c>
      <c r="H149">
        <v>199</v>
      </c>
      <c r="I149" s="4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121.02150537634408</v>
      </c>
      <c r="G150" t="s">
        <v>20</v>
      </c>
      <c r="H150">
        <v>107</v>
      </c>
      <c r="I150" s="4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219.87096774193549</v>
      </c>
      <c r="G151" t="s">
        <v>20</v>
      </c>
      <c r="H151">
        <v>195</v>
      </c>
      <c r="I151" s="4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 s="4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64.166909620991248</v>
      </c>
      <c r="G153" t="s">
        <v>14</v>
      </c>
      <c r="H153">
        <v>1467</v>
      </c>
      <c r="I153" s="4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423.06746987951806</v>
      </c>
      <c r="G154" t="s">
        <v>20</v>
      </c>
      <c r="H154">
        <v>3376</v>
      </c>
      <c r="I154" s="4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92.984160506863773</v>
      </c>
      <c r="G155" t="s">
        <v>14</v>
      </c>
      <c r="H155">
        <v>5681</v>
      </c>
      <c r="I155" s="4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58.756567425569173</v>
      </c>
      <c r="G156" t="s">
        <v>14</v>
      </c>
      <c r="H156">
        <v>1059</v>
      </c>
      <c r="I156" s="4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65.022222222222226</v>
      </c>
      <c r="G157" t="s">
        <v>14</v>
      </c>
      <c r="H157">
        <v>1194</v>
      </c>
      <c r="I157" s="4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73.939560439560438</v>
      </c>
      <c r="G158" t="s">
        <v>74</v>
      </c>
      <c r="H158">
        <v>379</v>
      </c>
      <c r="I158" s="4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52.666666666666664</v>
      </c>
      <c r="G159" t="s">
        <v>14</v>
      </c>
      <c r="H159">
        <v>30</v>
      </c>
      <c r="I159" s="4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220.95238095238096</v>
      </c>
      <c r="G160" t="s">
        <v>20</v>
      </c>
      <c r="H160">
        <v>41</v>
      </c>
      <c r="I160" s="4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100.01150627615063</v>
      </c>
      <c r="G161" t="s">
        <v>20</v>
      </c>
      <c r="H161">
        <v>1821</v>
      </c>
      <c r="I161" s="4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162.3125</v>
      </c>
      <c r="G162" t="s">
        <v>20</v>
      </c>
      <c r="H162">
        <v>164</v>
      </c>
      <c r="I162" s="4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78.181818181818187</v>
      </c>
      <c r="G163" t="s">
        <v>14</v>
      </c>
      <c r="H163">
        <v>75</v>
      </c>
      <c r="I163" s="4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149.73770491803279</v>
      </c>
      <c r="G164" t="s">
        <v>20</v>
      </c>
      <c r="H164">
        <v>157</v>
      </c>
      <c r="I164" s="4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253.25714285714284</v>
      </c>
      <c r="G165" t="s">
        <v>20</v>
      </c>
      <c r="H165">
        <v>246</v>
      </c>
      <c r="I165" s="4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100.16943521594683</v>
      </c>
      <c r="G166" t="s">
        <v>20</v>
      </c>
      <c r="H166">
        <v>1396</v>
      </c>
      <c r="I166" s="4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121.99004424778761</v>
      </c>
      <c r="G167" t="s">
        <v>20</v>
      </c>
      <c r="H167">
        <v>2506</v>
      </c>
      <c r="I167" s="4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137.13265306122449</v>
      </c>
      <c r="G168" t="s">
        <v>20</v>
      </c>
      <c r="H168">
        <v>244</v>
      </c>
      <c r="I168" s="4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415.53846153846149</v>
      </c>
      <c r="G169" t="s">
        <v>20</v>
      </c>
      <c r="H169">
        <v>146</v>
      </c>
      <c r="I169" s="4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31.30913348946136</v>
      </c>
      <c r="G170" t="s">
        <v>14</v>
      </c>
      <c r="H170">
        <v>955</v>
      </c>
      <c r="I170" s="4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424.08154506437768</v>
      </c>
      <c r="G171" t="s">
        <v>20</v>
      </c>
      <c r="H171">
        <v>1267</v>
      </c>
      <c r="I171" s="4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2.93886230728336</v>
      </c>
      <c r="G172" t="s">
        <v>14</v>
      </c>
      <c r="H172">
        <v>67</v>
      </c>
      <c r="I172" s="4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10.63265306122449</v>
      </c>
      <c r="G173" t="s">
        <v>14</v>
      </c>
      <c r="H173">
        <v>5</v>
      </c>
      <c r="I173" s="4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82.875</v>
      </c>
      <c r="G174" t="s">
        <v>14</v>
      </c>
      <c r="H174">
        <v>26</v>
      </c>
      <c r="I174" s="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163.01447776628748</v>
      </c>
      <c r="G175" t="s">
        <v>20</v>
      </c>
      <c r="H175">
        <v>1561</v>
      </c>
      <c r="I175" s="4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894.66666666666674</v>
      </c>
      <c r="G176" t="s">
        <v>20</v>
      </c>
      <c r="H176">
        <v>48</v>
      </c>
      <c r="I176" s="4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26.191501103752756</v>
      </c>
      <c r="G177" t="s">
        <v>14</v>
      </c>
      <c r="H177">
        <v>1130</v>
      </c>
      <c r="I177" s="4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74.834782608695647</v>
      </c>
      <c r="G178" t="s">
        <v>14</v>
      </c>
      <c r="H178">
        <v>782</v>
      </c>
      <c r="I178" s="4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416.47680412371136</v>
      </c>
      <c r="G179" t="s">
        <v>20</v>
      </c>
      <c r="H179">
        <v>2739</v>
      </c>
      <c r="I179" s="4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96.208333333333329</v>
      </c>
      <c r="G180" t="s">
        <v>14</v>
      </c>
      <c r="H180">
        <v>210</v>
      </c>
      <c r="I180" s="4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357.71910112359546</v>
      </c>
      <c r="G181" t="s">
        <v>20</v>
      </c>
      <c r="H181">
        <v>3537</v>
      </c>
      <c r="I181" s="4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308.45714285714286</v>
      </c>
      <c r="G182" t="s">
        <v>20</v>
      </c>
      <c r="H182">
        <v>2107</v>
      </c>
      <c r="I182" s="4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61.802325581395344</v>
      </c>
      <c r="G183" t="s">
        <v>14</v>
      </c>
      <c r="H183">
        <v>136</v>
      </c>
      <c r="I183" s="4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722.32472324723244</v>
      </c>
      <c r="G184" t="s">
        <v>20</v>
      </c>
      <c r="H184">
        <v>3318</v>
      </c>
      <c r="I184" s="4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69.117647058823522</v>
      </c>
      <c r="G185" t="s">
        <v>14</v>
      </c>
      <c r="H185">
        <v>86</v>
      </c>
      <c r="I185" s="4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293.05555555555554</v>
      </c>
      <c r="G186" t="s">
        <v>20</v>
      </c>
      <c r="H186">
        <v>340</v>
      </c>
      <c r="I186" s="4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71.8</v>
      </c>
      <c r="G187" t="s">
        <v>14</v>
      </c>
      <c r="H187">
        <v>19</v>
      </c>
      <c r="I187" s="4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31.934684684684683</v>
      </c>
      <c r="G188" t="s">
        <v>14</v>
      </c>
      <c r="H188">
        <v>886</v>
      </c>
      <c r="I188" s="4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229.87375415282392</v>
      </c>
      <c r="G189" t="s">
        <v>20</v>
      </c>
      <c r="H189">
        <v>1442</v>
      </c>
      <c r="I189" s="4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32.012195121951223</v>
      </c>
      <c r="G190" t="s">
        <v>14</v>
      </c>
      <c r="H190">
        <v>35</v>
      </c>
      <c r="I190" s="4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23.525352848928385</v>
      </c>
      <c r="G191" t="s">
        <v>74</v>
      </c>
      <c r="H191">
        <v>441</v>
      </c>
      <c r="I191" s="4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68.594594594594597</v>
      </c>
      <c r="G192" t="s">
        <v>14</v>
      </c>
      <c r="H192">
        <v>24</v>
      </c>
      <c r="I192" s="4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37.952380952380956</v>
      </c>
      <c r="G193" t="s">
        <v>14</v>
      </c>
      <c r="H193">
        <v>86</v>
      </c>
      <c r="I193" s="4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19.992957746478872</v>
      </c>
      <c r="G194" t="s">
        <v>14</v>
      </c>
      <c r="H194">
        <v>243</v>
      </c>
      <c r="I194" s="4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E195/D195*100</f>
        <v>45.636363636363633</v>
      </c>
      <c r="G195" t="s">
        <v>14</v>
      </c>
      <c r="H195">
        <v>65</v>
      </c>
      <c r="I195" s="4">
        <f t="shared" ref="I195:I258" si="7">IF(F195=0,0,(E195/H195))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122.7605633802817</v>
      </c>
      <c r="G196" t="s">
        <v>20</v>
      </c>
      <c r="H196">
        <v>126</v>
      </c>
      <c r="I196" s="4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361.75316455696202</v>
      </c>
      <c r="G197" t="s">
        <v>20</v>
      </c>
      <c r="H197">
        <v>524</v>
      </c>
      <c r="I197" s="4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63.146341463414636</v>
      </c>
      <c r="G198" t="s">
        <v>14</v>
      </c>
      <c r="H198">
        <v>100</v>
      </c>
      <c r="I198" s="4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298.20475319926874</v>
      </c>
      <c r="G199" t="s">
        <v>20</v>
      </c>
      <c r="H199">
        <v>1989</v>
      </c>
      <c r="I199" s="4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9.5585443037974684</v>
      </c>
      <c r="G200" t="s">
        <v>14</v>
      </c>
      <c r="H200">
        <v>168</v>
      </c>
      <c r="I200" s="4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53.777777777777779</v>
      </c>
      <c r="G201" t="s">
        <v>14</v>
      </c>
      <c r="H201">
        <v>13</v>
      </c>
      <c r="I201" s="4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 s="4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681.19047619047615</v>
      </c>
      <c r="G203" t="s">
        <v>20</v>
      </c>
      <c r="H203">
        <v>157</v>
      </c>
      <c r="I203" s="4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78.831325301204828</v>
      </c>
      <c r="G204" t="s">
        <v>74</v>
      </c>
      <c r="H204">
        <v>82</v>
      </c>
      <c r="I204" s="4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134.40792216817235</v>
      </c>
      <c r="G205" t="s">
        <v>20</v>
      </c>
      <c r="H205">
        <v>4498</v>
      </c>
      <c r="I205" s="4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3.3719999999999999</v>
      </c>
      <c r="G206" t="s">
        <v>14</v>
      </c>
      <c r="H206">
        <v>40</v>
      </c>
      <c r="I206" s="4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431.84615384615387</v>
      </c>
      <c r="G207" t="s">
        <v>20</v>
      </c>
      <c r="H207">
        <v>80</v>
      </c>
      <c r="I207" s="4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38.844444444444441</v>
      </c>
      <c r="G208" t="s">
        <v>74</v>
      </c>
      <c r="H208">
        <v>57</v>
      </c>
      <c r="I208" s="4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425.7</v>
      </c>
      <c r="G209" t="s">
        <v>20</v>
      </c>
      <c r="H209">
        <v>43</v>
      </c>
      <c r="I209" s="4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101.12239715591672</v>
      </c>
      <c r="G210" t="s">
        <v>20</v>
      </c>
      <c r="H210">
        <v>2053</v>
      </c>
      <c r="I210" s="4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21.188688946015425</v>
      </c>
      <c r="G211" t="s">
        <v>47</v>
      </c>
      <c r="H211">
        <v>808</v>
      </c>
      <c r="I211" s="4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67.425531914893625</v>
      </c>
      <c r="G212" t="s">
        <v>14</v>
      </c>
      <c r="H212">
        <v>226</v>
      </c>
      <c r="I212" s="4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94.923371647509583</v>
      </c>
      <c r="G213" t="s">
        <v>14</v>
      </c>
      <c r="H213">
        <v>1625</v>
      </c>
      <c r="I213" s="4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151.85185185185185</v>
      </c>
      <c r="G214" t="s">
        <v>20</v>
      </c>
      <c r="H214">
        <v>168</v>
      </c>
      <c r="I214" s="4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195.16382252559728</v>
      </c>
      <c r="G215" t="s">
        <v>20</v>
      </c>
      <c r="H215">
        <v>4289</v>
      </c>
      <c r="I215" s="4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1023.1428571428571</v>
      </c>
      <c r="G216" t="s">
        <v>20</v>
      </c>
      <c r="H216">
        <v>165</v>
      </c>
      <c r="I216" s="4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3.841836734693878</v>
      </c>
      <c r="G217" t="s">
        <v>14</v>
      </c>
      <c r="H217">
        <v>143</v>
      </c>
      <c r="I217" s="4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155.07066557107643</v>
      </c>
      <c r="G218" t="s">
        <v>20</v>
      </c>
      <c r="H218">
        <v>1815</v>
      </c>
      <c r="I218" s="4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44.753477588871718</v>
      </c>
      <c r="G219" t="s">
        <v>14</v>
      </c>
      <c r="H219">
        <v>934</v>
      </c>
      <c r="I219" s="4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215.94736842105263</v>
      </c>
      <c r="G220" t="s">
        <v>20</v>
      </c>
      <c r="H220">
        <v>397</v>
      </c>
      <c r="I220" s="4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332.12709832134288</v>
      </c>
      <c r="G221" t="s">
        <v>20</v>
      </c>
      <c r="H221">
        <v>1539</v>
      </c>
      <c r="I221" s="4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8.4430379746835449</v>
      </c>
      <c r="G222" t="s">
        <v>14</v>
      </c>
      <c r="H222">
        <v>17</v>
      </c>
      <c r="I222" s="4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98.625514403292186</v>
      </c>
      <c r="G223" t="s">
        <v>14</v>
      </c>
      <c r="H223">
        <v>2179</v>
      </c>
      <c r="I223" s="4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137.97916666666669</v>
      </c>
      <c r="G224" t="s">
        <v>20</v>
      </c>
      <c r="H224">
        <v>138</v>
      </c>
      <c r="I224" s="4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93.81099656357388</v>
      </c>
      <c r="G225" t="s">
        <v>14</v>
      </c>
      <c r="H225">
        <v>931</v>
      </c>
      <c r="I225" s="4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403.63930885529157</v>
      </c>
      <c r="G226" t="s">
        <v>20</v>
      </c>
      <c r="H226">
        <v>3594</v>
      </c>
      <c r="I226" s="4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260.1740412979351</v>
      </c>
      <c r="G227" t="s">
        <v>20</v>
      </c>
      <c r="H227">
        <v>5880</v>
      </c>
      <c r="I227" s="4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366.63333333333333</v>
      </c>
      <c r="G228" t="s">
        <v>20</v>
      </c>
      <c r="H228">
        <v>112</v>
      </c>
      <c r="I228" s="4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168.72085385878489</v>
      </c>
      <c r="G229" t="s">
        <v>20</v>
      </c>
      <c r="H229">
        <v>943</v>
      </c>
      <c r="I229" s="4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119.90717911530093</v>
      </c>
      <c r="G230" t="s">
        <v>20</v>
      </c>
      <c r="H230">
        <v>2468</v>
      </c>
      <c r="I230" s="4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193.68925233644859</v>
      </c>
      <c r="G231" t="s">
        <v>20</v>
      </c>
      <c r="H231">
        <v>2551</v>
      </c>
      <c r="I231" s="4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420.16666666666669</v>
      </c>
      <c r="G232" t="s">
        <v>20</v>
      </c>
      <c r="H232">
        <v>101</v>
      </c>
      <c r="I232" s="4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76.708333333333329</v>
      </c>
      <c r="G233" t="s">
        <v>74</v>
      </c>
      <c r="H233">
        <v>67</v>
      </c>
      <c r="I233" s="4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171.26470588235293</v>
      </c>
      <c r="G234" t="s">
        <v>20</v>
      </c>
      <c r="H234">
        <v>92</v>
      </c>
      <c r="I234" s="4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157.89473684210526</v>
      </c>
      <c r="G235" t="s">
        <v>20</v>
      </c>
      <c r="H235">
        <v>62</v>
      </c>
      <c r="I235" s="4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109.08</v>
      </c>
      <c r="G236" t="s">
        <v>20</v>
      </c>
      <c r="H236">
        <v>149</v>
      </c>
      <c r="I236" s="4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41.732558139534881</v>
      </c>
      <c r="G237" t="s">
        <v>14</v>
      </c>
      <c r="H237">
        <v>92</v>
      </c>
      <c r="I237" s="4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10.944303797468354</v>
      </c>
      <c r="G238" t="s">
        <v>14</v>
      </c>
      <c r="H238">
        <v>57</v>
      </c>
      <c r="I238" s="4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159.3763440860215</v>
      </c>
      <c r="G239" t="s">
        <v>20</v>
      </c>
      <c r="H239">
        <v>329</v>
      </c>
      <c r="I239" s="4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422.41666666666669</v>
      </c>
      <c r="G240" t="s">
        <v>20</v>
      </c>
      <c r="H240">
        <v>97</v>
      </c>
      <c r="I240" s="4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97.71875</v>
      </c>
      <c r="G241" t="s">
        <v>14</v>
      </c>
      <c r="H241">
        <v>41</v>
      </c>
      <c r="I241" s="4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418.78911564625849</v>
      </c>
      <c r="G242" t="s">
        <v>20</v>
      </c>
      <c r="H242">
        <v>1784</v>
      </c>
      <c r="I242" s="4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101.91632047477745</v>
      </c>
      <c r="G243" t="s">
        <v>20</v>
      </c>
      <c r="H243">
        <v>1684</v>
      </c>
      <c r="I243" s="4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127.72619047619047</v>
      </c>
      <c r="G244" t="s">
        <v>20</v>
      </c>
      <c r="H244">
        <v>250</v>
      </c>
      <c r="I244" s="4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445.21739130434781</v>
      </c>
      <c r="G245" t="s">
        <v>20</v>
      </c>
      <c r="H245">
        <v>238</v>
      </c>
      <c r="I245" s="4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569.71428571428578</v>
      </c>
      <c r="G246" t="s">
        <v>20</v>
      </c>
      <c r="H246">
        <v>53</v>
      </c>
      <c r="I246" s="4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509.34482758620686</v>
      </c>
      <c r="G247" t="s">
        <v>20</v>
      </c>
      <c r="H247">
        <v>214</v>
      </c>
      <c r="I247" s="4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325.5333333333333</v>
      </c>
      <c r="G248" t="s">
        <v>20</v>
      </c>
      <c r="H248">
        <v>222</v>
      </c>
      <c r="I248" s="4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932.61616161616166</v>
      </c>
      <c r="G249" t="s">
        <v>20</v>
      </c>
      <c r="H249">
        <v>1884</v>
      </c>
      <c r="I249" s="4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211.33870967741933</v>
      </c>
      <c r="G250" t="s">
        <v>20</v>
      </c>
      <c r="H250">
        <v>218</v>
      </c>
      <c r="I250" s="4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273.32520325203251</v>
      </c>
      <c r="G251" t="s">
        <v>20</v>
      </c>
      <c r="H251">
        <v>6465</v>
      </c>
      <c r="I251" s="4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 s="4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54.084507042253513</v>
      </c>
      <c r="G253" t="s">
        <v>14</v>
      </c>
      <c r="H253">
        <v>101</v>
      </c>
      <c r="I253" s="4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626.29999999999995</v>
      </c>
      <c r="G254" t="s">
        <v>20</v>
      </c>
      <c r="H254">
        <v>59</v>
      </c>
      <c r="I254" s="4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89.021399176954731</v>
      </c>
      <c r="G255" t="s">
        <v>14</v>
      </c>
      <c r="H255">
        <v>1335</v>
      </c>
      <c r="I255" s="4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184.89130434782609</v>
      </c>
      <c r="G256" t="s">
        <v>20</v>
      </c>
      <c r="H256">
        <v>88</v>
      </c>
      <c r="I256" s="4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120.16770186335404</v>
      </c>
      <c r="G257" t="s">
        <v>20</v>
      </c>
      <c r="H257">
        <v>1697</v>
      </c>
      <c r="I257" s="4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23.390243902439025</v>
      </c>
      <c r="G258" t="s">
        <v>14</v>
      </c>
      <c r="H258">
        <v>15</v>
      </c>
      <c r="I258" s="4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E259/D259*100</f>
        <v>146</v>
      </c>
      <c r="G259" t="s">
        <v>20</v>
      </c>
      <c r="H259">
        <v>92</v>
      </c>
      <c r="I259" s="4">
        <f t="shared" ref="I259:I322" si="9">IF(F259=0,0,(E259/H259))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268.48</v>
      </c>
      <c r="G260" t="s">
        <v>20</v>
      </c>
      <c r="H260">
        <v>186</v>
      </c>
      <c r="I260" s="4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597.5</v>
      </c>
      <c r="G261" t="s">
        <v>20</v>
      </c>
      <c r="H261">
        <v>138</v>
      </c>
      <c r="I261" s="4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157.69841269841268</v>
      </c>
      <c r="G262" t="s">
        <v>20</v>
      </c>
      <c r="H262">
        <v>261</v>
      </c>
      <c r="I262" s="4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31.201660735468568</v>
      </c>
      <c r="G263" t="s">
        <v>14</v>
      </c>
      <c r="H263">
        <v>454</v>
      </c>
      <c r="I263" s="4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313.41176470588238</v>
      </c>
      <c r="G264" t="s">
        <v>20</v>
      </c>
      <c r="H264">
        <v>107</v>
      </c>
      <c r="I264" s="4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370.89655172413791</v>
      </c>
      <c r="G265" t="s">
        <v>20</v>
      </c>
      <c r="H265">
        <v>199</v>
      </c>
      <c r="I265" s="4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362.66447368421052</v>
      </c>
      <c r="G266" t="s">
        <v>20</v>
      </c>
      <c r="H266">
        <v>5512</v>
      </c>
      <c r="I266" s="4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123.08163265306122</v>
      </c>
      <c r="G267" t="s">
        <v>20</v>
      </c>
      <c r="H267">
        <v>86</v>
      </c>
      <c r="I267" s="4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76.766756032171585</v>
      </c>
      <c r="G268" t="s">
        <v>14</v>
      </c>
      <c r="H268">
        <v>3182</v>
      </c>
      <c r="I268" s="4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233.62012987012989</v>
      </c>
      <c r="G269" t="s">
        <v>20</v>
      </c>
      <c r="H269">
        <v>2768</v>
      </c>
      <c r="I269" s="4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180.53333333333333</v>
      </c>
      <c r="G270" t="s">
        <v>20</v>
      </c>
      <c r="H270">
        <v>48</v>
      </c>
      <c r="I270" s="4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252.62857142857143</v>
      </c>
      <c r="G271" t="s">
        <v>20</v>
      </c>
      <c r="H271">
        <v>87</v>
      </c>
      <c r="I271" s="4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27.176538240368025</v>
      </c>
      <c r="G272" t="s">
        <v>74</v>
      </c>
      <c r="H272">
        <v>1890</v>
      </c>
      <c r="I272" s="4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1.2706571242680547</v>
      </c>
      <c r="G273" t="s">
        <v>47</v>
      </c>
      <c r="H273">
        <v>61</v>
      </c>
      <c r="I273" s="4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304.0097847358121</v>
      </c>
      <c r="G274" t="s">
        <v>20</v>
      </c>
      <c r="H274">
        <v>1894</v>
      </c>
      <c r="I274" s="4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137.23076923076923</v>
      </c>
      <c r="G275" t="s">
        <v>20</v>
      </c>
      <c r="H275">
        <v>282</v>
      </c>
      <c r="I275" s="4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32.208333333333336</v>
      </c>
      <c r="G276" t="s">
        <v>14</v>
      </c>
      <c r="H276">
        <v>15</v>
      </c>
      <c r="I276" s="4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241.51282051282053</v>
      </c>
      <c r="G277" t="s">
        <v>20</v>
      </c>
      <c r="H277">
        <v>116</v>
      </c>
      <c r="I277" s="4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96.8</v>
      </c>
      <c r="G278" t="s">
        <v>14</v>
      </c>
      <c r="H278">
        <v>133</v>
      </c>
      <c r="I278" s="4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1066.4285714285716</v>
      </c>
      <c r="G279" t="s">
        <v>20</v>
      </c>
      <c r="H279">
        <v>83</v>
      </c>
      <c r="I279" s="4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325.88888888888891</v>
      </c>
      <c r="G280" t="s">
        <v>20</v>
      </c>
      <c r="H280">
        <v>91</v>
      </c>
      <c r="I280" s="4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170.70000000000002</v>
      </c>
      <c r="G281" t="s">
        <v>20</v>
      </c>
      <c r="H281">
        <v>546</v>
      </c>
      <c r="I281" s="4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581.44000000000005</v>
      </c>
      <c r="G282" t="s">
        <v>20</v>
      </c>
      <c r="H282">
        <v>393</v>
      </c>
      <c r="I282" s="4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91.520972644376897</v>
      </c>
      <c r="G283" t="s">
        <v>14</v>
      </c>
      <c r="H283">
        <v>2062</v>
      </c>
      <c r="I283" s="4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108.04761904761904</v>
      </c>
      <c r="G284" t="s">
        <v>20</v>
      </c>
      <c r="H284">
        <v>133</v>
      </c>
      <c r="I284" s="4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18.728395061728396</v>
      </c>
      <c r="G285" t="s">
        <v>14</v>
      </c>
      <c r="H285">
        <v>29</v>
      </c>
      <c r="I285" s="4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83.193877551020407</v>
      </c>
      <c r="G286" t="s">
        <v>14</v>
      </c>
      <c r="H286">
        <v>132</v>
      </c>
      <c r="I286" s="4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706.33333333333337</v>
      </c>
      <c r="G287" t="s">
        <v>20</v>
      </c>
      <c r="H287">
        <v>254</v>
      </c>
      <c r="I287" s="4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17.446030330062445</v>
      </c>
      <c r="G288" t="s">
        <v>74</v>
      </c>
      <c r="H288">
        <v>184</v>
      </c>
      <c r="I288" s="4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209.73015873015873</v>
      </c>
      <c r="G289" t="s">
        <v>20</v>
      </c>
      <c r="H289">
        <v>176</v>
      </c>
      <c r="I289" s="4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97.785714285714292</v>
      </c>
      <c r="G290" t="s">
        <v>14</v>
      </c>
      <c r="H290">
        <v>137</v>
      </c>
      <c r="I290" s="4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1684.25</v>
      </c>
      <c r="G291" t="s">
        <v>20</v>
      </c>
      <c r="H291">
        <v>337</v>
      </c>
      <c r="I291" s="4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54.402135231316727</v>
      </c>
      <c r="G292" t="s">
        <v>14</v>
      </c>
      <c r="H292">
        <v>908</v>
      </c>
      <c r="I292" s="4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456.61111111111109</v>
      </c>
      <c r="G293" t="s">
        <v>20</v>
      </c>
      <c r="H293">
        <v>107</v>
      </c>
      <c r="I293" s="4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9.8219178082191778</v>
      </c>
      <c r="G294" t="s">
        <v>14</v>
      </c>
      <c r="H294">
        <v>10</v>
      </c>
      <c r="I294" s="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16.384615384615383</v>
      </c>
      <c r="G295" t="s">
        <v>74</v>
      </c>
      <c r="H295">
        <v>32</v>
      </c>
      <c r="I295" s="4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1339.6666666666667</v>
      </c>
      <c r="G296" t="s">
        <v>20</v>
      </c>
      <c r="H296">
        <v>183</v>
      </c>
      <c r="I296" s="4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35.650077760497666</v>
      </c>
      <c r="G297" t="s">
        <v>14</v>
      </c>
      <c r="H297">
        <v>1910</v>
      </c>
      <c r="I297" s="4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54.950819672131146</v>
      </c>
      <c r="G298" t="s">
        <v>14</v>
      </c>
      <c r="H298">
        <v>38</v>
      </c>
      <c r="I298" s="4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94.236111111111114</v>
      </c>
      <c r="G299" t="s">
        <v>14</v>
      </c>
      <c r="H299">
        <v>104</v>
      </c>
      <c r="I299" s="4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143.91428571428571</v>
      </c>
      <c r="G300" t="s">
        <v>20</v>
      </c>
      <c r="H300">
        <v>72</v>
      </c>
      <c r="I300" s="4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51.421052631578945</v>
      </c>
      <c r="G301" t="s">
        <v>14</v>
      </c>
      <c r="H301">
        <v>49</v>
      </c>
      <c r="I301" s="4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 s="4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1344.6666666666667</v>
      </c>
      <c r="G303" t="s">
        <v>20</v>
      </c>
      <c r="H303">
        <v>295</v>
      </c>
      <c r="I303" s="4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31.844940867279899</v>
      </c>
      <c r="G304" t="s">
        <v>14</v>
      </c>
      <c r="H304">
        <v>245</v>
      </c>
      <c r="I304" s="4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82.617647058823536</v>
      </c>
      <c r="G305" t="s">
        <v>14</v>
      </c>
      <c r="H305">
        <v>32</v>
      </c>
      <c r="I305" s="4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546.14285714285722</v>
      </c>
      <c r="G306" t="s">
        <v>20</v>
      </c>
      <c r="H306">
        <v>142</v>
      </c>
      <c r="I306" s="4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286.21428571428572</v>
      </c>
      <c r="G307" t="s">
        <v>20</v>
      </c>
      <c r="H307">
        <v>85</v>
      </c>
      <c r="I307" s="4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7.9076923076923071</v>
      </c>
      <c r="G308" t="s">
        <v>14</v>
      </c>
      <c r="H308">
        <v>7</v>
      </c>
      <c r="I308" s="4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132.13677811550153</v>
      </c>
      <c r="G309" t="s">
        <v>20</v>
      </c>
      <c r="H309">
        <v>659</v>
      </c>
      <c r="I309" s="4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74.077834179357026</v>
      </c>
      <c r="G310" t="s">
        <v>14</v>
      </c>
      <c r="H310">
        <v>803</v>
      </c>
      <c r="I310" s="4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75.292682926829272</v>
      </c>
      <c r="G311" t="s">
        <v>74</v>
      </c>
      <c r="H311">
        <v>75</v>
      </c>
      <c r="I311" s="4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20.333333333333332</v>
      </c>
      <c r="G312" t="s">
        <v>14</v>
      </c>
      <c r="H312">
        <v>16</v>
      </c>
      <c r="I312" s="4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203.36507936507937</v>
      </c>
      <c r="G313" t="s">
        <v>20</v>
      </c>
      <c r="H313">
        <v>121</v>
      </c>
      <c r="I313" s="4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310.2284263959391</v>
      </c>
      <c r="G314" t="s">
        <v>20</v>
      </c>
      <c r="H314">
        <v>3742</v>
      </c>
      <c r="I314" s="4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395.31818181818181</v>
      </c>
      <c r="G315" t="s">
        <v>20</v>
      </c>
      <c r="H315">
        <v>223</v>
      </c>
      <c r="I315" s="4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294.71428571428572</v>
      </c>
      <c r="G316" t="s">
        <v>20</v>
      </c>
      <c r="H316">
        <v>133</v>
      </c>
      <c r="I316" s="4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33.89473684210526</v>
      </c>
      <c r="G317" t="s">
        <v>14</v>
      </c>
      <c r="H317">
        <v>31</v>
      </c>
      <c r="I317" s="4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66.677083333333329</v>
      </c>
      <c r="G318" t="s">
        <v>14</v>
      </c>
      <c r="H318">
        <v>108</v>
      </c>
      <c r="I318" s="4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19.227272727272727</v>
      </c>
      <c r="G319" t="s">
        <v>14</v>
      </c>
      <c r="H319">
        <v>30</v>
      </c>
      <c r="I319" s="4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15.842105263157894</v>
      </c>
      <c r="G320" t="s">
        <v>14</v>
      </c>
      <c r="H320">
        <v>17</v>
      </c>
      <c r="I320" s="4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38.702380952380956</v>
      </c>
      <c r="G321" t="s">
        <v>74</v>
      </c>
      <c r="H321">
        <v>64</v>
      </c>
      <c r="I321" s="4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9.5876777251184837</v>
      </c>
      <c r="G322" t="s">
        <v>14</v>
      </c>
      <c r="H322">
        <v>80</v>
      </c>
      <c r="I322" s="4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E323/D323*100</f>
        <v>94.144366197183089</v>
      </c>
      <c r="G323" t="s">
        <v>14</v>
      </c>
      <c r="H323">
        <v>2468</v>
      </c>
      <c r="I323" s="4">
        <f t="shared" ref="I323:I386" si="11">IF(F323=0,0,(E323/H323))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166.56234096692114</v>
      </c>
      <c r="G324" t="s">
        <v>20</v>
      </c>
      <c r="H324">
        <v>5168</v>
      </c>
      <c r="I324" s="4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24.134831460674157</v>
      </c>
      <c r="G325" t="s">
        <v>14</v>
      </c>
      <c r="H325">
        <v>26</v>
      </c>
      <c r="I325" s="4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164.05633802816902</v>
      </c>
      <c r="G326" t="s">
        <v>20</v>
      </c>
      <c r="H326">
        <v>307</v>
      </c>
      <c r="I326" s="4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90.723076923076931</v>
      </c>
      <c r="G327" t="s">
        <v>14</v>
      </c>
      <c r="H327">
        <v>73</v>
      </c>
      <c r="I327" s="4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46.194444444444443</v>
      </c>
      <c r="G328" t="s">
        <v>14</v>
      </c>
      <c r="H328">
        <v>128</v>
      </c>
      <c r="I328" s="4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38.53846153846154</v>
      </c>
      <c r="G329" t="s">
        <v>14</v>
      </c>
      <c r="H329">
        <v>33</v>
      </c>
      <c r="I329" s="4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133.56231003039514</v>
      </c>
      <c r="G330" t="s">
        <v>20</v>
      </c>
      <c r="H330">
        <v>2441</v>
      </c>
      <c r="I330" s="4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22.896588486140725</v>
      </c>
      <c r="G331" t="s">
        <v>47</v>
      </c>
      <c r="H331">
        <v>211</v>
      </c>
      <c r="I331" s="4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184.95548961424333</v>
      </c>
      <c r="G332" t="s">
        <v>20</v>
      </c>
      <c r="H332">
        <v>1385</v>
      </c>
      <c r="I332" s="4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443.72727272727275</v>
      </c>
      <c r="G333" t="s">
        <v>20</v>
      </c>
      <c r="H333">
        <v>190</v>
      </c>
      <c r="I333" s="4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199.9806763285024</v>
      </c>
      <c r="G334" t="s">
        <v>20</v>
      </c>
      <c r="H334">
        <v>470</v>
      </c>
      <c r="I334" s="4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123.95833333333333</v>
      </c>
      <c r="G335" t="s">
        <v>20</v>
      </c>
      <c r="H335">
        <v>253</v>
      </c>
      <c r="I335" s="4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186.61329305135951</v>
      </c>
      <c r="G336" t="s">
        <v>20</v>
      </c>
      <c r="H336">
        <v>1113</v>
      </c>
      <c r="I336" s="4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114.28538550057536</v>
      </c>
      <c r="G337" t="s">
        <v>20</v>
      </c>
      <c r="H337">
        <v>2283</v>
      </c>
      <c r="I337" s="4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97.032531824611041</v>
      </c>
      <c r="G338" t="s">
        <v>14</v>
      </c>
      <c r="H338">
        <v>1072</v>
      </c>
      <c r="I338" s="4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122.81904761904762</v>
      </c>
      <c r="G339" t="s">
        <v>20</v>
      </c>
      <c r="H339">
        <v>1095</v>
      </c>
      <c r="I339" s="4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179.14326647564468</v>
      </c>
      <c r="G340" t="s">
        <v>20</v>
      </c>
      <c r="H340">
        <v>1690</v>
      </c>
      <c r="I340" s="4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79.951577402787962</v>
      </c>
      <c r="G341" t="s">
        <v>74</v>
      </c>
      <c r="H341">
        <v>1297</v>
      </c>
      <c r="I341" s="4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94.242587601078171</v>
      </c>
      <c r="G342" t="s">
        <v>14</v>
      </c>
      <c r="H342">
        <v>393</v>
      </c>
      <c r="I342" s="4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84.669291338582681</v>
      </c>
      <c r="G343" t="s">
        <v>14</v>
      </c>
      <c r="H343">
        <v>1257</v>
      </c>
      <c r="I343" s="4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66.521920668058456</v>
      </c>
      <c r="G344" t="s">
        <v>14</v>
      </c>
      <c r="H344">
        <v>328</v>
      </c>
      <c r="I344" s="4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53.922222222222224</v>
      </c>
      <c r="G345" t="s">
        <v>14</v>
      </c>
      <c r="H345">
        <v>147</v>
      </c>
      <c r="I345" s="4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41.983299595141702</v>
      </c>
      <c r="G346" t="s">
        <v>14</v>
      </c>
      <c r="H346">
        <v>830</v>
      </c>
      <c r="I346" s="4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14.69479695431472</v>
      </c>
      <c r="G347" t="s">
        <v>14</v>
      </c>
      <c r="H347">
        <v>331</v>
      </c>
      <c r="I347" s="4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34.475000000000001</v>
      </c>
      <c r="G348" t="s">
        <v>14</v>
      </c>
      <c r="H348">
        <v>25</v>
      </c>
      <c r="I348" s="4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1400.7777777777778</v>
      </c>
      <c r="G349" t="s">
        <v>20</v>
      </c>
      <c r="H349">
        <v>191</v>
      </c>
      <c r="I349" s="4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71.770351758793964</v>
      </c>
      <c r="G350" t="s">
        <v>14</v>
      </c>
      <c r="H350">
        <v>3483</v>
      </c>
      <c r="I350" s="4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53.074115044247783</v>
      </c>
      <c r="G351" t="s">
        <v>14</v>
      </c>
      <c r="H351">
        <v>923</v>
      </c>
      <c r="I351" s="4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 s="4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127.70715249662618</v>
      </c>
      <c r="G353" t="s">
        <v>20</v>
      </c>
      <c r="H353">
        <v>2013</v>
      </c>
      <c r="I353" s="4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34.892857142857139</v>
      </c>
      <c r="G354" t="s">
        <v>14</v>
      </c>
      <c r="H354">
        <v>33</v>
      </c>
      <c r="I354" s="4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410.59821428571428</v>
      </c>
      <c r="G355" t="s">
        <v>20</v>
      </c>
      <c r="H355">
        <v>1703</v>
      </c>
      <c r="I355" s="4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123.73770491803278</v>
      </c>
      <c r="G356" t="s">
        <v>20</v>
      </c>
      <c r="H356">
        <v>80</v>
      </c>
      <c r="I356" s="4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58.973684210526315</v>
      </c>
      <c r="G357" t="s">
        <v>47</v>
      </c>
      <c r="H357">
        <v>86</v>
      </c>
      <c r="I357" s="4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36.892473118279568</v>
      </c>
      <c r="G358" t="s">
        <v>14</v>
      </c>
      <c r="H358">
        <v>40</v>
      </c>
      <c r="I358" s="4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184.91304347826087</v>
      </c>
      <c r="G359" t="s">
        <v>20</v>
      </c>
      <c r="H359">
        <v>41</v>
      </c>
      <c r="I359" s="4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11.814432989690722</v>
      </c>
      <c r="G360" t="s">
        <v>14</v>
      </c>
      <c r="H360">
        <v>23</v>
      </c>
      <c r="I360" s="4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298.7</v>
      </c>
      <c r="G361" t="s">
        <v>20</v>
      </c>
      <c r="H361">
        <v>187</v>
      </c>
      <c r="I361" s="4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226.35175879396985</v>
      </c>
      <c r="G362" t="s">
        <v>20</v>
      </c>
      <c r="H362">
        <v>2875</v>
      </c>
      <c r="I362" s="4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173.56363636363636</v>
      </c>
      <c r="G363" t="s">
        <v>20</v>
      </c>
      <c r="H363">
        <v>88</v>
      </c>
      <c r="I363" s="4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371.75675675675677</v>
      </c>
      <c r="G364" t="s">
        <v>20</v>
      </c>
      <c r="H364">
        <v>191</v>
      </c>
      <c r="I364" s="4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160.19230769230771</v>
      </c>
      <c r="G365" t="s">
        <v>20</v>
      </c>
      <c r="H365">
        <v>139</v>
      </c>
      <c r="I365" s="4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1616.3333333333335</v>
      </c>
      <c r="G366" t="s">
        <v>20</v>
      </c>
      <c r="H366">
        <v>186</v>
      </c>
      <c r="I366" s="4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733.4375</v>
      </c>
      <c r="G367" t="s">
        <v>20</v>
      </c>
      <c r="H367">
        <v>112</v>
      </c>
      <c r="I367" s="4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592.11111111111109</v>
      </c>
      <c r="G368" t="s">
        <v>20</v>
      </c>
      <c r="H368">
        <v>101</v>
      </c>
      <c r="I368" s="4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18.888888888888889</v>
      </c>
      <c r="G369" t="s">
        <v>14</v>
      </c>
      <c r="H369">
        <v>75</v>
      </c>
      <c r="I369" s="4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276.80769230769232</v>
      </c>
      <c r="G370" t="s">
        <v>20</v>
      </c>
      <c r="H370">
        <v>206</v>
      </c>
      <c r="I370" s="4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273.01851851851848</v>
      </c>
      <c r="G371" t="s">
        <v>20</v>
      </c>
      <c r="H371">
        <v>154</v>
      </c>
      <c r="I371" s="4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159.36331255565449</v>
      </c>
      <c r="G372" t="s">
        <v>20</v>
      </c>
      <c r="H372">
        <v>5966</v>
      </c>
      <c r="I372" s="4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67.869978858350947</v>
      </c>
      <c r="G373" t="s">
        <v>14</v>
      </c>
      <c r="H373">
        <v>2176</v>
      </c>
      <c r="I373" s="4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1591.5555555555554</v>
      </c>
      <c r="G374" t="s">
        <v>20</v>
      </c>
      <c r="H374">
        <v>169</v>
      </c>
      <c r="I374" s="4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730.18222222222221</v>
      </c>
      <c r="G375" t="s">
        <v>20</v>
      </c>
      <c r="H375">
        <v>2106</v>
      </c>
      <c r="I375" s="4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13.185782556750297</v>
      </c>
      <c r="G376" t="s">
        <v>14</v>
      </c>
      <c r="H376">
        <v>441</v>
      </c>
      <c r="I376" s="4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54.777777777777779</v>
      </c>
      <c r="G377" t="s">
        <v>14</v>
      </c>
      <c r="H377">
        <v>25</v>
      </c>
      <c r="I377" s="4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361.02941176470591</v>
      </c>
      <c r="G378" t="s">
        <v>20</v>
      </c>
      <c r="H378">
        <v>131</v>
      </c>
      <c r="I378" s="4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10.257545271629779</v>
      </c>
      <c r="G379" t="s">
        <v>14</v>
      </c>
      <c r="H379">
        <v>127</v>
      </c>
      <c r="I379" s="4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13.962962962962964</v>
      </c>
      <c r="G380" t="s">
        <v>14</v>
      </c>
      <c r="H380">
        <v>355</v>
      </c>
      <c r="I380" s="4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40.444444444444443</v>
      </c>
      <c r="G381" t="s">
        <v>14</v>
      </c>
      <c r="H381">
        <v>44</v>
      </c>
      <c r="I381" s="4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160.32</v>
      </c>
      <c r="G382" t="s">
        <v>20</v>
      </c>
      <c r="H382">
        <v>84</v>
      </c>
      <c r="I382" s="4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183.9433962264151</v>
      </c>
      <c r="G383" t="s">
        <v>20</v>
      </c>
      <c r="H383">
        <v>155</v>
      </c>
      <c r="I383" s="4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63.769230769230766</v>
      </c>
      <c r="G384" t="s">
        <v>14</v>
      </c>
      <c r="H384">
        <v>67</v>
      </c>
      <c r="I384" s="4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225.38095238095238</v>
      </c>
      <c r="G385" t="s">
        <v>20</v>
      </c>
      <c r="H385">
        <v>189</v>
      </c>
      <c r="I385" s="4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172.00961538461539</v>
      </c>
      <c r="G386" t="s">
        <v>20</v>
      </c>
      <c r="H386">
        <v>4799</v>
      </c>
      <c r="I386" s="4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E387/D387*100</f>
        <v>146.16709511568124</v>
      </c>
      <c r="G387" t="s">
        <v>20</v>
      </c>
      <c r="H387">
        <v>1137</v>
      </c>
      <c r="I387" s="4">
        <f t="shared" ref="I387:I450" si="13">IF(F387=0,0,(E387/H387))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76.42361623616236</v>
      </c>
      <c r="G388" t="s">
        <v>14</v>
      </c>
      <c r="H388">
        <v>1068</v>
      </c>
      <c r="I388" s="4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39.261467889908261</v>
      </c>
      <c r="G389" t="s">
        <v>14</v>
      </c>
      <c r="H389">
        <v>424</v>
      </c>
      <c r="I389" s="4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11.270034843205574</v>
      </c>
      <c r="G390" t="s">
        <v>74</v>
      </c>
      <c r="H390">
        <v>145</v>
      </c>
      <c r="I390" s="4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122.11084337349398</v>
      </c>
      <c r="G391" t="s">
        <v>20</v>
      </c>
      <c r="H391">
        <v>1152</v>
      </c>
      <c r="I391" s="4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186.54166666666669</v>
      </c>
      <c r="G392" t="s">
        <v>20</v>
      </c>
      <c r="H392">
        <v>50</v>
      </c>
      <c r="I392" s="4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7.2731788079470201</v>
      </c>
      <c r="G393" t="s">
        <v>14</v>
      </c>
      <c r="H393">
        <v>151</v>
      </c>
      <c r="I393" s="4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65.642371234207957</v>
      </c>
      <c r="G394" t="s">
        <v>14</v>
      </c>
      <c r="H394">
        <v>1608</v>
      </c>
      <c r="I394" s="4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228.96178343949046</v>
      </c>
      <c r="G395" t="s">
        <v>20</v>
      </c>
      <c r="H395">
        <v>3059</v>
      </c>
      <c r="I395" s="4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469.37499999999994</v>
      </c>
      <c r="G396" t="s">
        <v>20</v>
      </c>
      <c r="H396">
        <v>34</v>
      </c>
      <c r="I396" s="4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130.11267605633802</v>
      </c>
      <c r="G397" t="s">
        <v>20</v>
      </c>
      <c r="H397">
        <v>220</v>
      </c>
      <c r="I397" s="4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167.05422993492408</v>
      </c>
      <c r="G398" t="s">
        <v>20</v>
      </c>
      <c r="H398">
        <v>1604</v>
      </c>
      <c r="I398" s="4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173.8641975308642</v>
      </c>
      <c r="G399" t="s">
        <v>20</v>
      </c>
      <c r="H399">
        <v>454</v>
      </c>
      <c r="I399" s="4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717.76470588235293</v>
      </c>
      <c r="G400" t="s">
        <v>20</v>
      </c>
      <c r="H400">
        <v>123</v>
      </c>
      <c r="I400" s="4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63.850976361767728</v>
      </c>
      <c r="G401" t="s">
        <v>14</v>
      </c>
      <c r="H401">
        <v>941</v>
      </c>
      <c r="I401" s="4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 s="4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1530.2222222222222</v>
      </c>
      <c r="G403" t="s">
        <v>20</v>
      </c>
      <c r="H403">
        <v>299</v>
      </c>
      <c r="I403" s="4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40.356164383561641</v>
      </c>
      <c r="G404" t="s">
        <v>14</v>
      </c>
      <c r="H404">
        <v>40</v>
      </c>
      <c r="I404" s="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86.220633299284984</v>
      </c>
      <c r="G405" t="s">
        <v>14</v>
      </c>
      <c r="H405">
        <v>3015</v>
      </c>
      <c r="I405" s="4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315.58486707566465</v>
      </c>
      <c r="G406" t="s">
        <v>20</v>
      </c>
      <c r="H406">
        <v>2237</v>
      </c>
      <c r="I406" s="4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89.618243243243242</v>
      </c>
      <c r="G407" t="s">
        <v>14</v>
      </c>
      <c r="H407">
        <v>435</v>
      </c>
      <c r="I407" s="4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182.14503816793894</v>
      </c>
      <c r="G408" t="s">
        <v>20</v>
      </c>
      <c r="H408">
        <v>645</v>
      </c>
      <c r="I408" s="4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355.88235294117646</v>
      </c>
      <c r="G409" t="s">
        <v>20</v>
      </c>
      <c r="H409">
        <v>484</v>
      </c>
      <c r="I409" s="4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131.83695652173913</v>
      </c>
      <c r="G410" t="s">
        <v>20</v>
      </c>
      <c r="H410">
        <v>154</v>
      </c>
      <c r="I410" s="4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46.315634218289084</v>
      </c>
      <c r="G411" t="s">
        <v>14</v>
      </c>
      <c r="H411">
        <v>714</v>
      </c>
      <c r="I411" s="4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36.132726089785294</v>
      </c>
      <c r="G412" t="s">
        <v>47</v>
      </c>
      <c r="H412">
        <v>1111</v>
      </c>
      <c r="I412" s="4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104.62820512820512</v>
      </c>
      <c r="G413" t="s">
        <v>20</v>
      </c>
      <c r="H413">
        <v>82</v>
      </c>
      <c r="I413" s="4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668.85714285714289</v>
      </c>
      <c r="G414" t="s">
        <v>20</v>
      </c>
      <c r="H414">
        <v>134</v>
      </c>
      <c r="I414" s="4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62.072823218997364</v>
      </c>
      <c r="G415" t="s">
        <v>47</v>
      </c>
      <c r="H415">
        <v>1089</v>
      </c>
      <c r="I415" s="4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84.699787460148784</v>
      </c>
      <c r="G416" t="s">
        <v>14</v>
      </c>
      <c r="H416">
        <v>5497</v>
      </c>
      <c r="I416" s="4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11.059030837004405</v>
      </c>
      <c r="G417" t="s">
        <v>14</v>
      </c>
      <c r="H417">
        <v>418</v>
      </c>
      <c r="I417" s="4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43.838781575037146</v>
      </c>
      <c r="G418" t="s">
        <v>14</v>
      </c>
      <c r="H418">
        <v>1439</v>
      </c>
      <c r="I418" s="4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55.470588235294116</v>
      </c>
      <c r="G419" t="s">
        <v>14</v>
      </c>
      <c r="H419">
        <v>15</v>
      </c>
      <c r="I419" s="4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57.399511301160658</v>
      </c>
      <c r="G420" t="s">
        <v>14</v>
      </c>
      <c r="H420">
        <v>1999</v>
      </c>
      <c r="I420" s="4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123.43497363796135</v>
      </c>
      <c r="G421" t="s">
        <v>20</v>
      </c>
      <c r="H421">
        <v>5203</v>
      </c>
      <c r="I421" s="4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128.46</v>
      </c>
      <c r="G422" t="s">
        <v>20</v>
      </c>
      <c r="H422">
        <v>94</v>
      </c>
      <c r="I422" s="4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63.989361702127653</v>
      </c>
      <c r="G423" t="s">
        <v>14</v>
      </c>
      <c r="H423">
        <v>118</v>
      </c>
      <c r="I423" s="4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127.29885057471265</v>
      </c>
      <c r="G424" t="s">
        <v>20</v>
      </c>
      <c r="H424">
        <v>205</v>
      </c>
      <c r="I424" s="4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10.638024357239512</v>
      </c>
      <c r="G425" t="s">
        <v>14</v>
      </c>
      <c r="H425">
        <v>162</v>
      </c>
      <c r="I425" s="4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40.470588235294116</v>
      </c>
      <c r="G426" t="s">
        <v>14</v>
      </c>
      <c r="H426">
        <v>83</v>
      </c>
      <c r="I426" s="4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287.66666666666663</v>
      </c>
      <c r="G427" t="s">
        <v>20</v>
      </c>
      <c r="H427">
        <v>92</v>
      </c>
      <c r="I427" s="4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572.94444444444446</v>
      </c>
      <c r="G428" t="s">
        <v>20</v>
      </c>
      <c r="H428">
        <v>219</v>
      </c>
      <c r="I428" s="4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112.90429799426933</v>
      </c>
      <c r="G429" t="s">
        <v>20</v>
      </c>
      <c r="H429">
        <v>2526</v>
      </c>
      <c r="I429" s="4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46.387573964497044</v>
      </c>
      <c r="G430" t="s">
        <v>14</v>
      </c>
      <c r="H430">
        <v>747</v>
      </c>
      <c r="I430" s="4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90.675916230366497</v>
      </c>
      <c r="G431" t="s">
        <v>74</v>
      </c>
      <c r="H431">
        <v>2138</v>
      </c>
      <c r="I431" s="4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67.740740740740748</v>
      </c>
      <c r="G432" t="s">
        <v>14</v>
      </c>
      <c r="H432">
        <v>84</v>
      </c>
      <c r="I432" s="4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192.49019607843135</v>
      </c>
      <c r="G433" t="s">
        <v>20</v>
      </c>
      <c r="H433">
        <v>94</v>
      </c>
      <c r="I433" s="4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82.714285714285722</v>
      </c>
      <c r="G434" t="s">
        <v>14</v>
      </c>
      <c r="H434">
        <v>91</v>
      </c>
      <c r="I434" s="4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54.163920922570021</v>
      </c>
      <c r="G435" t="s">
        <v>14</v>
      </c>
      <c r="H435">
        <v>792</v>
      </c>
      <c r="I435" s="4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16.722222222222221</v>
      </c>
      <c r="G436" t="s">
        <v>74</v>
      </c>
      <c r="H436">
        <v>10</v>
      </c>
      <c r="I436" s="4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116.87664041994749</v>
      </c>
      <c r="G437" t="s">
        <v>20</v>
      </c>
      <c r="H437">
        <v>1713</v>
      </c>
      <c r="I437" s="4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1052.1538461538462</v>
      </c>
      <c r="G438" t="s">
        <v>20</v>
      </c>
      <c r="H438">
        <v>249</v>
      </c>
      <c r="I438" s="4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123.07407407407408</v>
      </c>
      <c r="G439" t="s">
        <v>20</v>
      </c>
      <c r="H439">
        <v>192</v>
      </c>
      <c r="I439" s="4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178.63855421686748</v>
      </c>
      <c r="G440" t="s">
        <v>20</v>
      </c>
      <c r="H440">
        <v>247</v>
      </c>
      <c r="I440" s="4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355.28169014084506</v>
      </c>
      <c r="G441" t="s">
        <v>20</v>
      </c>
      <c r="H441">
        <v>2293</v>
      </c>
      <c r="I441" s="4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161.90634146341463</v>
      </c>
      <c r="G442" t="s">
        <v>20</v>
      </c>
      <c r="H442">
        <v>3131</v>
      </c>
      <c r="I442" s="4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24.914285714285715</v>
      </c>
      <c r="G443" t="s">
        <v>14</v>
      </c>
      <c r="H443">
        <v>32</v>
      </c>
      <c r="I443" s="4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198.72222222222223</v>
      </c>
      <c r="G444" t="s">
        <v>20</v>
      </c>
      <c r="H444">
        <v>143</v>
      </c>
      <c r="I444" s="4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34.752688172043008</v>
      </c>
      <c r="G445" t="s">
        <v>74</v>
      </c>
      <c r="H445">
        <v>90</v>
      </c>
      <c r="I445" s="4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176.41935483870967</v>
      </c>
      <c r="G446" t="s">
        <v>20</v>
      </c>
      <c r="H446">
        <v>296</v>
      </c>
      <c r="I446" s="4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511.38095238095235</v>
      </c>
      <c r="G447" t="s">
        <v>20</v>
      </c>
      <c r="H447">
        <v>170</v>
      </c>
      <c r="I447" s="4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82.044117647058826</v>
      </c>
      <c r="G448" t="s">
        <v>14</v>
      </c>
      <c r="H448">
        <v>186</v>
      </c>
      <c r="I448" s="4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24.326030927835053</v>
      </c>
      <c r="G449" t="s">
        <v>74</v>
      </c>
      <c r="H449">
        <v>439</v>
      </c>
      <c r="I449" s="4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50.482758620689658</v>
      </c>
      <c r="G450" t="s">
        <v>14</v>
      </c>
      <c r="H450">
        <v>605</v>
      </c>
      <c r="I450" s="4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E451/D451*100</f>
        <v>967</v>
      </c>
      <c r="G451" t="s">
        <v>20</v>
      </c>
      <c r="H451">
        <v>86</v>
      </c>
      <c r="I451" s="4">
        <f t="shared" ref="I451:I514" si="15">IF(F451=0,0,(E451/H451))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 s="4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122.84501347708894</v>
      </c>
      <c r="G453" t="s">
        <v>20</v>
      </c>
      <c r="H453">
        <v>6286</v>
      </c>
      <c r="I453" s="4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63.4375</v>
      </c>
      <c r="G454" t="s">
        <v>14</v>
      </c>
      <c r="H454">
        <v>31</v>
      </c>
      <c r="I454" s="4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56.331688596491226</v>
      </c>
      <c r="G455" t="s">
        <v>14</v>
      </c>
      <c r="H455">
        <v>1181</v>
      </c>
      <c r="I455" s="4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44.074999999999996</v>
      </c>
      <c r="G456" t="s">
        <v>14</v>
      </c>
      <c r="H456">
        <v>39</v>
      </c>
      <c r="I456" s="4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118.37253218884121</v>
      </c>
      <c r="G457" t="s">
        <v>20</v>
      </c>
      <c r="H457">
        <v>3727</v>
      </c>
      <c r="I457" s="4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104.1243169398907</v>
      </c>
      <c r="G458" t="s">
        <v>20</v>
      </c>
      <c r="H458">
        <v>1605</v>
      </c>
      <c r="I458" s="4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26.640000000000004</v>
      </c>
      <c r="G459" t="s">
        <v>14</v>
      </c>
      <c r="H459">
        <v>46</v>
      </c>
      <c r="I459" s="4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351.20118343195264</v>
      </c>
      <c r="G460" t="s">
        <v>20</v>
      </c>
      <c r="H460">
        <v>2120</v>
      </c>
      <c r="I460" s="4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90.063492063492063</v>
      </c>
      <c r="G461" t="s">
        <v>14</v>
      </c>
      <c r="H461">
        <v>105</v>
      </c>
      <c r="I461" s="4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171.625</v>
      </c>
      <c r="G462" t="s">
        <v>20</v>
      </c>
      <c r="H462">
        <v>50</v>
      </c>
      <c r="I462" s="4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141.04655870445345</v>
      </c>
      <c r="G463" t="s">
        <v>20</v>
      </c>
      <c r="H463">
        <v>2080</v>
      </c>
      <c r="I463" s="4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30.57944915254237</v>
      </c>
      <c r="G464" t="s">
        <v>14</v>
      </c>
      <c r="H464">
        <v>535</v>
      </c>
      <c r="I464" s="4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108.16455696202532</v>
      </c>
      <c r="G465" t="s">
        <v>20</v>
      </c>
      <c r="H465">
        <v>2105</v>
      </c>
      <c r="I465" s="4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133.45505617977528</v>
      </c>
      <c r="G466" t="s">
        <v>20</v>
      </c>
      <c r="H466">
        <v>2436</v>
      </c>
      <c r="I466" s="4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187.85106382978722</v>
      </c>
      <c r="G467" t="s">
        <v>20</v>
      </c>
      <c r="H467">
        <v>80</v>
      </c>
      <c r="I467" s="4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 s="4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575.21428571428578</v>
      </c>
      <c r="G469" t="s">
        <v>20</v>
      </c>
      <c r="H469">
        <v>139</v>
      </c>
      <c r="I469" s="4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40.5</v>
      </c>
      <c r="G470" t="s">
        <v>14</v>
      </c>
      <c r="H470">
        <v>16</v>
      </c>
      <c r="I470" s="4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184.42857142857144</v>
      </c>
      <c r="G471" t="s">
        <v>20</v>
      </c>
      <c r="H471">
        <v>159</v>
      </c>
      <c r="I471" s="4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285.80555555555554</v>
      </c>
      <c r="G472" t="s">
        <v>20</v>
      </c>
      <c r="H472">
        <v>381</v>
      </c>
      <c r="I472" s="4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 s="4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39.234070221066318</v>
      </c>
      <c r="G474" t="s">
        <v>14</v>
      </c>
      <c r="H474">
        <v>575</v>
      </c>
      <c r="I474" s="4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178.14000000000001</v>
      </c>
      <c r="G475" t="s">
        <v>20</v>
      </c>
      <c r="H475">
        <v>106</v>
      </c>
      <c r="I475" s="4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365.15</v>
      </c>
      <c r="G476" t="s">
        <v>20</v>
      </c>
      <c r="H476">
        <v>142</v>
      </c>
      <c r="I476" s="4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113.94594594594594</v>
      </c>
      <c r="G477" t="s">
        <v>20</v>
      </c>
      <c r="H477">
        <v>211</v>
      </c>
      <c r="I477" s="4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29.828720626631856</v>
      </c>
      <c r="G478" t="s">
        <v>14</v>
      </c>
      <c r="H478">
        <v>1120</v>
      </c>
      <c r="I478" s="4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54.270588235294113</v>
      </c>
      <c r="G479" t="s">
        <v>14</v>
      </c>
      <c r="H479">
        <v>113</v>
      </c>
      <c r="I479" s="4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236.34156976744185</v>
      </c>
      <c r="G480" t="s">
        <v>20</v>
      </c>
      <c r="H480">
        <v>2756</v>
      </c>
      <c r="I480" s="4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512.91666666666663</v>
      </c>
      <c r="G481" t="s">
        <v>20</v>
      </c>
      <c r="H481">
        <v>173</v>
      </c>
      <c r="I481" s="4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100.65116279069768</v>
      </c>
      <c r="G482" t="s">
        <v>20</v>
      </c>
      <c r="H482">
        <v>87</v>
      </c>
      <c r="I482" s="4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81.348423194303152</v>
      </c>
      <c r="G483" t="s">
        <v>14</v>
      </c>
      <c r="H483">
        <v>1538</v>
      </c>
      <c r="I483" s="4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16.404761904761905</v>
      </c>
      <c r="G484" t="s">
        <v>14</v>
      </c>
      <c r="H484">
        <v>9</v>
      </c>
      <c r="I484" s="4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52.774617067833695</v>
      </c>
      <c r="G485" t="s">
        <v>14</v>
      </c>
      <c r="H485">
        <v>554</v>
      </c>
      <c r="I485" s="4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260.20608108108109</v>
      </c>
      <c r="G486" t="s">
        <v>20</v>
      </c>
      <c r="H486">
        <v>1572</v>
      </c>
      <c r="I486" s="4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30.73289183222958</v>
      </c>
      <c r="G487" t="s">
        <v>14</v>
      </c>
      <c r="H487">
        <v>648</v>
      </c>
      <c r="I487" s="4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13.5</v>
      </c>
      <c r="G488" t="s">
        <v>14</v>
      </c>
      <c r="H488">
        <v>21</v>
      </c>
      <c r="I488" s="4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178.62556663644605</v>
      </c>
      <c r="G489" t="s">
        <v>20</v>
      </c>
      <c r="H489">
        <v>2346</v>
      </c>
      <c r="I489" s="4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220.0566037735849</v>
      </c>
      <c r="G490" t="s">
        <v>20</v>
      </c>
      <c r="H490">
        <v>115</v>
      </c>
      <c r="I490" s="4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101.5108695652174</v>
      </c>
      <c r="G491" t="s">
        <v>20</v>
      </c>
      <c r="H491">
        <v>85</v>
      </c>
      <c r="I491" s="4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191.5</v>
      </c>
      <c r="G492" t="s">
        <v>20</v>
      </c>
      <c r="H492">
        <v>144</v>
      </c>
      <c r="I492" s="4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305.34683098591546</v>
      </c>
      <c r="G493" t="s">
        <v>20</v>
      </c>
      <c r="H493">
        <v>2443</v>
      </c>
      <c r="I493" s="4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23.995287958115181</v>
      </c>
      <c r="G494" t="s">
        <v>74</v>
      </c>
      <c r="H494">
        <v>595</v>
      </c>
      <c r="I494" s="4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723.77777777777771</v>
      </c>
      <c r="G495" t="s">
        <v>20</v>
      </c>
      <c r="H495">
        <v>64</v>
      </c>
      <c r="I495" s="4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547.36</v>
      </c>
      <c r="G496" t="s">
        <v>20</v>
      </c>
      <c r="H496">
        <v>268</v>
      </c>
      <c r="I496" s="4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414.49999999999994</v>
      </c>
      <c r="G497" t="s">
        <v>20</v>
      </c>
      <c r="H497">
        <v>195</v>
      </c>
      <c r="I497" s="4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0.90696409140369971</v>
      </c>
      <c r="G498" t="s">
        <v>14</v>
      </c>
      <c r="H498">
        <v>54</v>
      </c>
      <c r="I498" s="4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34.173469387755098</v>
      </c>
      <c r="G499" t="s">
        <v>14</v>
      </c>
      <c r="H499">
        <v>120</v>
      </c>
      <c r="I499" s="4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23.948810754912099</v>
      </c>
      <c r="G500" t="s">
        <v>14</v>
      </c>
      <c r="H500">
        <v>579</v>
      </c>
      <c r="I500" s="4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48.072649572649574</v>
      </c>
      <c r="G501" t="s">
        <v>14</v>
      </c>
      <c r="H501">
        <v>2072</v>
      </c>
      <c r="I501" s="4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 s="4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70.145182291666657</v>
      </c>
      <c r="G503" t="s">
        <v>14</v>
      </c>
      <c r="H503">
        <v>1796</v>
      </c>
      <c r="I503" s="4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529.92307692307691</v>
      </c>
      <c r="G504" t="s">
        <v>20</v>
      </c>
      <c r="H504">
        <v>186</v>
      </c>
      <c r="I504" s="4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180.32549019607845</v>
      </c>
      <c r="G505" t="s">
        <v>20</v>
      </c>
      <c r="H505">
        <v>460</v>
      </c>
      <c r="I505" s="4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92.320000000000007</v>
      </c>
      <c r="G506" t="s">
        <v>14</v>
      </c>
      <c r="H506">
        <v>62</v>
      </c>
      <c r="I506" s="4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13.901001112347053</v>
      </c>
      <c r="G507" t="s">
        <v>14</v>
      </c>
      <c r="H507">
        <v>347</v>
      </c>
      <c r="I507" s="4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927.07777777777767</v>
      </c>
      <c r="G508" t="s">
        <v>20</v>
      </c>
      <c r="H508">
        <v>2528</v>
      </c>
      <c r="I508" s="4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39.857142857142861</v>
      </c>
      <c r="G509" t="s">
        <v>14</v>
      </c>
      <c r="H509">
        <v>19</v>
      </c>
      <c r="I509" s="4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112.22929936305732</v>
      </c>
      <c r="G510" t="s">
        <v>20</v>
      </c>
      <c r="H510">
        <v>3657</v>
      </c>
      <c r="I510" s="4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70.925816023738875</v>
      </c>
      <c r="G511" t="s">
        <v>14</v>
      </c>
      <c r="H511">
        <v>1258</v>
      </c>
      <c r="I511" s="4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119.08974358974358</v>
      </c>
      <c r="G512" t="s">
        <v>20</v>
      </c>
      <c r="H512">
        <v>131</v>
      </c>
      <c r="I512" s="4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24.017591339648174</v>
      </c>
      <c r="G513" t="s">
        <v>14</v>
      </c>
      <c r="H513">
        <v>362</v>
      </c>
      <c r="I513" s="4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139.31868131868131</v>
      </c>
      <c r="G514" t="s">
        <v>20</v>
      </c>
      <c r="H514">
        <v>239</v>
      </c>
      <c r="I514" s="4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E515/D515*100</f>
        <v>39.277108433734945</v>
      </c>
      <c r="G515" t="s">
        <v>74</v>
      </c>
      <c r="H515">
        <v>35</v>
      </c>
      <c r="I515" s="4">
        <f t="shared" ref="I515:I578" si="17">IF(F515=0,0,(E515/H515))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22.439077144917089</v>
      </c>
      <c r="G516" t="s">
        <v>74</v>
      </c>
      <c r="H516">
        <v>528</v>
      </c>
      <c r="I516" s="4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55.779069767441861</v>
      </c>
      <c r="G517" t="s">
        <v>14</v>
      </c>
      <c r="H517">
        <v>133</v>
      </c>
      <c r="I517" s="4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42.523125996810208</v>
      </c>
      <c r="G518" t="s">
        <v>14</v>
      </c>
      <c r="H518">
        <v>846</v>
      </c>
      <c r="I518" s="4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112.00000000000001</v>
      </c>
      <c r="G519" t="s">
        <v>20</v>
      </c>
      <c r="H519">
        <v>78</v>
      </c>
      <c r="I519" s="4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7.0681818181818183</v>
      </c>
      <c r="G520" t="s">
        <v>14</v>
      </c>
      <c r="H520">
        <v>10</v>
      </c>
      <c r="I520" s="4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101.74563871693867</v>
      </c>
      <c r="G521" t="s">
        <v>20</v>
      </c>
      <c r="H521">
        <v>1773</v>
      </c>
      <c r="I521" s="4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425.75</v>
      </c>
      <c r="G522" t="s">
        <v>20</v>
      </c>
      <c r="H522">
        <v>32</v>
      </c>
      <c r="I522" s="4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145.53947368421052</v>
      </c>
      <c r="G523" t="s">
        <v>20</v>
      </c>
      <c r="H523">
        <v>369</v>
      </c>
      <c r="I523" s="4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32.453465346534657</v>
      </c>
      <c r="G524" t="s">
        <v>14</v>
      </c>
      <c r="H524">
        <v>191</v>
      </c>
      <c r="I524" s="4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700.33333333333326</v>
      </c>
      <c r="G525" t="s">
        <v>20</v>
      </c>
      <c r="H525">
        <v>89</v>
      </c>
      <c r="I525" s="4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83.904860392967933</v>
      </c>
      <c r="G526" t="s">
        <v>14</v>
      </c>
      <c r="H526">
        <v>1979</v>
      </c>
      <c r="I526" s="4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84.19047619047619</v>
      </c>
      <c r="G527" t="s">
        <v>14</v>
      </c>
      <c r="H527">
        <v>63</v>
      </c>
      <c r="I527" s="4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155.95180722891567</v>
      </c>
      <c r="G528" t="s">
        <v>20</v>
      </c>
      <c r="H528">
        <v>147</v>
      </c>
      <c r="I528" s="4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99.619450317124731</v>
      </c>
      <c r="G529" t="s">
        <v>14</v>
      </c>
      <c r="H529">
        <v>6080</v>
      </c>
      <c r="I529" s="4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80.300000000000011</v>
      </c>
      <c r="G530" t="s">
        <v>14</v>
      </c>
      <c r="H530">
        <v>80</v>
      </c>
      <c r="I530" s="4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11.254901960784313</v>
      </c>
      <c r="G531" t="s">
        <v>14</v>
      </c>
      <c r="H531">
        <v>9</v>
      </c>
      <c r="I531" s="4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91.740952380952379</v>
      </c>
      <c r="G532" t="s">
        <v>14</v>
      </c>
      <c r="H532">
        <v>1784</v>
      </c>
      <c r="I532" s="4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95.521156936261391</v>
      </c>
      <c r="G533" t="s">
        <v>47</v>
      </c>
      <c r="H533">
        <v>3640</v>
      </c>
      <c r="I533" s="4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502.87499999999994</v>
      </c>
      <c r="G534" t="s">
        <v>20</v>
      </c>
      <c r="H534">
        <v>126</v>
      </c>
      <c r="I534" s="4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159.24394463667818</v>
      </c>
      <c r="G535" t="s">
        <v>20</v>
      </c>
      <c r="H535">
        <v>2218</v>
      </c>
      <c r="I535" s="4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15.022446689113355</v>
      </c>
      <c r="G536" t="s">
        <v>14</v>
      </c>
      <c r="H536">
        <v>243</v>
      </c>
      <c r="I536" s="4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482.03846153846149</v>
      </c>
      <c r="G537" t="s">
        <v>20</v>
      </c>
      <c r="H537">
        <v>202</v>
      </c>
      <c r="I537" s="4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149.96938775510205</v>
      </c>
      <c r="G538" t="s">
        <v>20</v>
      </c>
      <c r="H538">
        <v>140</v>
      </c>
      <c r="I538" s="4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117.22156398104266</v>
      </c>
      <c r="G539" t="s">
        <v>20</v>
      </c>
      <c r="H539">
        <v>1052</v>
      </c>
      <c r="I539" s="4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37.695968274950431</v>
      </c>
      <c r="G540" t="s">
        <v>14</v>
      </c>
      <c r="H540">
        <v>1296</v>
      </c>
      <c r="I540" s="4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72.653061224489804</v>
      </c>
      <c r="G541" t="s">
        <v>14</v>
      </c>
      <c r="H541">
        <v>77</v>
      </c>
      <c r="I541" s="4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265.98113207547169</v>
      </c>
      <c r="G542" t="s">
        <v>20</v>
      </c>
      <c r="H542">
        <v>247</v>
      </c>
      <c r="I542" s="4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24.205617977528089</v>
      </c>
      <c r="G543" t="s">
        <v>14</v>
      </c>
      <c r="H543">
        <v>395</v>
      </c>
      <c r="I543" s="4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2.5064935064935066</v>
      </c>
      <c r="G544" t="s">
        <v>14</v>
      </c>
      <c r="H544">
        <v>49</v>
      </c>
      <c r="I544" s="4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16.329799764428738</v>
      </c>
      <c r="G545" t="s">
        <v>14</v>
      </c>
      <c r="H545">
        <v>180</v>
      </c>
      <c r="I545" s="4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276.5</v>
      </c>
      <c r="G546" t="s">
        <v>20</v>
      </c>
      <c r="H546">
        <v>84</v>
      </c>
      <c r="I546" s="4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88.803571428571431</v>
      </c>
      <c r="G547" t="s">
        <v>14</v>
      </c>
      <c r="H547">
        <v>2690</v>
      </c>
      <c r="I547" s="4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163.57142857142856</v>
      </c>
      <c r="G548" t="s">
        <v>20</v>
      </c>
      <c r="H548">
        <v>88</v>
      </c>
      <c r="I548" s="4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 s="4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270.91376701966715</v>
      </c>
      <c r="G550" t="s">
        <v>20</v>
      </c>
      <c r="H550">
        <v>2985</v>
      </c>
      <c r="I550" s="4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284.21355932203392</v>
      </c>
      <c r="G551" t="s">
        <v>20</v>
      </c>
      <c r="H551">
        <v>762</v>
      </c>
      <c r="I551" s="4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 s="4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58.6329816768462</v>
      </c>
      <c r="G553" t="s">
        <v>14</v>
      </c>
      <c r="H553">
        <v>2779</v>
      </c>
      <c r="I553" s="4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98.51111111111112</v>
      </c>
      <c r="G554" t="s">
        <v>14</v>
      </c>
      <c r="H554">
        <v>92</v>
      </c>
      <c r="I554" s="4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43.975381008206334</v>
      </c>
      <c r="G555" t="s">
        <v>14</v>
      </c>
      <c r="H555">
        <v>1028</v>
      </c>
      <c r="I555" s="4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151.66315789473683</v>
      </c>
      <c r="G556" t="s">
        <v>20</v>
      </c>
      <c r="H556">
        <v>554</v>
      </c>
      <c r="I556" s="4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223.63492063492063</v>
      </c>
      <c r="G557" t="s">
        <v>20</v>
      </c>
      <c r="H557">
        <v>135</v>
      </c>
      <c r="I557" s="4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239.75</v>
      </c>
      <c r="G558" t="s">
        <v>20</v>
      </c>
      <c r="H558">
        <v>122</v>
      </c>
      <c r="I558" s="4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199.33333333333334</v>
      </c>
      <c r="G559" t="s">
        <v>20</v>
      </c>
      <c r="H559">
        <v>221</v>
      </c>
      <c r="I559" s="4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137.34482758620689</v>
      </c>
      <c r="G560" t="s">
        <v>20</v>
      </c>
      <c r="H560">
        <v>126</v>
      </c>
      <c r="I560" s="4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100.9696106362773</v>
      </c>
      <c r="G561" t="s">
        <v>20</v>
      </c>
      <c r="H561">
        <v>1022</v>
      </c>
      <c r="I561" s="4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794.16</v>
      </c>
      <c r="G562" t="s">
        <v>20</v>
      </c>
      <c r="H562">
        <v>3177</v>
      </c>
      <c r="I562" s="4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369.7</v>
      </c>
      <c r="G563" t="s">
        <v>20</v>
      </c>
      <c r="H563">
        <v>198</v>
      </c>
      <c r="I563" s="4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12.818181818181817</v>
      </c>
      <c r="G564" t="s">
        <v>14</v>
      </c>
      <c r="H564">
        <v>26</v>
      </c>
      <c r="I564" s="4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138.02702702702703</v>
      </c>
      <c r="G565" t="s">
        <v>20</v>
      </c>
      <c r="H565">
        <v>85</v>
      </c>
      <c r="I565" s="4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83.813278008298752</v>
      </c>
      <c r="G566" t="s">
        <v>14</v>
      </c>
      <c r="H566">
        <v>1790</v>
      </c>
      <c r="I566" s="4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204.60063224446787</v>
      </c>
      <c r="G567" t="s">
        <v>20</v>
      </c>
      <c r="H567">
        <v>3596</v>
      </c>
      <c r="I567" s="4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44.344086021505376</v>
      </c>
      <c r="G568" t="s">
        <v>14</v>
      </c>
      <c r="H568">
        <v>37</v>
      </c>
      <c r="I568" s="4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218.60294117647058</v>
      </c>
      <c r="G569" t="s">
        <v>20</v>
      </c>
      <c r="H569">
        <v>244</v>
      </c>
      <c r="I569" s="4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186.03314917127071</v>
      </c>
      <c r="G570" t="s">
        <v>20</v>
      </c>
      <c r="H570">
        <v>5180</v>
      </c>
      <c r="I570" s="4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237.33830845771143</v>
      </c>
      <c r="G571" t="s">
        <v>20</v>
      </c>
      <c r="H571">
        <v>589</v>
      </c>
      <c r="I571" s="4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305.65384615384613</v>
      </c>
      <c r="G572" t="s">
        <v>20</v>
      </c>
      <c r="H572">
        <v>2725</v>
      </c>
      <c r="I572" s="4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94.142857142857139</v>
      </c>
      <c r="G573" t="s">
        <v>14</v>
      </c>
      <c r="H573">
        <v>35</v>
      </c>
      <c r="I573" s="4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54.400000000000006</v>
      </c>
      <c r="G574" t="s">
        <v>74</v>
      </c>
      <c r="H574">
        <v>94</v>
      </c>
      <c r="I574" s="4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111.88059701492537</v>
      </c>
      <c r="G575" t="s">
        <v>20</v>
      </c>
      <c r="H575">
        <v>300</v>
      </c>
      <c r="I575" s="4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369.14814814814815</v>
      </c>
      <c r="G576" t="s">
        <v>20</v>
      </c>
      <c r="H576">
        <v>144</v>
      </c>
      <c r="I576" s="4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62.930372148859547</v>
      </c>
      <c r="G577" t="s">
        <v>14</v>
      </c>
      <c r="H577">
        <v>558</v>
      </c>
      <c r="I577" s="4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64.927835051546396</v>
      </c>
      <c r="G578" t="s">
        <v>14</v>
      </c>
      <c r="H578">
        <v>64</v>
      </c>
      <c r="I578" s="4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E579/D579*100</f>
        <v>18.853658536585368</v>
      </c>
      <c r="G579" t="s">
        <v>74</v>
      </c>
      <c r="H579">
        <v>37</v>
      </c>
      <c r="I579" s="4">
        <f t="shared" ref="I579:I642" si="19">IF(F579=0,0,(E579/H579))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16.754404145077721</v>
      </c>
      <c r="G580" t="s">
        <v>14</v>
      </c>
      <c r="H580">
        <v>245</v>
      </c>
      <c r="I580" s="4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101.11290322580646</v>
      </c>
      <c r="G581" t="s">
        <v>20</v>
      </c>
      <c r="H581">
        <v>87</v>
      </c>
      <c r="I581" s="4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341.5022831050228</v>
      </c>
      <c r="G582" t="s">
        <v>20</v>
      </c>
      <c r="H582">
        <v>3116</v>
      </c>
      <c r="I582" s="4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64.016666666666666</v>
      </c>
      <c r="G583" t="s">
        <v>14</v>
      </c>
      <c r="H583">
        <v>71</v>
      </c>
      <c r="I583" s="4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52.080459770114942</v>
      </c>
      <c r="G584" t="s">
        <v>14</v>
      </c>
      <c r="H584">
        <v>42</v>
      </c>
      <c r="I584" s="4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322.40211640211641</v>
      </c>
      <c r="G585" t="s">
        <v>20</v>
      </c>
      <c r="H585">
        <v>909</v>
      </c>
      <c r="I585" s="4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119.50810185185186</v>
      </c>
      <c r="G586" t="s">
        <v>20</v>
      </c>
      <c r="H586">
        <v>1613</v>
      </c>
      <c r="I586" s="4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146.79775280898878</v>
      </c>
      <c r="G587" t="s">
        <v>20</v>
      </c>
      <c r="H587">
        <v>136</v>
      </c>
      <c r="I587" s="4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950.57142857142856</v>
      </c>
      <c r="G588" t="s">
        <v>20</v>
      </c>
      <c r="H588">
        <v>130</v>
      </c>
      <c r="I588" s="4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72.893617021276597</v>
      </c>
      <c r="G589" t="s">
        <v>14</v>
      </c>
      <c r="H589">
        <v>156</v>
      </c>
      <c r="I589" s="4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79.008248730964468</v>
      </c>
      <c r="G590" t="s">
        <v>14</v>
      </c>
      <c r="H590">
        <v>1368</v>
      </c>
      <c r="I590" s="4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64.721518987341781</v>
      </c>
      <c r="G591" t="s">
        <v>14</v>
      </c>
      <c r="H591">
        <v>102</v>
      </c>
      <c r="I591" s="4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82.028169014084511</v>
      </c>
      <c r="G592" t="s">
        <v>14</v>
      </c>
      <c r="H592">
        <v>86</v>
      </c>
      <c r="I592" s="4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1037.6666666666667</v>
      </c>
      <c r="G593" t="s">
        <v>20</v>
      </c>
      <c r="H593">
        <v>102</v>
      </c>
      <c r="I593" s="4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12.910076530612244</v>
      </c>
      <c r="G594" t="s">
        <v>14</v>
      </c>
      <c r="H594">
        <v>253</v>
      </c>
      <c r="I594" s="4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154.84210526315789</v>
      </c>
      <c r="G595" t="s">
        <v>20</v>
      </c>
      <c r="H595">
        <v>4006</v>
      </c>
      <c r="I595" s="4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7.0991735537190088</v>
      </c>
      <c r="G596" t="s">
        <v>14</v>
      </c>
      <c r="H596">
        <v>157</v>
      </c>
      <c r="I596" s="4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208.52773826458036</v>
      </c>
      <c r="G597" t="s">
        <v>20</v>
      </c>
      <c r="H597">
        <v>1629</v>
      </c>
      <c r="I597" s="4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99.683544303797461</v>
      </c>
      <c r="G598" t="s">
        <v>14</v>
      </c>
      <c r="H598">
        <v>183</v>
      </c>
      <c r="I598" s="4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201.59756097560978</v>
      </c>
      <c r="G599" t="s">
        <v>20</v>
      </c>
      <c r="H599">
        <v>2188</v>
      </c>
      <c r="I599" s="4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162.09032258064516</v>
      </c>
      <c r="G600" t="s">
        <v>20</v>
      </c>
      <c r="H600">
        <v>2409</v>
      </c>
      <c r="I600" s="4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3.6436208125445471</v>
      </c>
      <c r="G601" t="s">
        <v>14</v>
      </c>
      <c r="H601">
        <v>82</v>
      </c>
      <c r="I601" s="4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 s="4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206.63492063492063</v>
      </c>
      <c r="G603" t="s">
        <v>20</v>
      </c>
      <c r="H603">
        <v>194</v>
      </c>
      <c r="I603" s="4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128.23628691983123</v>
      </c>
      <c r="G604" t="s">
        <v>20</v>
      </c>
      <c r="H604">
        <v>1140</v>
      </c>
      <c r="I604" s="4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119.66037735849055</v>
      </c>
      <c r="G605" t="s">
        <v>20</v>
      </c>
      <c r="H605">
        <v>102</v>
      </c>
      <c r="I605" s="4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170.73055242390078</v>
      </c>
      <c r="G606" t="s">
        <v>20</v>
      </c>
      <c r="H606">
        <v>2857</v>
      </c>
      <c r="I606" s="4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187.21212121212122</v>
      </c>
      <c r="G607" t="s">
        <v>20</v>
      </c>
      <c r="H607">
        <v>107</v>
      </c>
      <c r="I607" s="4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188.38235294117646</v>
      </c>
      <c r="G608" t="s">
        <v>20</v>
      </c>
      <c r="H608">
        <v>160</v>
      </c>
      <c r="I608" s="4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131.29869186046511</v>
      </c>
      <c r="G609" t="s">
        <v>20</v>
      </c>
      <c r="H609">
        <v>2230</v>
      </c>
      <c r="I609" s="4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283.97435897435901</v>
      </c>
      <c r="G610" t="s">
        <v>20</v>
      </c>
      <c r="H610">
        <v>316</v>
      </c>
      <c r="I610" s="4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120.41999999999999</v>
      </c>
      <c r="G611" t="s">
        <v>20</v>
      </c>
      <c r="H611">
        <v>117</v>
      </c>
      <c r="I611" s="4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419.0560747663551</v>
      </c>
      <c r="G612" t="s">
        <v>20</v>
      </c>
      <c r="H612">
        <v>6406</v>
      </c>
      <c r="I612" s="4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13.853658536585368</v>
      </c>
      <c r="G613" t="s">
        <v>74</v>
      </c>
      <c r="H613">
        <v>15</v>
      </c>
      <c r="I613" s="4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139.43548387096774</v>
      </c>
      <c r="G614" t="s">
        <v>20</v>
      </c>
      <c r="H614">
        <v>192</v>
      </c>
      <c r="I614" s="4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 s="4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155.49056603773585</v>
      </c>
      <c r="G616" t="s">
        <v>20</v>
      </c>
      <c r="H616">
        <v>723</v>
      </c>
      <c r="I616" s="4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170.44705882352943</v>
      </c>
      <c r="G617" t="s">
        <v>20</v>
      </c>
      <c r="H617">
        <v>170</v>
      </c>
      <c r="I617" s="4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189.515625</v>
      </c>
      <c r="G618" t="s">
        <v>20</v>
      </c>
      <c r="H618">
        <v>238</v>
      </c>
      <c r="I618" s="4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249.71428571428572</v>
      </c>
      <c r="G619" t="s">
        <v>20</v>
      </c>
      <c r="H619">
        <v>55</v>
      </c>
      <c r="I619" s="4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48.860523665659613</v>
      </c>
      <c r="G620" t="s">
        <v>14</v>
      </c>
      <c r="H620">
        <v>1198</v>
      </c>
      <c r="I620" s="4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28.461970393057683</v>
      </c>
      <c r="G621" t="s">
        <v>14</v>
      </c>
      <c r="H621">
        <v>648</v>
      </c>
      <c r="I621" s="4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268.02325581395348</v>
      </c>
      <c r="G622" t="s">
        <v>20</v>
      </c>
      <c r="H622">
        <v>128</v>
      </c>
      <c r="I622" s="4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619.80078125</v>
      </c>
      <c r="G623" t="s">
        <v>20</v>
      </c>
      <c r="H623">
        <v>2144</v>
      </c>
      <c r="I623" s="4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3.1301587301587301</v>
      </c>
      <c r="G624" t="s">
        <v>14</v>
      </c>
      <c r="H624">
        <v>64</v>
      </c>
      <c r="I624" s="4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159.92152704135739</v>
      </c>
      <c r="G625" t="s">
        <v>20</v>
      </c>
      <c r="H625">
        <v>2693</v>
      </c>
      <c r="I625" s="4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279.39215686274508</v>
      </c>
      <c r="G626" t="s">
        <v>20</v>
      </c>
      <c r="H626">
        <v>432</v>
      </c>
      <c r="I626" s="4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77.373333333333335</v>
      </c>
      <c r="G627" t="s">
        <v>14</v>
      </c>
      <c r="H627">
        <v>62</v>
      </c>
      <c r="I627" s="4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206.32812500000003</v>
      </c>
      <c r="G628" t="s">
        <v>20</v>
      </c>
      <c r="H628">
        <v>189</v>
      </c>
      <c r="I628" s="4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694.25</v>
      </c>
      <c r="G629" t="s">
        <v>20</v>
      </c>
      <c r="H629">
        <v>154</v>
      </c>
      <c r="I629" s="4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151.78947368421052</v>
      </c>
      <c r="G630" t="s">
        <v>20</v>
      </c>
      <c r="H630">
        <v>96</v>
      </c>
      <c r="I630" s="4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64.58207217694995</v>
      </c>
      <c r="G631" t="s">
        <v>14</v>
      </c>
      <c r="H631">
        <v>750</v>
      </c>
      <c r="I631" s="4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62.873684210526314</v>
      </c>
      <c r="G632" t="s">
        <v>74</v>
      </c>
      <c r="H632">
        <v>87</v>
      </c>
      <c r="I632" s="4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310.39864864864865</v>
      </c>
      <c r="G633" t="s">
        <v>20</v>
      </c>
      <c r="H633">
        <v>3063</v>
      </c>
      <c r="I633" s="4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42.859916782246884</v>
      </c>
      <c r="G634" t="s">
        <v>47</v>
      </c>
      <c r="H634">
        <v>278</v>
      </c>
      <c r="I634" s="4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83.119402985074629</v>
      </c>
      <c r="G635" t="s">
        <v>14</v>
      </c>
      <c r="H635">
        <v>105</v>
      </c>
      <c r="I635" s="4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78.531302876480552</v>
      </c>
      <c r="G636" t="s">
        <v>74</v>
      </c>
      <c r="H636">
        <v>1658</v>
      </c>
      <c r="I636" s="4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114.09352517985612</v>
      </c>
      <c r="G637" t="s">
        <v>20</v>
      </c>
      <c r="H637">
        <v>2266</v>
      </c>
      <c r="I637" s="4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64.537683358624179</v>
      </c>
      <c r="G638" t="s">
        <v>14</v>
      </c>
      <c r="H638">
        <v>2604</v>
      </c>
      <c r="I638" s="4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79.411764705882348</v>
      </c>
      <c r="G639" t="s">
        <v>14</v>
      </c>
      <c r="H639">
        <v>65</v>
      </c>
      <c r="I639" s="4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11.419117647058824</v>
      </c>
      <c r="G640" t="s">
        <v>14</v>
      </c>
      <c r="H640">
        <v>94</v>
      </c>
      <c r="I640" s="4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56.186046511627907</v>
      </c>
      <c r="G641" t="s">
        <v>47</v>
      </c>
      <c r="H641">
        <v>45</v>
      </c>
      <c r="I641" s="4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16.501669449081803</v>
      </c>
      <c r="G642" t="s">
        <v>14</v>
      </c>
      <c r="H642">
        <v>257</v>
      </c>
      <c r="I642" s="4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E643/D643*100</f>
        <v>119.96808510638297</v>
      </c>
      <c r="G643" t="s">
        <v>20</v>
      </c>
      <c r="H643">
        <v>194</v>
      </c>
      <c r="I643" s="4">
        <f t="shared" ref="I643:I706" si="21">IF(F643=0,0,(E643/H643))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145.45652173913044</v>
      </c>
      <c r="G644" t="s">
        <v>20</v>
      </c>
      <c r="H644">
        <v>129</v>
      </c>
      <c r="I644" s="4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221.38255033557047</v>
      </c>
      <c r="G645" t="s">
        <v>20</v>
      </c>
      <c r="H645">
        <v>375</v>
      </c>
      <c r="I645" s="4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48.396694214876035</v>
      </c>
      <c r="G646" t="s">
        <v>14</v>
      </c>
      <c r="H646">
        <v>2928</v>
      </c>
      <c r="I646" s="4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92.911504424778755</v>
      </c>
      <c r="G647" t="s">
        <v>14</v>
      </c>
      <c r="H647">
        <v>4697</v>
      </c>
      <c r="I647" s="4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88.599797365754824</v>
      </c>
      <c r="G648" t="s">
        <v>14</v>
      </c>
      <c r="H648">
        <v>2915</v>
      </c>
      <c r="I648" s="4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41.4</v>
      </c>
      <c r="G649" t="s">
        <v>14</v>
      </c>
      <c r="H649">
        <v>18</v>
      </c>
      <c r="I649" s="4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63.056795131845846</v>
      </c>
      <c r="G650" t="s">
        <v>74</v>
      </c>
      <c r="H650">
        <v>723</v>
      </c>
      <c r="I650" s="4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48.482333607230892</v>
      </c>
      <c r="G651" t="s">
        <v>14</v>
      </c>
      <c r="H651">
        <v>602</v>
      </c>
      <c r="I651" s="4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 s="4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88.47941026944585</v>
      </c>
      <c r="G653" t="s">
        <v>14</v>
      </c>
      <c r="H653">
        <v>3868</v>
      </c>
      <c r="I653" s="4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126.84</v>
      </c>
      <c r="G654" t="s">
        <v>20</v>
      </c>
      <c r="H654">
        <v>409</v>
      </c>
      <c r="I654" s="4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2338.833333333333</v>
      </c>
      <c r="G655" t="s">
        <v>20</v>
      </c>
      <c r="H655">
        <v>234</v>
      </c>
      <c r="I655" s="4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508.38857142857148</v>
      </c>
      <c r="G656" t="s">
        <v>20</v>
      </c>
      <c r="H656">
        <v>3016</v>
      </c>
      <c r="I656" s="4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191.47826086956522</v>
      </c>
      <c r="G657" t="s">
        <v>20</v>
      </c>
      <c r="H657">
        <v>264</v>
      </c>
      <c r="I657" s="4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42.127533783783782</v>
      </c>
      <c r="G658" t="s">
        <v>14</v>
      </c>
      <c r="H658">
        <v>504</v>
      </c>
      <c r="I658" s="4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8.24</v>
      </c>
      <c r="G659" t="s">
        <v>14</v>
      </c>
      <c r="H659">
        <v>14</v>
      </c>
      <c r="I659" s="4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60.064638783269963</v>
      </c>
      <c r="G660" t="s">
        <v>74</v>
      </c>
      <c r="H660">
        <v>390</v>
      </c>
      <c r="I660" s="4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47.232808616404313</v>
      </c>
      <c r="G661" t="s">
        <v>14</v>
      </c>
      <c r="H661">
        <v>750</v>
      </c>
      <c r="I661" s="4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81.736263736263737</v>
      </c>
      <c r="G662" t="s">
        <v>14</v>
      </c>
      <c r="H662">
        <v>77</v>
      </c>
      <c r="I662" s="4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54.187265917603</v>
      </c>
      <c r="G663" t="s">
        <v>14</v>
      </c>
      <c r="H663">
        <v>752</v>
      </c>
      <c r="I663" s="4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97.868131868131869</v>
      </c>
      <c r="G664" t="s">
        <v>14</v>
      </c>
      <c r="H664">
        <v>131</v>
      </c>
      <c r="I664" s="4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77.239999999999995</v>
      </c>
      <c r="G665" t="s">
        <v>14</v>
      </c>
      <c r="H665">
        <v>87</v>
      </c>
      <c r="I665" s="4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33.464735516372798</v>
      </c>
      <c r="G666" t="s">
        <v>14</v>
      </c>
      <c r="H666">
        <v>1063</v>
      </c>
      <c r="I666" s="4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239.58823529411765</v>
      </c>
      <c r="G667" t="s">
        <v>20</v>
      </c>
      <c r="H667">
        <v>272</v>
      </c>
      <c r="I667" s="4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64.032258064516128</v>
      </c>
      <c r="G668" t="s">
        <v>74</v>
      </c>
      <c r="H668">
        <v>25</v>
      </c>
      <c r="I668" s="4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176.15942028985506</v>
      </c>
      <c r="G669" t="s">
        <v>20</v>
      </c>
      <c r="H669">
        <v>419</v>
      </c>
      <c r="I669" s="4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20.33818181818182</v>
      </c>
      <c r="G670" t="s">
        <v>14</v>
      </c>
      <c r="H670">
        <v>76</v>
      </c>
      <c r="I670" s="4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358.64754098360658</v>
      </c>
      <c r="G671" t="s">
        <v>20</v>
      </c>
      <c r="H671">
        <v>1621</v>
      </c>
      <c r="I671" s="4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468.85802469135803</v>
      </c>
      <c r="G672" t="s">
        <v>20</v>
      </c>
      <c r="H672">
        <v>1101</v>
      </c>
      <c r="I672" s="4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122.05635245901641</v>
      </c>
      <c r="G673" t="s">
        <v>20</v>
      </c>
      <c r="H673">
        <v>1073</v>
      </c>
      <c r="I673" s="4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55.931783729156137</v>
      </c>
      <c r="G674" t="s">
        <v>14</v>
      </c>
      <c r="H674">
        <v>4428</v>
      </c>
      <c r="I674" s="4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43.660714285714285</v>
      </c>
      <c r="G675" t="s">
        <v>14</v>
      </c>
      <c r="H675">
        <v>58</v>
      </c>
      <c r="I675" s="4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33.53837141183363</v>
      </c>
      <c r="G676" t="s">
        <v>74</v>
      </c>
      <c r="H676">
        <v>1218</v>
      </c>
      <c r="I676" s="4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122.97938144329896</v>
      </c>
      <c r="G677" t="s">
        <v>20</v>
      </c>
      <c r="H677">
        <v>331</v>
      </c>
      <c r="I677" s="4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189.74959871589084</v>
      </c>
      <c r="G678" t="s">
        <v>20</v>
      </c>
      <c r="H678">
        <v>1170</v>
      </c>
      <c r="I678" s="4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83.622641509433961</v>
      </c>
      <c r="G679" t="s">
        <v>14</v>
      </c>
      <c r="H679">
        <v>111</v>
      </c>
      <c r="I679" s="4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17.968844221105527</v>
      </c>
      <c r="G680" t="s">
        <v>74</v>
      </c>
      <c r="H680">
        <v>215</v>
      </c>
      <c r="I680" s="4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1036.5</v>
      </c>
      <c r="G681" t="s">
        <v>20</v>
      </c>
      <c r="H681">
        <v>363</v>
      </c>
      <c r="I681" s="4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97.405219780219781</v>
      </c>
      <c r="G682" t="s">
        <v>14</v>
      </c>
      <c r="H682">
        <v>2955</v>
      </c>
      <c r="I682" s="4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86.386203150461711</v>
      </c>
      <c r="G683" t="s">
        <v>14</v>
      </c>
      <c r="H683">
        <v>1657</v>
      </c>
      <c r="I683" s="4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150.16666666666666</v>
      </c>
      <c r="G684" t="s">
        <v>20</v>
      </c>
      <c r="H684">
        <v>103</v>
      </c>
      <c r="I684" s="4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358.43478260869563</v>
      </c>
      <c r="G685" t="s">
        <v>20</v>
      </c>
      <c r="H685">
        <v>147</v>
      </c>
      <c r="I685" s="4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542.85714285714289</v>
      </c>
      <c r="G686" t="s">
        <v>20</v>
      </c>
      <c r="H686">
        <v>110</v>
      </c>
      <c r="I686" s="4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67.500714285714281</v>
      </c>
      <c r="G687" t="s">
        <v>14</v>
      </c>
      <c r="H687">
        <v>926</v>
      </c>
      <c r="I687" s="4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191.74666666666667</v>
      </c>
      <c r="G688" t="s">
        <v>20</v>
      </c>
      <c r="H688">
        <v>134</v>
      </c>
      <c r="I688" s="4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 s="4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429.27586206896552</v>
      </c>
      <c r="G690" t="s">
        <v>20</v>
      </c>
      <c r="H690">
        <v>175</v>
      </c>
      <c r="I690" s="4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100.65753424657535</v>
      </c>
      <c r="G691" t="s">
        <v>20</v>
      </c>
      <c r="H691">
        <v>69</v>
      </c>
      <c r="I691" s="4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226.61111111111109</v>
      </c>
      <c r="G692" t="s">
        <v>20</v>
      </c>
      <c r="H692">
        <v>190</v>
      </c>
      <c r="I692" s="4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142.38</v>
      </c>
      <c r="G693" t="s">
        <v>20</v>
      </c>
      <c r="H693">
        <v>237</v>
      </c>
      <c r="I693" s="4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90.633333333333326</v>
      </c>
      <c r="G694" t="s">
        <v>14</v>
      </c>
      <c r="H694">
        <v>77</v>
      </c>
      <c r="I694" s="4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63.966740576496676</v>
      </c>
      <c r="G695" t="s">
        <v>14</v>
      </c>
      <c r="H695">
        <v>1748</v>
      </c>
      <c r="I695" s="4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84.131868131868131</v>
      </c>
      <c r="G696" t="s">
        <v>14</v>
      </c>
      <c r="H696">
        <v>79</v>
      </c>
      <c r="I696" s="4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133.93478260869566</v>
      </c>
      <c r="G697" t="s">
        <v>20</v>
      </c>
      <c r="H697">
        <v>196</v>
      </c>
      <c r="I697" s="4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59.042047531992694</v>
      </c>
      <c r="G698" t="s">
        <v>14</v>
      </c>
      <c r="H698">
        <v>889</v>
      </c>
      <c r="I698" s="4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152.80062063615205</v>
      </c>
      <c r="G699" t="s">
        <v>20</v>
      </c>
      <c r="H699">
        <v>7295</v>
      </c>
      <c r="I699" s="4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446.69121140142522</v>
      </c>
      <c r="G700" t="s">
        <v>20</v>
      </c>
      <c r="H700">
        <v>2893</v>
      </c>
      <c r="I700" s="4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84.391891891891888</v>
      </c>
      <c r="G701" t="s">
        <v>14</v>
      </c>
      <c r="H701">
        <v>56</v>
      </c>
      <c r="I701" s="4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 s="4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175.02692307692308</v>
      </c>
      <c r="G703" t="s">
        <v>20</v>
      </c>
      <c r="H703">
        <v>820</v>
      </c>
      <c r="I703" s="4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54.137931034482754</v>
      </c>
      <c r="G704" t="s">
        <v>14</v>
      </c>
      <c r="H704">
        <v>83</v>
      </c>
      <c r="I704" s="4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311.87381703470032</v>
      </c>
      <c r="G705" t="s">
        <v>20</v>
      </c>
      <c r="H705">
        <v>2038</v>
      </c>
      <c r="I705" s="4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122.78160919540231</v>
      </c>
      <c r="G706" t="s">
        <v>20</v>
      </c>
      <c r="H706">
        <v>116</v>
      </c>
      <c r="I706" s="4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E707/D707*100</f>
        <v>99.026517383618156</v>
      </c>
      <c r="G707" t="s">
        <v>14</v>
      </c>
      <c r="H707">
        <v>2025</v>
      </c>
      <c r="I707" s="4">
        <f t="shared" ref="I707:I770" si="23">IF(F707=0,0,(E707/H707))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127.84686346863469</v>
      </c>
      <c r="G708" t="s">
        <v>20</v>
      </c>
      <c r="H708">
        <v>1345</v>
      </c>
      <c r="I708" s="4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158.61643835616439</v>
      </c>
      <c r="G709" t="s">
        <v>20</v>
      </c>
      <c r="H709">
        <v>168</v>
      </c>
      <c r="I709" s="4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707.05882352941171</v>
      </c>
      <c r="G710" t="s">
        <v>20</v>
      </c>
      <c r="H710">
        <v>137</v>
      </c>
      <c r="I710" s="4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142.38775510204081</v>
      </c>
      <c r="G711" t="s">
        <v>20</v>
      </c>
      <c r="H711">
        <v>186</v>
      </c>
      <c r="I711" s="4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147.86046511627907</v>
      </c>
      <c r="G712" t="s">
        <v>20</v>
      </c>
      <c r="H712">
        <v>125</v>
      </c>
      <c r="I712" s="4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20.322580645161288</v>
      </c>
      <c r="G713" t="s">
        <v>14</v>
      </c>
      <c r="H713">
        <v>14</v>
      </c>
      <c r="I713" s="4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1840.625</v>
      </c>
      <c r="G714" t="s">
        <v>20</v>
      </c>
      <c r="H714">
        <v>202</v>
      </c>
      <c r="I714" s="4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161.94202898550725</v>
      </c>
      <c r="G715" t="s">
        <v>20</v>
      </c>
      <c r="H715">
        <v>103</v>
      </c>
      <c r="I715" s="4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472.82077922077923</v>
      </c>
      <c r="G716" t="s">
        <v>20</v>
      </c>
      <c r="H716">
        <v>1785</v>
      </c>
      <c r="I716" s="4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24.466101694915253</v>
      </c>
      <c r="G717" t="s">
        <v>14</v>
      </c>
      <c r="H717">
        <v>656</v>
      </c>
      <c r="I717" s="4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517.65</v>
      </c>
      <c r="G718" t="s">
        <v>20</v>
      </c>
      <c r="H718">
        <v>157</v>
      </c>
      <c r="I718" s="4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247.64285714285714</v>
      </c>
      <c r="G719" t="s">
        <v>20</v>
      </c>
      <c r="H719">
        <v>555</v>
      </c>
      <c r="I719" s="4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100.20481927710843</v>
      </c>
      <c r="G720" t="s">
        <v>20</v>
      </c>
      <c r="H720">
        <v>297</v>
      </c>
      <c r="I720" s="4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 s="4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37.091954022988503</v>
      </c>
      <c r="G722" t="s">
        <v>74</v>
      </c>
      <c r="H722">
        <v>38</v>
      </c>
      <c r="I722" s="4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4.392394822006473</v>
      </c>
      <c r="G723" t="s">
        <v>74</v>
      </c>
      <c r="H723">
        <v>60</v>
      </c>
      <c r="I723" s="4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156.50721649484535</v>
      </c>
      <c r="G724" t="s">
        <v>20</v>
      </c>
      <c r="H724">
        <v>3036</v>
      </c>
      <c r="I724" s="4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270.40816326530609</v>
      </c>
      <c r="G725" t="s">
        <v>20</v>
      </c>
      <c r="H725">
        <v>144</v>
      </c>
      <c r="I725" s="4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134.05952380952382</v>
      </c>
      <c r="G726" t="s">
        <v>20</v>
      </c>
      <c r="H726">
        <v>121</v>
      </c>
      <c r="I726" s="4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50.398033126293996</v>
      </c>
      <c r="G727" t="s">
        <v>14</v>
      </c>
      <c r="H727">
        <v>1596</v>
      </c>
      <c r="I727" s="4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88.815837937384899</v>
      </c>
      <c r="G728" t="s">
        <v>74</v>
      </c>
      <c r="H728">
        <v>524</v>
      </c>
      <c r="I728" s="4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 s="4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17.5</v>
      </c>
      <c r="G730" t="s">
        <v>14</v>
      </c>
      <c r="H730">
        <v>10</v>
      </c>
      <c r="I730" s="4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185.66071428571428</v>
      </c>
      <c r="G731" t="s">
        <v>20</v>
      </c>
      <c r="H731">
        <v>122</v>
      </c>
      <c r="I731" s="4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412.6631944444444</v>
      </c>
      <c r="G732" t="s">
        <v>20</v>
      </c>
      <c r="H732">
        <v>1071</v>
      </c>
      <c r="I732" s="4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90.25</v>
      </c>
      <c r="G733" t="s">
        <v>74</v>
      </c>
      <c r="H733">
        <v>219</v>
      </c>
      <c r="I733" s="4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91.984615384615381</v>
      </c>
      <c r="G734" t="s">
        <v>14</v>
      </c>
      <c r="H734">
        <v>1121</v>
      </c>
      <c r="I734" s="4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527.00632911392404</v>
      </c>
      <c r="G735" t="s">
        <v>20</v>
      </c>
      <c r="H735">
        <v>980</v>
      </c>
      <c r="I735" s="4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319.14285714285711</v>
      </c>
      <c r="G736" t="s">
        <v>20</v>
      </c>
      <c r="H736">
        <v>536</v>
      </c>
      <c r="I736" s="4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354.18867924528303</v>
      </c>
      <c r="G737" t="s">
        <v>20</v>
      </c>
      <c r="H737">
        <v>1991</v>
      </c>
      <c r="I737" s="4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32.896103896103895</v>
      </c>
      <c r="G738" t="s">
        <v>74</v>
      </c>
      <c r="H738">
        <v>29</v>
      </c>
      <c r="I738" s="4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135.8918918918919</v>
      </c>
      <c r="G739" t="s">
        <v>20</v>
      </c>
      <c r="H739">
        <v>180</v>
      </c>
      <c r="I739" s="4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2.0843373493975905</v>
      </c>
      <c r="G740" t="s">
        <v>14</v>
      </c>
      <c r="H740">
        <v>15</v>
      </c>
      <c r="I740" s="4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 s="4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30.037735849056602</v>
      </c>
      <c r="G742" t="s">
        <v>14</v>
      </c>
      <c r="H742">
        <v>16</v>
      </c>
      <c r="I742" s="4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1179.1666666666665</v>
      </c>
      <c r="G743" t="s">
        <v>20</v>
      </c>
      <c r="H743">
        <v>130</v>
      </c>
      <c r="I743" s="4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1126.0833333333335</v>
      </c>
      <c r="G744" t="s">
        <v>20</v>
      </c>
      <c r="H744">
        <v>122</v>
      </c>
      <c r="I744" s="4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12.923076923076923</v>
      </c>
      <c r="G745" t="s">
        <v>14</v>
      </c>
      <c r="H745">
        <v>17</v>
      </c>
      <c r="I745" s="4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 s="4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30.304347826086957</v>
      </c>
      <c r="G747" t="s">
        <v>14</v>
      </c>
      <c r="H747">
        <v>34</v>
      </c>
      <c r="I747" s="4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212.50896057347671</v>
      </c>
      <c r="G748" t="s">
        <v>20</v>
      </c>
      <c r="H748">
        <v>3388</v>
      </c>
      <c r="I748" s="4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228.85714285714286</v>
      </c>
      <c r="G749" t="s">
        <v>20</v>
      </c>
      <c r="H749">
        <v>280</v>
      </c>
      <c r="I749" s="4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34.959979476654695</v>
      </c>
      <c r="G750" t="s">
        <v>74</v>
      </c>
      <c r="H750">
        <v>614</v>
      </c>
      <c r="I750" s="4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157.29069767441862</v>
      </c>
      <c r="G751" t="s">
        <v>20</v>
      </c>
      <c r="H751">
        <v>366</v>
      </c>
      <c r="I751" s="4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 s="4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232.30555555555554</v>
      </c>
      <c r="G753" t="s">
        <v>20</v>
      </c>
      <c r="H753">
        <v>270</v>
      </c>
      <c r="I753" s="4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92.448275862068968</v>
      </c>
      <c r="G754" t="s">
        <v>74</v>
      </c>
      <c r="H754">
        <v>114</v>
      </c>
      <c r="I754" s="4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256.70212765957444</v>
      </c>
      <c r="G755" t="s">
        <v>20</v>
      </c>
      <c r="H755">
        <v>137</v>
      </c>
      <c r="I755" s="4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168.47017045454547</v>
      </c>
      <c r="G756" t="s">
        <v>20</v>
      </c>
      <c r="H756">
        <v>3205</v>
      </c>
      <c r="I756" s="4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166.57777777777778</v>
      </c>
      <c r="G757" t="s">
        <v>20</v>
      </c>
      <c r="H757">
        <v>288</v>
      </c>
      <c r="I757" s="4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772.07692307692309</v>
      </c>
      <c r="G758" t="s">
        <v>20</v>
      </c>
      <c r="H758">
        <v>148</v>
      </c>
      <c r="I758" s="4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406.85714285714283</v>
      </c>
      <c r="G759" t="s">
        <v>20</v>
      </c>
      <c r="H759">
        <v>114</v>
      </c>
      <c r="I759" s="4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564.20608108108115</v>
      </c>
      <c r="G760" t="s">
        <v>20</v>
      </c>
      <c r="H760">
        <v>1518</v>
      </c>
      <c r="I760" s="4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68.426865671641792</v>
      </c>
      <c r="G761" t="s">
        <v>14</v>
      </c>
      <c r="H761">
        <v>1274</v>
      </c>
      <c r="I761" s="4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34.351966873706004</v>
      </c>
      <c r="G762" t="s">
        <v>14</v>
      </c>
      <c r="H762">
        <v>210</v>
      </c>
      <c r="I762" s="4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655.4545454545455</v>
      </c>
      <c r="G763" t="s">
        <v>20</v>
      </c>
      <c r="H763">
        <v>166</v>
      </c>
      <c r="I763" s="4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177.25714285714284</v>
      </c>
      <c r="G764" t="s">
        <v>20</v>
      </c>
      <c r="H764">
        <v>100</v>
      </c>
      <c r="I764" s="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113.17857142857144</v>
      </c>
      <c r="G765" t="s">
        <v>20</v>
      </c>
      <c r="H765">
        <v>235</v>
      </c>
      <c r="I765" s="4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728.18181818181824</v>
      </c>
      <c r="G766" t="s">
        <v>20</v>
      </c>
      <c r="H766">
        <v>148</v>
      </c>
      <c r="I766" s="4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208.33333333333334</v>
      </c>
      <c r="G767" t="s">
        <v>20</v>
      </c>
      <c r="H767">
        <v>198</v>
      </c>
      <c r="I767" s="4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31.171232876712331</v>
      </c>
      <c r="G768" t="s">
        <v>14</v>
      </c>
      <c r="H768">
        <v>248</v>
      </c>
      <c r="I768" s="4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56.967078189300416</v>
      </c>
      <c r="G769" t="s">
        <v>14</v>
      </c>
      <c r="H769">
        <v>513</v>
      </c>
      <c r="I769" s="4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 s="4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E771/D771*100</f>
        <v>86.867834394904463</v>
      </c>
      <c r="G771" t="s">
        <v>14</v>
      </c>
      <c r="H771">
        <v>3410</v>
      </c>
      <c r="I771" s="4">
        <f t="shared" ref="I771:I834" si="25">IF(F771=0,0,(E771/H771))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270.74418604651163</v>
      </c>
      <c r="G772" t="s">
        <v>20</v>
      </c>
      <c r="H772">
        <v>216</v>
      </c>
      <c r="I772" s="4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49.446428571428569</v>
      </c>
      <c r="G773" t="s">
        <v>74</v>
      </c>
      <c r="H773">
        <v>26</v>
      </c>
      <c r="I773" s="4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113.3596256684492</v>
      </c>
      <c r="G774" t="s">
        <v>20</v>
      </c>
      <c r="H774">
        <v>5139</v>
      </c>
      <c r="I774" s="4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190.55555555555554</v>
      </c>
      <c r="G775" t="s">
        <v>20</v>
      </c>
      <c r="H775">
        <v>2353</v>
      </c>
      <c r="I775" s="4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135.5</v>
      </c>
      <c r="G776" t="s">
        <v>20</v>
      </c>
      <c r="H776">
        <v>78</v>
      </c>
      <c r="I776" s="4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10.297872340425531</v>
      </c>
      <c r="G777" t="s">
        <v>14</v>
      </c>
      <c r="H777">
        <v>10</v>
      </c>
      <c r="I777" s="4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65.544223826714799</v>
      </c>
      <c r="G778" t="s">
        <v>14</v>
      </c>
      <c r="H778">
        <v>2201</v>
      </c>
      <c r="I778" s="4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49.026652452025587</v>
      </c>
      <c r="G779" t="s">
        <v>14</v>
      </c>
      <c r="H779">
        <v>676</v>
      </c>
      <c r="I779" s="4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787.92307692307691</v>
      </c>
      <c r="G780" t="s">
        <v>20</v>
      </c>
      <c r="H780">
        <v>174</v>
      </c>
      <c r="I780" s="4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80.306347746090154</v>
      </c>
      <c r="G781" t="s">
        <v>14</v>
      </c>
      <c r="H781">
        <v>831</v>
      </c>
      <c r="I781" s="4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106.29411764705883</v>
      </c>
      <c r="G782" t="s">
        <v>20</v>
      </c>
      <c r="H782">
        <v>164</v>
      </c>
      <c r="I782" s="4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50.735632183908038</v>
      </c>
      <c r="G783" t="s">
        <v>74</v>
      </c>
      <c r="H783">
        <v>56</v>
      </c>
      <c r="I783" s="4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215.31372549019611</v>
      </c>
      <c r="G784" t="s">
        <v>20</v>
      </c>
      <c r="H784">
        <v>161</v>
      </c>
      <c r="I784" s="4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141.22972972972974</v>
      </c>
      <c r="G785" t="s">
        <v>20</v>
      </c>
      <c r="H785">
        <v>138</v>
      </c>
      <c r="I785" s="4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115.33745781777279</v>
      </c>
      <c r="G786" t="s">
        <v>20</v>
      </c>
      <c r="H786">
        <v>3308</v>
      </c>
      <c r="I786" s="4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193.11940298507463</v>
      </c>
      <c r="G787" t="s">
        <v>20</v>
      </c>
      <c r="H787">
        <v>127</v>
      </c>
      <c r="I787" s="4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729.73333333333335</v>
      </c>
      <c r="G788" t="s">
        <v>20</v>
      </c>
      <c r="H788">
        <v>207</v>
      </c>
      <c r="I788" s="4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99.66339869281046</v>
      </c>
      <c r="G789" t="s">
        <v>14</v>
      </c>
      <c r="H789">
        <v>859</v>
      </c>
      <c r="I789" s="4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88.166666666666671</v>
      </c>
      <c r="G790" t="s">
        <v>47</v>
      </c>
      <c r="H790">
        <v>31</v>
      </c>
      <c r="I790" s="4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37.233333333333334</v>
      </c>
      <c r="G791" t="s">
        <v>14</v>
      </c>
      <c r="H791">
        <v>45</v>
      </c>
      <c r="I791" s="4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30.540075309306079</v>
      </c>
      <c r="G792" t="s">
        <v>74</v>
      </c>
      <c r="H792">
        <v>1113</v>
      </c>
      <c r="I792" s="4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25.714285714285712</v>
      </c>
      <c r="G793" t="s">
        <v>14</v>
      </c>
      <c r="H793">
        <v>6</v>
      </c>
      <c r="I793" s="4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 s="4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1185.909090909091</v>
      </c>
      <c r="G795" t="s">
        <v>20</v>
      </c>
      <c r="H795">
        <v>181</v>
      </c>
      <c r="I795" s="4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125.39393939393939</v>
      </c>
      <c r="G796" t="s">
        <v>20</v>
      </c>
      <c r="H796">
        <v>110</v>
      </c>
      <c r="I796" s="4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14.394366197183098</v>
      </c>
      <c r="G797" t="s">
        <v>14</v>
      </c>
      <c r="H797">
        <v>31</v>
      </c>
      <c r="I797" s="4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54.807692307692314</v>
      </c>
      <c r="G798" t="s">
        <v>14</v>
      </c>
      <c r="H798">
        <v>78</v>
      </c>
      <c r="I798" s="4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109.63157894736841</v>
      </c>
      <c r="G799" t="s">
        <v>20</v>
      </c>
      <c r="H799">
        <v>185</v>
      </c>
      <c r="I799" s="4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188.47058823529412</v>
      </c>
      <c r="G800" t="s">
        <v>20</v>
      </c>
      <c r="H800">
        <v>121</v>
      </c>
      <c r="I800" s="4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87.008284023668637</v>
      </c>
      <c r="G801" t="s">
        <v>14</v>
      </c>
      <c r="H801">
        <v>1225</v>
      </c>
      <c r="I801" s="4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 s="4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202.9130434782609</v>
      </c>
      <c r="G803" t="s">
        <v>20</v>
      </c>
      <c r="H803">
        <v>106</v>
      </c>
      <c r="I803" s="4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197.03225806451613</v>
      </c>
      <c r="G804" t="s">
        <v>20</v>
      </c>
      <c r="H804">
        <v>142</v>
      </c>
      <c r="I804" s="4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 s="4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268.73076923076923</v>
      </c>
      <c r="G806" t="s">
        <v>20</v>
      </c>
      <c r="H806">
        <v>218</v>
      </c>
      <c r="I806" s="4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50.845360824742272</v>
      </c>
      <c r="G807" t="s">
        <v>14</v>
      </c>
      <c r="H807">
        <v>67</v>
      </c>
      <c r="I807" s="4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1180.2857142857142</v>
      </c>
      <c r="G808" t="s">
        <v>20</v>
      </c>
      <c r="H808">
        <v>76</v>
      </c>
      <c r="I808" s="4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 s="4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30.44230769230769</v>
      </c>
      <c r="G810" t="s">
        <v>14</v>
      </c>
      <c r="H810">
        <v>19</v>
      </c>
      <c r="I810" s="4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62.880681818181813</v>
      </c>
      <c r="G811" t="s">
        <v>14</v>
      </c>
      <c r="H811">
        <v>2108</v>
      </c>
      <c r="I811" s="4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193.125</v>
      </c>
      <c r="G812" t="s">
        <v>20</v>
      </c>
      <c r="H812">
        <v>221</v>
      </c>
      <c r="I812" s="4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77.102702702702715</v>
      </c>
      <c r="G813" t="s">
        <v>14</v>
      </c>
      <c r="H813">
        <v>679</v>
      </c>
      <c r="I813" s="4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225.52763819095478</v>
      </c>
      <c r="G814" t="s">
        <v>20</v>
      </c>
      <c r="H814">
        <v>2805</v>
      </c>
      <c r="I814" s="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239.40625</v>
      </c>
      <c r="G815" t="s">
        <v>20</v>
      </c>
      <c r="H815">
        <v>68</v>
      </c>
      <c r="I815" s="4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92.1875</v>
      </c>
      <c r="G816" t="s">
        <v>14</v>
      </c>
      <c r="H816">
        <v>36</v>
      </c>
      <c r="I816" s="4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130.23333333333335</v>
      </c>
      <c r="G817" t="s">
        <v>20</v>
      </c>
      <c r="H817">
        <v>183</v>
      </c>
      <c r="I817" s="4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615.21739130434787</v>
      </c>
      <c r="G818" t="s">
        <v>20</v>
      </c>
      <c r="H818">
        <v>133</v>
      </c>
      <c r="I818" s="4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368.79532163742692</v>
      </c>
      <c r="G819" t="s">
        <v>20</v>
      </c>
      <c r="H819">
        <v>2489</v>
      </c>
      <c r="I819" s="4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1094.8571428571429</v>
      </c>
      <c r="G820" t="s">
        <v>20</v>
      </c>
      <c r="H820">
        <v>69</v>
      </c>
      <c r="I820" s="4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50.662921348314605</v>
      </c>
      <c r="G821" t="s">
        <v>14</v>
      </c>
      <c r="H821">
        <v>47</v>
      </c>
      <c r="I821" s="4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800.6</v>
      </c>
      <c r="G822" t="s">
        <v>20</v>
      </c>
      <c r="H822">
        <v>279</v>
      </c>
      <c r="I822" s="4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291.28571428571428</v>
      </c>
      <c r="G823" t="s">
        <v>20</v>
      </c>
      <c r="H823">
        <v>210</v>
      </c>
      <c r="I823" s="4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349.9666666666667</v>
      </c>
      <c r="G824" t="s">
        <v>20</v>
      </c>
      <c r="H824">
        <v>2100</v>
      </c>
      <c r="I824" s="4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357.07317073170731</v>
      </c>
      <c r="G825" t="s">
        <v>20</v>
      </c>
      <c r="H825">
        <v>252</v>
      </c>
      <c r="I825" s="4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126.48941176470588</v>
      </c>
      <c r="G826" t="s">
        <v>20</v>
      </c>
      <c r="H826">
        <v>1280</v>
      </c>
      <c r="I826" s="4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387.5</v>
      </c>
      <c r="G827" t="s">
        <v>20</v>
      </c>
      <c r="H827">
        <v>157</v>
      </c>
      <c r="I827" s="4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457.03571428571428</v>
      </c>
      <c r="G828" t="s">
        <v>20</v>
      </c>
      <c r="H828">
        <v>194</v>
      </c>
      <c r="I828" s="4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266.69565217391306</v>
      </c>
      <c r="G829" t="s">
        <v>20</v>
      </c>
      <c r="H829">
        <v>82</v>
      </c>
      <c r="I829" s="4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 s="4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51.34375</v>
      </c>
      <c r="G831" t="s">
        <v>14</v>
      </c>
      <c r="H831">
        <v>154</v>
      </c>
      <c r="I831" s="4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1.1710526315789473</v>
      </c>
      <c r="G832" t="s">
        <v>14</v>
      </c>
      <c r="H832">
        <v>22</v>
      </c>
      <c r="I832" s="4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108.97734294541709</v>
      </c>
      <c r="G833" t="s">
        <v>20</v>
      </c>
      <c r="H833">
        <v>4233</v>
      </c>
      <c r="I833" s="4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315.17592592592592</v>
      </c>
      <c r="G834" t="s">
        <v>20</v>
      </c>
      <c r="H834">
        <v>1297</v>
      </c>
      <c r="I834" s="4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E835/D835*100</f>
        <v>157.69117647058823</v>
      </c>
      <c r="G835" t="s">
        <v>20</v>
      </c>
      <c r="H835">
        <v>165</v>
      </c>
      <c r="I835" s="4">
        <f t="shared" ref="I835:I898" si="27">IF(F835=0,0,(E835/H835))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153.8082191780822</v>
      </c>
      <c r="G836" t="s">
        <v>20</v>
      </c>
      <c r="H836">
        <v>119</v>
      </c>
      <c r="I836" s="4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89.738979118329468</v>
      </c>
      <c r="G837" t="s">
        <v>14</v>
      </c>
      <c r="H837">
        <v>1758</v>
      </c>
      <c r="I837" s="4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75.135802469135797</v>
      </c>
      <c r="G838" t="s">
        <v>14</v>
      </c>
      <c r="H838">
        <v>94</v>
      </c>
      <c r="I838" s="4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852.88135593220341</v>
      </c>
      <c r="G839" t="s">
        <v>20</v>
      </c>
      <c r="H839">
        <v>1797</v>
      </c>
      <c r="I839" s="4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138.90625</v>
      </c>
      <c r="G840" t="s">
        <v>20</v>
      </c>
      <c r="H840">
        <v>261</v>
      </c>
      <c r="I840" s="4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190.18181818181819</v>
      </c>
      <c r="G841" t="s">
        <v>20</v>
      </c>
      <c r="H841">
        <v>157</v>
      </c>
      <c r="I841" s="4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100.24333619948409</v>
      </c>
      <c r="G842" t="s">
        <v>20</v>
      </c>
      <c r="H842">
        <v>3533</v>
      </c>
      <c r="I842" s="4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142.75824175824175</v>
      </c>
      <c r="G843" t="s">
        <v>20</v>
      </c>
      <c r="H843">
        <v>155</v>
      </c>
      <c r="I843" s="4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563.13333333333333</v>
      </c>
      <c r="G844" t="s">
        <v>20</v>
      </c>
      <c r="H844">
        <v>132</v>
      </c>
      <c r="I844" s="4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30.715909090909086</v>
      </c>
      <c r="G845" t="s">
        <v>14</v>
      </c>
      <c r="H845">
        <v>33</v>
      </c>
      <c r="I845" s="4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99.39772727272728</v>
      </c>
      <c r="G846" t="s">
        <v>74</v>
      </c>
      <c r="H846">
        <v>94</v>
      </c>
      <c r="I846" s="4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197.54935622317598</v>
      </c>
      <c r="G847" t="s">
        <v>20</v>
      </c>
      <c r="H847">
        <v>1354</v>
      </c>
      <c r="I847" s="4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508.5</v>
      </c>
      <c r="G848" t="s">
        <v>20</v>
      </c>
      <c r="H848">
        <v>48</v>
      </c>
      <c r="I848" s="4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237.74468085106383</v>
      </c>
      <c r="G849" t="s">
        <v>20</v>
      </c>
      <c r="H849">
        <v>110</v>
      </c>
      <c r="I849" s="4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338.46875</v>
      </c>
      <c r="G850" t="s">
        <v>20</v>
      </c>
      <c r="H850">
        <v>172</v>
      </c>
      <c r="I850" s="4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133.08955223880596</v>
      </c>
      <c r="G851" t="s">
        <v>20</v>
      </c>
      <c r="H851">
        <v>307</v>
      </c>
      <c r="I851" s="4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 s="4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207.79999999999998</v>
      </c>
      <c r="G853" t="s">
        <v>20</v>
      </c>
      <c r="H853">
        <v>160</v>
      </c>
      <c r="I853" s="4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51.122448979591837</v>
      </c>
      <c r="G854" t="s">
        <v>14</v>
      </c>
      <c r="H854">
        <v>31</v>
      </c>
      <c r="I854" s="4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652.05847953216369</v>
      </c>
      <c r="G855" t="s">
        <v>20</v>
      </c>
      <c r="H855">
        <v>1467</v>
      </c>
      <c r="I855" s="4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113.63099415204678</v>
      </c>
      <c r="G856" t="s">
        <v>20</v>
      </c>
      <c r="H856">
        <v>2662</v>
      </c>
      <c r="I856" s="4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102.37606837606839</v>
      </c>
      <c r="G857" t="s">
        <v>20</v>
      </c>
      <c r="H857">
        <v>452</v>
      </c>
      <c r="I857" s="4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356.58333333333331</v>
      </c>
      <c r="G858" t="s">
        <v>20</v>
      </c>
      <c r="H858">
        <v>158</v>
      </c>
      <c r="I858" s="4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139.86792452830187</v>
      </c>
      <c r="G859" t="s">
        <v>20</v>
      </c>
      <c r="H859">
        <v>225</v>
      </c>
      <c r="I859" s="4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69.45</v>
      </c>
      <c r="G860" t="s">
        <v>14</v>
      </c>
      <c r="H860">
        <v>35</v>
      </c>
      <c r="I860" s="4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35.534246575342465</v>
      </c>
      <c r="G861" t="s">
        <v>14</v>
      </c>
      <c r="H861">
        <v>63</v>
      </c>
      <c r="I861" s="4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251.65</v>
      </c>
      <c r="G862" t="s">
        <v>20</v>
      </c>
      <c r="H862">
        <v>65</v>
      </c>
      <c r="I862" s="4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105.87500000000001</v>
      </c>
      <c r="G863" t="s">
        <v>20</v>
      </c>
      <c r="H863">
        <v>163</v>
      </c>
      <c r="I863" s="4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187.42857142857144</v>
      </c>
      <c r="G864" t="s">
        <v>20</v>
      </c>
      <c r="H864">
        <v>85</v>
      </c>
      <c r="I864" s="4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386.78571428571428</v>
      </c>
      <c r="G865" t="s">
        <v>20</v>
      </c>
      <c r="H865">
        <v>217</v>
      </c>
      <c r="I865" s="4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347.07142857142856</v>
      </c>
      <c r="G866" t="s">
        <v>20</v>
      </c>
      <c r="H866">
        <v>150</v>
      </c>
      <c r="I866" s="4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185.82098765432099</v>
      </c>
      <c r="G867" t="s">
        <v>20</v>
      </c>
      <c r="H867">
        <v>3272</v>
      </c>
      <c r="I867" s="4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43.241247264770237</v>
      </c>
      <c r="G868" t="s">
        <v>74</v>
      </c>
      <c r="H868">
        <v>898</v>
      </c>
      <c r="I868" s="4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162.4375</v>
      </c>
      <c r="G869" t="s">
        <v>20</v>
      </c>
      <c r="H869">
        <v>300</v>
      </c>
      <c r="I869" s="4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184.84285714285716</v>
      </c>
      <c r="G870" t="s">
        <v>20</v>
      </c>
      <c r="H870">
        <v>126</v>
      </c>
      <c r="I870" s="4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23.703520691785052</v>
      </c>
      <c r="G871" t="s">
        <v>14</v>
      </c>
      <c r="H871">
        <v>526</v>
      </c>
      <c r="I871" s="4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89.870129870129873</v>
      </c>
      <c r="G872" t="s">
        <v>14</v>
      </c>
      <c r="H872">
        <v>121</v>
      </c>
      <c r="I872" s="4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272.6041958041958</v>
      </c>
      <c r="G873" t="s">
        <v>20</v>
      </c>
      <c r="H873">
        <v>2320</v>
      </c>
      <c r="I873" s="4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170.04255319148936</v>
      </c>
      <c r="G874" t="s">
        <v>20</v>
      </c>
      <c r="H874">
        <v>81</v>
      </c>
      <c r="I874" s="4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188.28503562945369</v>
      </c>
      <c r="G875" t="s">
        <v>20</v>
      </c>
      <c r="H875">
        <v>1887</v>
      </c>
      <c r="I875" s="4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346.93532338308455</v>
      </c>
      <c r="G876" t="s">
        <v>20</v>
      </c>
      <c r="H876">
        <v>4358</v>
      </c>
      <c r="I876" s="4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69.177215189873422</v>
      </c>
      <c r="G877" t="s">
        <v>14</v>
      </c>
      <c r="H877">
        <v>67</v>
      </c>
      <c r="I877" s="4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25.433734939759034</v>
      </c>
      <c r="G878" t="s">
        <v>14</v>
      </c>
      <c r="H878">
        <v>57</v>
      </c>
      <c r="I878" s="4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77.400977995110026</v>
      </c>
      <c r="G879" t="s">
        <v>14</v>
      </c>
      <c r="H879">
        <v>1229</v>
      </c>
      <c r="I879" s="4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37.481481481481481</v>
      </c>
      <c r="G880" t="s">
        <v>14</v>
      </c>
      <c r="H880">
        <v>12</v>
      </c>
      <c r="I880" s="4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543.79999999999995</v>
      </c>
      <c r="G881" t="s">
        <v>20</v>
      </c>
      <c r="H881">
        <v>53</v>
      </c>
      <c r="I881" s="4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228.52189349112427</v>
      </c>
      <c r="G882" t="s">
        <v>20</v>
      </c>
      <c r="H882">
        <v>2414</v>
      </c>
      <c r="I882" s="4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38.948339483394832</v>
      </c>
      <c r="G883" t="s">
        <v>14</v>
      </c>
      <c r="H883">
        <v>452</v>
      </c>
      <c r="I883" s="4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 s="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237.91176470588232</v>
      </c>
      <c r="G885" t="s">
        <v>20</v>
      </c>
      <c r="H885">
        <v>193</v>
      </c>
      <c r="I885" s="4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64.036299765807954</v>
      </c>
      <c r="G886" t="s">
        <v>14</v>
      </c>
      <c r="H886">
        <v>1886</v>
      </c>
      <c r="I886" s="4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118.27777777777777</v>
      </c>
      <c r="G887" t="s">
        <v>20</v>
      </c>
      <c r="H887">
        <v>52</v>
      </c>
      <c r="I887" s="4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84.824037184594957</v>
      </c>
      <c r="G888" t="s">
        <v>14</v>
      </c>
      <c r="H888">
        <v>1825</v>
      </c>
      <c r="I888" s="4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29.346153846153843</v>
      </c>
      <c r="G889" t="s">
        <v>14</v>
      </c>
      <c r="H889">
        <v>31</v>
      </c>
      <c r="I889" s="4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209.89655172413794</v>
      </c>
      <c r="G890" t="s">
        <v>20</v>
      </c>
      <c r="H890">
        <v>290</v>
      </c>
      <c r="I890" s="4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169.78571428571431</v>
      </c>
      <c r="G891" t="s">
        <v>20</v>
      </c>
      <c r="H891">
        <v>122</v>
      </c>
      <c r="I891" s="4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115.95907738095239</v>
      </c>
      <c r="G892" t="s">
        <v>20</v>
      </c>
      <c r="H892">
        <v>1470</v>
      </c>
      <c r="I892" s="4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258.59999999999997</v>
      </c>
      <c r="G893" t="s">
        <v>20</v>
      </c>
      <c r="H893">
        <v>165</v>
      </c>
      <c r="I893" s="4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230.58333333333331</v>
      </c>
      <c r="G894" t="s">
        <v>20</v>
      </c>
      <c r="H894">
        <v>182</v>
      </c>
      <c r="I894" s="4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128.21428571428572</v>
      </c>
      <c r="G895" t="s">
        <v>20</v>
      </c>
      <c r="H895">
        <v>199</v>
      </c>
      <c r="I895" s="4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188.70588235294116</v>
      </c>
      <c r="G896" t="s">
        <v>20</v>
      </c>
      <c r="H896">
        <v>56</v>
      </c>
      <c r="I896" s="4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6.9511889862327907</v>
      </c>
      <c r="G897" t="s">
        <v>14</v>
      </c>
      <c r="H897">
        <v>107</v>
      </c>
      <c r="I897" s="4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774.43434343434342</v>
      </c>
      <c r="G898" t="s">
        <v>20</v>
      </c>
      <c r="H898">
        <v>1460</v>
      </c>
      <c r="I898" s="4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E899/D899*100</f>
        <v>27.693181818181817</v>
      </c>
      <c r="G899" t="s">
        <v>14</v>
      </c>
      <c r="H899">
        <v>27</v>
      </c>
      <c r="I899" s="4">
        <f t="shared" ref="I899:I962" si="29">IF(F899=0,0,(E899/H899))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52.479620323841424</v>
      </c>
      <c r="G900" t="s">
        <v>14</v>
      </c>
      <c r="H900">
        <v>1221</v>
      </c>
      <c r="I900" s="4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407.09677419354841</v>
      </c>
      <c r="G901" t="s">
        <v>20</v>
      </c>
      <c r="H901">
        <v>123</v>
      </c>
      <c r="I901" s="4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 s="4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156.17857142857144</v>
      </c>
      <c r="G903" t="s">
        <v>20</v>
      </c>
      <c r="H903">
        <v>159</v>
      </c>
      <c r="I903" s="4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252.42857142857144</v>
      </c>
      <c r="G904" t="s">
        <v>20</v>
      </c>
      <c r="H904">
        <v>110</v>
      </c>
      <c r="I904" s="4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1.729268292682927</v>
      </c>
      <c r="G905" t="s">
        <v>47</v>
      </c>
      <c r="H905">
        <v>14</v>
      </c>
      <c r="I905" s="4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12.230769230769232</v>
      </c>
      <c r="G906" t="s">
        <v>14</v>
      </c>
      <c r="H906">
        <v>16</v>
      </c>
      <c r="I906" s="4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163.98734177215189</v>
      </c>
      <c r="G907" t="s">
        <v>20</v>
      </c>
      <c r="H907">
        <v>236</v>
      </c>
      <c r="I907" s="4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162.98181818181817</v>
      </c>
      <c r="G908" t="s">
        <v>20</v>
      </c>
      <c r="H908">
        <v>191</v>
      </c>
      <c r="I908" s="4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20.252747252747252</v>
      </c>
      <c r="G909" t="s">
        <v>14</v>
      </c>
      <c r="H909">
        <v>41</v>
      </c>
      <c r="I909" s="4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319.24083769633506</v>
      </c>
      <c r="G910" t="s">
        <v>20</v>
      </c>
      <c r="H910">
        <v>3934</v>
      </c>
      <c r="I910" s="4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478.94444444444446</v>
      </c>
      <c r="G911" t="s">
        <v>20</v>
      </c>
      <c r="H911">
        <v>80</v>
      </c>
      <c r="I911" s="4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19.556634304207122</v>
      </c>
      <c r="G912" t="s">
        <v>74</v>
      </c>
      <c r="H912">
        <v>296</v>
      </c>
      <c r="I912" s="4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198.94827586206895</v>
      </c>
      <c r="G913" t="s">
        <v>20</v>
      </c>
      <c r="H913">
        <v>462</v>
      </c>
      <c r="I913" s="4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 s="4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50.621082621082621</v>
      </c>
      <c r="G915" t="s">
        <v>14</v>
      </c>
      <c r="H915">
        <v>523</v>
      </c>
      <c r="I915" s="4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57.4375</v>
      </c>
      <c r="G916" t="s">
        <v>14</v>
      </c>
      <c r="H916">
        <v>141</v>
      </c>
      <c r="I916" s="4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155.62827640984909</v>
      </c>
      <c r="G917" t="s">
        <v>20</v>
      </c>
      <c r="H917">
        <v>1866</v>
      </c>
      <c r="I917" s="4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36.297297297297298</v>
      </c>
      <c r="G918" t="s">
        <v>14</v>
      </c>
      <c r="H918">
        <v>52</v>
      </c>
      <c r="I918" s="4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58.25</v>
      </c>
      <c r="G919" t="s">
        <v>47</v>
      </c>
      <c r="H919">
        <v>27</v>
      </c>
      <c r="I919" s="4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237.39473684210526</v>
      </c>
      <c r="G920" t="s">
        <v>20</v>
      </c>
      <c r="H920">
        <v>156</v>
      </c>
      <c r="I920" s="4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58.75</v>
      </c>
      <c r="G921" t="s">
        <v>14</v>
      </c>
      <c r="H921">
        <v>225</v>
      </c>
      <c r="I921" s="4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182.56603773584905</v>
      </c>
      <c r="G922" t="s">
        <v>20</v>
      </c>
      <c r="H922">
        <v>255</v>
      </c>
      <c r="I922" s="4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0.75436408977556113</v>
      </c>
      <c r="G923" t="s">
        <v>14</v>
      </c>
      <c r="H923">
        <v>38</v>
      </c>
      <c r="I923" s="4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175.95330739299609</v>
      </c>
      <c r="G924" t="s">
        <v>20</v>
      </c>
      <c r="H924">
        <v>2261</v>
      </c>
      <c r="I924" s="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237.88235294117646</v>
      </c>
      <c r="G925" t="s">
        <v>20</v>
      </c>
      <c r="H925">
        <v>40</v>
      </c>
      <c r="I925" s="4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488.05076142131981</v>
      </c>
      <c r="G926" t="s">
        <v>20</v>
      </c>
      <c r="H926">
        <v>2289</v>
      </c>
      <c r="I926" s="4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224.06666666666669</v>
      </c>
      <c r="G927" t="s">
        <v>20</v>
      </c>
      <c r="H927">
        <v>65</v>
      </c>
      <c r="I927" s="4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18.126436781609197</v>
      </c>
      <c r="G928" t="s">
        <v>14</v>
      </c>
      <c r="H928">
        <v>15</v>
      </c>
      <c r="I928" s="4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45.847222222222221</v>
      </c>
      <c r="G929" t="s">
        <v>14</v>
      </c>
      <c r="H929">
        <v>37</v>
      </c>
      <c r="I929" s="4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117.31541218637993</v>
      </c>
      <c r="G930" t="s">
        <v>20</v>
      </c>
      <c r="H930">
        <v>3777</v>
      </c>
      <c r="I930" s="4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217.30909090909088</v>
      </c>
      <c r="G931" t="s">
        <v>20</v>
      </c>
      <c r="H931">
        <v>184</v>
      </c>
      <c r="I931" s="4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112.28571428571428</v>
      </c>
      <c r="G932" t="s">
        <v>20</v>
      </c>
      <c r="H932">
        <v>85</v>
      </c>
      <c r="I932" s="4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72.51898734177216</v>
      </c>
      <c r="G933" t="s">
        <v>14</v>
      </c>
      <c r="H933">
        <v>112</v>
      </c>
      <c r="I933" s="4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212.30434782608697</v>
      </c>
      <c r="G934" t="s">
        <v>20</v>
      </c>
      <c r="H934">
        <v>144</v>
      </c>
      <c r="I934" s="4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239.74657534246577</v>
      </c>
      <c r="G935" t="s">
        <v>20</v>
      </c>
      <c r="H935">
        <v>1902</v>
      </c>
      <c r="I935" s="4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181.93548387096774</v>
      </c>
      <c r="G936" t="s">
        <v>20</v>
      </c>
      <c r="H936">
        <v>105</v>
      </c>
      <c r="I936" s="4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164.13114754098362</v>
      </c>
      <c r="G937" t="s">
        <v>20</v>
      </c>
      <c r="H937">
        <v>132</v>
      </c>
      <c r="I937" s="4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1.6375968992248062</v>
      </c>
      <c r="G938" t="s">
        <v>14</v>
      </c>
      <c r="H938">
        <v>21</v>
      </c>
      <c r="I938" s="4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49.64385964912281</v>
      </c>
      <c r="G939" t="s">
        <v>74</v>
      </c>
      <c r="H939">
        <v>976</v>
      </c>
      <c r="I939" s="4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109.70652173913042</v>
      </c>
      <c r="G940" t="s">
        <v>20</v>
      </c>
      <c r="H940">
        <v>96</v>
      </c>
      <c r="I940" s="4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49.217948717948715</v>
      </c>
      <c r="G941" t="s">
        <v>14</v>
      </c>
      <c r="H941">
        <v>67</v>
      </c>
      <c r="I941" s="4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62.232323232323225</v>
      </c>
      <c r="G942" t="s">
        <v>47</v>
      </c>
      <c r="H942">
        <v>66</v>
      </c>
      <c r="I942" s="4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13.05813953488372</v>
      </c>
      <c r="G943" t="s">
        <v>14</v>
      </c>
      <c r="H943">
        <v>78</v>
      </c>
      <c r="I943" s="4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64.635416666666671</v>
      </c>
      <c r="G944" t="s">
        <v>14</v>
      </c>
      <c r="H944">
        <v>67</v>
      </c>
      <c r="I944" s="4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159.58666666666667</v>
      </c>
      <c r="G945" t="s">
        <v>20</v>
      </c>
      <c r="H945">
        <v>114</v>
      </c>
      <c r="I945" s="4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81.42</v>
      </c>
      <c r="G946" t="s">
        <v>14</v>
      </c>
      <c r="H946">
        <v>263</v>
      </c>
      <c r="I946" s="4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32.444767441860463</v>
      </c>
      <c r="G947" t="s">
        <v>14</v>
      </c>
      <c r="H947">
        <v>1691</v>
      </c>
      <c r="I947" s="4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9.9141184124918666</v>
      </c>
      <c r="G948" t="s">
        <v>14</v>
      </c>
      <c r="H948">
        <v>181</v>
      </c>
      <c r="I948" s="4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26.694444444444443</v>
      </c>
      <c r="G949" t="s">
        <v>14</v>
      </c>
      <c r="H949">
        <v>13</v>
      </c>
      <c r="I949" s="4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62.957446808510639</v>
      </c>
      <c r="G950" t="s">
        <v>74</v>
      </c>
      <c r="H950">
        <v>160</v>
      </c>
      <c r="I950" s="4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161.35593220338984</v>
      </c>
      <c r="G951" t="s">
        <v>20</v>
      </c>
      <c r="H951">
        <v>203</v>
      </c>
      <c r="I951" s="4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 s="4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1096.9379310344827</v>
      </c>
      <c r="G953" t="s">
        <v>20</v>
      </c>
      <c r="H953">
        <v>1559</v>
      </c>
      <c r="I953" s="4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70.094158075601371</v>
      </c>
      <c r="G954" t="s">
        <v>74</v>
      </c>
      <c r="H954">
        <v>2266</v>
      </c>
      <c r="I954" s="4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 s="4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367.0985915492958</v>
      </c>
      <c r="G956" t="s">
        <v>20</v>
      </c>
      <c r="H956">
        <v>1548</v>
      </c>
      <c r="I956" s="4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 s="4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19.028784648187631</v>
      </c>
      <c r="G958" t="s">
        <v>14</v>
      </c>
      <c r="H958">
        <v>830</v>
      </c>
      <c r="I958" s="4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126.87755102040816</v>
      </c>
      <c r="G959" t="s">
        <v>20</v>
      </c>
      <c r="H959">
        <v>131</v>
      </c>
      <c r="I959" s="4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734.63636363636363</v>
      </c>
      <c r="G960" t="s">
        <v>20</v>
      </c>
      <c r="H960">
        <v>112</v>
      </c>
      <c r="I960" s="4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4.5731034482758623</v>
      </c>
      <c r="G961" t="s">
        <v>14</v>
      </c>
      <c r="H961">
        <v>130</v>
      </c>
      <c r="I961" s="4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85.054545454545448</v>
      </c>
      <c r="G962" t="s">
        <v>14</v>
      </c>
      <c r="H962">
        <v>55</v>
      </c>
      <c r="I962" s="4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E963/D963*100</f>
        <v>119.29824561403508</v>
      </c>
      <c r="G963" t="s">
        <v>20</v>
      </c>
      <c r="H963">
        <v>155</v>
      </c>
      <c r="I963" s="4">
        <f t="shared" ref="I963:I1001" si="31">IF(F963=0,0,(E963/H963))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296.02777777777777</v>
      </c>
      <c r="G964" t="s">
        <v>20</v>
      </c>
      <c r="H964">
        <v>266</v>
      </c>
      <c r="I964" s="4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84.694915254237287</v>
      </c>
      <c r="G965" t="s">
        <v>14</v>
      </c>
      <c r="H965">
        <v>114</v>
      </c>
      <c r="I965" s="4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355.7837837837838</v>
      </c>
      <c r="G966" t="s">
        <v>20</v>
      </c>
      <c r="H966">
        <v>155</v>
      </c>
      <c r="I966" s="4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386.40909090909093</v>
      </c>
      <c r="G967" t="s">
        <v>20</v>
      </c>
      <c r="H967">
        <v>207</v>
      </c>
      <c r="I967" s="4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792.23529411764707</v>
      </c>
      <c r="G968" t="s">
        <v>20</v>
      </c>
      <c r="H968">
        <v>245</v>
      </c>
      <c r="I968" s="4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137.03393665158373</v>
      </c>
      <c r="G969" t="s">
        <v>20</v>
      </c>
      <c r="H969">
        <v>1573</v>
      </c>
      <c r="I969" s="4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338.20833333333337</v>
      </c>
      <c r="G970" t="s">
        <v>20</v>
      </c>
      <c r="H970">
        <v>114</v>
      </c>
      <c r="I970" s="4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108.22784810126582</v>
      </c>
      <c r="G971" t="s">
        <v>20</v>
      </c>
      <c r="H971">
        <v>93</v>
      </c>
      <c r="I971" s="4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60.757639620653315</v>
      </c>
      <c r="G972" t="s">
        <v>14</v>
      </c>
      <c r="H972">
        <v>594</v>
      </c>
      <c r="I972" s="4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27.725490196078432</v>
      </c>
      <c r="G973" t="s">
        <v>14</v>
      </c>
      <c r="H973">
        <v>24</v>
      </c>
      <c r="I973" s="4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228.3934426229508</v>
      </c>
      <c r="G974" t="s">
        <v>20</v>
      </c>
      <c r="H974">
        <v>1681</v>
      </c>
      <c r="I974" s="4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21.615194054500414</v>
      </c>
      <c r="G975" t="s">
        <v>14</v>
      </c>
      <c r="H975">
        <v>252</v>
      </c>
      <c r="I975" s="4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373.875</v>
      </c>
      <c r="G976" t="s">
        <v>20</v>
      </c>
      <c r="H976">
        <v>32</v>
      </c>
      <c r="I976" s="4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154.92592592592592</v>
      </c>
      <c r="G977" t="s">
        <v>20</v>
      </c>
      <c r="H977">
        <v>135</v>
      </c>
      <c r="I977" s="4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322.14999999999998</v>
      </c>
      <c r="G978" t="s">
        <v>20</v>
      </c>
      <c r="H978">
        <v>140</v>
      </c>
      <c r="I978" s="4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73.957142857142856</v>
      </c>
      <c r="G979" t="s">
        <v>14</v>
      </c>
      <c r="H979">
        <v>67</v>
      </c>
      <c r="I979" s="4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864.1</v>
      </c>
      <c r="G980" t="s">
        <v>20</v>
      </c>
      <c r="H980">
        <v>92</v>
      </c>
      <c r="I980" s="4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143.26245847176079</v>
      </c>
      <c r="G981" t="s">
        <v>20</v>
      </c>
      <c r="H981">
        <v>1015</v>
      </c>
      <c r="I981" s="4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40.281762295081968</v>
      </c>
      <c r="G982" t="s">
        <v>14</v>
      </c>
      <c r="H982">
        <v>742</v>
      </c>
      <c r="I982" s="4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178.22388059701493</v>
      </c>
      <c r="G983" t="s">
        <v>20</v>
      </c>
      <c r="H983">
        <v>323</v>
      </c>
      <c r="I983" s="4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84.930555555555557</v>
      </c>
      <c r="G984" t="s">
        <v>14</v>
      </c>
      <c r="H984">
        <v>75</v>
      </c>
      <c r="I984" s="4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145.93648334624322</v>
      </c>
      <c r="G985" t="s">
        <v>20</v>
      </c>
      <c r="H985">
        <v>2326</v>
      </c>
      <c r="I985" s="4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152.46153846153848</v>
      </c>
      <c r="G986" t="s">
        <v>20</v>
      </c>
      <c r="H986">
        <v>381</v>
      </c>
      <c r="I986" s="4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67.129542790152414</v>
      </c>
      <c r="G987" t="s">
        <v>14</v>
      </c>
      <c r="H987">
        <v>4405</v>
      </c>
      <c r="I987" s="4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40.307692307692307</v>
      </c>
      <c r="G988" t="s">
        <v>14</v>
      </c>
      <c r="H988">
        <v>92</v>
      </c>
      <c r="I988" s="4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216.79032258064518</v>
      </c>
      <c r="G989" t="s">
        <v>20</v>
      </c>
      <c r="H989">
        <v>480</v>
      </c>
      <c r="I989" s="4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52.117021276595743</v>
      </c>
      <c r="G990" t="s">
        <v>14</v>
      </c>
      <c r="H990">
        <v>64</v>
      </c>
      <c r="I990" s="4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499.58333333333337</v>
      </c>
      <c r="G991" t="s">
        <v>20</v>
      </c>
      <c r="H991">
        <v>226</v>
      </c>
      <c r="I991" s="4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87.679487179487182</v>
      </c>
      <c r="G992" t="s">
        <v>14</v>
      </c>
      <c r="H992">
        <v>64</v>
      </c>
      <c r="I992" s="4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113.17346938775511</v>
      </c>
      <c r="G993" t="s">
        <v>20</v>
      </c>
      <c r="H993">
        <v>241</v>
      </c>
      <c r="I993" s="4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426.54838709677421</v>
      </c>
      <c r="G994" t="s">
        <v>20</v>
      </c>
      <c r="H994">
        <v>132</v>
      </c>
      <c r="I994" s="4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77.632653061224488</v>
      </c>
      <c r="G995" t="s">
        <v>74</v>
      </c>
      <c r="H995">
        <v>75</v>
      </c>
      <c r="I995" s="4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52.496810772501767</v>
      </c>
      <c r="G996" t="s">
        <v>14</v>
      </c>
      <c r="H996">
        <v>842</v>
      </c>
      <c r="I996" s="4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157.46762589928059</v>
      </c>
      <c r="G997" t="s">
        <v>20</v>
      </c>
      <c r="H997">
        <v>2043</v>
      </c>
      <c r="I997" s="4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72.939393939393938</v>
      </c>
      <c r="G998" t="s">
        <v>14</v>
      </c>
      <c r="H998">
        <v>112</v>
      </c>
      <c r="I998" s="4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60.565789473684205</v>
      </c>
      <c r="G999" t="s">
        <v>74</v>
      </c>
      <c r="H999">
        <v>139</v>
      </c>
      <c r="I999" s="4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56.791291291291287</v>
      </c>
      <c r="G1000" t="s">
        <v>14</v>
      </c>
      <c r="H1000">
        <v>374</v>
      </c>
      <c r="I1000" s="4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56.542754275427541</v>
      </c>
      <c r="G1001" t="s">
        <v>74</v>
      </c>
      <c r="H1001">
        <v>1122</v>
      </c>
      <c r="I1001" s="4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  <row r="1002" spans="1:16" x14ac:dyDescent="0.2">
      <c r="I1002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11E6-864B-1C48-AC04-AF9D8727112D}">
  <sheetPr codeName="Sheet2"/>
  <dimension ref="A1:T1001"/>
  <sheetViews>
    <sheetView zoomScale="84" workbookViewId="0">
      <selection activeCell="K5" sqref="K5"/>
    </sheetView>
  </sheetViews>
  <sheetFormatPr baseColWidth="10" defaultRowHeight="16" x14ac:dyDescent="0.2"/>
  <cols>
    <col min="6" max="6" width="14" bestFit="1" customWidth="1"/>
    <col min="8" max="8" width="13.1640625" bestFit="1" customWidth="1"/>
    <col min="9" max="9" width="16.1640625" bestFit="1" customWidth="1"/>
    <col min="12" max="13" width="13.33203125" bestFit="1" customWidth="1"/>
    <col min="14" max="14" width="22" bestFit="1" customWidth="1"/>
    <col min="15" max="15" width="20.5" bestFit="1" customWidth="1"/>
    <col min="16" max="17" width="11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2031</v>
      </c>
      <c r="O1" s="8" t="s">
        <v>2032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2067</v>
      </c>
    </row>
    <row r="2" spans="1:20" ht="85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4">
        <f>IF(F2=0,0,(E2/H2))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RIGHT(R2,LEN(R2)-SEARCH("/",R2))</f>
        <v>food trucks</v>
      </c>
    </row>
    <row r="3" spans="1:20" ht="68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4">
        <f t="shared" ref="I3:I66" si="1">IF(F3=0,0,(E3/H3))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RIGHT(R3,LEN(R3)-SEARCH("/",R3))</f>
        <v>rock</v>
      </c>
    </row>
    <row r="4" spans="1:20" ht="85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ref="N4:O67" si="5">(((L4/60)/60)/24)+DATE(1970,1,1)</f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102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5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5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5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68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5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68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5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5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5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68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5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85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5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68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5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85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5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5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5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102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5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5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5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68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5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68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5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85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5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68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5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5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5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5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5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68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5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5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5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68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5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68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5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5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5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68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5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5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5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5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5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5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5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5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5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68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5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5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5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5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5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68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5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5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5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5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5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85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5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68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5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68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5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68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5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68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5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5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5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5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5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5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5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85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5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5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5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68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5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5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5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5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5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85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5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68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5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5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5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68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5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85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5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68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5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85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5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5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5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5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5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5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5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68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5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85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5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85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5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68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5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68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5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5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E67/D67*100</f>
        <v>236.14754098360655</v>
      </c>
      <c r="G67" t="s">
        <v>20</v>
      </c>
      <c r="H67">
        <v>236</v>
      </c>
      <c r="I67" s="4">
        <f t="shared" ref="I67:I130" si="7">IF(F67=0,0,(E67/H67))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5"/>
        <v>40570.25</v>
      </c>
      <c r="O67" s="7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LEFT(R67,SEARCH("/",R67,1)-1)</f>
        <v>theater</v>
      </c>
      <c r="T67" t="str">
        <f t="shared" ref="T67:T130" si="9">RIGHT(R67,LEN(R67)-SEARCH("/",R67))</f>
        <v>plays</v>
      </c>
    </row>
    <row r="68" spans="1:20" ht="68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ref="N68:O131" si="10">(((L68/60)/60)/24)+DATE(1970,1,1)</f>
        <v>42102.208333333328</v>
      </c>
      <c r="O68" s="7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102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10"/>
        <v>40203.25</v>
      </c>
      <c r="O69" s="7">
        <f t="shared" si="10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68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10"/>
        <v>42943.208333333328</v>
      </c>
      <c r="O70" s="7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68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10"/>
        <v>40531.25</v>
      </c>
      <c r="O71" s="7">
        <f t="shared" si="10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68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10"/>
        <v>40484.208333333336</v>
      </c>
      <c r="O72" s="7">
        <f t="shared" si="10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102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10"/>
        <v>43799.25</v>
      </c>
      <c r="O73" s="7">
        <f t="shared" si="10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5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10"/>
        <v>42186.208333333328</v>
      </c>
      <c r="O74" s="7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85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10"/>
        <v>42701.25</v>
      </c>
      <c r="O75" s="7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5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10"/>
        <v>42456.208333333328</v>
      </c>
      <c r="O76" s="7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68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10"/>
        <v>43296.208333333328</v>
      </c>
      <c r="O77" s="7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68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10"/>
        <v>42027.25</v>
      </c>
      <c r="O78" s="7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68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10"/>
        <v>40448.208333333336</v>
      </c>
      <c r="O79" s="7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85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10"/>
        <v>43206.208333333328</v>
      </c>
      <c r="O80" s="7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68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10"/>
        <v>43267.208333333328</v>
      </c>
      <c r="O81" s="7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85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10"/>
        <v>42976.208333333328</v>
      </c>
      <c r="O82" s="7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68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10"/>
        <v>43062.25</v>
      </c>
      <c r="O83" s="7">
        <f t="shared" si="10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68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10"/>
        <v>43482.25</v>
      </c>
      <c r="O84" s="7">
        <f t="shared" si="10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5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10"/>
        <v>42579.208333333328</v>
      </c>
      <c r="O85" s="7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85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10"/>
        <v>41118.208333333336</v>
      </c>
      <c r="O86" s="7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85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10"/>
        <v>40797.208333333336</v>
      </c>
      <c r="O87" s="7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5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10"/>
        <v>42128.208333333328</v>
      </c>
      <c r="O88" s="7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85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10"/>
        <v>40610.25</v>
      </c>
      <c r="O89" s="7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68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10"/>
        <v>42110.208333333328</v>
      </c>
      <c r="O90" s="7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68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10"/>
        <v>40283.208333333336</v>
      </c>
      <c r="O91" s="7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5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10"/>
        <v>42425.25</v>
      </c>
      <c r="O92" s="7">
        <f t="shared" si="10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5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10"/>
        <v>42588.208333333328</v>
      </c>
      <c r="O93" s="7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85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10"/>
        <v>40352.208333333336</v>
      </c>
      <c r="O94" s="7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85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10"/>
        <v>41202.208333333336</v>
      </c>
      <c r="O95" s="7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68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10"/>
        <v>43562.208333333328</v>
      </c>
      <c r="O96" s="7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102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10"/>
        <v>43752.208333333328</v>
      </c>
      <c r="O97" s="7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5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10"/>
        <v>40612.25</v>
      </c>
      <c r="O98" s="7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68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10"/>
        <v>42180.208333333328</v>
      </c>
      <c r="O99" s="7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5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10"/>
        <v>42212.208333333328</v>
      </c>
      <c r="O100" s="7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85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10"/>
        <v>41968.25</v>
      </c>
      <c r="O101" s="7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68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10"/>
        <v>40835.208333333336</v>
      </c>
      <c r="O102" s="7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68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10"/>
        <v>42056.25</v>
      </c>
      <c r="O103" s="7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68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10"/>
        <v>43234.208333333328</v>
      </c>
      <c r="O104" s="7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5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10"/>
        <v>40475.208333333336</v>
      </c>
      <c r="O105" s="7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85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10"/>
        <v>42878.208333333328</v>
      </c>
      <c r="O106" s="7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68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10"/>
        <v>41366.208333333336</v>
      </c>
      <c r="O107" s="7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68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10"/>
        <v>43716.208333333328</v>
      </c>
      <c r="O108" s="7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85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10"/>
        <v>43213.208333333328</v>
      </c>
      <c r="O109" s="7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85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10"/>
        <v>41005.208333333336</v>
      </c>
      <c r="O110" s="7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85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10"/>
        <v>41651.25</v>
      </c>
      <c r="O111" s="7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119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10"/>
        <v>43354.208333333328</v>
      </c>
      <c r="O112" s="7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68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10"/>
        <v>41174.208333333336</v>
      </c>
      <c r="O113" s="7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68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10"/>
        <v>41875.208333333336</v>
      </c>
      <c r="O114" s="7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68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10"/>
        <v>42990.208333333328</v>
      </c>
      <c r="O115" s="7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5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10"/>
        <v>43564.208333333328</v>
      </c>
      <c r="O116" s="7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85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10"/>
        <v>43056.25</v>
      </c>
      <c r="O117" s="7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85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10"/>
        <v>42265.208333333328</v>
      </c>
      <c r="O118" s="7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68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10"/>
        <v>40808.208333333336</v>
      </c>
      <c r="O119" s="7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68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10"/>
        <v>41665.25</v>
      </c>
      <c r="O120" s="7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85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10"/>
        <v>41806.208333333336</v>
      </c>
      <c r="O121" s="7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5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10"/>
        <v>42111.208333333328</v>
      </c>
      <c r="O122" s="7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68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10"/>
        <v>41917.208333333336</v>
      </c>
      <c r="O123" s="7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5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10"/>
        <v>41970.25</v>
      </c>
      <c r="O124" s="7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5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10"/>
        <v>42332.25</v>
      </c>
      <c r="O125" s="7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5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10"/>
        <v>43598.208333333328</v>
      </c>
      <c r="O126" s="7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68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10"/>
        <v>43362.208333333328</v>
      </c>
      <c r="O127" s="7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5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10"/>
        <v>42596.208333333328</v>
      </c>
      <c r="O128" s="7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68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10"/>
        <v>40310.208333333336</v>
      </c>
      <c r="O129" s="7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68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10"/>
        <v>40417.208333333336</v>
      </c>
      <c r="O130" s="7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68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1">E131/D131*100</f>
        <v>3.202693602693603</v>
      </c>
      <c r="G131" t="s">
        <v>74</v>
      </c>
      <c r="H131">
        <v>55</v>
      </c>
      <c r="I131" s="4">
        <f t="shared" ref="I131:I194" si="12">IF(F131=0,0,(E131/H131))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10"/>
        <v>42038.25</v>
      </c>
      <c r="O131" s="7">
        <f t="shared" si="10"/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LEFT(R131,SEARCH("/",R131,1)-1)</f>
        <v>food</v>
      </c>
      <c r="T131" t="str">
        <f t="shared" ref="T131:T194" si="14">RIGHT(R131,LEN(R131)-SEARCH("/",R131))</f>
        <v>food trucks</v>
      </c>
    </row>
    <row r="132" spans="1:20" ht="5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1"/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ref="N132:O195" si="15">(((L132/60)/60)/24)+DATE(1970,1,1)</f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85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5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34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5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68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5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5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5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5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5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68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5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68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5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102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5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5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5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85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5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5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5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68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5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68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5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68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5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5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5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85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5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68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5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5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5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68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5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5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5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68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5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85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5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68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5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5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5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68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5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85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5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68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5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68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5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5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5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68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5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102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5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85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5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5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5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68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5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5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5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68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5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68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5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68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5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68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5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5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5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102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5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5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5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85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5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68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5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5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5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85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5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68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5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68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5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85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5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68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5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5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5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85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5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102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5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68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5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68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5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5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5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5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5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68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5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68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5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5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5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68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5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68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5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5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6">E195/D195*100</f>
        <v>45.636363636363633</v>
      </c>
      <c r="G195" t="s">
        <v>14</v>
      </c>
      <c r="H195">
        <v>65</v>
      </c>
      <c r="I195" s="4">
        <f t="shared" ref="I195:I258" si="17">IF(F195=0,0,(E195/H195))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5"/>
        <v>43198.208333333328</v>
      </c>
      <c r="O195" s="7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LEFT(R195,SEARCH("/",R195,1)-1)</f>
        <v>music</v>
      </c>
      <c r="T195" t="str">
        <f t="shared" ref="T195:T258" si="19">RIGHT(R195,LEN(R195)-SEARCH("/",R195))</f>
        <v>indie rock</v>
      </c>
    </row>
    <row r="196" spans="1:20" ht="68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6"/>
        <v>122.7605633802817</v>
      </c>
      <c r="G196" t="s">
        <v>20</v>
      </c>
      <c r="H196">
        <v>126</v>
      </c>
      <c r="I196" s="4">
        <f t="shared" si="1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ref="N196:O259" si="20">(((L196/60)/60)/24)+DATE(1970,1,1)</f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5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6"/>
        <v>361.75316455696202</v>
      </c>
      <c r="G197" t="s">
        <v>20</v>
      </c>
      <c r="H197">
        <v>524</v>
      </c>
      <c r="I197" s="4">
        <f t="shared" si="1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68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6"/>
        <v>63.146341463414636</v>
      </c>
      <c r="G198" t="s">
        <v>14</v>
      </c>
      <c r="H198">
        <v>100</v>
      </c>
      <c r="I198" s="4">
        <f t="shared" si="17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68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6"/>
        <v>298.20475319926874</v>
      </c>
      <c r="G199" t="s">
        <v>20</v>
      </c>
      <c r="H199">
        <v>1989</v>
      </c>
      <c r="I199" s="4">
        <f t="shared" si="1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5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6"/>
        <v>9.5585443037974684</v>
      </c>
      <c r="G200" t="s">
        <v>14</v>
      </c>
      <c r="H200">
        <v>168</v>
      </c>
      <c r="I200" s="4">
        <f t="shared" si="1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68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6"/>
        <v>53.777777777777779</v>
      </c>
      <c r="G201" t="s">
        <v>14</v>
      </c>
      <c r="H201">
        <v>13</v>
      </c>
      <c r="I201" s="4">
        <f t="shared" si="1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5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 s="4">
        <f t="shared" si="17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68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6"/>
        <v>681.19047619047615</v>
      </c>
      <c r="G203" t="s">
        <v>20</v>
      </c>
      <c r="H203">
        <v>157</v>
      </c>
      <c r="I203" s="4">
        <f t="shared" si="1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68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6"/>
        <v>78.831325301204828</v>
      </c>
      <c r="G204" t="s">
        <v>74</v>
      </c>
      <c r="H204">
        <v>82</v>
      </c>
      <c r="I204" s="4">
        <f t="shared" si="1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102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6"/>
        <v>134.40792216817235</v>
      </c>
      <c r="G205" t="s">
        <v>20</v>
      </c>
      <c r="H205">
        <v>4498</v>
      </c>
      <c r="I205" s="4">
        <f t="shared" si="1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5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6"/>
        <v>3.3719999999999999</v>
      </c>
      <c r="G206" t="s">
        <v>14</v>
      </c>
      <c r="H206">
        <v>40</v>
      </c>
      <c r="I206" s="4">
        <f t="shared" si="1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5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6"/>
        <v>431.84615384615387</v>
      </c>
      <c r="G207" t="s">
        <v>20</v>
      </c>
      <c r="H207">
        <v>80</v>
      </c>
      <c r="I207" s="4">
        <f t="shared" si="1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68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6"/>
        <v>38.844444444444441</v>
      </c>
      <c r="G208" t="s">
        <v>74</v>
      </c>
      <c r="H208">
        <v>57</v>
      </c>
      <c r="I208" s="4">
        <f t="shared" si="1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85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6"/>
        <v>425.7</v>
      </c>
      <c r="G209" t="s">
        <v>20</v>
      </c>
      <c r="H209">
        <v>43</v>
      </c>
      <c r="I209" s="4">
        <f t="shared" si="17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68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6"/>
        <v>101.12239715591672</v>
      </c>
      <c r="G210" t="s">
        <v>20</v>
      </c>
      <c r="H210">
        <v>2053</v>
      </c>
      <c r="I210" s="4">
        <f t="shared" si="1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68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6"/>
        <v>21.188688946015425</v>
      </c>
      <c r="G211" t="s">
        <v>47</v>
      </c>
      <c r="H211">
        <v>808</v>
      </c>
      <c r="I211" s="4">
        <f t="shared" si="1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5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6"/>
        <v>67.425531914893625</v>
      </c>
      <c r="G212" t="s">
        <v>14</v>
      </c>
      <c r="H212">
        <v>226</v>
      </c>
      <c r="I212" s="4">
        <f t="shared" si="1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68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6"/>
        <v>94.923371647509583</v>
      </c>
      <c r="G213" t="s">
        <v>14</v>
      </c>
      <c r="H213">
        <v>1625</v>
      </c>
      <c r="I213" s="4">
        <f t="shared" si="1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85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6"/>
        <v>151.85185185185185</v>
      </c>
      <c r="G214" t="s">
        <v>20</v>
      </c>
      <c r="H214">
        <v>168</v>
      </c>
      <c r="I214" s="4">
        <f t="shared" si="1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85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6"/>
        <v>195.16382252559728</v>
      </c>
      <c r="G215" t="s">
        <v>20</v>
      </c>
      <c r="H215">
        <v>4289</v>
      </c>
      <c r="I215" s="4">
        <f t="shared" si="1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85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6"/>
        <v>1023.1428571428571</v>
      </c>
      <c r="G216" t="s">
        <v>20</v>
      </c>
      <c r="H216">
        <v>165</v>
      </c>
      <c r="I216" s="4">
        <f t="shared" si="1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68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6"/>
        <v>3.841836734693878</v>
      </c>
      <c r="G217" t="s">
        <v>14</v>
      </c>
      <c r="H217">
        <v>143</v>
      </c>
      <c r="I217" s="4">
        <f t="shared" si="1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5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6"/>
        <v>155.07066557107643</v>
      </c>
      <c r="G218" t="s">
        <v>20</v>
      </c>
      <c r="H218">
        <v>1815</v>
      </c>
      <c r="I218" s="4">
        <f t="shared" si="1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68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6"/>
        <v>44.753477588871718</v>
      </c>
      <c r="G219" t="s">
        <v>14</v>
      </c>
      <c r="H219">
        <v>934</v>
      </c>
      <c r="I219" s="4">
        <f t="shared" si="1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5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6"/>
        <v>215.94736842105263</v>
      </c>
      <c r="G220" t="s">
        <v>20</v>
      </c>
      <c r="H220">
        <v>397</v>
      </c>
      <c r="I220" s="4">
        <f t="shared" si="1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85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6"/>
        <v>332.12709832134288</v>
      </c>
      <c r="G221" t="s">
        <v>20</v>
      </c>
      <c r="H221">
        <v>1539</v>
      </c>
      <c r="I221" s="4">
        <f t="shared" si="1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5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6"/>
        <v>8.4430379746835449</v>
      </c>
      <c r="G222" t="s">
        <v>14</v>
      </c>
      <c r="H222">
        <v>17</v>
      </c>
      <c r="I222" s="4">
        <f t="shared" si="1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85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6"/>
        <v>98.625514403292186</v>
      </c>
      <c r="G223" t="s">
        <v>14</v>
      </c>
      <c r="H223">
        <v>2179</v>
      </c>
      <c r="I223" s="4">
        <f t="shared" si="1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5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6"/>
        <v>137.97916666666669</v>
      </c>
      <c r="G224" t="s">
        <v>20</v>
      </c>
      <c r="H224">
        <v>138</v>
      </c>
      <c r="I224" s="4">
        <f t="shared" si="1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5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6"/>
        <v>93.81099656357388</v>
      </c>
      <c r="G225" t="s">
        <v>14</v>
      </c>
      <c r="H225">
        <v>931</v>
      </c>
      <c r="I225" s="4">
        <f t="shared" si="1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5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6"/>
        <v>403.63930885529157</v>
      </c>
      <c r="G226" t="s">
        <v>20</v>
      </c>
      <c r="H226">
        <v>3594</v>
      </c>
      <c r="I226" s="4">
        <f t="shared" si="1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68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6"/>
        <v>260.1740412979351</v>
      </c>
      <c r="G227" t="s">
        <v>20</v>
      </c>
      <c r="H227">
        <v>5880</v>
      </c>
      <c r="I227" s="4">
        <f t="shared" si="1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68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6"/>
        <v>366.63333333333333</v>
      </c>
      <c r="G228" t="s">
        <v>20</v>
      </c>
      <c r="H228">
        <v>112</v>
      </c>
      <c r="I228" s="4">
        <f t="shared" si="1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85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6"/>
        <v>168.72085385878489</v>
      </c>
      <c r="G229" t="s">
        <v>20</v>
      </c>
      <c r="H229">
        <v>943</v>
      </c>
      <c r="I229" s="4">
        <f t="shared" si="1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5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6"/>
        <v>119.90717911530093</v>
      </c>
      <c r="G230" t="s">
        <v>20</v>
      </c>
      <c r="H230">
        <v>2468</v>
      </c>
      <c r="I230" s="4">
        <f t="shared" si="1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68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6"/>
        <v>193.68925233644859</v>
      </c>
      <c r="G231" t="s">
        <v>20</v>
      </c>
      <c r="H231">
        <v>2551</v>
      </c>
      <c r="I231" s="4">
        <f t="shared" si="1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68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6"/>
        <v>420.16666666666669</v>
      </c>
      <c r="G232" t="s">
        <v>20</v>
      </c>
      <c r="H232">
        <v>101</v>
      </c>
      <c r="I232" s="4">
        <f t="shared" si="1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68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6"/>
        <v>76.708333333333329</v>
      </c>
      <c r="G233" t="s">
        <v>74</v>
      </c>
      <c r="H233">
        <v>67</v>
      </c>
      <c r="I233" s="4">
        <f t="shared" si="1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5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6"/>
        <v>171.26470588235293</v>
      </c>
      <c r="G234" t="s">
        <v>20</v>
      </c>
      <c r="H234">
        <v>92</v>
      </c>
      <c r="I234" s="4">
        <f t="shared" si="1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68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6"/>
        <v>157.89473684210526</v>
      </c>
      <c r="G235" t="s">
        <v>20</v>
      </c>
      <c r="H235">
        <v>62</v>
      </c>
      <c r="I235" s="4">
        <f t="shared" si="1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68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6"/>
        <v>109.08</v>
      </c>
      <c r="G236" t="s">
        <v>20</v>
      </c>
      <c r="H236">
        <v>149</v>
      </c>
      <c r="I236" s="4">
        <f t="shared" si="1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85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6"/>
        <v>41.732558139534881</v>
      </c>
      <c r="G237" t="s">
        <v>14</v>
      </c>
      <c r="H237">
        <v>92</v>
      </c>
      <c r="I237" s="4">
        <f t="shared" si="1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68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6"/>
        <v>10.944303797468354</v>
      </c>
      <c r="G238" t="s">
        <v>14</v>
      </c>
      <c r="H238">
        <v>57</v>
      </c>
      <c r="I238" s="4">
        <f t="shared" si="1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119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6"/>
        <v>159.3763440860215</v>
      </c>
      <c r="G239" t="s">
        <v>20</v>
      </c>
      <c r="H239">
        <v>329</v>
      </c>
      <c r="I239" s="4">
        <f t="shared" si="1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5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6"/>
        <v>422.41666666666669</v>
      </c>
      <c r="G240" t="s">
        <v>20</v>
      </c>
      <c r="H240">
        <v>97</v>
      </c>
      <c r="I240" s="4">
        <f t="shared" si="1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85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6"/>
        <v>97.71875</v>
      </c>
      <c r="G241" t="s">
        <v>14</v>
      </c>
      <c r="H241">
        <v>41</v>
      </c>
      <c r="I241" s="4">
        <f t="shared" si="1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85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6"/>
        <v>418.78911564625849</v>
      </c>
      <c r="G242" t="s">
        <v>20</v>
      </c>
      <c r="H242">
        <v>1784</v>
      </c>
      <c r="I242" s="4">
        <f t="shared" si="1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85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6"/>
        <v>101.91632047477745</v>
      </c>
      <c r="G243" t="s">
        <v>20</v>
      </c>
      <c r="H243">
        <v>1684</v>
      </c>
      <c r="I243" s="4">
        <f t="shared" si="1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5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6"/>
        <v>127.72619047619047</v>
      </c>
      <c r="G244" t="s">
        <v>20</v>
      </c>
      <c r="H244">
        <v>250</v>
      </c>
      <c r="I244" s="4">
        <f t="shared" si="1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85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6"/>
        <v>445.21739130434781</v>
      </c>
      <c r="G245" t="s">
        <v>20</v>
      </c>
      <c r="H245">
        <v>238</v>
      </c>
      <c r="I245" s="4">
        <f t="shared" si="1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85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6"/>
        <v>569.71428571428578</v>
      </c>
      <c r="G246" t="s">
        <v>20</v>
      </c>
      <c r="H246">
        <v>53</v>
      </c>
      <c r="I246" s="4">
        <f t="shared" si="1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68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6"/>
        <v>509.34482758620686</v>
      </c>
      <c r="G247" t="s">
        <v>20</v>
      </c>
      <c r="H247">
        <v>214</v>
      </c>
      <c r="I247" s="4">
        <f t="shared" si="1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85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6"/>
        <v>325.5333333333333</v>
      </c>
      <c r="G248" t="s">
        <v>20</v>
      </c>
      <c r="H248">
        <v>222</v>
      </c>
      <c r="I248" s="4">
        <f t="shared" si="1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85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6"/>
        <v>932.61616161616166</v>
      </c>
      <c r="G249" t="s">
        <v>20</v>
      </c>
      <c r="H249">
        <v>1884</v>
      </c>
      <c r="I249" s="4">
        <f t="shared" si="1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68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6"/>
        <v>211.33870967741933</v>
      </c>
      <c r="G250" t="s">
        <v>20</v>
      </c>
      <c r="H250">
        <v>218</v>
      </c>
      <c r="I250" s="4">
        <f t="shared" si="1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5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6"/>
        <v>273.32520325203251</v>
      </c>
      <c r="G251" t="s">
        <v>20</v>
      </c>
      <c r="H251">
        <v>6465</v>
      </c>
      <c r="I251" s="4">
        <f t="shared" si="1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68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 s="4">
        <f t="shared" si="17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5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6"/>
        <v>54.084507042253513</v>
      </c>
      <c r="G253" t="s">
        <v>14</v>
      </c>
      <c r="H253">
        <v>101</v>
      </c>
      <c r="I253" s="4">
        <f t="shared" si="1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68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6"/>
        <v>626.29999999999995</v>
      </c>
      <c r="G254" t="s">
        <v>20</v>
      </c>
      <c r="H254">
        <v>59</v>
      </c>
      <c r="I254" s="4">
        <f t="shared" si="1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68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6"/>
        <v>89.021399176954731</v>
      </c>
      <c r="G255" t="s">
        <v>14</v>
      </c>
      <c r="H255">
        <v>1335</v>
      </c>
      <c r="I255" s="4">
        <f t="shared" si="1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85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6"/>
        <v>184.89130434782609</v>
      </c>
      <c r="G256" t="s">
        <v>20</v>
      </c>
      <c r="H256">
        <v>88</v>
      </c>
      <c r="I256" s="4">
        <f t="shared" si="1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85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6"/>
        <v>120.16770186335404</v>
      </c>
      <c r="G257" t="s">
        <v>20</v>
      </c>
      <c r="H257">
        <v>1697</v>
      </c>
      <c r="I257" s="4">
        <f t="shared" si="1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5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6"/>
        <v>23.390243902439025</v>
      </c>
      <c r="G258" t="s">
        <v>14</v>
      </c>
      <c r="H258">
        <v>15</v>
      </c>
      <c r="I258" s="4">
        <f t="shared" si="1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5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1">E259/D259*100</f>
        <v>146</v>
      </c>
      <c r="G259" t="s">
        <v>20</v>
      </c>
      <c r="H259">
        <v>92</v>
      </c>
      <c r="I259" s="4">
        <f t="shared" ref="I259:I322" si="22">IF(F259=0,0,(E259/H259))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20"/>
        <v>41338.25</v>
      </c>
      <c r="O259" s="7">
        <f t="shared" si="20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LEFT(R259,SEARCH("/",R259,1)-1)</f>
        <v>theater</v>
      </c>
      <c r="T259" t="str">
        <f t="shared" ref="T259:T322" si="24">RIGHT(R259,LEN(R259)-SEARCH("/",R259))</f>
        <v>plays</v>
      </c>
    </row>
    <row r="260" spans="1:20" ht="5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1"/>
        <v>268.48</v>
      </c>
      <c r="G260" t="s">
        <v>20</v>
      </c>
      <c r="H260">
        <v>186</v>
      </c>
      <c r="I260" s="4">
        <f t="shared" si="2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ref="N260:O323" si="25">(((L260/60)/60)/24)+DATE(1970,1,1)</f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85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1"/>
        <v>597.5</v>
      </c>
      <c r="G261" t="s">
        <v>20</v>
      </c>
      <c r="H261">
        <v>138</v>
      </c>
      <c r="I261" s="4">
        <f t="shared" si="2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5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1"/>
        <v>157.69841269841268</v>
      </c>
      <c r="G262" t="s">
        <v>20</v>
      </c>
      <c r="H262">
        <v>261</v>
      </c>
      <c r="I262" s="4">
        <f t="shared" si="2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68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1"/>
        <v>31.201660735468568</v>
      </c>
      <c r="G263" t="s">
        <v>14</v>
      </c>
      <c r="H263">
        <v>454</v>
      </c>
      <c r="I263" s="4">
        <f t="shared" si="2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5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1"/>
        <v>313.41176470588238</v>
      </c>
      <c r="G264" t="s">
        <v>20</v>
      </c>
      <c r="H264">
        <v>107</v>
      </c>
      <c r="I264" s="4">
        <f t="shared" si="2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5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1"/>
        <v>370.89655172413791</v>
      </c>
      <c r="G265" t="s">
        <v>20</v>
      </c>
      <c r="H265">
        <v>199</v>
      </c>
      <c r="I265" s="4">
        <f t="shared" si="2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5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1"/>
        <v>362.66447368421052</v>
      </c>
      <c r="G266" t="s">
        <v>20</v>
      </c>
      <c r="H266">
        <v>5512</v>
      </c>
      <c r="I266" s="4">
        <f t="shared" si="2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5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1"/>
        <v>123.08163265306122</v>
      </c>
      <c r="G267" t="s">
        <v>20</v>
      </c>
      <c r="H267">
        <v>86</v>
      </c>
      <c r="I267" s="4">
        <f t="shared" si="2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5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1"/>
        <v>76.766756032171585</v>
      </c>
      <c r="G268" t="s">
        <v>14</v>
      </c>
      <c r="H268">
        <v>3182</v>
      </c>
      <c r="I268" s="4">
        <f t="shared" si="2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5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1"/>
        <v>233.62012987012989</v>
      </c>
      <c r="G269" t="s">
        <v>20</v>
      </c>
      <c r="H269">
        <v>2768</v>
      </c>
      <c r="I269" s="4">
        <f t="shared" si="2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5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1"/>
        <v>180.53333333333333</v>
      </c>
      <c r="G270" t="s">
        <v>20</v>
      </c>
      <c r="H270">
        <v>48</v>
      </c>
      <c r="I270" s="4">
        <f t="shared" si="2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68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1"/>
        <v>252.62857142857143</v>
      </c>
      <c r="G271" t="s">
        <v>20</v>
      </c>
      <c r="H271">
        <v>87</v>
      </c>
      <c r="I271" s="4">
        <f t="shared" si="2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68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1"/>
        <v>27.176538240368025</v>
      </c>
      <c r="G272" t="s">
        <v>74</v>
      </c>
      <c r="H272">
        <v>1890</v>
      </c>
      <c r="I272" s="4">
        <f t="shared" si="2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85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1"/>
        <v>1.2706571242680547</v>
      </c>
      <c r="G273" t="s">
        <v>47</v>
      </c>
      <c r="H273">
        <v>61</v>
      </c>
      <c r="I273" s="4">
        <f t="shared" si="2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5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1"/>
        <v>304.0097847358121</v>
      </c>
      <c r="G274" t="s">
        <v>20</v>
      </c>
      <c r="H274">
        <v>1894</v>
      </c>
      <c r="I274" s="4">
        <f t="shared" si="2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68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1"/>
        <v>137.23076923076923</v>
      </c>
      <c r="G275" t="s">
        <v>20</v>
      </c>
      <c r="H275">
        <v>282</v>
      </c>
      <c r="I275" s="4">
        <f t="shared" si="2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85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1"/>
        <v>32.208333333333336</v>
      </c>
      <c r="G276" t="s">
        <v>14</v>
      </c>
      <c r="H276">
        <v>15</v>
      </c>
      <c r="I276" s="4">
        <f t="shared" si="2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102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1"/>
        <v>241.51282051282053</v>
      </c>
      <c r="G277" t="s">
        <v>20</v>
      </c>
      <c r="H277">
        <v>116</v>
      </c>
      <c r="I277" s="4">
        <f t="shared" si="2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5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1"/>
        <v>96.8</v>
      </c>
      <c r="G278" t="s">
        <v>14</v>
      </c>
      <c r="H278">
        <v>133</v>
      </c>
      <c r="I278" s="4">
        <f t="shared" si="2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68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1"/>
        <v>1066.4285714285716</v>
      </c>
      <c r="G279" t="s">
        <v>20</v>
      </c>
      <c r="H279">
        <v>83</v>
      </c>
      <c r="I279" s="4">
        <f t="shared" si="2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68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1"/>
        <v>325.88888888888891</v>
      </c>
      <c r="G280" t="s">
        <v>20</v>
      </c>
      <c r="H280">
        <v>91</v>
      </c>
      <c r="I280" s="4">
        <f t="shared" si="2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68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1"/>
        <v>170.70000000000002</v>
      </c>
      <c r="G281" t="s">
        <v>20</v>
      </c>
      <c r="H281">
        <v>546</v>
      </c>
      <c r="I281" s="4">
        <f t="shared" si="2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85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1"/>
        <v>581.44000000000005</v>
      </c>
      <c r="G282" t="s">
        <v>20</v>
      </c>
      <c r="H282">
        <v>393</v>
      </c>
      <c r="I282" s="4">
        <f t="shared" si="2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68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1"/>
        <v>91.520972644376897</v>
      </c>
      <c r="G283" t="s">
        <v>14</v>
      </c>
      <c r="H283">
        <v>2062</v>
      </c>
      <c r="I283" s="4">
        <f t="shared" si="2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68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1"/>
        <v>108.04761904761904</v>
      </c>
      <c r="G284" t="s">
        <v>20</v>
      </c>
      <c r="H284">
        <v>133</v>
      </c>
      <c r="I284" s="4">
        <f t="shared" si="2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85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1"/>
        <v>18.728395061728396</v>
      </c>
      <c r="G285" t="s">
        <v>14</v>
      </c>
      <c r="H285">
        <v>29</v>
      </c>
      <c r="I285" s="4">
        <f t="shared" si="2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68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1"/>
        <v>83.193877551020407</v>
      </c>
      <c r="G286" t="s">
        <v>14</v>
      </c>
      <c r="H286">
        <v>132</v>
      </c>
      <c r="I286" s="4">
        <f t="shared" si="2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5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1"/>
        <v>706.33333333333337</v>
      </c>
      <c r="G287" t="s">
        <v>20</v>
      </c>
      <c r="H287">
        <v>254</v>
      </c>
      <c r="I287" s="4">
        <f t="shared" si="2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5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1"/>
        <v>17.446030330062445</v>
      </c>
      <c r="G288" t="s">
        <v>74</v>
      </c>
      <c r="H288">
        <v>184</v>
      </c>
      <c r="I288" s="4">
        <f t="shared" si="2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68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1"/>
        <v>209.73015873015873</v>
      </c>
      <c r="G289" t="s">
        <v>20</v>
      </c>
      <c r="H289">
        <v>176</v>
      </c>
      <c r="I289" s="4">
        <f t="shared" si="2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5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1"/>
        <v>97.785714285714292</v>
      </c>
      <c r="G290" t="s">
        <v>14</v>
      </c>
      <c r="H290">
        <v>137</v>
      </c>
      <c r="I290" s="4">
        <f t="shared" si="2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68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1"/>
        <v>1684.25</v>
      </c>
      <c r="G291" t="s">
        <v>20</v>
      </c>
      <c r="H291">
        <v>337</v>
      </c>
      <c r="I291" s="4">
        <f t="shared" si="2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5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1"/>
        <v>54.402135231316727</v>
      </c>
      <c r="G292" t="s">
        <v>14</v>
      </c>
      <c r="H292">
        <v>908</v>
      </c>
      <c r="I292" s="4">
        <f t="shared" si="2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68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1"/>
        <v>456.61111111111109</v>
      </c>
      <c r="G293" t="s">
        <v>20</v>
      </c>
      <c r="H293">
        <v>107</v>
      </c>
      <c r="I293" s="4">
        <f t="shared" si="2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5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1"/>
        <v>9.8219178082191778</v>
      </c>
      <c r="G294" t="s">
        <v>14</v>
      </c>
      <c r="H294">
        <v>10</v>
      </c>
      <c r="I294" s="4">
        <f t="shared" si="22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5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1"/>
        <v>16.384615384615383</v>
      </c>
      <c r="G295" t="s">
        <v>74</v>
      </c>
      <c r="H295">
        <v>32</v>
      </c>
      <c r="I295" s="4">
        <f t="shared" si="2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5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1"/>
        <v>1339.6666666666667</v>
      </c>
      <c r="G296" t="s">
        <v>20</v>
      </c>
      <c r="H296">
        <v>183</v>
      </c>
      <c r="I296" s="4">
        <f t="shared" si="2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102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1"/>
        <v>35.650077760497666</v>
      </c>
      <c r="G297" t="s">
        <v>14</v>
      </c>
      <c r="H297">
        <v>1910</v>
      </c>
      <c r="I297" s="4">
        <f t="shared" si="2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68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1"/>
        <v>54.950819672131146</v>
      </c>
      <c r="G298" t="s">
        <v>14</v>
      </c>
      <c r="H298">
        <v>38</v>
      </c>
      <c r="I298" s="4">
        <f t="shared" si="2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68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1"/>
        <v>94.236111111111114</v>
      </c>
      <c r="G299" t="s">
        <v>14</v>
      </c>
      <c r="H299">
        <v>104</v>
      </c>
      <c r="I299" s="4">
        <f t="shared" si="2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5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1"/>
        <v>143.91428571428571</v>
      </c>
      <c r="G300" t="s">
        <v>20</v>
      </c>
      <c r="H300">
        <v>72</v>
      </c>
      <c r="I300" s="4">
        <f t="shared" si="2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68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1"/>
        <v>51.421052631578945</v>
      </c>
      <c r="G301" t="s">
        <v>14</v>
      </c>
      <c r="H301">
        <v>49</v>
      </c>
      <c r="I301" s="4">
        <f t="shared" si="2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5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1"/>
        <v>5</v>
      </c>
      <c r="G302" t="s">
        <v>14</v>
      </c>
      <c r="H302">
        <v>1</v>
      </c>
      <c r="I302" s="4">
        <f t="shared" si="22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68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1"/>
        <v>1344.6666666666667</v>
      </c>
      <c r="G303" t="s">
        <v>20</v>
      </c>
      <c r="H303">
        <v>295</v>
      </c>
      <c r="I303" s="4">
        <f t="shared" si="2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68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1"/>
        <v>31.844940867279899</v>
      </c>
      <c r="G304" t="s">
        <v>14</v>
      </c>
      <c r="H304">
        <v>245</v>
      </c>
      <c r="I304" s="4">
        <f t="shared" si="2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68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1"/>
        <v>82.617647058823536</v>
      </c>
      <c r="G305" t="s">
        <v>14</v>
      </c>
      <c r="H305">
        <v>32</v>
      </c>
      <c r="I305" s="4">
        <f t="shared" si="22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68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1"/>
        <v>546.14285714285722</v>
      </c>
      <c r="G306" t="s">
        <v>20</v>
      </c>
      <c r="H306">
        <v>142</v>
      </c>
      <c r="I306" s="4">
        <f t="shared" si="2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5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1"/>
        <v>286.21428571428572</v>
      </c>
      <c r="G307" t="s">
        <v>20</v>
      </c>
      <c r="H307">
        <v>85</v>
      </c>
      <c r="I307" s="4">
        <f t="shared" si="2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102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1"/>
        <v>7.9076923076923071</v>
      </c>
      <c r="G308" t="s">
        <v>14</v>
      </c>
      <c r="H308">
        <v>7</v>
      </c>
      <c r="I308" s="4">
        <f t="shared" si="2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68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1"/>
        <v>132.13677811550153</v>
      </c>
      <c r="G309" t="s">
        <v>20</v>
      </c>
      <c r="H309">
        <v>659</v>
      </c>
      <c r="I309" s="4">
        <f t="shared" si="2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5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1"/>
        <v>74.077834179357026</v>
      </c>
      <c r="G310" t="s">
        <v>14</v>
      </c>
      <c r="H310">
        <v>803</v>
      </c>
      <c r="I310" s="4">
        <f t="shared" si="2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68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1"/>
        <v>75.292682926829272</v>
      </c>
      <c r="G311" t="s">
        <v>74</v>
      </c>
      <c r="H311">
        <v>75</v>
      </c>
      <c r="I311" s="4">
        <f t="shared" si="22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68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1"/>
        <v>20.333333333333332</v>
      </c>
      <c r="G312" t="s">
        <v>14</v>
      </c>
      <c r="H312">
        <v>16</v>
      </c>
      <c r="I312" s="4">
        <f t="shared" si="22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5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1"/>
        <v>203.36507936507937</v>
      </c>
      <c r="G313" t="s">
        <v>20</v>
      </c>
      <c r="H313">
        <v>121</v>
      </c>
      <c r="I313" s="4">
        <f t="shared" si="2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5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1"/>
        <v>310.2284263959391</v>
      </c>
      <c r="G314" t="s">
        <v>20</v>
      </c>
      <c r="H314">
        <v>3742</v>
      </c>
      <c r="I314" s="4">
        <f t="shared" si="2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5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1"/>
        <v>395.31818181818181</v>
      </c>
      <c r="G315" t="s">
        <v>20</v>
      </c>
      <c r="H315">
        <v>223</v>
      </c>
      <c r="I315" s="4">
        <f t="shared" si="22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68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1"/>
        <v>294.71428571428572</v>
      </c>
      <c r="G316" t="s">
        <v>20</v>
      </c>
      <c r="H316">
        <v>133</v>
      </c>
      <c r="I316" s="4">
        <f t="shared" si="2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85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1"/>
        <v>33.89473684210526</v>
      </c>
      <c r="G317" t="s">
        <v>14</v>
      </c>
      <c r="H317">
        <v>31</v>
      </c>
      <c r="I317" s="4">
        <f t="shared" si="2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68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1"/>
        <v>66.677083333333329</v>
      </c>
      <c r="G318" t="s">
        <v>14</v>
      </c>
      <c r="H318">
        <v>108</v>
      </c>
      <c r="I318" s="4">
        <f t="shared" si="2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5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1"/>
        <v>19.227272727272727</v>
      </c>
      <c r="G319" t="s">
        <v>14</v>
      </c>
      <c r="H319">
        <v>30</v>
      </c>
      <c r="I319" s="4">
        <f t="shared" si="22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68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1"/>
        <v>15.842105263157894</v>
      </c>
      <c r="G320" t="s">
        <v>14</v>
      </c>
      <c r="H320">
        <v>17</v>
      </c>
      <c r="I320" s="4">
        <f t="shared" si="2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5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1"/>
        <v>38.702380952380956</v>
      </c>
      <c r="G321" t="s">
        <v>74</v>
      </c>
      <c r="H321">
        <v>64</v>
      </c>
      <c r="I321" s="4">
        <f t="shared" si="22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68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1"/>
        <v>9.5876777251184837</v>
      </c>
      <c r="G322" t="s">
        <v>14</v>
      </c>
      <c r="H322">
        <v>80</v>
      </c>
      <c r="I322" s="4">
        <f t="shared" si="22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85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6">E323/D323*100</f>
        <v>94.144366197183089</v>
      </c>
      <c r="G323" t="s">
        <v>14</v>
      </c>
      <c r="H323">
        <v>2468</v>
      </c>
      <c r="I323" s="4">
        <f t="shared" ref="I323:I386" si="27">IF(F323=0,0,(E323/H323))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25"/>
        <v>40634.208333333336</v>
      </c>
      <c r="O323" s="7">
        <f t="shared" si="25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LEFT(R323,SEARCH("/",R323,1)-1)</f>
        <v>film &amp; video</v>
      </c>
      <c r="T323" t="str">
        <f t="shared" ref="T323:T386" si="29">RIGHT(R323,LEN(R323)-SEARCH("/",R323))</f>
        <v>shorts</v>
      </c>
    </row>
    <row r="324" spans="1:20" ht="85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6"/>
        <v>166.56234096692114</v>
      </c>
      <c r="G324" t="s">
        <v>20</v>
      </c>
      <c r="H324">
        <v>5168</v>
      </c>
      <c r="I324" s="4">
        <f t="shared" si="2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ref="N324:O387" si="30">(((L324/60)/60)/24)+DATE(1970,1,1)</f>
        <v>40507.25</v>
      </c>
      <c r="O324" s="7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5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6"/>
        <v>24.134831460674157</v>
      </c>
      <c r="G325" t="s">
        <v>14</v>
      </c>
      <c r="H325">
        <v>26</v>
      </c>
      <c r="I325" s="4">
        <f t="shared" si="2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0"/>
        <v>41725.208333333336</v>
      </c>
      <c r="O325" s="7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5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6"/>
        <v>164.05633802816902</v>
      </c>
      <c r="G326" t="s">
        <v>20</v>
      </c>
      <c r="H326">
        <v>307</v>
      </c>
      <c r="I326" s="4">
        <f t="shared" si="2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0"/>
        <v>42176.208333333328</v>
      </c>
      <c r="O326" s="7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85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6"/>
        <v>90.723076923076931</v>
      </c>
      <c r="G327" t="s">
        <v>14</v>
      </c>
      <c r="H327">
        <v>73</v>
      </c>
      <c r="I327" s="4">
        <f t="shared" si="2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0"/>
        <v>43267.208333333328</v>
      </c>
      <c r="O327" s="7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102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6"/>
        <v>46.194444444444443</v>
      </c>
      <c r="G328" t="s">
        <v>14</v>
      </c>
      <c r="H328">
        <v>128</v>
      </c>
      <c r="I328" s="4">
        <f t="shared" si="2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0"/>
        <v>42364.25</v>
      </c>
      <c r="O328" s="7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68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6"/>
        <v>38.53846153846154</v>
      </c>
      <c r="G329" t="s">
        <v>14</v>
      </c>
      <c r="H329">
        <v>33</v>
      </c>
      <c r="I329" s="4">
        <f t="shared" si="2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0"/>
        <v>43705.208333333328</v>
      </c>
      <c r="O329" s="7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85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6"/>
        <v>133.56231003039514</v>
      </c>
      <c r="G330" t="s">
        <v>20</v>
      </c>
      <c r="H330">
        <v>2441</v>
      </c>
      <c r="I330" s="4">
        <f t="shared" si="2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0"/>
        <v>43434.25</v>
      </c>
      <c r="O330" s="7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68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6"/>
        <v>22.896588486140725</v>
      </c>
      <c r="G331" t="s">
        <v>47</v>
      </c>
      <c r="H331">
        <v>211</v>
      </c>
      <c r="I331" s="4">
        <f t="shared" si="2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0"/>
        <v>42716.25</v>
      </c>
      <c r="O331" s="7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85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6"/>
        <v>184.95548961424333</v>
      </c>
      <c r="G332" t="s">
        <v>20</v>
      </c>
      <c r="H332">
        <v>1385</v>
      </c>
      <c r="I332" s="4">
        <f t="shared" si="2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0"/>
        <v>43077.25</v>
      </c>
      <c r="O332" s="7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5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6"/>
        <v>443.72727272727275</v>
      </c>
      <c r="G333" t="s">
        <v>20</v>
      </c>
      <c r="H333">
        <v>190</v>
      </c>
      <c r="I333" s="4">
        <f t="shared" si="2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0"/>
        <v>40896.25</v>
      </c>
      <c r="O333" s="7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68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6"/>
        <v>199.9806763285024</v>
      </c>
      <c r="G334" t="s">
        <v>20</v>
      </c>
      <c r="H334">
        <v>470</v>
      </c>
      <c r="I334" s="4">
        <f t="shared" si="2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0"/>
        <v>41361.208333333336</v>
      </c>
      <c r="O334" s="7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68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6"/>
        <v>123.95833333333333</v>
      </c>
      <c r="G335" t="s">
        <v>20</v>
      </c>
      <c r="H335">
        <v>253</v>
      </c>
      <c r="I335" s="4">
        <f t="shared" si="2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0"/>
        <v>43424.25</v>
      </c>
      <c r="O335" s="7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5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6"/>
        <v>186.61329305135951</v>
      </c>
      <c r="G336" t="s">
        <v>20</v>
      </c>
      <c r="H336">
        <v>1113</v>
      </c>
      <c r="I336" s="4">
        <f t="shared" si="2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0"/>
        <v>43110.25</v>
      </c>
      <c r="O336" s="7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5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6"/>
        <v>114.28538550057536</v>
      </c>
      <c r="G337" t="s">
        <v>20</v>
      </c>
      <c r="H337">
        <v>2283</v>
      </c>
      <c r="I337" s="4">
        <f t="shared" si="2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0"/>
        <v>43784.25</v>
      </c>
      <c r="O337" s="7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68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6"/>
        <v>97.032531824611041</v>
      </c>
      <c r="G338" t="s">
        <v>14</v>
      </c>
      <c r="H338">
        <v>1072</v>
      </c>
      <c r="I338" s="4">
        <f t="shared" si="2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0"/>
        <v>40527.25</v>
      </c>
      <c r="O338" s="7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5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6"/>
        <v>122.81904761904762</v>
      </c>
      <c r="G339" t="s">
        <v>20</v>
      </c>
      <c r="H339">
        <v>1095</v>
      </c>
      <c r="I339" s="4">
        <f t="shared" si="2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0"/>
        <v>43780.25</v>
      </c>
      <c r="O339" s="7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68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6"/>
        <v>179.14326647564468</v>
      </c>
      <c r="G340" t="s">
        <v>20</v>
      </c>
      <c r="H340">
        <v>1690</v>
      </c>
      <c r="I340" s="4">
        <f t="shared" si="2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0"/>
        <v>40821.208333333336</v>
      </c>
      <c r="O340" s="7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5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6"/>
        <v>79.951577402787962</v>
      </c>
      <c r="G341" t="s">
        <v>74</v>
      </c>
      <c r="H341">
        <v>1297</v>
      </c>
      <c r="I341" s="4">
        <f t="shared" si="2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0"/>
        <v>42949.208333333328</v>
      </c>
      <c r="O341" s="7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5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6"/>
        <v>94.242587601078171</v>
      </c>
      <c r="G342" t="s">
        <v>14</v>
      </c>
      <c r="H342">
        <v>393</v>
      </c>
      <c r="I342" s="4">
        <f t="shared" si="2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0"/>
        <v>40889.25</v>
      </c>
      <c r="O342" s="7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85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6"/>
        <v>84.669291338582681</v>
      </c>
      <c r="G343" t="s">
        <v>14</v>
      </c>
      <c r="H343">
        <v>1257</v>
      </c>
      <c r="I343" s="4">
        <f t="shared" si="2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0"/>
        <v>42244.208333333328</v>
      </c>
      <c r="O343" s="7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68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6"/>
        <v>66.521920668058456</v>
      </c>
      <c r="G344" t="s">
        <v>14</v>
      </c>
      <c r="H344">
        <v>328</v>
      </c>
      <c r="I344" s="4">
        <f t="shared" si="2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0"/>
        <v>41475.208333333336</v>
      </c>
      <c r="O344" s="7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5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6"/>
        <v>53.922222222222224</v>
      </c>
      <c r="G345" t="s">
        <v>14</v>
      </c>
      <c r="H345">
        <v>147</v>
      </c>
      <c r="I345" s="4">
        <f t="shared" si="2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0"/>
        <v>41597.25</v>
      </c>
      <c r="O345" s="7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5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6"/>
        <v>41.983299595141702</v>
      </c>
      <c r="G346" t="s">
        <v>14</v>
      </c>
      <c r="H346">
        <v>830</v>
      </c>
      <c r="I346" s="4">
        <f t="shared" si="2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0"/>
        <v>43122.25</v>
      </c>
      <c r="O346" s="7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68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6"/>
        <v>14.69479695431472</v>
      </c>
      <c r="G347" t="s">
        <v>14</v>
      </c>
      <c r="H347">
        <v>331</v>
      </c>
      <c r="I347" s="4">
        <f t="shared" si="2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0"/>
        <v>42194.208333333328</v>
      </c>
      <c r="O347" s="7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68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6"/>
        <v>34.475000000000001</v>
      </c>
      <c r="G348" t="s">
        <v>14</v>
      </c>
      <c r="H348">
        <v>25</v>
      </c>
      <c r="I348" s="4">
        <f t="shared" si="27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0"/>
        <v>42971.208333333328</v>
      </c>
      <c r="O348" s="7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68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6"/>
        <v>1400.7777777777778</v>
      </c>
      <c r="G349" t="s">
        <v>20</v>
      </c>
      <c r="H349">
        <v>191</v>
      </c>
      <c r="I349" s="4">
        <f t="shared" si="2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0"/>
        <v>42046.25</v>
      </c>
      <c r="O349" s="7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68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6"/>
        <v>71.770351758793964</v>
      </c>
      <c r="G350" t="s">
        <v>14</v>
      </c>
      <c r="H350">
        <v>3483</v>
      </c>
      <c r="I350" s="4">
        <f t="shared" si="2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0"/>
        <v>42782.25</v>
      </c>
      <c r="O350" s="7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68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6"/>
        <v>53.074115044247783</v>
      </c>
      <c r="G351" t="s">
        <v>14</v>
      </c>
      <c r="H351">
        <v>923</v>
      </c>
      <c r="I351" s="4">
        <f t="shared" si="2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0"/>
        <v>42930.208333333328</v>
      </c>
      <c r="O351" s="7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68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6"/>
        <v>5</v>
      </c>
      <c r="G352" t="s">
        <v>14</v>
      </c>
      <c r="H352">
        <v>1</v>
      </c>
      <c r="I352" s="4">
        <f t="shared" si="27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0"/>
        <v>42144.208333333328</v>
      </c>
      <c r="O352" s="7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68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6"/>
        <v>127.70715249662618</v>
      </c>
      <c r="G353" t="s">
        <v>20</v>
      </c>
      <c r="H353">
        <v>2013</v>
      </c>
      <c r="I353" s="4">
        <f t="shared" si="2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0"/>
        <v>42240.208333333328</v>
      </c>
      <c r="O353" s="7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5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6"/>
        <v>34.892857142857139</v>
      </c>
      <c r="G354" t="s">
        <v>14</v>
      </c>
      <c r="H354">
        <v>33</v>
      </c>
      <c r="I354" s="4">
        <f t="shared" si="2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0"/>
        <v>42315.25</v>
      </c>
      <c r="O354" s="7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85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6"/>
        <v>410.59821428571428</v>
      </c>
      <c r="G355" t="s">
        <v>20</v>
      </c>
      <c r="H355">
        <v>1703</v>
      </c>
      <c r="I355" s="4">
        <f t="shared" si="2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0"/>
        <v>43651.208333333328</v>
      </c>
      <c r="O355" s="7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68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6"/>
        <v>123.73770491803278</v>
      </c>
      <c r="G356" t="s">
        <v>20</v>
      </c>
      <c r="H356">
        <v>80</v>
      </c>
      <c r="I356" s="4">
        <f t="shared" si="27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0"/>
        <v>41520.208333333336</v>
      </c>
      <c r="O356" s="7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5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6"/>
        <v>58.973684210526315</v>
      </c>
      <c r="G357" t="s">
        <v>47</v>
      </c>
      <c r="H357">
        <v>86</v>
      </c>
      <c r="I357" s="4">
        <f t="shared" si="2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0"/>
        <v>42757.25</v>
      </c>
      <c r="O357" s="7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68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6"/>
        <v>36.892473118279568</v>
      </c>
      <c r="G358" t="s">
        <v>14</v>
      </c>
      <c r="H358">
        <v>40</v>
      </c>
      <c r="I358" s="4">
        <f t="shared" si="2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0"/>
        <v>40922.25</v>
      </c>
      <c r="O358" s="7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5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6"/>
        <v>184.91304347826087</v>
      </c>
      <c r="G359" t="s">
        <v>20</v>
      </c>
      <c r="H359">
        <v>41</v>
      </c>
      <c r="I359" s="4">
        <f t="shared" si="2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0"/>
        <v>42250.208333333328</v>
      </c>
      <c r="O359" s="7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68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6"/>
        <v>11.814432989690722</v>
      </c>
      <c r="G360" t="s">
        <v>14</v>
      </c>
      <c r="H360">
        <v>23</v>
      </c>
      <c r="I360" s="4">
        <f t="shared" si="2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0"/>
        <v>43322.208333333328</v>
      </c>
      <c r="O360" s="7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85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6"/>
        <v>298.7</v>
      </c>
      <c r="G361" t="s">
        <v>20</v>
      </c>
      <c r="H361">
        <v>187</v>
      </c>
      <c r="I361" s="4">
        <f t="shared" si="2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0"/>
        <v>40782.208333333336</v>
      </c>
      <c r="O361" s="7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68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6"/>
        <v>226.35175879396985</v>
      </c>
      <c r="G362" t="s">
        <v>20</v>
      </c>
      <c r="H362">
        <v>2875</v>
      </c>
      <c r="I362" s="4">
        <f t="shared" si="2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0"/>
        <v>40544.25</v>
      </c>
      <c r="O362" s="7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68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6"/>
        <v>173.56363636363636</v>
      </c>
      <c r="G363" t="s">
        <v>20</v>
      </c>
      <c r="H363">
        <v>88</v>
      </c>
      <c r="I363" s="4">
        <f t="shared" si="2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0"/>
        <v>43015.208333333328</v>
      </c>
      <c r="O363" s="7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68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6"/>
        <v>371.75675675675677</v>
      </c>
      <c r="G364" t="s">
        <v>20</v>
      </c>
      <c r="H364">
        <v>191</v>
      </c>
      <c r="I364" s="4">
        <f t="shared" si="2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0"/>
        <v>40570.25</v>
      </c>
      <c r="O364" s="7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68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6"/>
        <v>160.19230769230771</v>
      </c>
      <c r="G365" t="s">
        <v>20</v>
      </c>
      <c r="H365">
        <v>139</v>
      </c>
      <c r="I365" s="4">
        <f t="shared" si="2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0"/>
        <v>40904.25</v>
      </c>
      <c r="O365" s="7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5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6"/>
        <v>1616.3333333333335</v>
      </c>
      <c r="G366" t="s">
        <v>20</v>
      </c>
      <c r="H366">
        <v>186</v>
      </c>
      <c r="I366" s="4">
        <f t="shared" si="2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0"/>
        <v>43164.25</v>
      </c>
      <c r="O366" s="7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5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6"/>
        <v>733.4375</v>
      </c>
      <c r="G367" t="s">
        <v>20</v>
      </c>
      <c r="H367">
        <v>112</v>
      </c>
      <c r="I367" s="4">
        <f t="shared" si="2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0"/>
        <v>42733.25</v>
      </c>
      <c r="O367" s="7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68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6"/>
        <v>592.11111111111109</v>
      </c>
      <c r="G368" t="s">
        <v>20</v>
      </c>
      <c r="H368">
        <v>101</v>
      </c>
      <c r="I368" s="4">
        <f t="shared" si="2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0"/>
        <v>40546.25</v>
      </c>
      <c r="O368" s="7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85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6"/>
        <v>18.888888888888889</v>
      </c>
      <c r="G369" t="s">
        <v>14</v>
      </c>
      <c r="H369">
        <v>75</v>
      </c>
      <c r="I369" s="4">
        <f t="shared" si="2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0"/>
        <v>41930.208333333336</v>
      </c>
      <c r="O369" s="7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5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6"/>
        <v>276.80769230769232</v>
      </c>
      <c r="G370" t="s">
        <v>20</v>
      </c>
      <c r="H370">
        <v>206</v>
      </c>
      <c r="I370" s="4">
        <f t="shared" si="2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0"/>
        <v>40464.208333333336</v>
      </c>
      <c r="O370" s="7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68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6"/>
        <v>273.01851851851848</v>
      </c>
      <c r="G371" t="s">
        <v>20</v>
      </c>
      <c r="H371">
        <v>154</v>
      </c>
      <c r="I371" s="4">
        <f t="shared" si="2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0"/>
        <v>41308.25</v>
      </c>
      <c r="O371" s="7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85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6"/>
        <v>159.36331255565449</v>
      </c>
      <c r="G372" t="s">
        <v>20</v>
      </c>
      <c r="H372">
        <v>5966</v>
      </c>
      <c r="I372" s="4">
        <f t="shared" si="2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0"/>
        <v>43570.208333333328</v>
      </c>
      <c r="O372" s="7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68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6"/>
        <v>67.869978858350947</v>
      </c>
      <c r="G373" t="s">
        <v>14</v>
      </c>
      <c r="H373">
        <v>2176</v>
      </c>
      <c r="I373" s="4">
        <f t="shared" si="2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0"/>
        <v>42043.25</v>
      </c>
      <c r="O373" s="7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85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6"/>
        <v>1591.5555555555554</v>
      </c>
      <c r="G374" t="s">
        <v>20</v>
      </c>
      <c r="H374">
        <v>169</v>
      </c>
      <c r="I374" s="4">
        <f t="shared" si="2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0"/>
        <v>42012.25</v>
      </c>
      <c r="O374" s="7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5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6"/>
        <v>730.18222222222221</v>
      </c>
      <c r="G375" t="s">
        <v>20</v>
      </c>
      <c r="H375">
        <v>2106</v>
      </c>
      <c r="I375" s="4">
        <f t="shared" si="2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0"/>
        <v>42964.208333333328</v>
      </c>
      <c r="O375" s="7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102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6"/>
        <v>13.185782556750297</v>
      </c>
      <c r="G376" t="s">
        <v>14</v>
      </c>
      <c r="H376">
        <v>441</v>
      </c>
      <c r="I376" s="4">
        <f t="shared" si="2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0"/>
        <v>43476.25</v>
      </c>
      <c r="O376" s="7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85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6"/>
        <v>54.777777777777779</v>
      </c>
      <c r="G377" t="s">
        <v>14</v>
      </c>
      <c r="H377">
        <v>25</v>
      </c>
      <c r="I377" s="4">
        <f t="shared" si="27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0"/>
        <v>42293.208333333328</v>
      </c>
      <c r="O377" s="7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5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6"/>
        <v>361.02941176470591</v>
      </c>
      <c r="G378" t="s">
        <v>20</v>
      </c>
      <c r="H378">
        <v>131</v>
      </c>
      <c r="I378" s="4">
        <f t="shared" si="2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0"/>
        <v>41826.208333333336</v>
      </c>
      <c r="O378" s="7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5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6"/>
        <v>10.257545271629779</v>
      </c>
      <c r="G379" t="s">
        <v>14</v>
      </c>
      <c r="H379">
        <v>127</v>
      </c>
      <c r="I379" s="4">
        <f t="shared" si="2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0"/>
        <v>43760.208333333328</v>
      </c>
      <c r="O379" s="7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5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6"/>
        <v>13.962962962962964</v>
      </c>
      <c r="G380" t="s">
        <v>14</v>
      </c>
      <c r="H380">
        <v>355</v>
      </c>
      <c r="I380" s="4">
        <f t="shared" si="2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0"/>
        <v>43241.208333333328</v>
      </c>
      <c r="O380" s="7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68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6"/>
        <v>40.444444444444443</v>
      </c>
      <c r="G381" t="s">
        <v>14</v>
      </c>
      <c r="H381">
        <v>44</v>
      </c>
      <c r="I381" s="4">
        <f t="shared" si="2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0"/>
        <v>40843.208333333336</v>
      </c>
      <c r="O381" s="7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102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6"/>
        <v>160.32</v>
      </c>
      <c r="G382" t="s">
        <v>20</v>
      </c>
      <c r="H382">
        <v>84</v>
      </c>
      <c r="I382" s="4">
        <f t="shared" si="2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0"/>
        <v>41448.208333333336</v>
      </c>
      <c r="O382" s="7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68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6"/>
        <v>183.9433962264151</v>
      </c>
      <c r="G383" t="s">
        <v>20</v>
      </c>
      <c r="H383">
        <v>155</v>
      </c>
      <c r="I383" s="4">
        <f t="shared" si="2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0"/>
        <v>42163.208333333328</v>
      </c>
      <c r="O383" s="7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85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6"/>
        <v>63.769230769230766</v>
      </c>
      <c r="G384" t="s">
        <v>14</v>
      </c>
      <c r="H384">
        <v>67</v>
      </c>
      <c r="I384" s="4">
        <f t="shared" si="2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0"/>
        <v>43024.208333333328</v>
      </c>
      <c r="O384" s="7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5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6"/>
        <v>225.38095238095238</v>
      </c>
      <c r="G385" t="s">
        <v>20</v>
      </c>
      <c r="H385">
        <v>189</v>
      </c>
      <c r="I385" s="4">
        <f t="shared" si="2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0"/>
        <v>43509.25</v>
      </c>
      <c r="O385" s="7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5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6"/>
        <v>172.00961538461539</v>
      </c>
      <c r="G386" t="s">
        <v>20</v>
      </c>
      <c r="H386">
        <v>4799</v>
      </c>
      <c r="I386" s="4">
        <f t="shared" si="2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0"/>
        <v>42776.25</v>
      </c>
      <c r="O386" s="7">
        <f t="shared" si="30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102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1">E387/D387*100</f>
        <v>146.16709511568124</v>
      </c>
      <c r="G387" t="s">
        <v>20</v>
      </c>
      <c r="H387">
        <v>1137</v>
      </c>
      <c r="I387" s="4">
        <f t="shared" ref="I387:I450" si="32">IF(F387=0,0,(E387/H387))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30"/>
        <v>43553.208333333328</v>
      </c>
      <c r="O387" s="7">
        <f t="shared" si="30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LEFT(R387,SEARCH("/",R387,1)-1)</f>
        <v>publishing</v>
      </c>
      <c r="T387" t="str">
        <f t="shared" ref="T387:T450" si="34">RIGHT(R387,LEN(R387)-SEARCH("/",R387))</f>
        <v>nonfiction</v>
      </c>
    </row>
    <row r="388" spans="1:20" ht="85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1"/>
        <v>76.42361623616236</v>
      </c>
      <c r="G388" t="s">
        <v>14</v>
      </c>
      <c r="H388">
        <v>1068</v>
      </c>
      <c r="I388" s="4">
        <f t="shared" si="3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ref="N388:O451" si="35">(((L388/60)/60)/24)+DATE(1970,1,1)</f>
        <v>40355.208333333336</v>
      </c>
      <c r="O388" s="7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68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1"/>
        <v>39.261467889908261</v>
      </c>
      <c r="G389" t="s">
        <v>14</v>
      </c>
      <c r="H389">
        <v>424</v>
      </c>
      <c r="I389" s="4">
        <f t="shared" si="3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5"/>
        <v>41072.208333333336</v>
      </c>
      <c r="O389" s="7">
        <f t="shared" si="35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5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1"/>
        <v>11.270034843205574</v>
      </c>
      <c r="G390" t="s">
        <v>74</v>
      </c>
      <c r="H390">
        <v>145</v>
      </c>
      <c r="I390" s="4">
        <f t="shared" si="3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5"/>
        <v>40912.25</v>
      </c>
      <c r="O390" s="7">
        <f t="shared" si="35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5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1"/>
        <v>122.11084337349398</v>
      </c>
      <c r="G391" t="s">
        <v>20</v>
      </c>
      <c r="H391">
        <v>1152</v>
      </c>
      <c r="I391" s="4">
        <f t="shared" si="3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5"/>
        <v>40479.208333333336</v>
      </c>
      <c r="O391" s="7">
        <f t="shared" si="35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5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1"/>
        <v>186.54166666666669</v>
      </c>
      <c r="G392" t="s">
        <v>20</v>
      </c>
      <c r="H392">
        <v>50</v>
      </c>
      <c r="I392" s="4">
        <f t="shared" si="32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5"/>
        <v>41530.208333333336</v>
      </c>
      <c r="O392" s="7">
        <f t="shared" si="35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5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1"/>
        <v>7.2731788079470201</v>
      </c>
      <c r="G393" t="s">
        <v>14</v>
      </c>
      <c r="H393">
        <v>151</v>
      </c>
      <c r="I393" s="4">
        <f t="shared" si="3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5"/>
        <v>41653.25</v>
      </c>
      <c r="O393" s="7">
        <f t="shared" si="35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85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1"/>
        <v>65.642371234207957</v>
      </c>
      <c r="G394" t="s">
        <v>14</v>
      </c>
      <c r="H394">
        <v>1608</v>
      </c>
      <c r="I394" s="4">
        <f t="shared" si="3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5"/>
        <v>40549.25</v>
      </c>
      <c r="O394" s="7">
        <f t="shared" si="35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85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1"/>
        <v>228.96178343949046</v>
      </c>
      <c r="G395" t="s">
        <v>20</v>
      </c>
      <c r="H395">
        <v>3059</v>
      </c>
      <c r="I395" s="4">
        <f t="shared" si="3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5"/>
        <v>42933.208333333328</v>
      </c>
      <c r="O395" s="7">
        <f t="shared" si="35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68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1"/>
        <v>469.37499999999994</v>
      </c>
      <c r="G396" t="s">
        <v>20</v>
      </c>
      <c r="H396">
        <v>34</v>
      </c>
      <c r="I396" s="4">
        <f t="shared" si="3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5"/>
        <v>41484.208333333336</v>
      </c>
      <c r="O396" s="7">
        <f t="shared" si="35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85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1"/>
        <v>130.11267605633802</v>
      </c>
      <c r="G397" t="s">
        <v>20</v>
      </c>
      <c r="H397">
        <v>220</v>
      </c>
      <c r="I397" s="4">
        <f t="shared" si="3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5"/>
        <v>40885.25</v>
      </c>
      <c r="O397" s="7">
        <f t="shared" si="35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5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1"/>
        <v>167.05422993492408</v>
      </c>
      <c r="G398" t="s">
        <v>20</v>
      </c>
      <c r="H398">
        <v>1604</v>
      </c>
      <c r="I398" s="4">
        <f t="shared" si="3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5"/>
        <v>43378.208333333328</v>
      </c>
      <c r="O398" s="7">
        <f t="shared" si="35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5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1"/>
        <v>173.8641975308642</v>
      </c>
      <c r="G399" t="s">
        <v>20</v>
      </c>
      <c r="H399">
        <v>454</v>
      </c>
      <c r="I399" s="4">
        <f t="shared" si="3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5"/>
        <v>41417.208333333336</v>
      </c>
      <c r="O399" s="7">
        <f t="shared" si="35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85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1"/>
        <v>717.76470588235293</v>
      </c>
      <c r="G400" t="s">
        <v>20</v>
      </c>
      <c r="H400">
        <v>123</v>
      </c>
      <c r="I400" s="4">
        <f t="shared" si="3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5"/>
        <v>43228.208333333328</v>
      </c>
      <c r="O400" s="7">
        <f t="shared" si="35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68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1"/>
        <v>63.850976361767728</v>
      </c>
      <c r="G401" t="s">
        <v>14</v>
      </c>
      <c r="H401">
        <v>941</v>
      </c>
      <c r="I401" s="4">
        <f t="shared" si="3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5"/>
        <v>40576.25</v>
      </c>
      <c r="O401" s="7">
        <f t="shared" si="35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85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1"/>
        <v>2</v>
      </c>
      <c r="G402" t="s">
        <v>14</v>
      </c>
      <c r="H402">
        <v>1</v>
      </c>
      <c r="I402" s="4">
        <f t="shared" si="32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5"/>
        <v>41502.208333333336</v>
      </c>
      <c r="O402" s="7">
        <f t="shared" si="35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5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1"/>
        <v>1530.2222222222222</v>
      </c>
      <c r="G403" t="s">
        <v>20</v>
      </c>
      <c r="H403">
        <v>299</v>
      </c>
      <c r="I403" s="4">
        <f t="shared" si="3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5"/>
        <v>43765.208333333328</v>
      </c>
      <c r="O403" s="7">
        <f t="shared" si="35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68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1"/>
        <v>40.356164383561641</v>
      </c>
      <c r="G404" t="s">
        <v>14</v>
      </c>
      <c r="H404">
        <v>40</v>
      </c>
      <c r="I404" s="4">
        <f t="shared" si="3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5"/>
        <v>40914.25</v>
      </c>
      <c r="O404" s="7">
        <f t="shared" si="35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5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1"/>
        <v>86.220633299284984</v>
      </c>
      <c r="G405" t="s">
        <v>14</v>
      </c>
      <c r="H405">
        <v>3015</v>
      </c>
      <c r="I405" s="4">
        <f t="shared" si="3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5"/>
        <v>40310.208333333336</v>
      </c>
      <c r="O405" s="7">
        <f t="shared" si="35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68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1"/>
        <v>315.58486707566465</v>
      </c>
      <c r="G406" t="s">
        <v>20</v>
      </c>
      <c r="H406">
        <v>2237</v>
      </c>
      <c r="I406" s="4">
        <f t="shared" si="3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5"/>
        <v>43053.25</v>
      </c>
      <c r="O406" s="7">
        <f t="shared" si="35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5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1"/>
        <v>89.618243243243242</v>
      </c>
      <c r="G407" t="s">
        <v>14</v>
      </c>
      <c r="H407">
        <v>435</v>
      </c>
      <c r="I407" s="4">
        <f t="shared" si="3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5"/>
        <v>43255.208333333328</v>
      </c>
      <c r="O407" s="7">
        <f t="shared" si="35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68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1"/>
        <v>182.14503816793894</v>
      </c>
      <c r="G408" t="s">
        <v>20</v>
      </c>
      <c r="H408">
        <v>645</v>
      </c>
      <c r="I408" s="4">
        <f t="shared" si="3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5"/>
        <v>41304.25</v>
      </c>
      <c r="O408" s="7">
        <f t="shared" si="35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68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1"/>
        <v>355.88235294117646</v>
      </c>
      <c r="G409" t="s">
        <v>20</v>
      </c>
      <c r="H409">
        <v>484</v>
      </c>
      <c r="I409" s="4">
        <f t="shared" si="32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5"/>
        <v>43751.208333333328</v>
      </c>
      <c r="O409" s="7">
        <f t="shared" si="35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5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1"/>
        <v>131.83695652173913</v>
      </c>
      <c r="G410" t="s">
        <v>20</v>
      </c>
      <c r="H410">
        <v>154</v>
      </c>
      <c r="I410" s="4">
        <f t="shared" si="3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5"/>
        <v>42541.208333333328</v>
      </c>
      <c r="O410" s="7">
        <f t="shared" si="35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5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1"/>
        <v>46.315634218289084</v>
      </c>
      <c r="G411" t="s">
        <v>14</v>
      </c>
      <c r="H411">
        <v>714</v>
      </c>
      <c r="I411" s="4">
        <f t="shared" si="3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5"/>
        <v>42843.208333333328</v>
      </c>
      <c r="O411" s="7">
        <f t="shared" si="35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68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1"/>
        <v>36.132726089785294</v>
      </c>
      <c r="G412" t="s">
        <v>47</v>
      </c>
      <c r="H412">
        <v>1111</v>
      </c>
      <c r="I412" s="4">
        <f t="shared" si="3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5"/>
        <v>42122.208333333328</v>
      </c>
      <c r="O412" s="7">
        <f t="shared" si="35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5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1"/>
        <v>104.62820512820512</v>
      </c>
      <c r="G413" t="s">
        <v>20</v>
      </c>
      <c r="H413">
        <v>82</v>
      </c>
      <c r="I413" s="4">
        <f t="shared" si="3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5"/>
        <v>42884.208333333328</v>
      </c>
      <c r="O413" s="7">
        <f t="shared" si="35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68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1"/>
        <v>668.85714285714289</v>
      </c>
      <c r="G414" t="s">
        <v>20</v>
      </c>
      <c r="H414">
        <v>134</v>
      </c>
      <c r="I414" s="4">
        <f t="shared" si="3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5"/>
        <v>41642.25</v>
      </c>
      <c r="O414" s="7">
        <f t="shared" si="35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5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1"/>
        <v>62.072823218997364</v>
      </c>
      <c r="G415" t="s">
        <v>47</v>
      </c>
      <c r="H415">
        <v>1089</v>
      </c>
      <c r="I415" s="4">
        <f t="shared" si="3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5"/>
        <v>43431.25</v>
      </c>
      <c r="O415" s="7">
        <f t="shared" si="35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68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1"/>
        <v>84.699787460148784</v>
      </c>
      <c r="G416" t="s">
        <v>14</v>
      </c>
      <c r="H416">
        <v>5497</v>
      </c>
      <c r="I416" s="4">
        <f t="shared" si="3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5"/>
        <v>40288.208333333336</v>
      </c>
      <c r="O416" s="7">
        <f t="shared" si="35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68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1"/>
        <v>11.059030837004405</v>
      </c>
      <c r="G417" t="s">
        <v>14</v>
      </c>
      <c r="H417">
        <v>418</v>
      </c>
      <c r="I417" s="4">
        <f t="shared" si="3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5"/>
        <v>40921.25</v>
      </c>
      <c r="O417" s="7">
        <f t="shared" si="35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85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1"/>
        <v>43.838781575037146</v>
      </c>
      <c r="G418" t="s">
        <v>14</v>
      </c>
      <c r="H418">
        <v>1439</v>
      </c>
      <c r="I418" s="4">
        <f t="shared" si="3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5"/>
        <v>40560.25</v>
      </c>
      <c r="O418" s="7">
        <f t="shared" si="35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5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1"/>
        <v>55.470588235294116</v>
      </c>
      <c r="G419" t="s">
        <v>14</v>
      </c>
      <c r="H419">
        <v>15</v>
      </c>
      <c r="I419" s="4">
        <f t="shared" si="3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5"/>
        <v>43407.208333333328</v>
      </c>
      <c r="O419" s="7">
        <f t="shared" si="35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68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1"/>
        <v>57.399511301160658</v>
      </c>
      <c r="G420" t="s">
        <v>14</v>
      </c>
      <c r="H420">
        <v>1999</v>
      </c>
      <c r="I420" s="4">
        <f t="shared" si="3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5"/>
        <v>41035.208333333336</v>
      </c>
      <c r="O420" s="7">
        <f t="shared" si="35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5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1"/>
        <v>123.43497363796135</v>
      </c>
      <c r="G421" t="s">
        <v>20</v>
      </c>
      <c r="H421">
        <v>5203</v>
      </c>
      <c r="I421" s="4">
        <f t="shared" si="3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5"/>
        <v>40899.25</v>
      </c>
      <c r="O421" s="7">
        <f t="shared" si="35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68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1"/>
        <v>128.46</v>
      </c>
      <c r="G422" t="s">
        <v>20</v>
      </c>
      <c r="H422">
        <v>94</v>
      </c>
      <c r="I422" s="4">
        <f t="shared" si="3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5"/>
        <v>42911.208333333328</v>
      </c>
      <c r="O422" s="7">
        <f t="shared" si="35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85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1"/>
        <v>63.989361702127653</v>
      </c>
      <c r="G423" t="s">
        <v>14</v>
      </c>
      <c r="H423">
        <v>118</v>
      </c>
      <c r="I423" s="4">
        <f t="shared" si="3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5"/>
        <v>42915.208333333328</v>
      </c>
      <c r="O423" s="7">
        <f t="shared" si="35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85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1"/>
        <v>127.29885057471265</v>
      </c>
      <c r="G424" t="s">
        <v>20</v>
      </c>
      <c r="H424">
        <v>205</v>
      </c>
      <c r="I424" s="4">
        <f t="shared" si="3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5"/>
        <v>40285.208333333336</v>
      </c>
      <c r="O424" s="7">
        <f t="shared" si="35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68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1"/>
        <v>10.638024357239512</v>
      </c>
      <c r="G425" t="s">
        <v>14</v>
      </c>
      <c r="H425">
        <v>162</v>
      </c>
      <c r="I425" s="4">
        <f t="shared" si="3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5"/>
        <v>40808.208333333336</v>
      </c>
      <c r="O425" s="7">
        <f t="shared" si="35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68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1"/>
        <v>40.470588235294116</v>
      </c>
      <c r="G426" t="s">
        <v>14</v>
      </c>
      <c r="H426">
        <v>83</v>
      </c>
      <c r="I426" s="4">
        <f t="shared" si="3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5"/>
        <v>43208.208333333328</v>
      </c>
      <c r="O426" s="7">
        <f t="shared" si="35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68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1"/>
        <v>287.66666666666663</v>
      </c>
      <c r="G427" t="s">
        <v>20</v>
      </c>
      <c r="H427">
        <v>92</v>
      </c>
      <c r="I427" s="4">
        <f t="shared" si="3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5"/>
        <v>42213.208333333328</v>
      </c>
      <c r="O427" s="7">
        <f t="shared" si="35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68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1"/>
        <v>572.94444444444446</v>
      </c>
      <c r="G428" t="s">
        <v>20</v>
      </c>
      <c r="H428">
        <v>219</v>
      </c>
      <c r="I428" s="4">
        <f t="shared" si="3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5"/>
        <v>41332.25</v>
      </c>
      <c r="O428" s="7">
        <f t="shared" si="35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5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1"/>
        <v>112.90429799426933</v>
      </c>
      <c r="G429" t="s">
        <v>20</v>
      </c>
      <c r="H429">
        <v>2526</v>
      </c>
      <c r="I429" s="4">
        <f t="shared" si="3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5"/>
        <v>41895.208333333336</v>
      </c>
      <c r="O429" s="7">
        <f t="shared" si="35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5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1"/>
        <v>46.387573964497044</v>
      </c>
      <c r="G430" t="s">
        <v>14</v>
      </c>
      <c r="H430">
        <v>747</v>
      </c>
      <c r="I430" s="4">
        <f t="shared" si="3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5"/>
        <v>40585.25</v>
      </c>
      <c r="O430" s="7">
        <f t="shared" si="35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68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1"/>
        <v>90.675916230366497</v>
      </c>
      <c r="G431" t="s">
        <v>74</v>
      </c>
      <c r="H431">
        <v>2138</v>
      </c>
      <c r="I431" s="4">
        <f t="shared" si="3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5"/>
        <v>41680.25</v>
      </c>
      <c r="O431" s="7">
        <f t="shared" si="35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85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1"/>
        <v>67.740740740740748</v>
      </c>
      <c r="G432" t="s">
        <v>14</v>
      </c>
      <c r="H432">
        <v>84</v>
      </c>
      <c r="I432" s="4">
        <f t="shared" si="3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5"/>
        <v>43737.208333333328</v>
      </c>
      <c r="O432" s="7">
        <f t="shared" si="35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5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1"/>
        <v>192.49019607843135</v>
      </c>
      <c r="G433" t="s">
        <v>20</v>
      </c>
      <c r="H433">
        <v>94</v>
      </c>
      <c r="I433" s="4">
        <f t="shared" si="3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5"/>
        <v>43273.208333333328</v>
      </c>
      <c r="O433" s="7">
        <f t="shared" si="35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85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1"/>
        <v>82.714285714285722</v>
      </c>
      <c r="G434" t="s">
        <v>14</v>
      </c>
      <c r="H434">
        <v>91</v>
      </c>
      <c r="I434" s="4">
        <f t="shared" si="3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5"/>
        <v>41761.208333333336</v>
      </c>
      <c r="O434" s="7">
        <f t="shared" si="35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68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1"/>
        <v>54.163920922570021</v>
      </c>
      <c r="G435" t="s">
        <v>14</v>
      </c>
      <c r="H435">
        <v>792</v>
      </c>
      <c r="I435" s="4">
        <f t="shared" si="3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5"/>
        <v>41603.25</v>
      </c>
      <c r="O435" s="7">
        <f t="shared" si="35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5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1"/>
        <v>16.722222222222221</v>
      </c>
      <c r="G436" t="s">
        <v>74</v>
      </c>
      <c r="H436">
        <v>10</v>
      </c>
      <c r="I436" s="4">
        <f t="shared" si="32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5"/>
        <v>42705.25</v>
      </c>
      <c r="O436" s="7">
        <f t="shared" si="35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5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1"/>
        <v>116.87664041994749</v>
      </c>
      <c r="G437" t="s">
        <v>20</v>
      </c>
      <c r="H437">
        <v>1713</v>
      </c>
      <c r="I437" s="4">
        <f t="shared" si="3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5"/>
        <v>41988.25</v>
      </c>
      <c r="O437" s="7">
        <f t="shared" si="35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85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1"/>
        <v>1052.1538461538462</v>
      </c>
      <c r="G438" t="s">
        <v>20</v>
      </c>
      <c r="H438">
        <v>249</v>
      </c>
      <c r="I438" s="4">
        <f t="shared" si="3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5"/>
        <v>43575.208333333328</v>
      </c>
      <c r="O438" s="7">
        <f t="shared" si="35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5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1"/>
        <v>123.07407407407408</v>
      </c>
      <c r="G439" t="s">
        <v>20</v>
      </c>
      <c r="H439">
        <v>192</v>
      </c>
      <c r="I439" s="4">
        <f t="shared" si="3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5"/>
        <v>42260.208333333328</v>
      </c>
      <c r="O439" s="7">
        <f t="shared" si="35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85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1"/>
        <v>178.63855421686748</v>
      </c>
      <c r="G440" t="s">
        <v>20</v>
      </c>
      <c r="H440">
        <v>247</v>
      </c>
      <c r="I440" s="4">
        <f t="shared" si="3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5"/>
        <v>41337.25</v>
      </c>
      <c r="O440" s="7">
        <f t="shared" si="35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5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1"/>
        <v>355.28169014084506</v>
      </c>
      <c r="G441" t="s">
        <v>20</v>
      </c>
      <c r="H441">
        <v>2293</v>
      </c>
      <c r="I441" s="4">
        <f t="shared" si="3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5"/>
        <v>42680.208333333328</v>
      </c>
      <c r="O441" s="7">
        <f t="shared" si="35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5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1"/>
        <v>161.90634146341463</v>
      </c>
      <c r="G442" t="s">
        <v>20</v>
      </c>
      <c r="H442">
        <v>3131</v>
      </c>
      <c r="I442" s="4">
        <f t="shared" si="3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5"/>
        <v>42916.208333333328</v>
      </c>
      <c r="O442" s="7">
        <f t="shared" si="35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5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1"/>
        <v>24.914285714285715</v>
      </c>
      <c r="G443" t="s">
        <v>14</v>
      </c>
      <c r="H443">
        <v>32</v>
      </c>
      <c r="I443" s="4">
        <f t="shared" si="32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5"/>
        <v>41025.208333333336</v>
      </c>
      <c r="O443" s="7">
        <f t="shared" si="35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68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1"/>
        <v>198.72222222222223</v>
      </c>
      <c r="G444" t="s">
        <v>20</v>
      </c>
      <c r="H444">
        <v>143</v>
      </c>
      <c r="I444" s="4">
        <f t="shared" si="3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5"/>
        <v>42980.208333333328</v>
      </c>
      <c r="O444" s="7">
        <f t="shared" si="35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85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1"/>
        <v>34.752688172043008</v>
      </c>
      <c r="G445" t="s">
        <v>74</v>
      </c>
      <c r="H445">
        <v>90</v>
      </c>
      <c r="I445" s="4">
        <f t="shared" si="3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5"/>
        <v>40451.208333333336</v>
      </c>
      <c r="O445" s="7">
        <f t="shared" si="35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5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1"/>
        <v>176.41935483870967</v>
      </c>
      <c r="G446" t="s">
        <v>20</v>
      </c>
      <c r="H446">
        <v>296</v>
      </c>
      <c r="I446" s="4">
        <f t="shared" si="3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5"/>
        <v>40748.208333333336</v>
      </c>
      <c r="O446" s="7">
        <f t="shared" si="35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85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1"/>
        <v>511.38095238095235</v>
      </c>
      <c r="G447" t="s">
        <v>20</v>
      </c>
      <c r="H447">
        <v>170</v>
      </c>
      <c r="I447" s="4">
        <f t="shared" si="3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5"/>
        <v>40515.25</v>
      </c>
      <c r="O447" s="7">
        <f t="shared" si="35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68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1"/>
        <v>82.044117647058826</v>
      </c>
      <c r="G448" t="s">
        <v>14</v>
      </c>
      <c r="H448">
        <v>186</v>
      </c>
      <c r="I448" s="4">
        <f t="shared" si="3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5"/>
        <v>41261.25</v>
      </c>
      <c r="O448" s="7">
        <f t="shared" si="35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85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1"/>
        <v>24.326030927835053</v>
      </c>
      <c r="G449" t="s">
        <v>74</v>
      </c>
      <c r="H449">
        <v>439</v>
      </c>
      <c r="I449" s="4">
        <f t="shared" si="32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5"/>
        <v>43088.25</v>
      </c>
      <c r="O449" s="7">
        <f t="shared" si="35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85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1"/>
        <v>50.482758620689658</v>
      </c>
      <c r="G450" t="s">
        <v>14</v>
      </c>
      <c r="H450">
        <v>605</v>
      </c>
      <c r="I450" s="4">
        <f t="shared" si="3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5"/>
        <v>41378.208333333336</v>
      </c>
      <c r="O450" s="7">
        <f t="shared" si="35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5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6">E451/D451*100</f>
        <v>967</v>
      </c>
      <c r="G451" t="s">
        <v>20</v>
      </c>
      <c r="H451">
        <v>86</v>
      </c>
      <c r="I451" s="4">
        <f t="shared" ref="I451:I514" si="37">IF(F451=0,0,(E451/H451))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35"/>
        <v>43530.25</v>
      </c>
      <c r="O451" s="7">
        <f t="shared" si="35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LEFT(R451,SEARCH("/",R451,1)-1)</f>
        <v>games</v>
      </c>
      <c r="T451" t="str">
        <f t="shared" ref="T451:T514" si="39">RIGHT(R451,LEN(R451)-SEARCH("/",R451))</f>
        <v>video games</v>
      </c>
    </row>
    <row r="452" spans="1:20" ht="5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 s="4">
        <f t="shared" si="37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ref="N452:O515" si="40">(((L452/60)/60)/24)+DATE(1970,1,1)</f>
        <v>43394.208333333328</v>
      </c>
      <c r="O452" s="7">
        <f t="shared" si="40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5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6"/>
        <v>122.84501347708894</v>
      </c>
      <c r="G453" t="s">
        <v>20</v>
      </c>
      <c r="H453">
        <v>6286</v>
      </c>
      <c r="I453" s="4">
        <f t="shared" si="3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0"/>
        <v>42935.208333333328</v>
      </c>
      <c r="O453" s="7">
        <f t="shared" si="40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68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6"/>
        <v>63.4375</v>
      </c>
      <c r="G454" t="s">
        <v>14</v>
      </c>
      <c r="H454">
        <v>31</v>
      </c>
      <c r="I454" s="4">
        <f t="shared" si="3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0"/>
        <v>40365.208333333336</v>
      </c>
      <c r="O454" s="7">
        <f t="shared" si="40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102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6"/>
        <v>56.331688596491226</v>
      </c>
      <c r="G455" t="s">
        <v>14</v>
      </c>
      <c r="H455">
        <v>1181</v>
      </c>
      <c r="I455" s="4">
        <f t="shared" si="3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0"/>
        <v>42705.25</v>
      </c>
      <c r="O455" s="7">
        <f t="shared" si="40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68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6"/>
        <v>44.074999999999996</v>
      </c>
      <c r="G456" t="s">
        <v>14</v>
      </c>
      <c r="H456">
        <v>39</v>
      </c>
      <c r="I456" s="4">
        <f t="shared" si="3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0"/>
        <v>41568.208333333336</v>
      </c>
      <c r="O456" s="7">
        <f t="shared" si="40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68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6"/>
        <v>118.37253218884121</v>
      </c>
      <c r="G457" t="s">
        <v>20</v>
      </c>
      <c r="H457">
        <v>3727</v>
      </c>
      <c r="I457" s="4">
        <f t="shared" si="3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0"/>
        <v>40809.208333333336</v>
      </c>
      <c r="O457" s="7">
        <f t="shared" si="40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85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6"/>
        <v>104.1243169398907</v>
      </c>
      <c r="G458" t="s">
        <v>20</v>
      </c>
      <c r="H458">
        <v>1605</v>
      </c>
      <c r="I458" s="4">
        <f t="shared" si="3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0"/>
        <v>43141.25</v>
      </c>
      <c r="O458" s="7">
        <f t="shared" si="40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68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6"/>
        <v>26.640000000000004</v>
      </c>
      <c r="G459" t="s">
        <v>14</v>
      </c>
      <c r="H459">
        <v>46</v>
      </c>
      <c r="I459" s="4">
        <f t="shared" si="3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0"/>
        <v>42657.208333333328</v>
      </c>
      <c r="O459" s="7">
        <f t="shared" si="40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68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6"/>
        <v>351.20118343195264</v>
      </c>
      <c r="G460" t="s">
        <v>20</v>
      </c>
      <c r="H460">
        <v>2120</v>
      </c>
      <c r="I460" s="4">
        <f t="shared" si="3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0"/>
        <v>40265.208333333336</v>
      </c>
      <c r="O460" s="7">
        <f t="shared" si="40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68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6"/>
        <v>90.063492063492063</v>
      </c>
      <c r="G461" t="s">
        <v>14</v>
      </c>
      <c r="H461">
        <v>105</v>
      </c>
      <c r="I461" s="4">
        <f t="shared" si="3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0"/>
        <v>42001.25</v>
      </c>
      <c r="O461" s="7">
        <f t="shared" si="40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68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6"/>
        <v>171.625</v>
      </c>
      <c r="G462" t="s">
        <v>20</v>
      </c>
      <c r="H462">
        <v>50</v>
      </c>
      <c r="I462" s="4">
        <f t="shared" si="3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0"/>
        <v>40399.208333333336</v>
      </c>
      <c r="O462" s="7">
        <f t="shared" si="40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5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6"/>
        <v>141.04655870445345</v>
      </c>
      <c r="G463" t="s">
        <v>20</v>
      </c>
      <c r="H463">
        <v>2080</v>
      </c>
      <c r="I463" s="4">
        <f t="shared" si="3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0"/>
        <v>41757.208333333336</v>
      </c>
      <c r="O463" s="7">
        <f t="shared" si="40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5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6"/>
        <v>30.57944915254237</v>
      </c>
      <c r="G464" t="s">
        <v>14</v>
      </c>
      <c r="H464">
        <v>535</v>
      </c>
      <c r="I464" s="4">
        <f t="shared" si="3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0"/>
        <v>41304.25</v>
      </c>
      <c r="O464" s="7">
        <f t="shared" si="40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85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6"/>
        <v>108.16455696202532</v>
      </c>
      <c r="G465" t="s">
        <v>20</v>
      </c>
      <c r="H465">
        <v>2105</v>
      </c>
      <c r="I465" s="4">
        <f t="shared" si="3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0"/>
        <v>41639.25</v>
      </c>
      <c r="O465" s="7">
        <f t="shared" si="40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85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6"/>
        <v>133.45505617977528</v>
      </c>
      <c r="G466" t="s">
        <v>20</v>
      </c>
      <c r="H466">
        <v>2436</v>
      </c>
      <c r="I466" s="4">
        <f t="shared" si="3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0"/>
        <v>43142.25</v>
      </c>
      <c r="O466" s="7">
        <f t="shared" si="40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5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6"/>
        <v>187.85106382978722</v>
      </c>
      <c r="G467" t="s">
        <v>20</v>
      </c>
      <c r="H467">
        <v>80</v>
      </c>
      <c r="I467" s="4">
        <f t="shared" si="3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0"/>
        <v>43127.25</v>
      </c>
      <c r="O467" s="7">
        <f t="shared" si="40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68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6"/>
        <v>332</v>
      </c>
      <c r="G468" t="s">
        <v>20</v>
      </c>
      <c r="H468">
        <v>42</v>
      </c>
      <c r="I468" s="4">
        <f t="shared" si="3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0"/>
        <v>41409.208333333336</v>
      </c>
      <c r="O468" s="7">
        <f t="shared" si="40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85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6"/>
        <v>575.21428571428578</v>
      </c>
      <c r="G469" t="s">
        <v>20</v>
      </c>
      <c r="H469">
        <v>139</v>
      </c>
      <c r="I469" s="4">
        <f t="shared" si="3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0"/>
        <v>42331.25</v>
      </c>
      <c r="O469" s="7">
        <f t="shared" si="40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5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6"/>
        <v>40.5</v>
      </c>
      <c r="G470" t="s">
        <v>14</v>
      </c>
      <c r="H470">
        <v>16</v>
      </c>
      <c r="I470" s="4">
        <f t="shared" si="3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0"/>
        <v>43569.208333333328</v>
      </c>
      <c r="O470" s="7">
        <f t="shared" si="40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5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6"/>
        <v>184.42857142857144</v>
      </c>
      <c r="G471" t="s">
        <v>20</v>
      </c>
      <c r="H471">
        <v>159</v>
      </c>
      <c r="I471" s="4">
        <f t="shared" si="3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0"/>
        <v>42142.208333333328</v>
      </c>
      <c r="O471" s="7">
        <f t="shared" si="40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5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6"/>
        <v>285.80555555555554</v>
      </c>
      <c r="G472" t="s">
        <v>20</v>
      </c>
      <c r="H472">
        <v>381</v>
      </c>
      <c r="I472" s="4">
        <f t="shared" si="3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0"/>
        <v>42716.25</v>
      </c>
      <c r="O472" s="7">
        <f t="shared" si="40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5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6"/>
        <v>319</v>
      </c>
      <c r="G473" t="s">
        <v>20</v>
      </c>
      <c r="H473">
        <v>194</v>
      </c>
      <c r="I473" s="4">
        <f t="shared" si="3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0"/>
        <v>41031.208333333336</v>
      </c>
      <c r="O473" s="7">
        <f t="shared" si="40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85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6"/>
        <v>39.234070221066318</v>
      </c>
      <c r="G474" t="s">
        <v>14</v>
      </c>
      <c r="H474">
        <v>575</v>
      </c>
      <c r="I474" s="4">
        <f t="shared" si="3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0"/>
        <v>43535.208333333328</v>
      </c>
      <c r="O474" s="7">
        <f t="shared" si="40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68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6"/>
        <v>178.14000000000001</v>
      </c>
      <c r="G475" t="s">
        <v>20</v>
      </c>
      <c r="H475">
        <v>106</v>
      </c>
      <c r="I475" s="4">
        <f t="shared" si="3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0"/>
        <v>43277.208333333328</v>
      </c>
      <c r="O475" s="7">
        <f t="shared" si="40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5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6"/>
        <v>365.15</v>
      </c>
      <c r="G476" t="s">
        <v>20</v>
      </c>
      <c r="H476">
        <v>142</v>
      </c>
      <c r="I476" s="4">
        <f t="shared" si="3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0"/>
        <v>41989.25</v>
      </c>
      <c r="O476" s="7">
        <f t="shared" si="40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85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6"/>
        <v>113.94594594594594</v>
      </c>
      <c r="G477" t="s">
        <v>20</v>
      </c>
      <c r="H477">
        <v>211</v>
      </c>
      <c r="I477" s="4">
        <f t="shared" si="3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0"/>
        <v>41450.208333333336</v>
      </c>
      <c r="O477" s="7">
        <f t="shared" si="40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85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6"/>
        <v>29.828720626631856</v>
      </c>
      <c r="G478" t="s">
        <v>14</v>
      </c>
      <c r="H478">
        <v>1120</v>
      </c>
      <c r="I478" s="4">
        <f t="shared" si="3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0"/>
        <v>43322.208333333328</v>
      </c>
      <c r="O478" s="7">
        <f t="shared" si="40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68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6"/>
        <v>54.270588235294113</v>
      </c>
      <c r="G479" t="s">
        <v>14</v>
      </c>
      <c r="H479">
        <v>113</v>
      </c>
      <c r="I479" s="4">
        <f t="shared" si="3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0"/>
        <v>40720.208333333336</v>
      </c>
      <c r="O479" s="7">
        <f t="shared" si="40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5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6"/>
        <v>236.34156976744185</v>
      </c>
      <c r="G480" t="s">
        <v>20</v>
      </c>
      <c r="H480">
        <v>2756</v>
      </c>
      <c r="I480" s="4">
        <f t="shared" si="3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0"/>
        <v>42072.208333333328</v>
      </c>
      <c r="O480" s="7">
        <f t="shared" si="40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68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6"/>
        <v>512.91666666666663</v>
      </c>
      <c r="G481" t="s">
        <v>20</v>
      </c>
      <c r="H481">
        <v>173</v>
      </c>
      <c r="I481" s="4">
        <f t="shared" si="3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0"/>
        <v>42945.208333333328</v>
      </c>
      <c r="O481" s="7">
        <f t="shared" si="40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5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6"/>
        <v>100.65116279069768</v>
      </c>
      <c r="G482" t="s">
        <v>20</v>
      </c>
      <c r="H482">
        <v>87</v>
      </c>
      <c r="I482" s="4">
        <f t="shared" si="3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0"/>
        <v>40248.25</v>
      </c>
      <c r="O482" s="7">
        <f t="shared" si="40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85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6"/>
        <v>81.348423194303152</v>
      </c>
      <c r="G483" t="s">
        <v>14</v>
      </c>
      <c r="H483">
        <v>1538</v>
      </c>
      <c r="I483" s="4">
        <f t="shared" si="3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0"/>
        <v>41913.208333333336</v>
      </c>
      <c r="O483" s="7">
        <f t="shared" si="40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85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6"/>
        <v>16.404761904761905</v>
      </c>
      <c r="G484" t="s">
        <v>14</v>
      </c>
      <c r="H484">
        <v>9</v>
      </c>
      <c r="I484" s="4">
        <f t="shared" si="3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0"/>
        <v>40963.25</v>
      </c>
      <c r="O484" s="7">
        <f t="shared" si="40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68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6"/>
        <v>52.774617067833695</v>
      </c>
      <c r="G485" t="s">
        <v>14</v>
      </c>
      <c r="H485">
        <v>554</v>
      </c>
      <c r="I485" s="4">
        <f t="shared" si="3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0"/>
        <v>43811.25</v>
      </c>
      <c r="O485" s="7">
        <f t="shared" si="40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5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6"/>
        <v>260.20608108108109</v>
      </c>
      <c r="G486" t="s">
        <v>20</v>
      </c>
      <c r="H486">
        <v>1572</v>
      </c>
      <c r="I486" s="4">
        <f t="shared" si="3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0"/>
        <v>41855.208333333336</v>
      </c>
      <c r="O486" s="7">
        <f t="shared" si="40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85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6"/>
        <v>30.73289183222958</v>
      </c>
      <c r="G487" t="s">
        <v>14</v>
      </c>
      <c r="H487">
        <v>648</v>
      </c>
      <c r="I487" s="4">
        <f t="shared" si="3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0"/>
        <v>43626.208333333328</v>
      </c>
      <c r="O487" s="7">
        <f t="shared" si="40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85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6"/>
        <v>13.5</v>
      </c>
      <c r="G488" t="s">
        <v>14</v>
      </c>
      <c r="H488">
        <v>21</v>
      </c>
      <c r="I488" s="4">
        <f t="shared" si="3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0"/>
        <v>43168.25</v>
      </c>
      <c r="O488" s="7">
        <f t="shared" si="40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5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6"/>
        <v>178.62556663644605</v>
      </c>
      <c r="G489" t="s">
        <v>20</v>
      </c>
      <c r="H489">
        <v>2346</v>
      </c>
      <c r="I489" s="4">
        <f t="shared" si="3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0"/>
        <v>42845.208333333328</v>
      </c>
      <c r="O489" s="7">
        <f t="shared" si="40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85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6"/>
        <v>220.0566037735849</v>
      </c>
      <c r="G490" t="s">
        <v>20</v>
      </c>
      <c r="H490">
        <v>115</v>
      </c>
      <c r="I490" s="4">
        <f t="shared" si="3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0"/>
        <v>42403.25</v>
      </c>
      <c r="O490" s="7">
        <f t="shared" si="40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5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6"/>
        <v>101.5108695652174</v>
      </c>
      <c r="G491" t="s">
        <v>20</v>
      </c>
      <c r="H491">
        <v>85</v>
      </c>
      <c r="I491" s="4">
        <f t="shared" si="3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0"/>
        <v>40406.208333333336</v>
      </c>
      <c r="O491" s="7">
        <f t="shared" si="40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68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6"/>
        <v>191.5</v>
      </c>
      <c r="G492" t="s">
        <v>20</v>
      </c>
      <c r="H492">
        <v>144</v>
      </c>
      <c r="I492" s="4">
        <f t="shared" si="3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0"/>
        <v>43786.25</v>
      </c>
      <c r="O492" s="7">
        <f t="shared" si="40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85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6"/>
        <v>305.34683098591546</v>
      </c>
      <c r="G493" t="s">
        <v>20</v>
      </c>
      <c r="H493">
        <v>2443</v>
      </c>
      <c r="I493" s="4">
        <f t="shared" si="3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0"/>
        <v>41456.208333333336</v>
      </c>
      <c r="O493" s="7">
        <f t="shared" si="40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5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6"/>
        <v>23.995287958115181</v>
      </c>
      <c r="G494" t="s">
        <v>74</v>
      </c>
      <c r="H494">
        <v>595</v>
      </c>
      <c r="I494" s="4">
        <f t="shared" si="3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0"/>
        <v>40336.208333333336</v>
      </c>
      <c r="O494" s="7">
        <f t="shared" si="40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5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6"/>
        <v>723.77777777777771</v>
      </c>
      <c r="G495" t="s">
        <v>20</v>
      </c>
      <c r="H495">
        <v>64</v>
      </c>
      <c r="I495" s="4">
        <f t="shared" si="3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0"/>
        <v>43645.208333333328</v>
      </c>
      <c r="O495" s="7">
        <f t="shared" si="40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68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6"/>
        <v>547.36</v>
      </c>
      <c r="G496" t="s">
        <v>20</v>
      </c>
      <c r="H496">
        <v>268</v>
      </c>
      <c r="I496" s="4">
        <f t="shared" si="3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0"/>
        <v>40990.208333333336</v>
      </c>
      <c r="O496" s="7">
        <f t="shared" si="40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68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6"/>
        <v>414.49999999999994</v>
      </c>
      <c r="G497" t="s">
        <v>20</v>
      </c>
      <c r="H497">
        <v>195</v>
      </c>
      <c r="I497" s="4">
        <f t="shared" si="3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0"/>
        <v>41800.208333333336</v>
      </c>
      <c r="O497" s="7">
        <f t="shared" si="40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68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6"/>
        <v>0.90696409140369971</v>
      </c>
      <c r="G498" t="s">
        <v>14</v>
      </c>
      <c r="H498">
        <v>54</v>
      </c>
      <c r="I498" s="4">
        <f t="shared" si="3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0"/>
        <v>42876.208333333328</v>
      </c>
      <c r="O498" s="7">
        <f t="shared" si="40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5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6"/>
        <v>34.173469387755098</v>
      </c>
      <c r="G499" t="s">
        <v>14</v>
      </c>
      <c r="H499">
        <v>120</v>
      </c>
      <c r="I499" s="4">
        <f t="shared" si="3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0"/>
        <v>42724.25</v>
      </c>
      <c r="O499" s="7">
        <f t="shared" si="40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5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6"/>
        <v>23.948810754912099</v>
      </c>
      <c r="G500" t="s">
        <v>14</v>
      </c>
      <c r="H500">
        <v>579</v>
      </c>
      <c r="I500" s="4">
        <f t="shared" si="3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0"/>
        <v>42005.25</v>
      </c>
      <c r="O500" s="7">
        <f t="shared" si="40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68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6"/>
        <v>48.072649572649574</v>
      </c>
      <c r="G501" t="s">
        <v>14</v>
      </c>
      <c r="H501">
        <v>2072</v>
      </c>
      <c r="I501" s="4">
        <f t="shared" si="3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0"/>
        <v>42444.208333333328</v>
      </c>
      <c r="O501" s="7">
        <f t="shared" si="40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85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6"/>
        <v>0</v>
      </c>
      <c r="G502" t="s">
        <v>14</v>
      </c>
      <c r="H502">
        <v>0</v>
      </c>
      <c r="I502" s="4">
        <f t="shared" si="37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0"/>
        <v>41395.208333333336</v>
      </c>
      <c r="O502" s="7">
        <f t="shared" si="40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68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6"/>
        <v>70.145182291666657</v>
      </c>
      <c r="G503" t="s">
        <v>14</v>
      </c>
      <c r="H503">
        <v>1796</v>
      </c>
      <c r="I503" s="4">
        <f t="shared" si="3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0"/>
        <v>41345.208333333336</v>
      </c>
      <c r="O503" s="7">
        <f t="shared" si="40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68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6"/>
        <v>529.92307692307691</v>
      </c>
      <c r="G504" t="s">
        <v>20</v>
      </c>
      <c r="H504">
        <v>186</v>
      </c>
      <c r="I504" s="4">
        <f t="shared" si="3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0"/>
        <v>41117.208333333336</v>
      </c>
      <c r="O504" s="7">
        <f t="shared" si="40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85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6"/>
        <v>180.32549019607845</v>
      </c>
      <c r="G505" t="s">
        <v>20</v>
      </c>
      <c r="H505">
        <v>460</v>
      </c>
      <c r="I505" s="4">
        <f t="shared" si="3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0"/>
        <v>42186.208333333328</v>
      </c>
      <c r="O505" s="7">
        <f t="shared" si="40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68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6"/>
        <v>92.320000000000007</v>
      </c>
      <c r="G506" t="s">
        <v>14</v>
      </c>
      <c r="H506">
        <v>62</v>
      </c>
      <c r="I506" s="4">
        <f t="shared" si="3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0"/>
        <v>42142.208333333328</v>
      </c>
      <c r="O506" s="7">
        <f t="shared" si="40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5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6"/>
        <v>13.901001112347053</v>
      </c>
      <c r="G507" t="s">
        <v>14</v>
      </c>
      <c r="H507">
        <v>347</v>
      </c>
      <c r="I507" s="4">
        <f t="shared" si="3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0"/>
        <v>41341.25</v>
      </c>
      <c r="O507" s="7">
        <f t="shared" si="40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68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6"/>
        <v>927.07777777777767</v>
      </c>
      <c r="G508" t="s">
        <v>20</v>
      </c>
      <c r="H508">
        <v>2528</v>
      </c>
      <c r="I508" s="4">
        <f t="shared" si="3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0"/>
        <v>43062.25</v>
      </c>
      <c r="O508" s="7">
        <f t="shared" si="40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102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6"/>
        <v>39.857142857142861</v>
      </c>
      <c r="G509" t="s">
        <v>14</v>
      </c>
      <c r="H509">
        <v>19</v>
      </c>
      <c r="I509" s="4">
        <f t="shared" si="3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0"/>
        <v>41373.208333333336</v>
      </c>
      <c r="O509" s="7">
        <f t="shared" si="40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68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6"/>
        <v>112.22929936305732</v>
      </c>
      <c r="G510" t="s">
        <v>20</v>
      </c>
      <c r="H510">
        <v>3657</v>
      </c>
      <c r="I510" s="4">
        <f t="shared" si="3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0"/>
        <v>43310.208333333328</v>
      </c>
      <c r="O510" s="7">
        <f t="shared" si="40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5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6"/>
        <v>70.925816023738875</v>
      </c>
      <c r="G511" t="s">
        <v>14</v>
      </c>
      <c r="H511">
        <v>1258</v>
      </c>
      <c r="I511" s="4">
        <f t="shared" si="3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0"/>
        <v>41034.208333333336</v>
      </c>
      <c r="O511" s="7">
        <f t="shared" si="40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68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6"/>
        <v>119.08974358974358</v>
      </c>
      <c r="G512" t="s">
        <v>20</v>
      </c>
      <c r="H512">
        <v>131</v>
      </c>
      <c r="I512" s="4">
        <f t="shared" si="3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0"/>
        <v>43251.208333333328</v>
      </c>
      <c r="O512" s="7">
        <f t="shared" si="40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68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6"/>
        <v>24.017591339648174</v>
      </c>
      <c r="G513" t="s">
        <v>14</v>
      </c>
      <c r="H513">
        <v>362</v>
      </c>
      <c r="I513" s="4">
        <f t="shared" si="3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0"/>
        <v>43671.208333333328</v>
      </c>
      <c r="O513" s="7">
        <f t="shared" si="40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5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6"/>
        <v>139.31868131868131</v>
      </c>
      <c r="G514" t="s">
        <v>20</v>
      </c>
      <c r="H514">
        <v>239</v>
      </c>
      <c r="I514" s="4">
        <f t="shared" si="3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0"/>
        <v>41825.208333333336</v>
      </c>
      <c r="O514" s="7">
        <f t="shared" si="40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68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1">E515/D515*100</f>
        <v>39.277108433734945</v>
      </c>
      <c r="G515" t="s">
        <v>74</v>
      </c>
      <c r="H515">
        <v>35</v>
      </c>
      <c r="I515" s="4">
        <f t="shared" ref="I515:I578" si="42">IF(F515=0,0,(E515/H515))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40"/>
        <v>40430.208333333336</v>
      </c>
      <c r="O515" s="7">
        <f t="shared" si="4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LEFT(R515,SEARCH("/",R515,1)-1)</f>
        <v>film &amp; video</v>
      </c>
      <c r="T515" t="str">
        <f t="shared" ref="T515:T578" si="44">RIGHT(R515,LEN(R515)-SEARCH("/",R515))</f>
        <v>television</v>
      </c>
    </row>
    <row r="516" spans="1:20" ht="5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1"/>
        <v>22.439077144917089</v>
      </c>
      <c r="G516" t="s">
        <v>74</v>
      </c>
      <c r="H516">
        <v>528</v>
      </c>
      <c r="I516" s="4">
        <f t="shared" si="4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ref="N516:O579" si="45">(((L516/60)/60)/24)+DATE(1970,1,1)</f>
        <v>41614.25</v>
      </c>
      <c r="O516" s="7">
        <f t="shared" si="45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5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1"/>
        <v>55.779069767441861</v>
      </c>
      <c r="G517" t="s">
        <v>14</v>
      </c>
      <c r="H517">
        <v>133</v>
      </c>
      <c r="I517" s="4">
        <f t="shared" si="4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5"/>
        <v>40900.25</v>
      </c>
      <c r="O517" s="7">
        <f t="shared" si="45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68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1"/>
        <v>42.523125996810208</v>
      </c>
      <c r="G518" t="s">
        <v>14</v>
      </c>
      <c r="H518">
        <v>846</v>
      </c>
      <c r="I518" s="4">
        <f t="shared" si="4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5"/>
        <v>40396.208333333336</v>
      </c>
      <c r="O518" s="7">
        <f t="shared" si="45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85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1"/>
        <v>112.00000000000001</v>
      </c>
      <c r="G519" t="s">
        <v>20</v>
      </c>
      <c r="H519">
        <v>78</v>
      </c>
      <c r="I519" s="4">
        <f t="shared" si="4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5"/>
        <v>42860.208333333328</v>
      </c>
      <c r="O519" s="7">
        <f t="shared" si="45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85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1"/>
        <v>7.0681818181818183</v>
      </c>
      <c r="G520" t="s">
        <v>14</v>
      </c>
      <c r="H520">
        <v>10</v>
      </c>
      <c r="I520" s="4">
        <f t="shared" si="42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5"/>
        <v>43154.25</v>
      </c>
      <c r="O520" s="7">
        <f t="shared" si="45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5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1"/>
        <v>101.74563871693867</v>
      </c>
      <c r="G521" t="s">
        <v>20</v>
      </c>
      <c r="H521">
        <v>1773</v>
      </c>
      <c r="I521" s="4">
        <f t="shared" si="4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5"/>
        <v>42012.25</v>
      </c>
      <c r="O521" s="7">
        <f t="shared" si="45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68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1"/>
        <v>425.75</v>
      </c>
      <c r="G522" t="s">
        <v>20</v>
      </c>
      <c r="H522">
        <v>32</v>
      </c>
      <c r="I522" s="4">
        <f t="shared" si="4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5"/>
        <v>43574.208333333328</v>
      </c>
      <c r="O522" s="7">
        <f t="shared" si="45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68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1"/>
        <v>145.53947368421052</v>
      </c>
      <c r="G523" t="s">
        <v>20</v>
      </c>
      <c r="H523">
        <v>369</v>
      </c>
      <c r="I523" s="4">
        <f t="shared" si="4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5"/>
        <v>42605.208333333328</v>
      </c>
      <c r="O523" s="7">
        <f t="shared" si="45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85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1"/>
        <v>32.453465346534657</v>
      </c>
      <c r="G524" t="s">
        <v>14</v>
      </c>
      <c r="H524">
        <v>191</v>
      </c>
      <c r="I524" s="4">
        <f t="shared" si="4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5"/>
        <v>41093.208333333336</v>
      </c>
      <c r="O524" s="7">
        <f t="shared" si="45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68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1"/>
        <v>700.33333333333326</v>
      </c>
      <c r="G525" t="s">
        <v>20</v>
      </c>
      <c r="H525">
        <v>89</v>
      </c>
      <c r="I525" s="4">
        <f t="shared" si="4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5"/>
        <v>40241.25</v>
      </c>
      <c r="O525" s="7">
        <f t="shared" si="45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68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1"/>
        <v>83.904860392967933</v>
      </c>
      <c r="G526" t="s">
        <v>14</v>
      </c>
      <c r="H526">
        <v>1979</v>
      </c>
      <c r="I526" s="4">
        <f t="shared" si="4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5"/>
        <v>40294.208333333336</v>
      </c>
      <c r="O526" s="7">
        <f t="shared" si="45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68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1"/>
        <v>84.19047619047619</v>
      </c>
      <c r="G527" t="s">
        <v>14</v>
      </c>
      <c r="H527">
        <v>63</v>
      </c>
      <c r="I527" s="4">
        <f t="shared" si="4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5"/>
        <v>40505.25</v>
      </c>
      <c r="O527" s="7">
        <f t="shared" si="45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102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1"/>
        <v>155.95180722891567</v>
      </c>
      <c r="G528" t="s">
        <v>20</v>
      </c>
      <c r="H528">
        <v>147</v>
      </c>
      <c r="I528" s="4">
        <f t="shared" si="4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5"/>
        <v>42364.25</v>
      </c>
      <c r="O528" s="7">
        <f t="shared" si="45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68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1"/>
        <v>99.619450317124731</v>
      </c>
      <c r="G529" t="s">
        <v>14</v>
      </c>
      <c r="H529">
        <v>6080</v>
      </c>
      <c r="I529" s="4">
        <f t="shared" si="42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5"/>
        <v>42405.25</v>
      </c>
      <c r="O529" s="7">
        <f t="shared" si="45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5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1"/>
        <v>80.300000000000011</v>
      </c>
      <c r="G530" t="s">
        <v>14</v>
      </c>
      <c r="H530">
        <v>80</v>
      </c>
      <c r="I530" s="4">
        <f t="shared" si="4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5"/>
        <v>41601.25</v>
      </c>
      <c r="O530" s="7">
        <f t="shared" si="45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5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1"/>
        <v>11.254901960784313</v>
      </c>
      <c r="G531" t="s">
        <v>14</v>
      </c>
      <c r="H531">
        <v>9</v>
      </c>
      <c r="I531" s="4">
        <f t="shared" si="4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5"/>
        <v>41769.208333333336</v>
      </c>
      <c r="O531" s="7">
        <f t="shared" si="45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85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1"/>
        <v>91.740952380952379</v>
      </c>
      <c r="G532" t="s">
        <v>14</v>
      </c>
      <c r="H532">
        <v>1784</v>
      </c>
      <c r="I532" s="4">
        <f t="shared" si="4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5"/>
        <v>40421.208333333336</v>
      </c>
      <c r="O532" s="7">
        <f t="shared" si="45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85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1"/>
        <v>95.521156936261391</v>
      </c>
      <c r="G533" t="s">
        <v>47</v>
      </c>
      <c r="H533">
        <v>3640</v>
      </c>
      <c r="I533" s="4">
        <f t="shared" si="4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5"/>
        <v>41589.25</v>
      </c>
      <c r="O533" s="7">
        <f t="shared" si="45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85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1"/>
        <v>502.87499999999994</v>
      </c>
      <c r="G534" t="s">
        <v>20</v>
      </c>
      <c r="H534">
        <v>126</v>
      </c>
      <c r="I534" s="4">
        <f t="shared" si="4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5"/>
        <v>43125.25</v>
      </c>
      <c r="O534" s="7">
        <f t="shared" si="45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68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1"/>
        <v>159.24394463667818</v>
      </c>
      <c r="G535" t="s">
        <v>20</v>
      </c>
      <c r="H535">
        <v>2218</v>
      </c>
      <c r="I535" s="4">
        <f t="shared" si="4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5"/>
        <v>41479.208333333336</v>
      </c>
      <c r="O535" s="7">
        <f t="shared" si="45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85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1"/>
        <v>15.022446689113355</v>
      </c>
      <c r="G536" t="s">
        <v>14</v>
      </c>
      <c r="H536">
        <v>243</v>
      </c>
      <c r="I536" s="4">
        <f t="shared" si="4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5"/>
        <v>43329.208333333328</v>
      </c>
      <c r="O536" s="7">
        <f t="shared" si="45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68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1"/>
        <v>482.03846153846149</v>
      </c>
      <c r="G537" t="s">
        <v>20</v>
      </c>
      <c r="H537">
        <v>202</v>
      </c>
      <c r="I537" s="4">
        <f t="shared" si="4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5"/>
        <v>43259.208333333328</v>
      </c>
      <c r="O537" s="7">
        <f t="shared" si="45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68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1"/>
        <v>149.96938775510205</v>
      </c>
      <c r="G538" t="s">
        <v>20</v>
      </c>
      <c r="H538">
        <v>140</v>
      </c>
      <c r="I538" s="4">
        <f t="shared" si="4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5"/>
        <v>40414.208333333336</v>
      </c>
      <c r="O538" s="7">
        <f t="shared" si="45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68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1"/>
        <v>117.22156398104266</v>
      </c>
      <c r="G539" t="s">
        <v>20</v>
      </c>
      <c r="H539">
        <v>1052</v>
      </c>
      <c r="I539" s="4">
        <f t="shared" si="4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5"/>
        <v>43342.208333333328</v>
      </c>
      <c r="O539" s="7">
        <f t="shared" si="45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5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1"/>
        <v>37.695968274950431</v>
      </c>
      <c r="G540" t="s">
        <v>14</v>
      </c>
      <c r="H540">
        <v>1296</v>
      </c>
      <c r="I540" s="4">
        <f t="shared" si="4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5"/>
        <v>41539.208333333336</v>
      </c>
      <c r="O540" s="7">
        <f t="shared" si="45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5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1"/>
        <v>72.653061224489804</v>
      </c>
      <c r="G541" t="s">
        <v>14</v>
      </c>
      <c r="H541">
        <v>77</v>
      </c>
      <c r="I541" s="4">
        <f t="shared" si="4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5"/>
        <v>43647.208333333328</v>
      </c>
      <c r="O541" s="7">
        <f t="shared" si="45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85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1"/>
        <v>265.98113207547169</v>
      </c>
      <c r="G542" t="s">
        <v>20</v>
      </c>
      <c r="H542">
        <v>247</v>
      </c>
      <c r="I542" s="4">
        <f t="shared" si="4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5"/>
        <v>43225.208333333328</v>
      </c>
      <c r="O542" s="7">
        <f t="shared" si="45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68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1"/>
        <v>24.205617977528089</v>
      </c>
      <c r="G543" t="s">
        <v>14</v>
      </c>
      <c r="H543">
        <v>395</v>
      </c>
      <c r="I543" s="4">
        <f t="shared" si="4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5"/>
        <v>42165.208333333328</v>
      </c>
      <c r="O543" s="7">
        <f t="shared" si="45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68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1"/>
        <v>2.5064935064935066</v>
      </c>
      <c r="G544" t="s">
        <v>14</v>
      </c>
      <c r="H544">
        <v>49</v>
      </c>
      <c r="I544" s="4">
        <f t="shared" si="4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5"/>
        <v>42391.25</v>
      </c>
      <c r="O544" s="7">
        <f t="shared" si="45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5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1"/>
        <v>16.329799764428738</v>
      </c>
      <c r="G545" t="s">
        <v>14</v>
      </c>
      <c r="H545">
        <v>180</v>
      </c>
      <c r="I545" s="4">
        <f t="shared" si="4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5"/>
        <v>41528.208333333336</v>
      </c>
      <c r="O545" s="7">
        <f t="shared" si="45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68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1"/>
        <v>276.5</v>
      </c>
      <c r="G546" t="s">
        <v>20</v>
      </c>
      <c r="H546">
        <v>84</v>
      </c>
      <c r="I546" s="4">
        <f t="shared" si="4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5"/>
        <v>42377.25</v>
      </c>
      <c r="O546" s="7">
        <f t="shared" si="45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68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1"/>
        <v>88.803571428571431</v>
      </c>
      <c r="G547" t="s">
        <v>14</v>
      </c>
      <c r="H547">
        <v>2690</v>
      </c>
      <c r="I547" s="4">
        <f t="shared" si="4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5"/>
        <v>43824.25</v>
      </c>
      <c r="O547" s="7">
        <f t="shared" si="45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85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1"/>
        <v>163.57142857142856</v>
      </c>
      <c r="G548" t="s">
        <v>20</v>
      </c>
      <c r="H548">
        <v>88</v>
      </c>
      <c r="I548" s="4">
        <f t="shared" si="4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5"/>
        <v>43360.208333333328</v>
      </c>
      <c r="O548" s="7">
        <f t="shared" si="45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68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1"/>
        <v>969</v>
      </c>
      <c r="G549" t="s">
        <v>20</v>
      </c>
      <c r="H549">
        <v>156</v>
      </c>
      <c r="I549" s="4">
        <f t="shared" si="42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5"/>
        <v>42029.25</v>
      </c>
      <c r="O549" s="7">
        <f t="shared" si="45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5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1"/>
        <v>270.91376701966715</v>
      </c>
      <c r="G550" t="s">
        <v>20</v>
      </c>
      <c r="H550">
        <v>2985</v>
      </c>
      <c r="I550" s="4">
        <f t="shared" si="4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5"/>
        <v>42461.208333333328</v>
      </c>
      <c r="O550" s="7">
        <f t="shared" si="45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85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1"/>
        <v>284.21355932203392</v>
      </c>
      <c r="G551" t="s">
        <v>20</v>
      </c>
      <c r="H551">
        <v>762</v>
      </c>
      <c r="I551" s="4">
        <f t="shared" si="4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5"/>
        <v>41422.208333333336</v>
      </c>
      <c r="O551" s="7">
        <f t="shared" si="45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85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1"/>
        <v>4</v>
      </c>
      <c r="G552" t="s">
        <v>74</v>
      </c>
      <c r="H552">
        <v>1</v>
      </c>
      <c r="I552" s="4">
        <f t="shared" si="42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5"/>
        <v>40968.25</v>
      </c>
      <c r="O552" s="7">
        <f t="shared" si="45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68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1"/>
        <v>58.6329816768462</v>
      </c>
      <c r="G553" t="s">
        <v>14</v>
      </c>
      <c r="H553">
        <v>2779</v>
      </c>
      <c r="I553" s="4">
        <f t="shared" si="4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5"/>
        <v>41993.25</v>
      </c>
      <c r="O553" s="7">
        <f t="shared" si="45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68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1"/>
        <v>98.51111111111112</v>
      </c>
      <c r="G554" t="s">
        <v>14</v>
      </c>
      <c r="H554">
        <v>92</v>
      </c>
      <c r="I554" s="4">
        <f t="shared" si="4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5"/>
        <v>42700.25</v>
      </c>
      <c r="O554" s="7">
        <f t="shared" si="45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85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1"/>
        <v>43.975381008206334</v>
      </c>
      <c r="G555" t="s">
        <v>14</v>
      </c>
      <c r="H555">
        <v>1028</v>
      </c>
      <c r="I555" s="4">
        <f t="shared" si="4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5"/>
        <v>40545.25</v>
      </c>
      <c r="O555" s="7">
        <f t="shared" si="45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85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1"/>
        <v>151.66315789473683</v>
      </c>
      <c r="G556" t="s">
        <v>20</v>
      </c>
      <c r="H556">
        <v>554</v>
      </c>
      <c r="I556" s="4">
        <f t="shared" si="4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5"/>
        <v>42723.25</v>
      </c>
      <c r="O556" s="7">
        <f t="shared" si="45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5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1"/>
        <v>223.63492063492063</v>
      </c>
      <c r="G557" t="s">
        <v>20</v>
      </c>
      <c r="H557">
        <v>135</v>
      </c>
      <c r="I557" s="4">
        <f t="shared" si="4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5"/>
        <v>41731.208333333336</v>
      </c>
      <c r="O557" s="7">
        <f t="shared" si="45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5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1"/>
        <v>239.75</v>
      </c>
      <c r="G558" t="s">
        <v>20</v>
      </c>
      <c r="H558">
        <v>122</v>
      </c>
      <c r="I558" s="4">
        <f t="shared" si="4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5"/>
        <v>40792.208333333336</v>
      </c>
      <c r="O558" s="7">
        <f t="shared" si="45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68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1"/>
        <v>199.33333333333334</v>
      </c>
      <c r="G559" t="s">
        <v>20</v>
      </c>
      <c r="H559">
        <v>221</v>
      </c>
      <c r="I559" s="4">
        <f t="shared" si="4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5"/>
        <v>42279.208333333328</v>
      </c>
      <c r="O559" s="7">
        <f t="shared" si="45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68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1"/>
        <v>137.34482758620689</v>
      </c>
      <c r="G560" t="s">
        <v>20</v>
      </c>
      <c r="H560">
        <v>126</v>
      </c>
      <c r="I560" s="4">
        <f t="shared" si="4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5"/>
        <v>42424.25</v>
      </c>
      <c r="O560" s="7">
        <f t="shared" si="45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5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1"/>
        <v>100.9696106362773</v>
      </c>
      <c r="G561" t="s">
        <v>20</v>
      </c>
      <c r="H561">
        <v>1022</v>
      </c>
      <c r="I561" s="4">
        <f t="shared" si="4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5"/>
        <v>42584.208333333328</v>
      </c>
      <c r="O561" s="7">
        <f t="shared" si="45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68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1"/>
        <v>794.16</v>
      </c>
      <c r="G562" t="s">
        <v>20</v>
      </c>
      <c r="H562">
        <v>3177</v>
      </c>
      <c r="I562" s="4">
        <f t="shared" si="4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5"/>
        <v>40865.25</v>
      </c>
      <c r="O562" s="7">
        <f t="shared" si="45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5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1"/>
        <v>369.7</v>
      </c>
      <c r="G563" t="s">
        <v>20</v>
      </c>
      <c r="H563">
        <v>198</v>
      </c>
      <c r="I563" s="4">
        <f t="shared" si="4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5"/>
        <v>40833.208333333336</v>
      </c>
      <c r="O563" s="7">
        <f t="shared" si="45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85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1"/>
        <v>12.818181818181817</v>
      </c>
      <c r="G564" t="s">
        <v>14</v>
      </c>
      <c r="H564">
        <v>26</v>
      </c>
      <c r="I564" s="4">
        <f t="shared" si="4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5"/>
        <v>43536.208333333328</v>
      </c>
      <c r="O564" s="7">
        <f t="shared" si="45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68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1"/>
        <v>138.02702702702703</v>
      </c>
      <c r="G565" t="s">
        <v>20</v>
      </c>
      <c r="H565">
        <v>85</v>
      </c>
      <c r="I565" s="4">
        <f t="shared" si="4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5"/>
        <v>43417.25</v>
      </c>
      <c r="O565" s="7">
        <f t="shared" si="45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68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1"/>
        <v>83.813278008298752</v>
      </c>
      <c r="G566" t="s">
        <v>14</v>
      </c>
      <c r="H566">
        <v>1790</v>
      </c>
      <c r="I566" s="4">
        <f t="shared" si="4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5"/>
        <v>42078.208333333328</v>
      </c>
      <c r="O566" s="7">
        <f t="shared" si="45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85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1"/>
        <v>204.60063224446787</v>
      </c>
      <c r="G567" t="s">
        <v>20</v>
      </c>
      <c r="H567">
        <v>3596</v>
      </c>
      <c r="I567" s="4">
        <f t="shared" si="4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5"/>
        <v>40862.25</v>
      </c>
      <c r="O567" s="7">
        <f t="shared" si="45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68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1"/>
        <v>44.344086021505376</v>
      </c>
      <c r="G568" t="s">
        <v>14</v>
      </c>
      <c r="H568">
        <v>37</v>
      </c>
      <c r="I568" s="4">
        <f t="shared" si="4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5"/>
        <v>42424.25</v>
      </c>
      <c r="O568" s="7">
        <f t="shared" si="45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85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1"/>
        <v>218.60294117647058</v>
      </c>
      <c r="G569" t="s">
        <v>20</v>
      </c>
      <c r="H569">
        <v>244</v>
      </c>
      <c r="I569" s="4">
        <f t="shared" si="4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5"/>
        <v>41830.208333333336</v>
      </c>
      <c r="O569" s="7">
        <f t="shared" si="45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68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1"/>
        <v>186.03314917127071</v>
      </c>
      <c r="G570" t="s">
        <v>20</v>
      </c>
      <c r="H570">
        <v>5180</v>
      </c>
      <c r="I570" s="4">
        <f t="shared" si="4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5"/>
        <v>40374.208333333336</v>
      </c>
      <c r="O570" s="7">
        <f t="shared" si="45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68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1"/>
        <v>237.33830845771143</v>
      </c>
      <c r="G571" t="s">
        <v>20</v>
      </c>
      <c r="H571">
        <v>589</v>
      </c>
      <c r="I571" s="4">
        <f t="shared" si="4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5"/>
        <v>40554.25</v>
      </c>
      <c r="O571" s="7">
        <f t="shared" si="45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68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1"/>
        <v>305.65384615384613</v>
      </c>
      <c r="G572" t="s">
        <v>20</v>
      </c>
      <c r="H572">
        <v>2725</v>
      </c>
      <c r="I572" s="4">
        <f t="shared" si="4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5"/>
        <v>41993.25</v>
      </c>
      <c r="O572" s="7">
        <f t="shared" si="45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68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1"/>
        <v>94.142857142857139</v>
      </c>
      <c r="G573" t="s">
        <v>14</v>
      </c>
      <c r="H573">
        <v>35</v>
      </c>
      <c r="I573" s="4">
        <f t="shared" si="4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5"/>
        <v>42174.208333333328</v>
      </c>
      <c r="O573" s="7">
        <f t="shared" si="45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5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1"/>
        <v>54.400000000000006</v>
      </c>
      <c r="G574" t="s">
        <v>74</v>
      </c>
      <c r="H574">
        <v>94</v>
      </c>
      <c r="I574" s="4">
        <f t="shared" si="4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5"/>
        <v>42275.208333333328</v>
      </c>
      <c r="O574" s="7">
        <f t="shared" si="45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68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1"/>
        <v>111.88059701492537</v>
      </c>
      <c r="G575" t="s">
        <v>20</v>
      </c>
      <c r="H575">
        <v>300</v>
      </c>
      <c r="I575" s="4">
        <f t="shared" si="4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5"/>
        <v>41761.208333333336</v>
      </c>
      <c r="O575" s="7">
        <f t="shared" si="45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5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1"/>
        <v>369.14814814814815</v>
      </c>
      <c r="G576" t="s">
        <v>20</v>
      </c>
      <c r="H576">
        <v>144</v>
      </c>
      <c r="I576" s="4">
        <f t="shared" si="4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5"/>
        <v>43806.25</v>
      </c>
      <c r="O576" s="7">
        <f t="shared" si="45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5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1"/>
        <v>62.930372148859547</v>
      </c>
      <c r="G577" t="s">
        <v>14</v>
      </c>
      <c r="H577">
        <v>558</v>
      </c>
      <c r="I577" s="4">
        <f t="shared" si="4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5"/>
        <v>41779.208333333336</v>
      </c>
      <c r="O577" s="7">
        <f t="shared" si="45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85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1"/>
        <v>64.927835051546396</v>
      </c>
      <c r="G578" t="s">
        <v>14</v>
      </c>
      <c r="H578">
        <v>64</v>
      </c>
      <c r="I578" s="4">
        <f t="shared" si="4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5"/>
        <v>43040.208333333328</v>
      </c>
      <c r="O578" s="7">
        <f t="shared" si="45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5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6">E579/D579*100</f>
        <v>18.853658536585368</v>
      </c>
      <c r="G579" t="s">
        <v>74</v>
      </c>
      <c r="H579">
        <v>37</v>
      </c>
      <c r="I579" s="4">
        <f t="shared" ref="I579:I642" si="47">IF(F579=0,0,(E579/H579))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45"/>
        <v>40613.25</v>
      </c>
      <c r="O579" s="7">
        <f t="shared" si="4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LEFT(R579,SEARCH("/",R579,1)-1)</f>
        <v>music</v>
      </c>
      <c r="T579" t="str">
        <f t="shared" ref="T579:T642" si="49">RIGHT(R579,LEN(R579)-SEARCH("/",R579))</f>
        <v>jazz</v>
      </c>
    </row>
    <row r="580" spans="1:20" ht="5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6"/>
        <v>16.754404145077721</v>
      </c>
      <c r="G580" t="s">
        <v>14</v>
      </c>
      <c r="H580">
        <v>245</v>
      </c>
      <c r="I580" s="4">
        <f t="shared" si="4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ref="N580:O643" si="50">(((L580/60)/60)/24)+DATE(1970,1,1)</f>
        <v>40878.25</v>
      </c>
      <c r="O580" s="7">
        <f t="shared" si="50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68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6"/>
        <v>101.11290322580646</v>
      </c>
      <c r="G581" t="s">
        <v>20</v>
      </c>
      <c r="H581">
        <v>87</v>
      </c>
      <c r="I581" s="4">
        <f t="shared" si="4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0"/>
        <v>40762.208333333336</v>
      </c>
      <c r="O581" s="7">
        <f t="shared" si="50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5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6"/>
        <v>341.5022831050228</v>
      </c>
      <c r="G582" t="s">
        <v>20</v>
      </c>
      <c r="H582">
        <v>3116</v>
      </c>
      <c r="I582" s="4">
        <f t="shared" si="4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0"/>
        <v>41696.25</v>
      </c>
      <c r="O582" s="7">
        <f t="shared" si="50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68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6"/>
        <v>64.016666666666666</v>
      </c>
      <c r="G583" t="s">
        <v>14</v>
      </c>
      <c r="H583">
        <v>71</v>
      </c>
      <c r="I583" s="4">
        <f t="shared" si="4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0"/>
        <v>40662.208333333336</v>
      </c>
      <c r="O583" s="7">
        <f t="shared" si="50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68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6"/>
        <v>52.080459770114942</v>
      </c>
      <c r="G584" t="s">
        <v>14</v>
      </c>
      <c r="H584">
        <v>42</v>
      </c>
      <c r="I584" s="4">
        <f t="shared" si="4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0"/>
        <v>42165.208333333328</v>
      </c>
      <c r="O584" s="7">
        <f t="shared" si="50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85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6"/>
        <v>322.40211640211641</v>
      </c>
      <c r="G585" t="s">
        <v>20</v>
      </c>
      <c r="H585">
        <v>909</v>
      </c>
      <c r="I585" s="4">
        <f t="shared" si="4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0"/>
        <v>40959.25</v>
      </c>
      <c r="O585" s="7">
        <f t="shared" si="50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85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6"/>
        <v>119.50810185185186</v>
      </c>
      <c r="G586" t="s">
        <v>20</v>
      </c>
      <c r="H586">
        <v>1613</v>
      </c>
      <c r="I586" s="4">
        <f t="shared" si="4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0"/>
        <v>41024.208333333336</v>
      </c>
      <c r="O586" s="7">
        <f t="shared" si="50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5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6"/>
        <v>146.79775280898878</v>
      </c>
      <c r="G587" t="s">
        <v>20</v>
      </c>
      <c r="H587">
        <v>136</v>
      </c>
      <c r="I587" s="4">
        <f t="shared" si="4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0"/>
        <v>40255.208333333336</v>
      </c>
      <c r="O587" s="7">
        <f t="shared" si="50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85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6"/>
        <v>950.57142857142856</v>
      </c>
      <c r="G588" t="s">
        <v>20</v>
      </c>
      <c r="H588">
        <v>130</v>
      </c>
      <c r="I588" s="4">
        <f t="shared" si="4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0"/>
        <v>40499.25</v>
      </c>
      <c r="O588" s="7">
        <f t="shared" si="50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68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6"/>
        <v>72.893617021276597</v>
      </c>
      <c r="G589" t="s">
        <v>14</v>
      </c>
      <c r="H589">
        <v>156</v>
      </c>
      <c r="I589" s="4">
        <f t="shared" si="4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0"/>
        <v>43484.25</v>
      </c>
      <c r="O589" s="7">
        <f t="shared" si="50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5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6"/>
        <v>79.008248730964468</v>
      </c>
      <c r="G590" t="s">
        <v>14</v>
      </c>
      <c r="H590">
        <v>1368</v>
      </c>
      <c r="I590" s="4">
        <f t="shared" si="4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0"/>
        <v>40262.208333333336</v>
      </c>
      <c r="O590" s="7">
        <f t="shared" si="50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5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6"/>
        <v>64.721518987341781</v>
      </c>
      <c r="G591" t="s">
        <v>14</v>
      </c>
      <c r="H591">
        <v>102</v>
      </c>
      <c r="I591" s="4">
        <f t="shared" si="4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0"/>
        <v>42190.208333333328</v>
      </c>
      <c r="O591" s="7">
        <f t="shared" si="50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85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6"/>
        <v>82.028169014084511</v>
      </c>
      <c r="G592" t="s">
        <v>14</v>
      </c>
      <c r="H592">
        <v>86</v>
      </c>
      <c r="I592" s="4">
        <f t="shared" si="4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0"/>
        <v>41994.25</v>
      </c>
      <c r="O592" s="7">
        <f t="shared" si="50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68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6"/>
        <v>1037.6666666666667</v>
      </c>
      <c r="G593" t="s">
        <v>20</v>
      </c>
      <c r="H593">
        <v>102</v>
      </c>
      <c r="I593" s="4">
        <f t="shared" si="4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0"/>
        <v>40373.208333333336</v>
      </c>
      <c r="O593" s="7">
        <f t="shared" si="50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85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6"/>
        <v>12.910076530612244</v>
      </c>
      <c r="G594" t="s">
        <v>14</v>
      </c>
      <c r="H594">
        <v>253</v>
      </c>
      <c r="I594" s="4">
        <f t="shared" si="4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0"/>
        <v>41789.208333333336</v>
      </c>
      <c r="O594" s="7">
        <f t="shared" si="50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68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6"/>
        <v>154.84210526315789</v>
      </c>
      <c r="G595" t="s">
        <v>20</v>
      </c>
      <c r="H595">
        <v>4006</v>
      </c>
      <c r="I595" s="4">
        <f t="shared" si="4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0"/>
        <v>41724.208333333336</v>
      </c>
      <c r="O595" s="7">
        <f t="shared" si="50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85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6"/>
        <v>7.0991735537190088</v>
      </c>
      <c r="G596" t="s">
        <v>14</v>
      </c>
      <c r="H596">
        <v>157</v>
      </c>
      <c r="I596" s="4">
        <f t="shared" si="4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0"/>
        <v>42548.208333333328</v>
      </c>
      <c r="O596" s="7">
        <f t="shared" si="50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85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6"/>
        <v>208.52773826458036</v>
      </c>
      <c r="G597" t="s">
        <v>20</v>
      </c>
      <c r="H597">
        <v>1629</v>
      </c>
      <c r="I597" s="4">
        <f t="shared" si="4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0"/>
        <v>40253.208333333336</v>
      </c>
      <c r="O597" s="7">
        <f t="shared" si="50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5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6"/>
        <v>99.683544303797461</v>
      </c>
      <c r="G598" t="s">
        <v>14</v>
      </c>
      <c r="H598">
        <v>183</v>
      </c>
      <c r="I598" s="4">
        <f t="shared" si="4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0"/>
        <v>42434.25</v>
      </c>
      <c r="O598" s="7">
        <f t="shared" si="50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5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6"/>
        <v>201.59756097560978</v>
      </c>
      <c r="G599" t="s">
        <v>20</v>
      </c>
      <c r="H599">
        <v>2188</v>
      </c>
      <c r="I599" s="4">
        <f t="shared" si="4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0"/>
        <v>43786.25</v>
      </c>
      <c r="O599" s="7">
        <f t="shared" si="50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85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6"/>
        <v>162.09032258064516</v>
      </c>
      <c r="G600" t="s">
        <v>20</v>
      </c>
      <c r="H600">
        <v>2409</v>
      </c>
      <c r="I600" s="4">
        <f t="shared" si="4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0"/>
        <v>40344.208333333336</v>
      </c>
      <c r="O600" s="7">
        <f t="shared" si="50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85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6"/>
        <v>3.6436208125445471</v>
      </c>
      <c r="G601" t="s">
        <v>14</v>
      </c>
      <c r="H601">
        <v>82</v>
      </c>
      <c r="I601" s="4">
        <f t="shared" si="4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0"/>
        <v>42047.25</v>
      </c>
      <c r="O601" s="7">
        <f t="shared" si="50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68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6"/>
        <v>5</v>
      </c>
      <c r="G602" t="s">
        <v>14</v>
      </c>
      <c r="H602">
        <v>1</v>
      </c>
      <c r="I602" s="4">
        <f t="shared" si="4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0"/>
        <v>41485.208333333336</v>
      </c>
      <c r="O602" s="7">
        <f t="shared" si="50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5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6"/>
        <v>206.63492063492063</v>
      </c>
      <c r="G603" t="s">
        <v>20</v>
      </c>
      <c r="H603">
        <v>194</v>
      </c>
      <c r="I603" s="4">
        <f t="shared" si="4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0"/>
        <v>41789.208333333336</v>
      </c>
      <c r="O603" s="7">
        <f t="shared" si="50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85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6"/>
        <v>128.23628691983123</v>
      </c>
      <c r="G604" t="s">
        <v>20</v>
      </c>
      <c r="H604">
        <v>1140</v>
      </c>
      <c r="I604" s="4">
        <f t="shared" si="4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0"/>
        <v>42160.208333333328</v>
      </c>
      <c r="O604" s="7">
        <f t="shared" si="50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68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6"/>
        <v>119.66037735849055</v>
      </c>
      <c r="G605" t="s">
        <v>20</v>
      </c>
      <c r="H605">
        <v>102</v>
      </c>
      <c r="I605" s="4">
        <f t="shared" si="4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0"/>
        <v>43573.208333333328</v>
      </c>
      <c r="O605" s="7">
        <f t="shared" si="50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68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6"/>
        <v>170.73055242390078</v>
      </c>
      <c r="G606" t="s">
        <v>20</v>
      </c>
      <c r="H606">
        <v>2857</v>
      </c>
      <c r="I606" s="4">
        <f t="shared" si="4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0"/>
        <v>40565.25</v>
      </c>
      <c r="O606" s="7">
        <f t="shared" si="50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68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6"/>
        <v>187.21212121212122</v>
      </c>
      <c r="G607" t="s">
        <v>20</v>
      </c>
      <c r="H607">
        <v>107</v>
      </c>
      <c r="I607" s="4">
        <f t="shared" si="4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0"/>
        <v>42280.208333333328</v>
      </c>
      <c r="O607" s="7">
        <f t="shared" si="50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5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6"/>
        <v>188.38235294117646</v>
      </c>
      <c r="G608" t="s">
        <v>20</v>
      </c>
      <c r="H608">
        <v>160</v>
      </c>
      <c r="I608" s="4">
        <f t="shared" si="4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0"/>
        <v>42436.25</v>
      </c>
      <c r="O608" s="7">
        <f t="shared" si="50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68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6"/>
        <v>131.29869186046511</v>
      </c>
      <c r="G609" t="s">
        <v>20</v>
      </c>
      <c r="H609">
        <v>2230</v>
      </c>
      <c r="I609" s="4">
        <f t="shared" si="4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0"/>
        <v>41721.208333333336</v>
      </c>
      <c r="O609" s="7">
        <f t="shared" si="50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5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6"/>
        <v>283.97435897435901</v>
      </c>
      <c r="G610" t="s">
        <v>20</v>
      </c>
      <c r="H610">
        <v>316</v>
      </c>
      <c r="I610" s="4">
        <f t="shared" si="4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0"/>
        <v>43530.25</v>
      </c>
      <c r="O610" s="7">
        <f t="shared" si="50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68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6"/>
        <v>120.41999999999999</v>
      </c>
      <c r="G611" t="s">
        <v>20</v>
      </c>
      <c r="H611">
        <v>117</v>
      </c>
      <c r="I611" s="4">
        <f t="shared" si="4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0"/>
        <v>43481.25</v>
      </c>
      <c r="O611" s="7">
        <f t="shared" si="50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68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6"/>
        <v>419.0560747663551</v>
      </c>
      <c r="G612" t="s">
        <v>20</v>
      </c>
      <c r="H612">
        <v>6406</v>
      </c>
      <c r="I612" s="4">
        <f t="shared" si="4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0"/>
        <v>41259.25</v>
      </c>
      <c r="O612" s="7">
        <f t="shared" si="50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68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6"/>
        <v>13.853658536585368</v>
      </c>
      <c r="G613" t="s">
        <v>74</v>
      </c>
      <c r="H613">
        <v>15</v>
      </c>
      <c r="I613" s="4">
        <f t="shared" si="4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0"/>
        <v>41480.208333333336</v>
      </c>
      <c r="O613" s="7">
        <f t="shared" si="50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34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6"/>
        <v>139.43548387096774</v>
      </c>
      <c r="G614" t="s">
        <v>20</v>
      </c>
      <c r="H614">
        <v>192</v>
      </c>
      <c r="I614" s="4">
        <f t="shared" si="4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0"/>
        <v>40474.208333333336</v>
      </c>
      <c r="O614" s="7">
        <f t="shared" si="50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85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6"/>
        <v>174</v>
      </c>
      <c r="G615" t="s">
        <v>20</v>
      </c>
      <c r="H615">
        <v>26</v>
      </c>
      <c r="I615" s="4">
        <f t="shared" si="4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0"/>
        <v>42973.208333333328</v>
      </c>
      <c r="O615" s="7">
        <f t="shared" si="50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85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6"/>
        <v>155.49056603773585</v>
      </c>
      <c r="G616" t="s">
        <v>20</v>
      </c>
      <c r="H616">
        <v>723</v>
      </c>
      <c r="I616" s="4">
        <f t="shared" si="4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0"/>
        <v>42746.25</v>
      </c>
      <c r="O616" s="7">
        <f t="shared" si="50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68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6"/>
        <v>170.44705882352943</v>
      </c>
      <c r="G617" t="s">
        <v>20</v>
      </c>
      <c r="H617">
        <v>170</v>
      </c>
      <c r="I617" s="4">
        <f t="shared" si="4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0"/>
        <v>42489.208333333328</v>
      </c>
      <c r="O617" s="7">
        <f t="shared" si="50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85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6"/>
        <v>189.515625</v>
      </c>
      <c r="G618" t="s">
        <v>20</v>
      </c>
      <c r="H618">
        <v>238</v>
      </c>
      <c r="I618" s="4">
        <f t="shared" si="4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0"/>
        <v>41537.208333333336</v>
      </c>
      <c r="O618" s="7">
        <f t="shared" si="50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68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6"/>
        <v>249.71428571428572</v>
      </c>
      <c r="G619" t="s">
        <v>20</v>
      </c>
      <c r="H619">
        <v>55</v>
      </c>
      <c r="I619" s="4">
        <f t="shared" si="4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0"/>
        <v>41794.208333333336</v>
      </c>
      <c r="O619" s="7">
        <f t="shared" si="50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68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6"/>
        <v>48.860523665659613</v>
      </c>
      <c r="G620" t="s">
        <v>14</v>
      </c>
      <c r="H620">
        <v>1198</v>
      </c>
      <c r="I620" s="4">
        <f t="shared" si="4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0"/>
        <v>41396.208333333336</v>
      </c>
      <c r="O620" s="7">
        <f t="shared" si="50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85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6"/>
        <v>28.461970393057683</v>
      </c>
      <c r="G621" t="s">
        <v>14</v>
      </c>
      <c r="H621">
        <v>648</v>
      </c>
      <c r="I621" s="4">
        <f t="shared" si="4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0"/>
        <v>40669.208333333336</v>
      </c>
      <c r="O621" s="7">
        <f t="shared" si="50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68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6"/>
        <v>268.02325581395348</v>
      </c>
      <c r="G622" t="s">
        <v>20</v>
      </c>
      <c r="H622">
        <v>128</v>
      </c>
      <c r="I622" s="4">
        <f t="shared" si="4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0"/>
        <v>42559.208333333328</v>
      </c>
      <c r="O622" s="7">
        <f t="shared" si="50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68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6"/>
        <v>619.80078125</v>
      </c>
      <c r="G623" t="s">
        <v>20</v>
      </c>
      <c r="H623">
        <v>2144</v>
      </c>
      <c r="I623" s="4">
        <f t="shared" si="4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0"/>
        <v>42626.208333333328</v>
      </c>
      <c r="O623" s="7">
        <f t="shared" si="50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68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6"/>
        <v>3.1301587301587301</v>
      </c>
      <c r="G624" t="s">
        <v>14</v>
      </c>
      <c r="H624">
        <v>64</v>
      </c>
      <c r="I624" s="4">
        <f t="shared" si="4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0"/>
        <v>43205.208333333328</v>
      </c>
      <c r="O624" s="7">
        <f t="shared" si="50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5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6"/>
        <v>159.92152704135739</v>
      </c>
      <c r="G625" t="s">
        <v>20</v>
      </c>
      <c r="H625">
        <v>2693</v>
      </c>
      <c r="I625" s="4">
        <f t="shared" si="4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0"/>
        <v>42201.208333333328</v>
      </c>
      <c r="O625" s="7">
        <f t="shared" si="50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5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6"/>
        <v>279.39215686274508</v>
      </c>
      <c r="G626" t="s">
        <v>20</v>
      </c>
      <c r="H626">
        <v>432</v>
      </c>
      <c r="I626" s="4">
        <f t="shared" si="4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0"/>
        <v>42029.25</v>
      </c>
      <c r="O626" s="7">
        <f t="shared" si="50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102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6"/>
        <v>77.373333333333335</v>
      </c>
      <c r="G627" t="s">
        <v>14</v>
      </c>
      <c r="H627">
        <v>62</v>
      </c>
      <c r="I627" s="4">
        <f t="shared" si="4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0"/>
        <v>43857.25</v>
      </c>
      <c r="O627" s="7">
        <f t="shared" si="50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85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6"/>
        <v>206.32812500000003</v>
      </c>
      <c r="G628" t="s">
        <v>20</v>
      </c>
      <c r="H628">
        <v>189</v>
      </c>
      <c r="I628" s="4">
        <f t="shared" si="4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0"/>
        <v>40449.208333333336</v>
      </c>
      <c r="O628" s="7">
        <f t="shared" si="50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68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6"/>
        <v>694.25</v>
      </c>
      <c r="G629" t="s">
        <v>20</v>
      </c>
      <c r="H629">
        <v>154</v>
      </c>
      <c r="I629" s="4">
        <f t="shared" si="4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0"/>
        <v>40345.208333333336</v>
      </c>
      <c r="O629" s="7">
        <f t="shared" si="50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68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6"/>
        <v>151.78947368421052</v>
      </c>
      <c r="G630" t="s">
        <v>20</v>
      </c>
      <c r="H630">
        <v>96</v>
      </c>
      <c r="I630" s="4">
        <f t="shared" si="4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0"/>
        <v>40455.208333333336</v>
      </c>
      <c r="O630" s="7">
        <f t="shared" si="50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68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6"/>
        <v>64.58207217694995</v>
      </c>
      <c r="G631" t="s">
        <v>14</v>
      </c>
      <c r="H631">
        <v>750</v>
      </c>
      <c r="I631" s="4">
        <f t="shared" si="4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0"/>
        <v>42557.208333333328</v>
      </c>
      <c r="O631" s="7">
        <f t="shared" si="50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5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6"/>
        <v>62.873684210526314</v>
      </c>
      <c r="G632" t="s">
        <v>74</v>
      </c>
      <c r="H632">
        <v>87</v>
      </c>
      <c r="I632" s="4">
        <f t="shared" si="4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0"/>
        <v>43586.208333333328</v>
      </c>
      <c r="O632" s="7">
        <f t="shared" si="50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68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6"/>
        <v>310.39864864864865</v>
      </c>
      <c r="G633" t="s">
        <v>20</v>
      </c>
      <c r="H633">
        <v>3063</v>
      </c>
      <c r="I633" s="4">
        <f t="shared" si="4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0"/>
        <v>43550.208333333328</v>
      </c>
      <c r="O633" s="7">
        <f t="shared" si="50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5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6"/>
        <v>42.859916782246884</v>
      </c>
      <c r="G634" t="s">
        <v>47</v>
      </c>
      <c r="H634">
        <v>278</v>
      </c>
      <c r="I634" s="4">
        <f t="shared" si="4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0"/>
        <v>41945.208333333336</v>
      </c>
      <c r="O634" s="7">
        <f t="shared" si="50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85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6"/>
        <v>83.119402985074629</v>
      </c>
      <c r="G635" t="s">
        <v>14</v>
      </c>
      <c r="H635">
        <v>105</v>
      </c>
      <c r="I635" s="4">
        <f t="shared" si="4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0"/>
        <v>42315.25</v>
      </c>
      <c r="O635" s="7">
        <f t="shared" si="50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5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6"/>
        <v>78.531302876480552</v>
      </c>
      <c r="G636" t="s">
        <v>74</v>
      </c>
      <c r="H636">
        <v>1658</v>
      </c>
      <c r="I636" s="4">
        <f t="shared" si="4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0"/>
        <v>42819.208333333328</v>
      </c>
      <c r="O636" s="7">
        <f t="shared" si="50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5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6"/>
        <v>114.09352517985612</v>
      </c>
      <c r="G637" t="s">
        <v>20</v>
      </c>
      <c r="H637">
        <v>2266</v>
      </c>
      <c r="I637" s="4">
        <f t="shared" si="4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0"/>
        <v>41314.25</v>
      </c>
      <c r="O637" s="7">
        <f t="shared" si="50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68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6"/>
        <v>64.537683358624179</v>
      </c>
      <c r="G638" t="s">
        <v>14</v>
      </c>
      <c r="H638">
        <v>2604</v>
      </c>
      <c r="I638" s="4">
        <f t="shared" si="4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0"/>
        <v>40926.25</v>
      </c>
      <c r="O638" s="7">
        <f t="shared" si="50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68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6"/>
        <v>79.411764705882348</v>
      </c>
      <c r="G639" t="s">
        <v>14</v>
      </c>
      <c r="H639">
        <v>65</v>
      </c>
      <c r="I639" s="4">
        <f t="shared" si="4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0"/>
        <v>42688.25</v>
      </c>
      <c r="O639" s="7">
        <f t="shared" si="50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5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6"/>
        <v>11.419117647058824</v>
      </c>
      <c r="G640" t="s">
        <v>14</v>
      </c>
      <c r="H640">
        <v>94</v>
      </c>
      <c r="I640" s="4">
        <f t="shared" si="4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0"/>
        <v>40386.208333333336</v>
      </c>
      <c r="O640" s="7">
        <f t="shared" si="50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5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6"/>
        <v>56.186046511627907</v>
      </c>
      <c r="G641" t="s">
        <v>47</v>
      </c>
      <c r="H641">
        <v>45</v>
      </c>
      <c r="I641" s="4">
        <f t="shared" si="4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0"/>
        <v>43309.208333333328</v>
      </c>
      <c r="O641" s="7">
        <f t="shared" si="50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85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6"/>
        <v>16.501669449081803</v>
      </c>
      <c r="G642" t="s">
        <v>14</v>
      </c>
      <c r="H642">
        <v>257</v>
      </c>
      <c r="I642" s="4">
        <f t="shared" si="4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0"/>
        <v>42387.25</v>
      </c>
      <c r="O642" s="7">
        <f t="shared" si="50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102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1">E643/D643*100</f>
        <v>119.96808510638297</v>
      </c>
      <c r="G643" t="s">
        <v>20</v>
      </c>
      <c r="H643">
        <v>194</v>
      </c>
      <c r="I643" s="4">
        <f t="shared" ref="I643:I706" si="52">IF(F643=0,0,(E643/H643))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50"/>
        <v>42786.25</v>
      </c>
      <c r="O643" s="7">
        <f t="shared" si="50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LEFT(R643,SEARCH("/",R643,1)-1)</f>
        <v>theater</v>
      </c>
      <c r="T643" t="str">
        <f t="shared" ref="T643:T706" si="54">RIGHT(R643,LEN(R643)-SEARCH("/",R643))</f>
        <v>plays</v>
      </c>
    </row>
    <row r="644" spans="1:20" ht="68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1"/>
        <v>145.45652173913044</v>
      </c>
      <c r="G644" t="s">
        <v>20</v>
      </c>
      <c r="H644">
        <v>129</v>
      </c>
      <c r="I644" s="4">
        <f t="shared" si="5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ref="N644:O707" si="55">(((L644/60)/60)/24)+DATE(1970,1,1)</f>
        <v>43451.25</v>
      </c>
      <c r="O644" s="7">
        <f t="shared" si="55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68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1"/>
        <v>221.38255033557047</v>
      </c>
      <c r="G645" t="s">
        <v>20</v>
      </c>
      <c r="H645">
        <v>375</v>
      </c>
      <c r="I645" s="4">
        <f t="shared" si="5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55"/>
        <v>42795.25</v>
      </c>
      <c r="O645" s="7">
        <f t="shared" si="55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5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1"/>
        <v>48.396694214876035</v>
      </c>
      <c r="G646" t="s">
        <v>14</v>
      </c>
      <c r="H646">
        <v>2928</v>
      </c>
      <c r="I646" s="4">
        <f t="shared" si="52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55"/>
        <v>43452.25</v>
      </c>
      <c r="O646" s="7">
        <f t="shared" si="55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68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1"/>
        <v>92.911504424778755</v>
      </c>
      <c r="G647" t="s">
        <v>14</v>
      </c>
      <c r="H647">
        <v>4697</v>
      </c>
      <c r="I647" s="4">
        <f t="shared" si="5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55"/>
        <v>43369.208333333328</v>
      </c>
      <c r="O647" s="7">
        <f t="shared" si="55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68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1"/>
        <v>88.599797365754824</v>
      </c>
      <c r="G648" t="s">
        <v>14</v>
      </c>
      <c r="H648">
        <v>2915</v>
      </c>
      <c r="I648" s="4">
        <f t="shared" si="5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55"/>
        <v>41346.208333333336</v>
      </c>
      <c r="O648" s="7">
        <f t="shared" si="55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68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1"/>
        <v>41.4</v>
      </c>
      <c r="G649" t="s">
        <v>14</v>
      </c>
      <c r="H649">
        <v>18</v>
      </c>
      <c r="I649" s="4">
        <f t="shared" si="52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55"/>
        <v>43199.208333333328</v>
      </c>
      <c r="O649" s="7">
        <f t="shared" si="55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68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1"/>
        <v>63.056795131845846</v>
      </c>
      <c r="G650" t="s">
        <v>74</v>
      </c>
      <c r="H650">
        <v>723</v>
      </c>
      <c r="I650" s="4">
        <f t="shared" si="5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55"/>
        <v>42922.208333333328</v>
      </c>
      <c r="O650" s="7">
        <f t="shared" si="55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5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1"/>
        <v>48.482333607230892</v>
      </c>
      <c r="G651" t="s">
        <v>14</v>
      </c>
      <c r="H651">
        <v>602</v>
      </c>
      <c r="I651" s="4">
        <f t="shared" si="5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55"/>
        <v>40471.208333333336</v>
      </c>
      <c r="O651" s="7">
        <f t="shared" si="55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5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 s="4">
        <f t="shared" si="52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55"/>
        <v>41828.208333333336</v>
      </c>
      <c r="O652" s="7">
        <f t="shared" si="55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5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1"/>
        <v>88.47941026944585</v>
      </c>
      <c r="G653" t="s">
        <v>14</v>
      </c>
      <c r="H653">
        <v>3868</v>
      </c>
      <c r="I653" s="4">
        <f t="shared" si="5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55"/>
        <v>41692.25</v>
      </c>
      <c r="O653" s="7">
        <f t="shared" si="55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68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1"/>
        <v>126.84</v>
      </c>
      <c r="G654" t="s">
        <v>20</v>
      </c>
      <c r="H654">
        <v>409</v>
      </c>
      <c r="I654" s="4">
        <f t="shared" si="5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55"/>
        <v>42587.208333333328</v>
      </c>
      <c r="O654" s="7">
        <f t="shared" si="55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68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1"/>
        <v>2338.833333333333</v>
      </c>
      <c r="G655" t="s">
        <v>20</v>
      </c>
      <c r="H655">
        <v>234</v>
      </c>
      <c r="I655" s="4">
        <f t="shared" si="5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55"/>
        <v>42468.208333333328</v>
      </c>
      <c r="O655" s="7">
        <f t="shared" si="55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68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1"/>
        <v>508.38857142857148</v>
      </c>
      <c r="G656" t="s">
        <v>20</v>
      </c>
      <c r="H656">
        <v>3016</v>
      </c>
      <c r="I656" s="4">
        <f t="shared" si="5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55"/>
        <v>42240.208333333328</v>
      </c>
      <c r="O656" s="7">
        <f t="shared" si="55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68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1"/>
        <v>191.47826086956522</v>
      </c>
      <c r="G657" t="s">
        <v>20</v>
      </c>
      <c r="H657">
        <v>264</v>
      </c>
      <c r="I657" s="4">
        <f t="shared" si="5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55"/>
        <v>42796.25</v>
      </c>
      <c r="O657" s="7">
        <f t="shared" si="55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102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1"/>
        <v>42.127533783783782</v>
      </c>
      <c r="G658" t="s">
        <v>14</v>
      </c>
      <c r="H658">
        <v>504</v>
      </c>
      <c r="I658" s="4">
        <f t="shared" si="5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55"/>
        <v>43097.25</v>
      </c>
      <c r="O658" s="7">
        <f t="shared" si="55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5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1"/>
        <v>8.24</v>
      </c>
      <c r="G659" t="s">
        <v>14</v>
      </c>
      <c r="H659">
        <v>14</v>
      </c>
      <c r="I659" s="4">
        <f t="shared" si="5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55"/>
        <v>43096.25</v>
      </c>
      <c r="O659" s="7">
        <f t="shared" si="55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85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1"/>
        <v>60.064638783269963</v>
      </c>
      <c r="G660" t="s">
        <v>74</v>
      </c>
      <c r="H660">
        <v>390</v>
      </c>
      <c r="I660" s="4">
        <f t="shared" si="5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55"/>
        <v>42246.208333333328</v>
      </c>
      <c r="O660" s="7">
        <f t="shared" si="55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5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1"/>
        <v>47.232808616404313</v>
      </c>
      <c r="G661" t="s">
        <v>14</v>
      </c>
      <c r="H661">
        <v>750</v>
      </c>
      <c r="I661" s="4">
        <f t="shared" si="5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55"/>
        <v>40570.25</v>
      </c>
      <c r="O661" s="7">
        <f t="shared" si="55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85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1"/>
        <v>81.736263736263737</v>
      </c>
      <c r="G662" t="s">
        <v>14</v>
      </c>
      <c r="H662">
        <v>77</v>
      </c>
      <c r="I662" s="4">
        <f t="shared" si="5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55"/>
        <v>42237.208333333328</v>
      </c>
      <c r="O662" s="7">
        <f t="shared" si="55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5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1"/>
        <v>54.187265917603</v>
      </c>
      <c r="G663" t="s">
        <v>14</v>
      </c>
      <c r="H663">
        <v>752</v>
      </c>
      <c r="I663" s="4">
        <f t="shared" si="5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55"/>
        <v>40996.208333333336</v>
      </c>
      <c r="O663" s="7">
        <f t="shared" si="55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5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1"/>
        <v>97.868131868131869</v>
      </c>
      <c r="G664" t="s">
        <v>14</v>
      </c>
      <c r="H664">
        <v>131</v>
      </c>
      <c r="I664" s="4">
        <f t="shared" si="5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55"/>
        <v>43443.25</v>
      </c>
      <c r="O664" s="7">
        <f t="shared" si="55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5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1"/>
        <v>77.239999999999995</v>
      </c>
      <c r="G665" t="s">
        <v>14</v>
      </c>
      <c r="H665">
        <v>87</v>
      </c>
      <c r="I665" s="4">
        <f t="shared" si="5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55"/>
        <v>40458.208333333336</v>
      </c>
      <c r="O665" s="7">
        <f t="shared" si="55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5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1"/>
        <v>33.464735516372798</v>
      </c>
      <c r="G666" t="s">
        <v>14</v>
      </c>
      <c r="H666">
        <v>1063</v>
      </c>
      <c r="I666" s="4">
        <f t="shared" si="5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55"/>
        <v>40959.25</v>
      </c>
      <c r="O666" s="7">
        <f t="shared" si="55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68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1"/>
        <v>239.58823529411765</v>
      </c>
      <c r="G667" t="s">
        <v>20</v>
      </c>
      <c r="H667">
        <v>272</v>
      </c>
      <c r="I667" s="4">
        <f t="shared" si="5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55"/>
        <v>40733.208333333336</v>
      </c>
      <c r="O667" s="7">
        <f t="shared" si="55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5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1"/>
        <v>64.032258064516128</v>
      </c>
      <c r="G668" t="s">
        <v>74</v>
      </c>
      <c r="H668">
        <v>25</v>
      </c>
      <c r="I668" s="4">
        <f t="shared" si="5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55"/>
        <v>41516.208333333336</v>
      </c>
      <c r="O668" s="7">
        <f t="shared" si="55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85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1"/>
        <v>176.15942028985506</v>
      </c>
      <c r="G669" t="s">
        <v>20</v>
      </c>
      <c r="H669">
        <v>419</v>
      </c>
      <c r="I669" s="4">
        <f t="shared" si="5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55"/>
        <v>41892.208333333336</v>
      </c>
      <c r="O669" s="7">
        <f t="shared" si="55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102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1"/>
        <v>20.33818181818182</v>
      </c>
      <c r="G670" t="s">
        <v>14</v>
      </c>
      <c r="H670">
        <v>76</v>
      </c>
      <c r="I670" s="4">
        <f t="shared" si="5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55"/>
        <v>41122.208333333336</v>
      </c>
      <c r="O670" s="7">
        <f t="shared" si="55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68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1"/>
        <v>358.64754098360658</v>
      </c>
      <c r="G671" t="s">
        <v>20</v>
      </c>
      <c r="H671">
        <v>1621</v>
      </c>
      <c r="I671" s="4">
        <f t="shared" si="5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55"/>
        <v>42912.208333333328</v>
      </c>
      <c r="O671" s="7">
        <f t="shared" si="55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102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1"/>
        <v>468.85802469135803</v>
      </c>
      <c r="G672" t="s">
        <v>20</v>
      </c>
      <c r="H672">
        <v>1101</v>
      </c>
      <c r="I672" s="4">
        <f t="shared" si="5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55"/>
        <v>42425.25</v>
      </c>
      <c r="O672" s="7">
        <f t="shared" si="55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85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1"/>
        <v>122.05635245901641</v>
      </c>
      <c r="G673" t="s">
        <v>20</v>
      </c>
      <c r="H673">
        <v>1073</v>
      </c>
      <c r="I673" s="4">
        <f t="shared" si="5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55"/>
        <v>40390.208333333336</v>
      </c>
      <c r="O673" s="7">
        <f t="shared" si="55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68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1"/>
        <v>55.931783729156137</v>
      </c>
      <c r="G674" t="s">
        <v>14</v>
      </c>
      <c r="H674">
        <v>4428</v>
      </c>
      <c r="I674" s="4">
        <f t="shared" si="5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55"/>
        <v>43180.208333333328</v>
      </c>
      <c r="O674" s="7">
        <f t="shared" si="55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5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1"/>
        <v>43.660714285714285</v>
      </c>
      <c r="G675" t="s">
        <v>14</v>
      </c>
      <c r="H675">
        <v>58</v>
      </c>
      <c r="I675" s="4">
        <f t="shared" si="5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55"/>
        <v>42475.208333333328</v>
      </c>
      <c r="O675" s="7">
        <f t="shared" si="55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68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1"/>
        <v>33.53837141183363</v>
      </c>
      <c r="G676" t="s">
        <v>74</v>
      </c>
      <c r="H676">
        <v>1218</v>
      </c>
      <c r="I676" s="4">
        <f t="shared" si="5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55"/>
        <v>40774.208333333336</v>
      </c>
      <c r="O676" s="7">
        <f t="shared" si="55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68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1"/>
        <v>122.97938144329896</v>
      </c>
      <c r="G677" t="s">
        <v>20</v>
      </c>
      <c r="H677">
        <v>331</v>
      </c>
      <c r="I677" s="4">
        <f t="shared" si="5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55"/>
        <v>43719.208333333328</v>
      </c>
      <c r="O677" s="7">
        <f t="shared" si="55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85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1"/>
        <v>189.74959871589084</v>
      </c>
      <c r="G678" t="s">
        <v>20</v>
      </c>
      <c r="H678">
        <v>1170</v>
      </c>
      <c r="I678" s="4">
        <f t="shared" si="5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55"/>
        <v>41178.208333333336</v>
      </c>
      <c r="O678" s="7">
        <f t="shared" si="55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85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1"/>
        <v>83.622641509433961</v>
      </c>
      <c r="G679" t="s">
        <v>14</v>
      </c>
      <c r="H679">
        <v>111</v>
      </c>
      <c r="I679" s="4">
        <f t="shared" si="5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55"/>
        <v>42561.208333333328</v>
      </c>
      <c r="O679" s="7">
        <f t="shared" si="55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68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1"/>
        <v>17.968844221105527</v>
      </c>
      <c r="G680" t="s">
        <v>74</v>
      </c>
      <c r="H680">
        <v>215</v>
      </c>
      <c r="I680" s="4">
        <f t="shared" si="5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55"/>
        <v>43484.25</v>
      </c>
      <c r="O680" s="7">
        <f t="shared" si="55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68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1"/>
        <v>1036.5</v>
      </c>
      <c r="G681" t="s">
        <v>20</v>
      </c>
      <c r="H681">
        <v>363</v>
      </c>
      <c r="I681" s="4">
        <f t="shared" si="5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55"/>
        <v>43756.208333333328</v>
      </c>
      <c r="O681" s="7">
        <f t="shared" si="55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85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1"/>
        <v>97.405219780219781</v>
      </c>
      <c r="G682" t="s">
        <v>14</v>
      </c>
      <c r="H682">
        <v>2955</v>
      </c>
      <c r="I682" s="4">
        <f t="shared" si="5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55"/>
        <v>43813.25</v>
      </c>
      <c r="O682" s="7">
        <f t="shared" si="55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85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1"/>
        <v>86.386203150461711</v>
      </c>
      <c r="G683" t="s">
        <v>14</v>
      </c>
      <c r="H683">
        <v>1657</v>
      </c>
      <c r="I683" s="4">
        <f t="shared" si="5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55"/>
        <v>40898.25</v>
      </c>
      <c r="O683" s="7">
        <f t="shared" si="55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5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1"/>
        <v>150.16666666666666</v>
      </c>
      <c r="G684" t="s">
        <v>20</v>
      </c>
      <c r="H684">
        <v>103</v>
      </c>
      <c r="I684" s="4">
        <f t="shared" si="5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55"/>
        <v>41619.25</v>
      </c>
      <c r="O684" s="7">
        <f t="shared" si="55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5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1"/>
        <v>358.43478260869563</v>
      </c>
      <c r="G685" t="s">
        <v>20</v>
      </c>
      <c r="H685">
        <v>147</v>
      </c>
      <c r="I685" s="4">
        <f t="shared" si="5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55"/>
        <v>43359.208333333328</v>
      </c>
      <c r="O685" s="7">
        <f t="shared" si="55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5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1"/>
        <v>542.85714285714289</v>
      </c>
      <c r="G686" t="s">
        <v>20</v>
      </c>
      <c r="H686">
        <v>110</v>
      </c>
      <c r="I686" s="4">
        <f t="shared" si="5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55"/>
        <v>40358.208333333336</v>
      </c>
      <c r="O686" s="7">
        <f t="shared" si="55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85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1"/>
        <v>67.500714285714281</v>
      </c>
      <c r="G687" t="s">
        <v>14</v>
      </c>
      <c r="H687">
        <v>926</v>
      </c>
      <c r="I687" s="4">
        <f t="shared" si="5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55"/>
        <v>42239.208333333328</v>
      </c>
      <c r="O687" s="7">
        <f t="shared" si="55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5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1"/>
        <v>191.74666666666667</v>
      </c>
      <c r="G688" t="s">
        <v>20</v>
      </c>
      <c r="H688">
        <v>134</v>
      </c>
      <c r="I688" s="4">
        <f t="shared" si="5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55"/>
        <v>43186.208333333328</v>
      </c>
      <c r="O688" s="7">
        <f t="shared" si="55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5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1"/>
        <v>932</v>
      </c>
      <c r="G689" t="s">
        <v>20</v>
      </c>
      <c r="H689">
        <v>269</v>
      </c>
      <c r="I689" s="4">
        <f t="shared" si="5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55"/>
        <v>42806.25</v>
      </c>
      <c r="O689" s="7">
        <f t="shared" si="55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68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1"/>
        <v>429.27586206896552</v>
      </c>
      <c r="G690" t="s">
        <v>20</v>
      </c>
      <c r="H690">
        <v>175</v>
      </c>
      <c r="I690" s="4">
        <f t="shared" si="5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55"/>
        <v>43475.25</v>
      </c>
      <c r="O690" s="7">
        <f t="shared" si="55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5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1"/>
        <v>100.65753424657535</v>
      </c>
      <c r="G691" t="s">
        <v>20</v>
      </c>
      <c r="H691">
        <v>69</v>
      </c>
      <c r="I691" s="4">
        <f t="shared" si="5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55"/>
        <v>41576.208333333336</v>
      </c>
      <c r="O691" s="7">
        <f t="shared" si="55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68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1"/>
        <v>226.61111111111109</v>
      </c>
      <c r="G692" t="s">
        <v>20</v>
      </c>
      <c r="H692">
        <v>190</v>
      </c>
      <c r="I692" s="4">
        <f t="shared" si="5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55"/>
        <v>40874.25</v>
      </c>
      <c r="O692" s="7">
        <f t="shared" si="55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5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1"/>
        <v>142.38</v>
      </c>
      <c r="G693" t="s">
        <v>20</v>
      </c>
      <c r="H693">
        <v>237</v>
      </c>
      <c r="I693" s="4">
        <f t="shared" si="5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55"/>
        <v>41185.208333333336</v>
      </c>
      <c r="O693" s="7">
        <f t="shared" si="55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85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1"/>
        <v>90.633333333333326</v>
      </c>
      <c r="G694" t="s">
        <v>14</v>
      </c>
      <c r="H694">
        <v>77</v>
      </c>
      <c r="I694" s="4">
        <f t="shared" si="5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55"/>
        <v>43655.208333333328</v>
      </c>
      <c r="O694" s="7">
        <f t="shared" si="55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68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1"/>
        <v>63.966740576496676</v>
      </c>
      <c r="G695" t="s">
        <v>14</v>
      </c>
      <c r="H695">
        <v>1748</v>
      </c>
      <c r="I695" s="4">
        <f t="shared" si="5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55"/>
        <v>43025.208333333328</v>
      </c>
      <c r="O695" s="7">
        <f t="shared" si="55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5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1"/>
        <v>84.131868131868131</v>
      </c>
      <c r="G696" t="s">
        <v>14</v>
      </c>
      <c r="H696">
        <v>79</v>
      </c>
      <c r="I696" s="4">
        <f t="shared" si="5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55"/>
        <v>43066.25</v>
      </c>
      <c r="O696" s="7">
        <f t="shared" si="55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5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1"/>
        <v>133.93478260869566</v>
      </c>
      <c r="G697" t="s">
        <v>20</v>
      </c>
      <c r="H697">
        <v>196</v>
      </c>
      <c r="I697" s="4">
        <f t="shared" si="5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55"/>
        <v>42322.25</v>
      </c>
      <c r="O697" s="7">
        <f t="shared" si="55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5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1"/>
        <v>59.042047531992694</v>
      </c>
      <c r="G698" t="s">
        <v>14</v>
      </c>
      <c r="H698">
        <v>889</v>
      </c>
      <c r="I698" s="4">
        <f t="shared" si="5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55"/>
        <v>42114.208333333328</v>
      </c>
      <c r="O698" s="7">
        <f t="shared" si="55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85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1"/>
        <v>152.80062063615205</v>
      </c>
      <c r="G699" t="s">
        <v>20</v>
      </c>
      <c r="H699">
        <v>7295</v>
      </c>
      <c r="I699" s="4">
        <f t="shared" si="5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55"/>
        <v>43190.208333333328</v>
      </c>
      <c r="O699" s="7">
        <f t="shared" si="55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5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1"/>
        <v>446.69121140142522</v>
      </c>
      <c r="G700" t="s">
        <v>20</v>
      </c>
      <c r="H700">
        <v>2893</v>
      </c>
      <c r="I700" s="4">
        <f t="shared" si="5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55"/>
        <v>40871.25</v>
      </c>
      <c r="O700" s="7">
        <f t="shared" si="55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5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1"/>
        <v>84.391891891891888</v>
      </c>
      <c r="G701" t="s">
        <v>14</v>
      </c>
      <c r="H701">
        <v>56</v>
      </c>
      <c r="I701" s="4">
        <f t="shared" si="5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55"/>
        <v>43641.208333333328</v>
      </c>
      <c r="O701" s="7">
        <f t="shared" si="55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85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1"/>
        <v>3</v>
      </c>
      <c r="G702" t="s">
        <v>14</v>
      </c>
      <c r="H702">
        <v>1</v>
      </c>
      <c r="I702" s="4">
        <f t="shared" si="52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55"/>
        <v>40203.25</v>
      </c>
      <c r="O702" s="7">
        <f t="shared" si="55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102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1"/>
        <v>175.02692307692308</v>
      </c>
      <c r="G703" t="s">
        <v>20</v>
      </c>
      <c r="H703">
        <v>820</v>
      </c>
      <c r="I703" s="4">
        <f t="shared" si="5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55"/>
        <v>40629.208333333336</v>
      </c>
      <c r="O703" s="7">
        <f t="shared" si="55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85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1"/>
        <v>54.137931034482754</v>
      </c>
      <c r="G704" t="s">
        <v>14</v>
      </c>
      <c r="H704">
        <v>83</v>
      </c>
      <c r="I704" s="4">
        <f t="shared" si="5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55"/>
        <v>41477.208333333336</v>
      </c>
      <c r="O704" s="7">
        <f t="shared" si="55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5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1"/>
        <v>311.87381703470032</v>
      </c>
      <c r="G705" t="s">
        <v>20</v>
      </c>
      <c r="H705">
        <v>2038</v>
      </c>
      <c r="I705" s="4">
        <f t="shared" si="5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55"/>
        <v>41020.208333333336</v>
      </c>
      <c r="O705" s="7">
        <f t="shared" si="55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85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1"/>
        <v>122.78160919540231</v>
      </c>
      <c r="G706" t="s">
        <v>20</v>
      </c>
      <c r="H706">
        <v>116</v>
      </c>
      <c r="I706" s="4">
        <f t="shared" si="5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55"/>
        <v>42555.208333333328</v>
      </c>
      <c r="O706" s="7">
        <f t="shared" si="55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5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6">E707/D707*100</f>
        <v>99.026517383618156</v>
      </c>
      <c r="G707" t="s">
        <v>14</v>
      </c>
      <c r="H707">
        <v>2025</v>
      </c>
      <c r="I707" s="4">
        <f t="shared" ref="I707:I770" si="57">IF(F707=0,0,(E707/H707))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55"/>
        <v>41619.25</v>
      </c>
      <c r="O707" s="7">
        <f t="shared" si="55"/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LEFT(R707,SEARCH("/",R707,1)-1)</f>
        <v>publishing</v>
      </c>
      <c r="T707" t="str">
        <f t="shared" ref="T707:T770" si="59">RIGHT(R707,LEN(R707)-SEARCH("/",R707))</f>
        <v>nonfiction</v>
      </c>
    </row>
    <row r="708" spans="1:20" ht="85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6"/>
        <v>127.84686346863469</v>
      </c>
      <c r="G708" t="s">
        <v>20</v>
      </c>
      <c r="H708">
        <v>1345</v>
      </c>
      <c r="I708" s="4">
        <f t="shared" si="5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ref="N708:O771" si="60">(((L708/60)/60)/24)+DATE(1970,1,1)</f>
        <v>43471.25</v>
      </c>
      <c r="O708" s="7">
        <f t="shared" si="60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68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6"/>
        <v>158.61643835616439</v>
      </c>
      <c r="G709" t="s">
        <v>20</v>
      </c>
      <c r="H709">
        <v>168</v>
      </c>
      <c r="I709" s="4">
        <f t="shared" si="5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0"/>
        <v>43442.25</v>
      </c>
      <c r="O709" s="7">
        <f t="shared" si="60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5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6"/>
        <v>707.05882352941171</v>
      </c>
      <c r="G710" t="s">
        <v>20</v>
      </c>
      <c r="H710">
        <v>137</v>
      </c>
      <c r="I710" s="4">
        <f t="shared" si="5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0"/>
        <v>42877.208333333328</v>
      </c>
      <c r="O710" s="7">
        <f t="shared" si="60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5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6"/>
        <v>142.38775510204081</v>
      </c>
      <c r="G711" t="s">
        <v>20</v>
      </c>
      <c r="H711">
        <v>186</v>
      </c>
      <c r="I711" s="4">
        <f t="shared" si="5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0"/>
        <v>41018.208333333336</v>
      </c>
      <c r="O711" s="7">
        <f t="shared" si="60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85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6"/>
        <v>147.86046511627907</v>
      </c>
      <c r="G712" t="s">
        <v>20</v>
      </c>
      <c r="H712">
        <v>125</v>
      </c>
      <c r="I712" s="4">
        <f t="shared" si="5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0"/>
        <v>43295.208333333328</v>
      </c>
      <c r="O712" s="7">
        <f t="shared" si="60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85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6"/>
        <v>20.322580645161288</v>
      </c>
      <c r="G713" t="s">
        <v>14</v>
      </c>
      <c r="H713">
        <v>14</v>
      </c>
      <c r="I713" s="4">
        <f t="shared" si="5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0"/>
        <v>42393.25</v>
      </c>
      <c r="O713" s="7">
        <f t="shared" si="60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85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6"/>
        <v>1840.625</v>
      </c>
      <c r="G714" t="s">
        <v>20</v>
      </c>
      <c r="H714">
        <v>202</v>
      </c>
      <c r="I714" s="4">
        <f t="shared" si="5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0"/>
        <v>42559.208333333328</v>
      </c>
      <c r="O714" s="7">
        <f t="shared" si="60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68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6"/>
        <v>161.94202898550725</v>
      </c>
      <c r="G715" t="s">
        <v>20</v>
      </c>
      <c r="H715">
        <v>103</v>
      </c>
      <c r="I715" s="4">
        <f t="shared" si="5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0"/>
        <v>42604.208333333328</v>
      </c>
      <c r="O715" s="7">
        <f t="shared" si="60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68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6"/>
        <v>472.82077922077923</v>
      </c>
      <c r="G716" t="s">
        <v>20</v>
      </c>
      <c r="H716">
        <v>1785</v>
      </c>
      <c r="I716" s="4">
        <f t="shared" si="5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0"/>
        <v>41870.208333333336</v>
      </c>
      <c r="O716" s="7">
        <f t="shared" si="60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68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6"/>
        <v>24.466101694915253</v>
      </c>
      <c r="G717" t="s">
        <v>14</v>
      </c>
      <c r="H717">
        <v>656</v>
      </c>
      <c r="I717" s="4">
        <f t="shared" si="5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0"/>
        <v>40397.208333333336</v>
      </c>
      <c r="O717" s="7">
        <f t="shared" si="60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5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6"/>
        <v>517.65</v>
      </c>
      <c r="G718" t="s">
        <v>20</v>
      </c>
      <c r="H718">
        <v>157</v>
      </c>
      <c r="I718" s="4">
        <f t="shared" si="5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0"/>
        <v>41465.208333333336</v>
      </c>
      <c r="O718" s="7">
        <f t="shared" si="60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85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6"/>
        <v>247.64285714285714</v>
      </c>
      <c r="G719" t="s">
        <v>20</v>
      </c>
      <c r="H719">
        <v>555</v>
      </c>
      <c r="I719" s="4">
        <f t="shared" si="5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0"/>
        <v>40777.208333333336</v>
      </c>
      <c r="O719" s="7">
        <f t="shared" si="60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68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6"/>
        <v>100.20481927710843</v>
      </c>
      <c r="G720" t="s">
        <v>20</v>
      </c>
      <c r="H720">
        <v>297</v>
      </c>
      <c r="I720" s="4">
        <f t="shared" si="5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0"/>
        <v>41442.208333333336</v>
      </c>
      <c r="O720" s="7">
        <f t="shared" si="60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5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 s="4">
        <f t="shared" si="5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0"/>
        <v>41058.208333333336</v>
      </c>
      <c r="O721" s="7">
        <f t="shared" si="60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102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6"/>
        <v>37.091954022988503</v>
      </c>
      <c r="G722" t="s">
        <v>74</v>
      </c>
      <c r="H722">
        <v>38</v>
      </c>
      <c r="I722" s="4">
        <f t="shared" si="5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0"/>
        <v>43152.25</v>
      </c>
      <c r="O722" s="7">
        <f t="shared" si="60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68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6"/>
        <v>4.392394822006473</v>
      </c>
      <c r="G723" t="s">
        <v>74</v>
      </c>
      <c r="H723">
        <v>60</v>
      </c>
      <c r="I723" s="4">
        <f t="shared" si="5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0"/>
        <v>43194.208333333328</v>
      </c>
      <c r="O723" s="7">
        <f t="shared" si="60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5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6"/>
        <v>156.50721649484535</v>
      </c>
      <c r="G724" t="s">
        <v>20</v>
      </c>
      <c r="H724">
        <v>3036</v>
      </c>
      <c r="I724" s="4">
        <f t="shared" si="5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0"/>
        <v>43045.25</v>
      </c>
      <c r="O724" s="7">
        <f t="shared" si="60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68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6"/>
        <v>270.40816326530609</v>
      </c>
      <c r="G725" t="s">
        <v>20</v>
      </c>
      <c r="H725">
        <v>144</v>
      </c>
      <c r="I725" s="4">
        <f t="shared" si="5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0"/>
        <v>42431.25</v>
      </c>
      <c r="O725" s="7">
        <f t="shared" si="60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68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6"/>
        <v>134.05952380952382</v>
      </c>
      <c r="G726" t="s">
        <v>20</v>
      </c>
      <c r="H726">
        <v>121</v>
      </c>
      <c r="I726" s="4">
        <f t="shared" si="5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0"/>
        <v>41934.208333333336</v>
      </c>
      <c r="O726" s="7">
        <f t="shared" si="60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5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6"/>
        <v>50.398033126293996</v>
      </c>
      <c r="G727" t="s">
        <v>14</v>
      </c>
      <c r="H727">
        <v>1596</v>
      </c>
      <c r="I727" s="4">
        <f t="shared" si="5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0"/>
        <v>41958.25</v>
      </c>
      <c r="O727" s="7">
        <f t="shared" si="60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85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6"/>
        <v>88.815837937384899</v>
      </c>
      <c r="G728" t="s">
        <v>74</v>
      </c>
      <c r="H728">
        <v>524</v>
      </c>
      <c r="I728" s="4">
        <f t="shared" si="5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0"/>
        <v>40476.208333333336</v>
      </c>
      <c r="O728" s="7">
        <f t="shared" si="60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68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 s="4">
        <f t="shared" si="5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0"/>
        <v>43485.25</v>
      </c>
      <c r="O729" s="7">
        <f t="shared" si="60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85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6"/>
        <v>17.5</v>
      </c>
      <c r="G730" t="s">
        <v>14</v>
      </c>
      <c r="H730">
        <v>10</v>
      </c>
      <c r="I730" s="4">
        <f t="shared" si="5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0"/>
        <v>42515.208333333328</v>
      </c>
      <c r="O730" s="7">
        <f t="shared" si="60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102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6"/>
        <v>185.66071428571428</v>
      </c>
      <c r="G731" t="s">
        <v>20</v>
      </c>
      <c r="H731">
        <v>122</v>
      </c>
      <c r="I731" s="4">
        <f t="shared" si="5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0"/>
        <v>41309.25</v>
      </c>
      <c r="O731" s="7">
        <f t="shared" si="60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68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6"/>
        <v>412.6631944444444</v>
      </c>
      <c r="G732" t="s">
        <v>20</v>
      </c>
      <c r="H732">
        <v>1071</v>
      </c>
      <c r="I732" s="4">
        <f t="shared" si="5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0"/>
        <v>42147.208333333328</v>
      </c>
      <c r="O732" s="7">
        <f t="shared" si="60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68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6"/>
        <v>90.25</v>
      </c>
      <c r="G733" t="s">
        <v>74</v>
      </c>
      <c r="H733">
        <v>219</v>
      </c>
      <c r="I733" s="4">
        <f t="shared" si="5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0"/>
        <v>42939.208333333328</v>
      </c>
      <c r="O733" s="7">
        <f t="shared" si="60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68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6"/>
        <v>91.984615384615381</v>
      </c>
      <c r="G734" t="s">
        <v>14</v>
      </c>
      <c r="H734">
        <v>1121</v>
      </c>
      <c r="I734" s="4">
        <f t="shared" si="5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0"/>
        <v>42816.208333333328</v>
      </c>
      <c r="O734" s="7">
        <f t="shared" si="60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68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6"/>
        <v>527.00632911392404</v>
      </c>
      <c r="G735" t="s">
        <v>20</v>
      </c>
      <c r="H735">
        <v>980</v>
      </c>
      <c r="I735" s="4">
        <f t="shared" si="5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0"/>
        <v>41844.208333333336</v>
      </c>
      <c r="O735" s="7">
        <f t="shared" si="60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5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6"/>
        <v>319.14285714285711</v>
      </c>
      <c r="G736" t="s">
        <v>20</v>
      </c>
      <c r="H736">
        <v>536</v>
      </c>
      <c r="I736" s="4">
        <f t="shared" si="5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0"/>
        <v>42763.25</v>
      </c>
      <c r="O736" s="7">
        <f t="shared" si="60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68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6"/>
        <v>354.18867924528303</v>
      </c>
      <c r="G737" t="s">
        <v>20</v>
      </c>
      <c r="H737">
        <v>1991</v>
      </c>
      <c r="I737" s="4">
        <f t="shared" si="5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0"/>
        <v>42459.208333333328</v>
      </c>
      <c r="O737" s="7">
        <f t="shared" si="60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68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6"/>
        <v>32.896103896103895</v>
      </c>
      <c r="G738" t="s">
        <v>74</v>
      </c>
      <c r="H738">
        <v>29</v>
      </c>
      <c r="I738" s="4">
        <f t="shared" si="5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0"/>
        <v>42055.25</v>
      </c>
      <c r="O738" s="7">
        <f t="shared" si="60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102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6"/>
        <v>135.8918918918919</v>
      </c>
      <c r="G739" t="s">
        <v>20</v>
      </c>
      <c r="H739">
        <v>180</v>
      </c>
      <c r="I739" s="4">
        <f t="shared" si="5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0"/>
        <v>42685.25</v>
      </c>
      <c r="O739" s="7">
        <f t="shared" si="60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85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6"/>
        <v>2.0843373493975905</v>
      </c>
      <c r="G740" t="s">
        <v>14</v>
      </c>
      <c r="H740">
        <v>15</v>
      </c>
      <c r="I740" s="4">
        <f t="shared" si="5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0"/>
        <v>41959.25</v>
      </c>
      <c r="O740" s="7">
        <f t="shared" si="60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68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6"/>
        <v>61</v>
      </c>
      <c r="G741" t="s">
        <v>14</v>
      </c>
      <c r="H741">
        <v>191</v>
      </c>
      <c r="I741" s="4">
        <f t="shared" si="5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0"/>
        <v>41089.208333333336</v>
      </c>
      <c r="O741" s="7">
        <f t="shared" si="60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85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6"/>
        <v>30.037735849056602</v>
      </c>
      <c r="G742" t="s">
        <v>14</v>
      </c>
      <c r="H742">
        <v>16</v>
      </c>
      <c r="I742" s="4">
        <f t="shared" si="5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0"/>
        <v>42769.25</v>
      </c>
      <c r="O742" s="7">
        <f t="shared" si="60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5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6"/>
        <v>1179.1666666666665</v>
      </c>
      <c r="G743" t="s">
        <v>20</v>
      </c>
      <c r="H743">
        <v>130</v>
      </c>
      <c r="I743" s="4">
        <f t="shared" si="5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0"/>
        <v>40321.208333333336</v>
      </c>
      <c r="O743" s="7">
        <f t="shared" si="60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68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6"/>
        <v>1126.0833333333335</v>
      </c>
      <c r="G744" t="s">
        <v>20</v>
      </c>
      <c r="H744">
        <v>122</v>
      </c>
      <c r="I744" s="4">
        <f t="shared" si="5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0"/>
        <v>40197.25</v>
      </c>
      <c r="O744" s="7">
        <f t="shared" si="60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85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6"/>
        <v>12.923076923076923</v>
      </c>
      <c r="G745" t="s">
        <v>14</v>
      </c>
      <c r="H745">
        <v>17</v>
      </c>
      <c r="I745" s="4">
        <f t="shared" si="5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0"/>
        <v>42298.208333333328</v>
      </c>
      <c r="O745" s="7">
        <f t="shared" si="60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5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6"/>
        <v>712</v>
      </c>
      <c r="G746" t="s">
        <v>20</v>
      </c>
      <c r="H746">
        <v>140</v>
      </c>
      <c r="I746" s="4">
        <f t="shared" si="5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0"/>
        <v>43322.208333333328</v>
      </c>
      <c r="O746" s="7">
        <f t="shared" si="60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85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6"/>
        <v>30.304347826086957</v>
      </c>
      <c r="G747" t="s">
        <v>14</v>
      </c>
      <c r="H747">
        <v>34</v>
      </c>
      <c r="I747" s="4">
        <f t="shared" si="5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0"/>
        <v>40328.208333333336</v>
      </c>
      <c r="O747" s="7">
        <f t="shared" si="60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68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6"/>
        <v>212.50896057347671</v>
      </c>
      <c r="G748" t="s">
        <v>20</v>
      </c>
      <c r="H748">
        <v>3388</v>
      </c>
      <c r="I748" s="4">
        <f t="shared" si="5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0"/>
        <v>40825.208333333336</v>
      </c>
      <c r="O748" s="7">
        <f t="shared" si="60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68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6"/>
        <v>228.85714285714286</v>
      </c>
      <c r="G749" t="s">
        <v>20</v>
      </c>
      <c r="H749">
        <v>280</v>
      </c>
      <c r="I749" s="4">
        <f t="shared" si="5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0"/>
        <v>40423.208333333336</v>
      </c>
      <c r="O749" s="7">
        <f t="shared" si="60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68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6"/>
        <v>34.959979476654695</v>
      </c>
      <c r="G750" t="s">
        <v>74</v>
      </c>
      <c r="H750">
        <v>614</v>
      </c>
      <c r="I750" s="4">
        <f t="shared" si="5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0"/>
        <v>40238.25</v>
      </c>
      <c r="O750" s="7">
        <f t="shared" si="60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68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6"/>
        <v>157.29069767441862</v>
      </c>
      <c r="G751" t="s">
        <v>20</v>
      </c>
      <c r="H751">
        <v>366</v>
      </c>
      <c r="I751" s="4">
        <f t="shared" si="5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0"/>
        <v>41920.208333333336</v>
      </c>
      <c r="O751" s="7">
        <f t="shared" si="60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68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6"/>
        <v>1</v>
      </c>
      <c r="G752" t="s">
        <v>14</v>
      </c>
      <c r="H752">
        <v>1</v>
      </c>
      <c r="I752" s="4">
        <f t="shared" si="5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0"/>
        <v>40360.208333333336</v>
      </c>
      <c r="O752" s="7">
        <f t="shared" si="60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68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6"/>
        <v>232.30555555555554</v>
      </c>
      <c r="G753" t="s">
        <v>20</v>
      </c>
      <c r="H753">
        <v>270</v>
      </c>
      <c r="I753" s="4">
        <f t="shared" si="5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0"/>
        <v>42446.208333333328</v>
      </c>
      <c r="O753" s="7">
        <f t="shared" si="60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5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6"/>
        <v>92.448275862068968</v>
      </c>
      <c r="G754" t="s">
        <v>74</v>
      </c>
      <c r="H754">
        <v>114</v>
      </c>
      <c r="I754" s="4">
        <f t="shared" si="5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0"/>
        <v>40395.208333333336</v>
      </c>
      <c r="O754" s="7">
        <f t="shared" si="60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68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6"/>
        <v>256.70212765957444</v>
      </c>
      <c r="G755" t="s">
        <v>20</v>
      </c>
      <c r="H755">
        <v>137</v>
      </c>
      <c r="I755" s="4">
        <f t="shared" si="5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0"/>
        <v>40321.208333333336</v>
      </c>
      <c r="O755" s="7">
        <f t="shared" si="60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5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6"/>
        <v>168.47017045454547</v>
      </c>
      <c r="G756" t="s">
        <v>20</v>
      </c>
      <c r="H756">
        <v>3205</v>
      </c>
      <c r="I756" s="4">
        <f t="shared" si="5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0"/>
        <v>41210.208333333336</v>
      </c>
      <c r="O756" s="7">
        <f t="shared" si="60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68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6"/>
        <v>166.57777777777778</v>
      </c>
      <c r="G757" t="s">
        <v>20</v>
      </c>
      <c r="H757">
        <v>288</v>
      </c>
      <c r="I757" s="4">
        <f t="shared" si="5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0"/>
        <v>43096.25</v>
      </c>
      <c r="O757" s="7">
        <f t="shared" si="60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68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6"/>
        <v>772.07692307692309</v>
      </c>
      <c r="G758" t="s">
        <v>20</v>
      </c>
      <c r="H758">
        <v>148</v>
      </c>
      <c r="I758" s="4">
        <f t="shared" si="5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0"/>
        <v>42024.25</v>
      </c>
      <c r="O758" s="7">
        <f t="shared" si="60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68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6"/>
        <v>406.85714285714283</v>
      </c>
      <c r="G759" t="s">
        <v>20</v>
      </c>
      <c r="H759">
        <v>114</v>
      </c>
      <c r="I759" s="4">
        <f t="shared" si="5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0"/>
        <v>40675.208333333336</v>
      </c>
      <c r="O759" s="7">
        <f t="shared" si="60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5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6"/>
        <v>564.20608108108115</v>
      </c>
      <c r="G760" t="s">
        <v>20</v>
      </c>
      <c r="H760">
        <v>1518</v>
      </c>
      <c r="I760" s="4">
        <f t="shared" si="5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0"/>
        <v>41936.208333333336</v>
      </c>
      <c r="O760" s="7">
        <f t="shared" si="60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68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6"/>
        <v>68.426865671641792</v>
      </c>
      <c r="G761" t="s">
        <v>14</v>
      </c>
      <c r="H761">
        <v>1274</v>
      </c>
      <c r="I761" s="4">
        <f t="shared" si="5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0"/>
        <v>43136.25</v>
      </c>
      <c r="O761" s="7">
        <f t="shared" si="60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5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6"/>
        <v>34.351966873706004</v>
      </c>
      <c r="G762" t="s">
        <v>14</v>
      </c>
      <c r="H762">
        <v>210</v>
      </c>
      <c r="I762" s="4">
        <f t="shared" si="5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0"/>
        <v>43678.208333333328</v>
      </c>
      <c r="O762" s="7">
        <f t="shared" si="60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68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6"/>
        <v>655.4545454545455</v>
      </c>
      <c r="G763" t="s">
        <v>20</v>
      </c>
      <c r="H763">
        <v>166</v>
      </c>
      <c r="I763" s="4">
        <f t="shared" si="5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0"/>
        <v>42938.208333333328</v>
      </c>
      <c r="O763" s="7">
        <f t="shared" si="60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68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6"/>
        <v>177.25714285714284</v>
      </c>
      <c r="G764" t="s">
        <v>20</v>
      </c>
      <c r="H764">
        <v>100</v>
      </c>
      <c r="I764" s="4">
        <f t="shared" si="5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0"/>
        <v>41241.25</v>
      </c>
      <c r="O764" s="7">
        <f t="shared" si="60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68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6"/>
        <v>113.17857142857144</v>
      </c>
      <c r="G765" t="s">
        <v>20</v>
      </c>
      <c r="H765">
        <v>235</v>
      </c>
      <c r="I765" s="4">
        <f t="shared" si="5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0"/>
        <v>41037.208333333336</v>
      </c>
      <c r="O765" s="7">
        <f t="shared" si="60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85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6"/>
        <v>728.18181818181824</v>
      </c>
      <c r="G766" t="s">
        <v>20</v>
      </c>
      <c r="H766">
        <v>148</v>
      </c>
      <c r="I766" s="4">
        <f t="shared" si="5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0"/>
        <v>40676.208333333336</v>
      </c>
      <c r="O766" s="7">
        <f t="shared" si="60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5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6"/>
        <v>208.33333333333334</v>
      </c>
      <c r="G767" t="s">
        <v>20</v>
      </c>
      <c r="H767">
        <v>198</v>
      </c>
      <c r="I767" s="4">
        <f t="shared" si="5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0"/>
        <v>42840.208333333328</v>
      </c>
      <c r="O767" s="7">
        <f t="shared" si="60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85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6"/>
        <v>31.171232876712331</v>
      </c>
      <c r="G768" t="s">
        <v>14</v>
      </c>
      <c r="H768">
        <v>248</v>
      </c>
      <c r="I768" s="4">
        <f t="shared" si="5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0"/>
        <v>43362.208333333328</v>
      </c>
      <c r="O768" s="7">
        <f t="shared" si="60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68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6"/>
        <v>56.967078189300416</v>
      </c>
      <c r="G769" t="s">
        <v>14</v>
      </c>
      <c r="H769">
        <v>513</v>
      </c>
      <c r="I769" s="4">
        <f t="shared" si="5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0"/>
        <v>42283.208333333328</v>
      </c>
      <c r="O769" s="7">
        <f t="shared" si="60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68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6"/>
        <v>231</v>
      </c>
      <c r="G770" t="s">
        <v>20</v>
      </c>
      <c r="H770">
        <v>150</v>
      </c>
      <c r="I770" s="4">
        <f t="shared" si="5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0"/>
        <v>41619.25</v>
      </c>
      <c r="O770" s="7">
        <f t="shared" si="60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5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1">E771/D771*100</f>
        <v>86.867834394904463</v>
      </c>
      <c r="G771" t="s">
        <v>14</v>
      </c>
      <c r="H771">
        <v>3410</v>
      </c>
      <c r="I771" s="4">
        <f t="shared" ref="I771:I834" si="62">IF(F771=0,0,(E771/H771))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60"/>
        <v>41501.208333333336</v>
      </c>
      <c r="O771" s="7">
        <f t="shared" si="60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LEFT(R771,SEARCH("/",R771,1)-1)</f>
        <v>games</v>
      </c>
      <c r="T771" t="str">
        <f t="shared" ref="T771:T834" si="64">RIGHT(R771,LEN(R771)-SEARCH("/",R771))</f>
        <v>video games</v>
      </c>
    </row>
    <row r="772" spans="1:20" ht="85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1"/>
        <v>270.74418604651163</v>
      </c>
      <c r="G772" t="s">
        <v>20</v>
      </c>
      <c r="H772">
        <v>216</v>
      </c>
      <c r="I772" s="4">
        <f t="shared" si="6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ref="N772:O835" si="65">(((L772/60)/60)/24)+DATE(1970,1,1)</f>
        <v>41743.208333333336</v>
      </c>
      <c r="O772" s="7">
        <f t="shared" si="65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85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1"/>
        <v>49.446428571428569</v>
      </c>
      <c r="G773" t="s">
        <v>74</v>
      </c>
      <c r="H773">
        <v>26</v>
      </c>
      <c r="I773" s="4">
        <f t="shared" si="62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65"/>
        <v>43491.25</v>
      </c>
      <c r="O773" s="7">
        <f t="shared" si="65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85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1"/>
        <v>113.3596256684492</v>
      </c>
      <c r="G774" t="s">
        <v>20</v>
      </c>
      <c r="H774">
        <v>5139</v>
      </c>
      <c r="I774" s="4">
        <f t="shared" si="6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65"/>
        <v>43505.25</v>
      </c>
      <c r="O774" s="7">
        <f t="shared" si="65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68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1"/>
        <v>190.55555555555554</v>
      </c>
      <c r="G775" t="s">
        <v>20</v>
      </c>
      <c r="H775">
        <v>2353</v>
      </c>
      <c r="I775" s="4">
        <f t="shared" si="6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65"/>
        <v>42838.208333333328</v>
      </c>
      <c r="O775" s="7">
        <f t="shared" si="65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5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1"/>
        <v>135.5</v>
      </c>
      <c r="G776" t="s">
        <v>20</v>
      </c>
      <c r="H776">
        <v>78</v>
      </c>
      <c r="I776" s="4">
        <f t="shared" si="6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65"/>
        <v>42513.208333333328</v>
      </c>
      <c r="O776" s="7">
        <f t="shared" si="65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68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1"/>
        <v>10.297872340425531</v>
      </c>
      <c r="G777" t="s">
        <v>14</v>
      </c>
      <c r="H777">
        <v>10</v>
      </c>
      <c r="I777" s="4">
        <f t="shared" si="62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65"/>
        <v>41949.25</v>
      </c>
      <c r="O777" s="7">
        <f t="shared" si="65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68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1"/>
        <v>65.544223826714799</v>
      </c>
      <c r="G778" t="s">
        <v>14</v>
      </c>
      <c r="H778">
        <v>2201</v>
      </c>
      <c r="I778" s="4">
        <f t="shared" si="6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65"/>
        <v>43650.208333333328</v>
      </c>
      <c r="O778" s="7">
        <f t="shared" si="65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68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1"/>
        <v>49.026652452025587</v>
      </c>
      <c r="G779" t="s">
        <v>14</v>
      </c>
      <c r="H779">
        <v>676</v>
      </c>
      <c r="I779" s="4">
        <f t="shared" si="6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65"/>
        <v>40809.208333333336</v>
      </c>
      <c r="O779" s="7">
        <f t="shared" si="65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68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1"/>
        <v>787.92307692307691</v>
      </c>
      <c r="G780" t="s">
        <v>20</v>
      </c>
      <c r="H780">
        <v>174</v>
      </c>
      <c r="I780" s="4">
        <f t="shared" si="6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65"/>
        <v>40768.208333333336</v>
      </c>
      <c r="O780" s="7">
        <f t="shared" si="65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5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1"/>
        <v>80.306347746090154</v>
      </c>
      <c r="G781" t="s">
        <v>14</v>
      </c>
      <c r="H781">
        <v>831</v>
      </c>
      <c r="I781" s="4">
        <f t="shared" si="6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65"/>
        <v>42230.208333333328</v>
      </c>
      <c r="O781" s="7">
        <f t="shared" si="65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85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1"/>
        <v>106.29411764705883</v>
      </c>
      <c r="G782" t="s">
        <v>20</v>
      </c>
      <c r="H782">
        <v>164</v>
      </c>
      <c r="I782" s="4">
        <f t="shared" si="6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65"/>
        <v>42573.208333333328</v>
      </c>
      <c r="O782" s="7">
        <f t="shared" si="65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68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1"/>
        <v>50.735632183908038</v>
      </c>
      <c r="G783" t="s">
        <v>74</v>
      </c>
      <c r="H783">
        <v>56</v>
      </c>
      <c r="I783" s="4">
        <f t="shared" si="6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65"/>
        <v>40482.208333333336</v>
      </c>
      <c r="O783" s="7">
        <f t="shared" si="65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5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1"/>
        <v>215.31372549019611</v>
      </c>
      <c r="G784" t="s">
        <v>20</v>
      </c>
      <c r="H784">
        <v>161</v>
      </c>
      <c r="I784" s="4">
        <f t="shared" si="6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65"/>
        <v>40603.25</v>
      </c>
      <c r="O784" s="7">
        <f t="shared" si="65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5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1"/>
        <v>141.22972972972974</v>
      </c>
      <c r="G785" t="s">
        <v>20</v>
      </c>
      <c r="H785">
        <v>138</v>
      </c>
      <c r="I785" s="4">
        <f t="shared" si="6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65"/>
        <v>41625.25</v>
      </c>
      <c r="O785" s="7">
        <f t="shared" si="65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68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1"/>
        <v>115.33745781777279</v>
      </c>
      <c r="G786" t="s">
        <v>20</v>
      </c>
      <c r="H786">
        <v>3308</v>
      </c>
      <c r="I786" s="4">
        <f t="shared" si="6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65"/>
        <v>42435.25</v>
      </c>
      <c r="O786" s="7">
        <f t="shared" si="65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102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1"/>
        <v>193.11940298507463</v>
      </c>
      <c r="G787" t="s">
        <v>20</v>
      </c>
      <c r="H787">
        <v>127</v>
      </c>
      <c r="I787" s="4">
        <f t="shared" si="6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65"/>
        <v>43582.208333333328</v>
      </c>
      <c r="O787" s="7">
        <f t="shared" si="65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85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1"/>
        <v>729.73333333333335</v>
      </c>
      <c r="G788" t="s">
        <v>20</v>
      </c>
      <c r="H788">
        <v>207</v>
      </c>
      <c r="I788" s="4">
        <f t="shared" si="6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65"/>
        <v>43186.208333333328</v>
      </c>
      <c r="O788" s="7">
        <f t="shared" si="65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68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1"/>
        <v>99.66339869281046</v>
      </c>
      <c r="G789" t="s">
        <v>14</v>
      </c>
      <c r="H789">
        <v>859</v>
      </c>
      <c r="I789" s="4">
        <f t="shared" si="6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65"/>
        <v>40684.208333333336</v>
      </c>
      <c r="O789" s="7">
        <f t="shared" si="65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68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1"/>
        <v>88.166666666666671</v>
      </c>
      <c r="G790" t="s">
        <v>47</v>
      </c>
      <c r="H790">
        <v>31</v>
      </c>
      <c r="I790" s="4">
        <f t="shared" si="6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65"/>
        <v>41202.208333333336</v>
      </c>
      <c r="O790" s="7">
        <f t="shared" si="65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68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1"/>
        <v>37.233333333333334</v>
      </c>
      <c r="G791" t="s">
        <v>14</v>
      </c>
      <c r="H791">
        <v>45</v>
      </c>
      <c r="I791" s="4">
        <f t="shared" si="6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65"/>
        <v>41786.208333333336</v>
      </c>
      <c r="O791" s="7">
        <f t="shared" si="65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68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1"/>
        <v>30.540075309306079</v>
      </c>
      <c r="G792" t="s">
        <v>74</v>
      </c>
      <c r="H792">
        <v>1113</v>
      </c>
      <c r="I792" s="4">
        <f t="shared" si="6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65"/>
        <v>40223.25</v>
      </c>
      <c r="O792" s="7">
        <f t="shared" si="65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68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1"/>
        <v>25.714285714285712</v>
      </c>
      <c r="G793" t="s">
        <v>14</v>
      </c>
      <c r="H793">
        <v>6</v>
      </c>
      <c r="I793" s="4">
        <f t="shared" si="62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65"/>
        <v>42715.25</v>
      </c>
      <c r="O793" s="7">
        <f t="shared" si="65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5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1"/>
        <v>34</v>
      </c>
      <c r="G794" t="s">
        <v>14</v>
      </c>
      <c r="H794">
        <v>7</v>
      </c>
      <c r="I794" s="4">
        <f t="shared" si="6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65"/>
        <v>41451.208333333336</v>
      </c>
      <c r="O794" s="7">
        <f t="shared" si="65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68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1"/>
        <v>1185.909090909091</v>
      </c>
      <c r="G795" t="s">
        <v>20</v>
      </c>
      <c r="H795">
        <v>181</v>
      </c>
      <c r="I795" s="4">
        <f t="shared" si="6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65"/>
        <v>41450.208333333336</v>
      </c>
      <c r="O795" s="7">
        <f t="shared" si="65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5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1"/>
        <v>125.39393939393939</v>
      </c>
      <c r="G796" t="s">
        <v>20</v>
      </c>
      <c r="H796">
        <v>110</v>
      </c>
      <c r="I796" s="4">
        <f t="shared" si="6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65"/>
        <v>43091.25</v>
      </c>
      <c r="O796" s="7">
        <f t="shared" si="65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102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1"/>
        <v>14.394366197183098</v>
      </c>
      <c r="G797" t="s">
        <v>14</v>
      </c>
      <c r="H797">
        <v>31</v>
      </c>
      <c r="I797" s="4">
        <f t="shared" si="6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65"/>
        <v>42675.208333333328</v>
      </c>
      <c r="O797" s="7">
        <f t="shared" si="65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68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1"/>
        <v>54.807692307692314</v>
      </c>
      <c r="G798" t="s">
        <v>14</v>
      </c>
      <c r="H798">
        <v>78</v>
      </c>
      <c r="I798" s="4">
        <f t="shared" si="6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65"/>
        <v>41859.208333333336</v>
      </c>
      <c r="O798" s="7">
        <f t="shared" si="65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5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1"/>
        <v>109.63157894736841</v>
      </c>
      <c r="G799" t="s">
        <v>20</v>
      </c>
      <c r="H799">
        <v>185</v>
      </c>
      <c r="I799" s="4">
        <f t="shared" si="6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65"/>
        <v>43464.25</v>
      </c>
      <c r="O799" s="7">
        <f t="shared" si="65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5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1"/>
        <v>188.47058823529412</v>
      </c>
      <c r="G800" t="s">
        <v>20</v>
      </c>
      <c r="H800">
        <v>121</v>
      </c>
      <c r="I800" s="4">
        <f t="shared" si="6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65"/>
        <v>41060.208333333336</v>
      </c>
      <c r="O800" s="7">
        <f t="shared" si="65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5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1"/>
        <v>87.008284023668637</v>
      </c>
      <c r="G801" t="s">
        <v>14</v>
      </c>
      <c r="H801">
        <v>1225</v>
      </c>
      <c r="I801" s="4">
        <f t="shared" si="6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65"/>
        <v>42399.25</v>
      </c>
      <c r="O801" s="7">
        <f t="shared" si="65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5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1"/>
        <v>1</v>
      </c>
      <c r="G802" t="s">
        <v>14</v>
      </c>
      <c r="H802">
        <v>1</v>
      </c>
      <c r="I802" s="4">
        <f t="shared" si="62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65"/>
        <v>42167.208333333328</v>
      </c>
      <c r="O802" s="7">
        <f t="shared" si="65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68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1"/>
        <v>202.9130434782609</v>
      </c>
      <c r="G803" t="s">
        <v>20</v>
      </c>
      <c r="H803">
        <v>106</v>
      </c>
      <c r="I803" s="4">
        <f t="shared" si="6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65"/>
        <v>43830.25</v>
      </c>
      <c r="O803" s="7">
        <f t="shared" si="65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85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1"/>
        <v>197.03225806451613</v>
      </c>
      <c r="G804" t="s">
        <v>20</v>
      </c>
      <c r="H804">
        <v>142</v>
      </c>
      <c r="I804" s="4">
        <f t="shared" si="6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65"/>
        <v>43650.208333333328</v>
      </c>
      <c r="O804" s="7">
        <f t="shared" si="65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85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1"/>
        <v>107</v>
      </c>
      <c r="G805" t="s">
        <v>20</v>
      </c>
      <c r="H805">
        <v>233</v>
      </c>
      <c r="I805" s="4">
        <f t="shared" si="6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65"/>
        <v>43492.25</v>
      </c>
      <c r="O805" s="7">
        <f t="shared" si="65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68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1"/>
        <v>268.73076923076923</v>
      </c>
      <c r="G806" t="s">
        <v>20</v>
      </c>
      <c r="H806">
        <v>218</v>
      </c>
      <c r="I806" s="4">
        <f t="shared" si="6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65"/>
        <v>43102.25</v>
      </c>
      <c r="O806" s="7">
        <f t="shared" si="65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68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1"/>
        <v>50.845360824742272</v>
      </c>
      <c r="G807" t="s">
        <v>14</v>
      </c>
      <c r="H807">
        <v>67</v>
      </c>
      <c r="I807" s="4">
        <f t="shared" si="6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65"/>
        <v>41958.25</v>
      </c>
      <c r="O807" s="7">
        <f t="shared" si="65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34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1"/>
        <v>1180.2857142857142</v>
      </c>
      <c r="G808" t="s">
        <v>20</v>
      </c>
      <c r="H808">
        <v>76</v>
      </c>
      <c r="I808" s="4">
        <f t="shared" si="6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65"/>
        <v>40973.25</v>
      </c>
      <c r="O808" s="7">
        <f t="shared" si="65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5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1"/>
        <v>264</v>
      </c>
      <c r="G809" t="s">
        <v>20</v>
      </c>
      <c r="H809">
        <v>43</v>
      </c>
      <c r="I809" s="4">
        <f t="shared" si="6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65"/>
        <v>43753.208333333328</v>
      </c>
      <c r="O809" s="7">
        <f t="shared" si="65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5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1"/>
        <v>30.44230769230769</v>
      </c>
      <c r="G810" t="s">
        <v>14</v>
      </c>
      <c r="H810">
        <v>19</v>
      </c>
      <c r="I810" s="4">
        <f t="shared" si="6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65"/>
        <v>42507.208333333328</v>
      </c>
      <c r="O810" s="7">
        <f t="shared" si="65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5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1"/>
        <v>62.880681818181813</v>
      </c>
      <c r="G811" t="s">
        <v>14</v>
      </c>
      <c r="H811">
        <v>2108</v>
      </c>
      <c r="I811" s="4">
        <f t="shared" si="62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65"/>
        <v>41135.208333333336</v>
      </c>
      <c r="O811" s="7">
        <f t="shared" si="65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85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1"/>
        <v>193.125</v>
      </c>
      <c r="G812" t="s">
        <v>20</v>
      </c>
      <c r="H812">
        <v>221</v>
      </c>
      <c r="I812" s="4">
        <f t="shared" si="6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65"/>
        <v>43067.25</v>
      </c>
      <c r="O812" s="7">
        <f t="shared" si="65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68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1"/>
        <v>77.102702702702715</v>
      </c>
      <c r="G813" t="s">
        <v>14</v>
      </c>
      <c r="H813">
        <v>679</v>
      </c>
      <c r="I813" s="4">
        <f t="shared" si="6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65"/>
        <v>42378.25</v>
      </c>
      <c r="O813" s="7">
        <f t="shared" si="65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68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1"/>
        <v>225.52763819095478</v>
      </c>
      <c r="G814" t="s">
        <v>20</v>
      </c>
      <c r="H814">
        <v>2805</v>
      </c>
      <c r="I814" s="4">
        <f t="shared" si="62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65"/>
        <v>43206.208333333328</v>
      </c>
      <c r="O814" s="7">
        <f t="shared" si="65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5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1"/>
        <v>239.40625</v>
      </c>
      <c r="G815" t="s">
        <v>20</v>
      </c>
      <c r="H815">
        <v>68</v>
      </c>
      <c r="I815" s="4">
        <f t="shared" si="6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65"/>
        <v>41148.208333333336</v>
      </c>
      <c r="O815" s="7">
        <f t="shared" si="65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5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1"/>
        <v>92.1875</v>
      </c>
      <c r="G816" t="s">
        <v>14</v>
      </c>
      <c r="H816">
        <v>36</v>
      </c>
      <c r="I816" s="4">
        <f t="shared" si="6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65"/>
        <v>42517.208333333328</v>
      </c>
      <c r="O816" s="7">
        <f t="shared" si="65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68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1"/>
        <v>130.23333333333335</v>
      </c>
      <c r="G817" t="s">
        <v>20</v>
      </c>
      <c r="H817">
        <v>183</v>
      </c>
      <c r="I817" s="4">
        <f t="shared" si="6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65"/>
        <v>43068.25</v>
      </c>
      <c r="O817" s="7">
        <f t="shared" si="65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85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1"/>
        <v>615.21739130434787</v>
      </c>
      <c r="G818" t="s">
        <v>20</v>
      </c>
      <c r="H818">
        <v>133</v>
      </c>
      <c r="I818" s="4">
        <f t="shared" si="6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65"/>
        <v>41680.25</v>
      </c>
      <c r="O818" s="7">
        <f t="shared" si="65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68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1"/>
        <v>368.79532163742692</v>
      </c>
      <c r="G819" t="s">
        <v>20</v>
      </c>
      <c r="H819">
        <v>2489</v>
      </c>
      <c r="I819" s="4">
        <f t="shared" si="6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65"/>
        <v>43589.208333333328</v>
      </c>
      <c r="O819" s="7">
        <f t="shared" si="65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68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1"/>
        <v>1094.8571428571429</v>
      </c>
      <c r="G820" t="s">
        <v>20</v>
      </c>
      <c r="H820">
        <v>69</v>
      </c>
      <c r="I820" s="4">
        <f t="shared" si="6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65"/>
        <v>43486.25</v>
      </c>
      <c r="O820" s="7">
        <f t="shared" si="65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68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1"/>
        <v>50.662921348314605</v>
      </c>
      <c r="G821" t="s">
        <v>14</v>
      </c>
      <c r="H821">
        <v>47</v>
      </c>
      <c r="I821" s="4">
        <f t="shared" si="6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65"/>
        <v>41237.25</v>
      </c>
      <c r="O821" s="7">
        <f t="shared" si="65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5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1"/>
        <v>800.6</v>
      </c>
      <c r="G822" t="s">
        <v>20</v>
      </c>
      <c r="H822">
        <v>279</v>
      </c>
      <c r="I822" s="4">
        <f t="shared" si="6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65"/>
        <v>43310.208333333328</v>
      </c>
      <c r="O822" s="7">
        <f t="shared" si="65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68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1"/>
        <v>291.28571428571428</v>
      </c>
      <c r="G823" t="s">
        <v>20</v>
      </c>
      <c r="H823">
        <v>210</v>
      </c>
      <c r="I823" s="4">
        <f t="shared" si="6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65"/>
        <v>42794.25</v>
      </c>
      <c r="O823" s="7">
        <f t="shared" si="65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5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1"/>
        <v>349.9666666666667</v>
      </c>
      <c r="G824" t="s">
        <v>20</v>
      </c>
      <c r="H824">
        <v>2100</v>
      </c>
      <c r="I824" s="4">
        <f t="shared" si="6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65"/>
        <v>41698.25</v>
      </c>
      <c r="O824" s="7">
        <f t="shared" si="65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85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1"/>
        <v>357.07317073170731</v>
      </c>
      <c r="G825" t="s">
        <v>20</v>
      </c>
      <c r="H825">
        <v>252</v>
      </c>
      <c r="I825" s="4">
        <f t="shared" si="6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65"/>
        <v>41892.208333333336</v>
      </c>
      <c r="O825" s="7">
        <f t="shared" si="65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5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1"/>
        <v>126.48941176470588</v>
      </c>
      <c r="G826" t="s">
        <v>20</v>
      </c>
      <c r="H826">
        <v>1280</v>
      </c>
      <c r="I826" s="4">
        <f t="shared" si="6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65"/>
        <v>40348.208333333336</v>
      </c>
      <c r="O826" s="7">
        <f t="shared" si="65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85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1"/>
        <v>387.5</v>
      </c>
      <c r="G827" t="s">
        <v>20</v>
      </c>
      <c r="H827">
        <v>157</v>
      </c>
      <c r="I827" s="4">
        <f t="shared" si="6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65"/>
        <v>42941.208333333328</v>
      </c>
      <c r="O827" s="7">
        <f t="shared" si="65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85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1"/>
        <v>457.03571428571428</v>
      </c>
      <c r="G828" t="s">
        <v>20</v>
      </c>
      <c r="H828">
        <v>194</v>
      </c>
      <c r="I828" s="4">
        <f t="shared" si="6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65"/>
        <v>40525.25</v>
      </c>
      <c r="O828" s="7">
        <f t="shared" si="65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68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1"/>
        <v>266.69565217391306</v>
      </c>
      <c r="G829" t="s">
        <v>20</v>
      </c>
      <c r="H829">
        <v>82</v>
      </c>
      <c r="I829" s="4">
        <f t="shared" si="6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65"/>
        <v>40666.208333333336</v>
      </c>
      <c r="O829" s="7">
        <f t="shared" si="65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102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1"/>
        <v>69</v>
      </c>
      <c r="G830" t="s">
        <v>14</v>
      </c>
      <c r="H830">
        <v>70</v>
      </c>
      <c r="I830" s="4">
        <f t="shared" si="6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65"/>
        <v>43340.208333333328</v>
      </c>
      <c r="O830" s="7">
        <f t="shared" si="65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68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1"/>
        <v>51.34375</v>
      </c>
      <c r="G831" t="s">
        <v>14</v>
      </c>
      <c r="H831">
        <v>154</v>
      </c>
      <c r="I831" s="4">
        <f t="shared" si="6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65"/>
        <v>42164.208333333328</v>
      </c>
      <c r="O831" s="7">
        <f t="shared" si="65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102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1"/>
        <v>1.1710526315789473</v>
      </c>
      <c r="G832" t="s">
        <v>14</v>
      </c>
      <c r="H832">
        <v>22</v>
      </c>
      <c r="I832" s="4">
        <f t="shared" si="6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65"/>
        <v>43103.25</v>
      </c>
      <c r="O832" s="7">
        <f t="shared" si="65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68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1"/>
        <v>108.97734294541709</v>
      </c>
      <c r="G833" t="s">
        <v>20</v>
      </c>
      <c r="H833">
        <v>4233</v>
      </c>
      <c r="I833" s="4">
        <f t="shared" si="6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65"/>
        <v>40994.208333333336</v>
      </c>
      <c r="O833" s="7">
        <f t="shared" si="65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68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1"/>
        <v>315.17592592592592</v>
      </c>
      <c r="G834" t="s">
        <v>20</v>
      </c>
      <c r="H834">
        <v>1297</v>
      </c>
      <c r="I834" s="4">
        <f t="shared" si="6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65"/>
        <v>42299.208333333328</v>
      </c>
      <c r="O834" s="7">
        <f t="shared" si="65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68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6">E835/D835*100</f>
        <v>157.69117647058823</v>
      </c>
      <c r="G835" t="s">
        <v>20</v>
      </c>
      <c r="H835">
        <v>165</v>
      </c>
      <c r="I835" s="4">
        <f t="shared" ref="I835:I898" si="67">IF(F835=0,0,(E835/H835))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65"/>
        <v>40588.25</v>
      </c>
      <c r="O835" s="7">
        <f t="shared" si="65"/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LEFT(R835,SEARCH("/",R835,1)-1)</f>
        <v>publishing</v>
      </c>
      <c r="T835" t="str">
        <f t="shared" ref="T835:T898" si="69">RIGHT(R835,LEN(R835)-SEARCH("/",R835))</f>
        <v>translations</v>
      </c>
    </row>
    <row r="836" spans="1:20" ht="68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6"/>
        <v>153.8082191780822</v>
      </c>
      <c r="G836" t="s">
        <v>20</v>
      </c>
      <c r="H836">
        <v>119</v>
      </c>
      <c r="I836" s="4">
        <f t="shared" si="6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ref="N836:O899" si="70">(((L836/60)/60)/24)+DATE(1970,1,1)</f>
        <v>41448.208333333336</v>
      </c>
      <c r="O836" s="7">
        <f t="shared" si="70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68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6"/>
        <v>89.738979118329468</v>
      </c>
      <c r="G837" t="s">
        <v>14</v>
      </c>
      <c r="H837">
        <v>1758</v>
      </c>
      <c r="I837" s="4">
        <f t="shared" si="6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0"/>
        <v>42063.25</v>
      </c>
      <c r="O837" s="7">
        <f t="shared" si="70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5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6"/>
        <v>75.135802469135797</v>
      </c>
      <c r="G838" t="s">
        <v>14</v>
      </c>
      <c r="H838">
        <v>94</v>
      </c>
      <c r="I838" s="4">
        <f t="shared" si="6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0"/>
        <v>40214.25</v>
      </c>
      <c r="O838" s="7">
        <f t="shared" si="70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68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6"/>
        <v>852.88135593220341</v>
      </c>
      <c r="G839" t="s">
        <v>20</v>
      </c>
      <c r="H839">
        <v>1797</v>
      </c>
      <c r="I839" s="4">
        <f t="shared" si="6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0"/>
        <v>40629.208333333336</v>
      </c>
      <c r="O839" s="7">
        <f t="shared" si="70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68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6"/>
        <v>138.90625</v>
      </c>
      <c r="G840" t="s">
        <v>20</v>
      </c>
      <c r="H840">
        <v>261</v>
      </c>
      <c r="I840" s="4">
        <f t="shared" si="6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0"/>
        <v>43370.208333333328</v>
      </c>
      <c r="O840" s="7">
        <f t="shared" si="70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5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6"/>
        <v>190.18181818181819</v>
      </c>
      <c r="G841" t="s">
        <v>20</v>
      </c>
      <c r="H841">
        <v>157</v>
      </c>
      <c r="I841" s="4">
        <f t="shared" si="6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0"/>
        <v>41715.208333333336</v>
      </c>
      <c r="O841" s="7">
        <f t="shared" si="70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5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6"/>
        <v>100.24333619948409</v>
      </c>
      <c r="G842" t="s">
        <v>20</v>
      </c>
      <c r="H842">
        <v>3533</v>
      </c>
      <c r="I842" s="4">
        <f t="shared" si="6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0"/>
        <v>41836.208333333336</v>
      </c>
      <c r="O842" s="7">
        <f t="shared" si="70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68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6"/>
        <v>142.75824175824175</v>
      </c>
      <c r="G843" t="s">
        <v>20</v>
      </c>
      <c r="H843">
        <v>155</v>
      </c>
      <c r="I843" s="4">
        <f t="shared" si="6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0"/>
        <v>42419.25</v>
      </c>
      <c r="O843" s="7">
        <f t="shared" si="70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85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6"/>
        <v>563.13333333333333</v>
      </c>
      <c r="G844" t="s">
        <v>20</v>
      </c>
      <c r="H844">
        <v>132</v>
      </c>
      <c r="I844" s="4">
        <f t="shared" si="6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0"/>
        <v>43266.208333333328</v>
      </c>
      <c r="O844" s="7">
        <f t="shared" si="70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85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6"/>
        <v>30.715909090909086</v>
      </c>
      <c r="G845" t="s">
        <v>14</v>
      </c>
      <c r="H845">
        <v>33</v>
      </c>
      <c r="I845" s="4">
        <f t="shared" si="6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0"/>
        <v>43338.208333333328</v>
      </c>
      <c r="O845" s="7">
        <f t="shared" si="70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5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6"/>
        <v>99.39772727272728</v>
      </c>
      <c r="G846" t="s">
        <v>74</v>
      </c>
      <c r="H846">
        <v>94</v>
      </c>
      <c r="I846" s="4">
        <f t="shared" si="6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0"/>
        <v>40930.25</v>
      </c>
      <c r="O846" s="7">
        <f t="shared" si="70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5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6"/>
        <v>197.54935622317598</v>
      </c>
      <c r="G847" t="s">
        <v>20</v>
      </c>
      <c r="H847">
        <v>1354</v>
      </c>
      <c r="I847" s="4">
        <f t="shared" si="6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0"/>
        <v>43235.208333333328</v>
      </c>
      <c r="O847" s="7">
        <f t="shared" si="70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5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6"/>
        <v>508.5</v>
      </c>
      <c r="G848" t="s">
        <v>20</v>
      </c>
      <c r="H848">
        <v>48</v>
      </c>
      <c r="I848" s="4">
        <f t="shared" si="6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0"/>
        <v>43302.208333333328</v>
      </c>
      <c r="O848" s="7">
        <f t="shared" si="70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5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6"/>
        <v>237.74468085106383</v>
      </c>
      <c r="G849" t="s">
        <v>20</v>
      </c>
      <c r="H849">
        <v>110</v>
      </c>
      <c r="I849" s="4">
        <f t="shared" si="6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0"/>
        <v>43107.25</v>
      </c>
      <c r="O849" s="7">
        <f t="shared" si="70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68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6"/>
        <v>338.46875</v>
      </c>
      <c r="G850" t="s">
        <v>20</v>
      </c>
      <c r="H850">
        <v>172</v>
      </c>
      <c r="I850" s="4">
        <f t="shared" si="6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0"/>
        <v>40341.208333333336</v>
      </c>
      <c r="O850" s="7">
        <f t="shared" si="70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85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6"/>
        <v>133.08955223880596</v>
      </c>
      <c r="G851" t="s">
        <v>20</v>
      </c>
      <c r="H851">
        <v>307</v>
      </c>
      <c r="I851" s="4">
        <f t="shared" si="6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0"/>
        <v>40948.25</v>
      </c>
      <c r="O851" s="7">
        <f t="shared" si="70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68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6"/>
        <v>1</v>
      </c>
      <c r="G852" t="s">
        <v>14</v>
      </c>
      <c r="H852">
        <v>1</v>
      </c>
      <c r="I852" s="4">
        <f t="shared" si="67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0"/>
        <v>40866.25</v>
      </c>
      <c r="O852" s="7">
        <f t="shared" si="70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85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6"/>
        <v>207.79999999999998</v>
      </c>
      <c r="G853" t="s">
        <v>20</v>
      </c>
      <c r="H853">
        <v>160</v>
      </c>
      <c r="I853" s="4">
        <f t="shared" si="6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0"/>
        <v>41031.208333333336</v>
      </c>
      <c r="O853" s="7">
        <f t="shared" si="70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85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6"/>
        <v>51.122448979591837</v>
      </c>
      <c r="G854" t="s">
        <v>14</v>
      </c>
      <c r="H854">
        <v>31</v>
      </c>
      <c r="I854" s="4">
        <f t="shared" si="6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0"/>
        <v>40740.208333333336</v>
      </c>
      <c r="O854" s="7">
        <f t="shared" si="70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68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6"/>
        <v>652.05847953216369</v>
      </c>
      <c r="G855" t="s">
        <v>20</v>
      </c>
      <c r="H855">
        <v>1467</v>
      </c>
      <c r="I855" s="4">
        <f t="shared" si="6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0"/>
        <v>40714.208333333336</v>
      </c>
      <c r="O855" s="7">
        <f t="shared" si="70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85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6"/>
        <v>113.63099415204678</v>
      </c>
      <c r="G856" t="s">
        <v>20</v>
      </c>
      <c r="H856">
        <v>2662</v>
      </c>
      <c r="I856" s="4">
        <f t="shared" si="6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0"/>
        <v>43787.25</v>
      </c>
      <c r="O856" s="7">
        <f t="shared" si="70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68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6"/>
        <v>102.37606837606839</v>
      </c>
      <c r="G857" t="s">
        <v>20</v>
      </c>
      <c r="H857">
        <v>452</v>
      </c>
      <c r="I857" s="4">
        <f t="shared" si="67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0"/>
        <v>40712.208333333336</v>
      </c>
      <c r="O857" s="7">
        <f t="shared" si="70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5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6"/>
        <v>356.58333333333331</v>
      </c>
      <c r="G858" t="s">
        <v>20</v>
      </c>
      <c r="H858">
        <v>158</v>
      </c>
      <c r="I858" s="4">
        <f t="shared" si="6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0"/>
        <v>41023.208333333336</v>
      </c>
      <c r="O858" s="7">
        <f t="shared" si="70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85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6"/>
        <v>139.86792452830187</v>
      </c>
      <c r="G859" t="s">
        <v>20</v>
      </c>
      <c r="H859">
        <v>225</v>
      </c>
      <c r="I859" s="4">
        <f t="shared" si="6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0"/>
        <v>40944.25</v>
      </c>
      <c r="O859" s="7">
        <f t="shared" si="70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85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6"/>
        <v>69.45</v>
      </c>
      <c r="G860" t="s">
        <v>14</v>
      </c>
      <c r="H860">
        <v>35</v>
      </c>
      <c r="I860" s="4">
        <f t="shared" si="6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0"/>
        <v>43211.208333333328</v>
      </c>
      <c r="O860" s="7">
        <f t="shared" si="70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85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6"/>
        <v>35.534246575342465</v>
      </c>
      <c r="G861" t="s">
        <v>14</v>
      </c>
      <c r="H861">
        <v>63</v>
      </c>
      <c r="I861" s="4">
        <f t="shared" si="6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0"/>
        <v>41334.25</v>
      </c>
      <c r="O861" s="7">
        <f t="shared" si="70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85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6"/>
        <v>251.65</v>
      </c>
      <c r="G862" t="s">
        <v>20</v>
      </c>
      <c r="H862">
        <v>65</v>
      </c>
      <c r="I862" s="4">
        <f t="shared" si="6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0"/>
        <v>43515.25</v>
      </c>
      <c r="O862" s="7">
        <f t="shared" si="70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68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6"/>
        <v>105.87500000000001</v>
      </c>
      <c r="G863" t="s">
        <v>20</v>
      </c>
      <c r="H863">
        <v>163</v>
      </c>
      <c r="I863" s="4">
        <f t="shared" si="6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0"/>
        <v>40258.208333333336</v>
      </c>
      <c r="O863" s="7">
        <f t="shared" si="70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68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6"/>
        <v>187.42857142857144</v>
      </c>
      <c r="G864" t="s">
        <v>20</v>
      </c>
      <c r="H864">
        <v>85</v>
      </c>
      <c r="I864" s="4">
        <f t="shared" si="6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0"/>
        <v>40756.208333333336</v>
      </c>
      <c r="O864" s="7">
        <f t="shared" si="70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5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6"/>
        <v>386.78571428571428</v>
      </c>
      <c r="G865" t="s">
        <v>20</v>
      </c>
      <c r="H865">
        <v>217</v>
      </c>
      <c r="I865" s="4">
        <f t="shared" si="6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0"/>
        <v>42172.208333333328</v>
      </c>
      <c r="O865" s="7">
        <f t="shared" si="70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5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6"/>
        <v>347.07142857142856</v>
      </c>
      <c r="G866" t="s">
        <v>20</v>
      </c>
      <c r="H866">
        <v>150</v>
      </c>
      <c r="I866" s="4">
        <f t="shared" si="67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0"/>
        <v>42601.208333333328</v>
      </c>
      <c r="O866" s="7">
        <f t="shared" si="70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68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6"/>
        <v>185.82098765432099</v>
      </c>
      <c r="G867" t="s">
        <v>20</v>
      </c>
      <c r="H867">
        <v>3272</v>
      </c>
      <c r="I867" s="4">
        <f t="shared" si="6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0"/>
        <v>41897.208333333336</v>
      </c>
      <c r="O867" s="7">
        <f t="shared" si="70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5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6"/>
        <v>43.241247264770237</v>
      </c>
      <c r="G868" t="s">
        <v>74</v>
      </c>
      <c r="H868">
        <v>898</v>
      </c>
      <c r="I868" s="4">
        <f t="shared" si="6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0"/>
        <v>40671.208333333336</v>
      </c>
      <c r="O868" s="7">
        <f t="shared" si="70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102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6"/>
        <v>162.4375</v>
      </c>
      <c r="G869" t="s">
        <v>20</v>
      </c>
      <c r="H869">
        <v>300</v>
      </c>
      <c r="I869" s="4">
        <f t="shared" si="67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0"/>
        <v>43382.208333333328</v>
      </c>
      <c r="O869" s="7">
        <f t="shared" si="70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68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6"/>
        <v>184.84285714285716</v>
      </c>
      <c r="G870" t="s">
        <v>20</v>
      </c>
      <c r="H870">
        <v>126</v>
      </c>
      <c r="I870" s="4">
        <f t="shared" si="6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0"/>
        <v>41559.208333333336</v>
      </c>
      <c r="O870" s="7">
        <f t="shared" si="70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68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6"/>
        <v>23.703520691785052</v>
      </c>
      <c r="G871" t="s">
        <v>14</v>
      </c>
      <c r="H871">
        <v>526</v>
      </c>
      <c r="I871" s="4">
        <f t="shared" si="6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0"/>
        <v>40350.208333333336</v>
      </c>
      <c r="O871" s="7">
        <f t="shared" si="70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68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6"/>
        <v>89.870129870129873</v>
      </c>
      <c r="G872" t="s">
        <v>14</v>
      </c>
      <c r="H872">
        <v>121</v>
      </c>
      <c r="I872" s="4">
        <f t="shared" si="6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0"/>
        <v>42240.208333333328</v>
      </c>
      <c r="O872" s="7">
        <f t="shared" si="70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102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6"/>
        <v>272.6041958041958</v>
      </c>
      <c r="G873" t="s">
        <v>20</v>
      </c>
      <c r="H873">
        <v>2320</v>
      </c>
      <c r="I873" s="4">
        <f t="shared" si="6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0"/>
        <v>43040.208333333328</v>
      </c>
      <c r="O873" s="7">
        <f t="shared" si="70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5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6"/>
        <v>170.04255319148936</v>
      </c>
      <c r="G874" t="s">
        <v>20</v>
      </c>
      <c r="H874">
        <v>81</v>
      </c>
      <c r="I874" s="4">
        <f t="shared" si="6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0"/>
        <v>43346.208333333328</v>
      </c>
      <c r="O874" s="7">
        <f t="shared" si="70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68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6"/>
        <v>188.28503562945369</v>
      </c>
      <c r="G875" t="s">
        <v>20</v>
      </c>
      <c r="H875">
        <v>1887</v>
      </c>
      <c r="I875" s="4">
        <f t="shared" si="6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0"/>
        <v>41647.25</v>
      </c>
      <c r="O875" s="7">
        <f t="shared" si="70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5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6"/>
        <v>346.93532338308455</v>
      </c>
      <c r="G876" t="s">
        <v>20</v>
      </c>
      <c r="H876">
        <v>4358</v>
      </c>
      <c r="I876" s="4">
        <f t="shared" si="6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0"/>
        <v>40291.208333333336</v>
      </c>
      <c r="O876" s="7">
        <f t="shared" si="70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5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6"/>
        <v>69.177215189873422</v>
      </c>
      <c r="G877" t="s">
        <v>14</v>
      </c>
      <c r="H877">
        <v>67</v>
      </c>
      <c r="I877" s="4">
        <f t="shared" si="6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0"/>
        <v>40556.25</v>
      </c>
      <c r="O877" s="7">
        <f t="shared" si="70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85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6"/>
        <v>25.433734939759034</v>
      </c>
      <c r="G878" t="s">
        <v>14</v>
      </c>
      <c r="H878">
        <v>57</v>
      </c>
      <c r="I878" s="4">
        <f t="shared" si="6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0"/>
        <v>43624.208333333328</v>
      </c>
      <c r="O878" s="7">
        <f t="shared" si="70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85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6"/>
        <v>77.400977995110026</v>
      </c>
      <c r="G879" t="s">
        <v>14</v>
      </c>
      <c r="H879">
        <v>1229</v>
      </c>
      <c r="I879" s="4">
        <f t="shared" si="6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0"/>
        <v>42577.208333333328</v>
      </c>
      <c r="O879" s="7">
        <f t="shared" si="70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68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6"/>
        <v>37.481481481481481</v>
      </c>
      <c r="G880" t="s">
        <v>14</v>
      </c>
      <c r="H880">
        <v>12</v>
      </c>
      <c r="I880" s="4">
        <f t="shared" si="6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0"/>
        <v>43845.25</v>
      </c>
      <c r="O880" s="7">
        <f t="shared" si="70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85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6"/>
        <v>543.79999999999995</v>
      </c>
      <c r="G881" t="s">
        <v>20</v>
      </c>
      <c r="H881">
        <v>53</v>
      </c>
      <c r="I881" s="4">
        <f t="shared" si="6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0"/>
        <v>42788.25</v>
      </c>
      <c r="O881" s="7">
        <f t="shared" si="70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68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6"/>
        <v>228.52189349112427</v>
      </c>
      <c r="G882" t="s">
        <v>20</v>
      </c>
      <c r="H882">
        <v>2414</v>
      </c>
      <c r="I882" s="4">
        <f t="shared" si="6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0"/>
        <v>43667.208333333328</v>
      </c>
      <c r="O882" s="7">
        <f t="shared" si="70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68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6"/>
        <v>38.948339483394832</v>
      </c>
      <c r="G883" t="s">
        <v>14</v>
      </c>
      <c r="H883">
        <v>452</v>
      </c>
      <c r="I883" s="4">
        <f t="shared" si="6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0"/>
        <v>42194.208333333328</v>
      </c>
      <c r="O883" s="7">
        <f t="shared" si="70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68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6"/>
        <v>370</v>
      </c>
      <c r="G884" t="s">
        <v>20</v>
      </c>
      <c r="H884">
        <v>80</v>
      </c>
      <c r="I884" s="4">
        <f t="shared" si="67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0"/>
        <v>42025.25</v>
      </c>
      <c r="O884" s="7">
        <f t="shared" si="70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85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6"/>
        <v>237.91176470588232</v>
      </c>
      <c r="G885" t="s">
        <v>20</v>
      </c>
      <c r="H885">
        <v>193</v>
      </c>
      <c r="I885" s="4">
        <f t="shared" si="6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0"/>
        <v>40323.208333333336</v>
      </c>
      <c r="O885" s="7">
        <f t="shared" si="70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5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6"/>
        <v>64.036299765807954</v>
      </c>
      <c r="G886" t="s">
        <v>14</v>
      </c>
      <c r="H886">
        <v>1886</v>
      </c>
      <c r="I886" s="4">
        <f t="shared" si="6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0"/>
        <v>41763.208333333336</v>
      </c>
      <c r="O886" s="7">
        <f t="shared" si="70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68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6"/>
        <v>118.27777777777777</v>
      </c>
      <c r="G887" t="s">
        <v>20</v>
      </c>
      <c r="H887">
        <v>52</v>
      </c>
      <c r="I887" s="4">
        <f t="shared" si="6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0"/>
        <v>40335.208333333336</v>
      </c>
      <c r="O887" s="7">
        <f t="shared" si="70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68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6"/>
        <v>84.824037184594957</v>
      </c>
      <c r="G888" t="s">
        <v>14</v>
      </c>
      <c r="H888">
        <v>1825</v>
      </c>
      <c r="I888" s="4">
        <f t="shared" si="6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0"/>
        <v>40416.208333333336</v>
      </c>
      <c r="O888" s="7">
        <f t="shared" si="70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85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6"/>
        <v>29.346153846153843</v>
      </c>
      <c r="G889" t="s">
        <v>14</v>
      </c>
      <c r="H889">
        <v>31</v>
      </c>
      <c r="I889" s="4">
        <f t="shared" si="6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0"/>
        <v>42202.208333333328</v>
      </c>
      <c r="O889" s="7">
        <f t="shared" si="70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85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6"/>
        <v>209.89655172413794</v>
      </c>
      <c r="G890" t="s">
        <v>20</v>
      </c>
      <c r="H890">
        <v>290</v>
      </c>
      <c r="I890" s="4">
        <f t="shared" si="6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0"/>
        <v>42836.208333333328</v>
      </c>
      <c r="O890" s="7">
        <f t="shared" si="70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5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6"/>
        <v>169.78571428571431</v>
      </c>
      <c r="G891" t="s">
        <v>20</v>
      </c>
      <c r="H891">
        <v>122</v>
      </c>
      <c r="I891" s="4">
        <f t="shared" si="6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0"/>
        <v>41710.208333333336</v>
      </c>
      <c r="O891" s="7">
        <f t="shared" si="70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5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6"/>
        <v>115.95907738095239</v>
      </c>
      <c r="G892" t="s">
        <v>20</v>
      </c>
      <c r="H892">
        <v>1470</v>
      </c>
      <c r="I892" s="4">
        <f t="shared" si="6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0"/>
        <v>43640.208333333328</v>
      </c>
      <c r="O892" s="7">
        <f t="shared" si="70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85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6"/>
        <v>258.59999999999997</v>
      </c>
      <c r="G893" t="s">
        <v>20</v>
      </c>
      <c r="H893">
        <v>165</v>
      </c>
      <c r="I893" s="4">
        <f t="shared" si="6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0"/>
        <v>40880.25</v>
      </c>
      <c r="O893" s="7">
        <f t="shared" si="70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5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6"/>
        <v>230.58333333333331</v>
      </c>
      <c r="G894" t="s">
        <v>20</v>
      </c>
      <c r="H894">
        <v>182</v>
      </c>
      <c r="I894" s="4">
        <f t="shared" si="6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0"/>
        <v>40319.208333333336</v>
      </c>
      <c r="O894" s="7">
        <f t="shared" si="70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68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6"/>
        <v>128.21428571428572</v>
      </c>
      <c r="G895" t="s">
        <v>20</v>
      </c>
      <c r="H895">
        <v>199</v>
      </c>
      <c r="I895" s="4">
        <f t="shared" si="6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0"/>
        <v>42170.208333333328</v>
      </c>
      <c r="O895" s="7">
        <f t="shared" si="70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5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6"/>
        <v>188.70588235294116</v>
      </c>
      <c r="G896" t="s">
        <v>20</v>
      </c>
      <c r="H896">
        <v>56</v>
      </c>
      <c r="I896" s="4">
        <f t="shared" si="6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0"/>
        <v>41466.208333333336</v>
      </c>
      <c r="O896" s="7">
        <f t="shared" si="70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68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6"/>
        <v>6.9511889862327907</v>
      </c>
      <c r="G897" t="s">
        <v>14</v>
      </c>
      <c r="H897">
        <v>107</v>
      </c>
      <c r="I897" s="4">
        <f t="shared" si="6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0"/>
        <v>43134.25</v>
      </c>
      <c r="O897" s="7">
        <f t="shared" si="70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85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6"/>
        <v>774.43434343434342</v>
      </c>
      <c r="G898" t="s">
        <v>20</v>
      </c>
      <c r="H898">
        <v>1460</v>
      </c>
      <c r="I898" s="4">
        <f t="shared" si="6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0"/>
        <v>40738.208333333336</v>
      </c>
      <c r="O898" s="7">
        <f t="shared" si="70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5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1">E899/D899*100</f>
        <v>27.693181818181817</v>
      </c>
      <c r="G899" t="s">
        <v>14</v>
      </c>
      <c r="H899">
        <v>27</v>
      </c>
      <c r="I899" s="4">
        <f t="shared" ref="I899:I962" si="72">IF(F899=0,0,(E899/H899))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70"/>
        <v>43583.208333333328</v>
      </c>
      <c r="O899" s="7">
        <f t="shared" si="70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LEFT(R899,SEARCH("/",R899,1)-1)</f>
        <v>theater</v>
      </c>
      <c r="T899" t="str">
        <f t="shared" ref="T899:T962" si="74">RIGHT(R899,LEN(R899)-SEARCH("/",R899))</f>
        <v>plays</v>
      </c>
    </row>
    <row r="900" spans="1:20" ht="5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1"/>
        <v>52.479620323841424</v>
      </c>
      <c r="G900" t="s">
        <v>14</v>
      </c>
      <c r="H900">
        <v>1221</v>
      </c>
      <c r="I900" s="4">
        <f t="shared" si="7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ref="N900:O963" si="75">(((L900/60)/60)/24)+DATE(1970,1,1)</f>
        <v>43815.25</v>
      </c>
      <c r="O900" s="7">
        <f t="shared" si="75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68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1"/>
        <v>407.09677419354841</v>
      </c>
      <c r="G901" t="s">
        <v>20</v>
      </c>
      <c r="H901">
        <v>123</v>
      </c>
      <c r="I901" s="4">
        <f t="shared" si="7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75"/>
        <v>41554.208333333336</v>
      </c>
      <c r="O901" s="7">
        <f t="shared" si="75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68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1"/>
        <v>2</v>
      </c>
      <c r="G902" t="s">
        <v>14</v>
      </c>
      <c r="H902">
        <v>1</v>
      </c>
      <c r="I902" s="4">
        <f t="shared" si="72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75"/>
        <v>41901.208333333336</v>
      </c>
      <c r="O902" s="7">
        <f t="shared" si="75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5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1"/>
        <v>156.17857142857144</v>
      </c>
      <c r="G903" t="s">
        <v>20</v>
      </c>
      <c r="H903">
        <v>159</v>
      </c>
      <c r="I903" s="4">
        <f t="shared" si="7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75"/>
        <v>43298.208333333328</v>
      </c>
      <c r="O903" s="7">
        <f t="shared" si="75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5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1"/>
        <v>252.42857142857144</v>
      </c>
      <c r="G904" t="s">
        <v>20</v>
      </c>
      <c r="H904">
        <v>110</v>
      </c>
      <c r="I904" s="4">
        <f t="shared" si="7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75"/>
        <v>42399.25</v>
      </c>
      <c r="O904" s="7">
        <f t="shared" si="75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85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1"/>
        <v>1.729268292682927</v>
      </c>
      <c r="G905" t="s">
        <v>47</v>
      </c>
      <c r="H905">
        <v>14</v>
      </c>
      <c r="I905" s="4">
        <f t="shared" si="7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75"/>
        <v>41034.208333333336</v>
      </c>
      <c r="O905" s="7">
        <f t="shared" si="75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5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1"/>
        <v>12.230769230769232</v>
      </c>
      <c r="G906" t="s">
        <v>14</v>
      </c>
      <c r="H906">
        <v>16</v>
      </c>
      <c r="I906" s="4">
        <f t="shared" si="72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75"/>
        <v>41186.208333333336</v>
      </c>
      <c r="O906" s="7">
        <f t="shared" si="75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85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1"/>
        <v>163.98734177215189</v>
      </c>
      <c r="G907" t="s">
        <v>20</v>
      </c>
      <c r="H907">
        <v>236</v>
      </c>
      <c r="I907" s="4">
        <f t="shared" si="7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75"/>
        <v>41536.208333333336</v>
      </c>
      <c r="O907" s="7">
        <f t="shared" si="75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85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1"/>
        <v>162.98181818181817</v>
      </c>
      <c r="G908" t="s">
        <v>20</v>
      </c>
      <c r="H908">
        <v>191</v>
      </c>
      <c r="I908" s="4">
        <f t="shared" si="7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75"/>
        <v>42868.208333333328</v>
      </c>
      <c r="O908" s="7">
        <f t="shared" si="75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68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1"/>
        <v>20.252747252747252</v>
      </c>
      <c r="G909" t="s">
        <v>14</v>
      </c>
      <c r="H909">
        <v>41</v>
      </c>
      <c r="I909" s="4">
        <f t="shared" si="7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75"/>
        <v>40660.208333333336</v>
      </c>
      <c r="O909" s="7">
        <f t="shared" si="75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5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1"/>
        <v>319.24083769633506</v>
      </c>
      <c r="G910" t="s">
        <v>20</v>
      </c>
      <c r="H910">
        <v>3934</v>
      </c>
      <c r="I910" s="4">
        <f t="shared" si="7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75"/>
        <v>41031.208333333336</v>
      </c>
      <c r="O910" s="7">
        <f t="shared" si="75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68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1"/>
        <v>478.94444444444446</v>
      </c>
      <c r="G911" t="s">
        <v>20</v>
      </c>
      <c r="H911">
        <v>80</v>
      </c>
      <c r="I911" s="4">
        <f t="shared" si="72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75"/>
        <v>43255.208333333328</v>
      </c>
      <c r="O911" s="7">
        <f t="shared" si="75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85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1"/>
        <v>19.556634304207122</v>
      </c>
      <c r="G912" t="s">
        <v>74</v>
      </c>
      <c r="H912">
        <v>296</v>
      </c>
      <c r="I912" s="4">
        <f t="shared" si="7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75"/>
        <v>42026.25</v>
      </c>
      <c r="O912" s="7">
        <f t="shared" si="75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68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1"/>
        <v>198.94827586206895</v>
      </c>
      <c r="G913" t="s">
        <v>20</v>
      </c>
      <c r="H913">
        <v>462</v>
      </c>
      <c r="I913" s="4">
        <f t="shared" si="7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75"/>
        <v>43717.208333333328</v>
      </c>
      <c r="O913" s="7">
        <f t="shared" si="75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68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1"/>
        <v>795</v>
      </c>
      <c r="G914" t="s">
        <v>20</v>
      </c>
      <c r="H914">
        <v>179</v>
      </c>
      <c r="I914" s="4">
        <f t="shared" si="7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75"/>
        <v>41157.208333333336</v>
      </c>
      <c r="O914" s="7">
        <f t="shared" si="75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68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1"/>
        <v>50.621082621082621</v>
      </c>
      <c r="G915" t="s">
        <v>14</v>
      </c>
      <c r="H915">
        <v>523</v>
      </c>
      <c r="I915" s="4">
        <f t="shared" si="7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75"/>
        <v>43597.208333333328</v>
      </c>
      <c r="O915" s="7">
        <f t="shared" si="75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85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1"/>
        <v>57.4375</v>
      </c>
      <c r="G916" t="s">
        <v>14</v>
      </c>
      <c r="H916">
        <v>141</v>
      </c>
      <c r="I916" s="4">
        <f t="shared" si="7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75"/>
        <v>41490.208333333336</v>
      </c>
      <c r="O916" s="7">
        <f t="shared" si="75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68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1"/>
        <v>155.62827640984909</v>
      </c>
      <c r="G917" t="s">
        <v>20</v>
      </c>
      <c r="H917">
        <v>1866</v>
      </c>
      <c r="I917" s="4">
        <f t="shared" si="7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75"/>
        <v>42976.208333333328</v>
      </c>
      <c r="O917" s="7">
        <f t="shared" si="75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68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1"/>
        <v>36.297297297297298</v>
      </c>
      <c r="G918" t="s">
        <v>14</v>
      </c>
      <c r="H918">
        <v>52</v>
      </c>
      <c r="I918" s="4">
        <f t="shared" si="7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75"/>
        <v>41991.25</v>
      </c>
      <c r="O918" s="7">
        <f t="shared" si="75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5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1"/>
        <v>58.25</v>
      </c>
      <c r="G919" t="s">
        <v>47</v>
      </c>
      <c r="H919">
        <v>27</v>
      </c>
      <c r="I919" s="4">
        <f t="shared" si="7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75"/>
        <v>40722.208333333336</v>
      </c>
      <c r="O919" s="7">
        <f t="shared" si="75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5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1"/>
        <v>237.39473684210526</v>
      </c>
      <c r="G920" t="s">
        <v>20</v>
      </c>
      <c r="H920">
        <v>156</v>
      </c>
      <c r="I920" s="4">
        <f t="shared" si="7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75"/>
        <v>41117.208333333336</v>
      </c>
      <c r="O920" s="7">
        <f t="shared" si="75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5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1"/>
        <v>58.75</v>
      </c>
      <c r="G921" t="s">
        <v>14</v>
      </c>
      <c r="H921">
        <v>225</v>
      </c>
      <c r="I921" s="4">
        <f t="shared" si="7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75"/>
        <v>43022.208333333328</v>
      </c>
      <c r="O921" s="7">
        <f t="shared" si="75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5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1"/>
        <v>182.56603773584905</v>
      </c>
      <c r="G922" t="s">
        <v>20</v>
      </c>
      <c r="H922">
        <v>255</v>
      </c>
      <c r="I922" s="4">
        <f t="shared" si="7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75"/>
        <v>43503.25</v>
      </c>
      <c r="O922" s="7">
        <f t="shared" si="75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68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1"/>
        <v>0.75436408977556113</v>
      </c>
      <c r="G923" t="s">
        <v>14</v>
      </c>
      <c r="H923">
        <v>38</v>
      </c>
      <c r="I923" s="4">
        <f t="shared" si="7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75"/>
        <v>40951.25</v>
      </c>
      <c r="O923" s="7">
        <f t="shared" si="75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5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1"/>
        <v>175.95330739299609</v>
      </c>
      <c r="G924" t="s">
        <v>20</v>
      </c>
      <c r="H924">
        <v>2261</v>
      </c>
      <c r="I924" s="4">
        <f t="shared" si="72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75"/>
        <v>43443.25</v>
      </c>
      <c r="O924" s="7">
        <f t="shared" si="75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5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1"/>
        <v>237.88235294117646</v>
      </c>
      <c r="G925" t="s">
        <v>20</v>
      </c>
      <c r="H925">
        <v>40</v>
      </c>
      <c r="I925" s="4">
        <f t="shared" si="72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75"/>
        <v>40373.208333333336</v>
      </c>
      <c r="O925" s="7">
        <f t="shared" si="75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85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1"/>
        <v>488.05076142131981</v>
      </c>
      <c r="G926" t="s">
        <v>20</v>
      </c>
      <c r="H926">
        <v>2289</v>
      </c>
      <c r="I926" s="4">
        <f t="shared" si="7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75"/>
        <v>43769.208333333328</v>
      </c>
      <c r="O926" s="7">
        <f t="shared" si="75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85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1"/>
        <v>224.06666666666669</v>
      </c>
      <c r="G927" t="s">
        <v>20</v>
      </c>
      <c r="H927">
        <v>65</v>
      </c>
      <c r="I927" s="4">
        <f t="shared" si="7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75"/>
        <v>43000.208333333328</v>
      </c>
      <c r="O927" s="7">
        <f t="shared" si="75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5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1"/>
        <v>18.126436781609197</v>
      </c>
      <c r="G928" t="s">
        <v>14</v>
      </c>
      <c r="H928">
        <v>15</v>
      </c>
      <c r="I928" s="4">
        <f t="shared" si="7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75"/>
        <v>42502.208333333328</v>
      </c>
      <c r="O928" s="7">
        <f t="shared" si="75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5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1"/>
        <v>45.847222222222221</v>
      </c>
      <c r="G929" t="s">
        <v>14</v>
      </c>
      <c r="H929">
        <v>37</v>
      </c>
      <c r="I929" s="4">
        <f t="shared" si="7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75"/>
        <v>41102.208333333336</v>
      </c>
      <c r="O929" s="7">
        <f t="shared" si="75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68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1"/>
        <v>117.31541218637993</v>
      </c>
      <c r="G930" t="s">
        <v>20</v>
      </c>
      <c r="H930">
        <v>3777</v>
      </c>
      <c r="I930" s="4">
        <f t="shared" si="7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75"/>
        <v>41637.25</v>
      </c>
      <c r="O930" s="7">
        <f t="shared" si="75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5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1"/>
        <v>217.30909090909088</v>
      </c>
      <c r="G931" t="s">
        <v>20</v>
      </c>
      <c r="H931">
        <v>184</v>
      </c>
      <c r="I931" s="4">
        <f t="shared" si="7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75"/>
        <v>42858.208333333328</v>
      </c>
      <c r="O931" s="7">
        <f t="shared" si="75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68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1"/>
        <v>112.28571428571428</v>
      </c>
      <c r="G932" t="s">
        <v>20</v>
      </c>
      <c r="H932">
        <v>85</v>
      </c>
      <c r="I932" s="4">
        <f t="shared" si="7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75"/>
        <v>42060.25</v>
      </c>
      <c r="O932" s="7">
        <f t="shared" si="75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85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1"/>
        <v>72.51898734177216</v>
      </c>
      <c r="G933" t="s">
        <v>14</v>
      </c>
      <c r="H933">
        <v>112</v>
      </c>
      <c r="I933" s="4">
        <f t="shared" si="7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75"/>
        <v>41818.208333333336</v>
      </c>
      <c r="O933" s="7">
        <f t="shared" si="75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68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1"/>
        <v>212.30434782608697</v>
      </c>
      <c r="G934" t="s">
        <v>20</v>
      </c>
      <c r="H934">
        <v>144</v>
      </c>
      <c r="I934" s="4">
        <f t="shared" si="7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75"/>
        <v>41709.208333333336</v>
      </c>
      <c r="O934" s="7">
        <f t="shared" si="75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5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1"/>
        <v>239.74657534246577</v>
      </c>
      <c r="G935" t="s">
        <v>20</v>
      </c>
      <c r="H935">
        <v>1902</v>
      </c>
      <c r="I935" s="4">
        <f t="shared" si="7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75"/>
        <v>41372.208333333336</v>
      </c>
      <c r="O935" s="7">
        <f t="shared" si="75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5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1"/>
        <v>181.93548387096774</v>
      </c>
      <c r="G936" t="s">
        <v>20</v>
      </c>
      <c r="H936">
        <v>105</v>
      </c>
      <c r="I936" s="4">
        <f t="shared" si="7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75"/>
        <v>42422.25</v>
      </c>
      <c r="O936" s="7">
        <f t="shared" si="75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85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1"/>
        <v>164.13114754098362</v>
      </c>
      <c r="G937" t="s">
        <v>20</v>
      </c>
      <c r="H937">
        <v>132</v>
      </c>
      <c r="I937" s="4">
        <f t="shared" si="7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75"/>
        <v>42209.208333333328</v>
      </c>
      <c r="O937" s="7">
        <f t="shared" si="75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5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1"/>
        <v>1.6375968992248062</v>
      </c>
      <c r="G938" t="s">
        <v>14</v>
      </c>
      <c r="H938">
        <v>21</v>
      </c>
      <c r="I938" s="4">
        <f t="shared" si="7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75"/>
        <v>43668.208333333328</v>
      </c>
      <c r="O938" s="7">
        <f t="shared" si="75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68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1"/>
        <v>49.64385964912281</v>
      </c>
      <c r="G939" t="s">
        <v>74</v>
      </c>
      <c r="H939">
        <v>976</v>
      </c>
      <c r="I939" s="4">
        <f t="shared" si="7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75"/>
        <v>42334.25</v>
      </c>
      <c r="O939" s="7">
        <f t="shared" si="75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5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1"/>
        <v>109.70652173913042</v>
      </c>
      <c r="G940" t="s">
        <v>20</v>
      </c>
      <c r="H940">
        <v>96</v>
      </c>
      <c r="I940" s="4">
        <f t="shared" si="7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75"/>
        <v>43263.208333333328</v>
      </c>
      <c r="O940" s="7">
        <f t="shared" si="75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85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1"/>
        <v>49.217948717948715</v>
      </c>
      <c r="G941" t="s">
        <v>14</v>
      </c>
      <c r="H941">
        <v>67</v>
      </c>
      <c r="I941" s="4">
        <f t="shared" si="7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75"/>
        <v>40670.208333333336</v>
      </c>
      <c r="O941" s="7">
        <f t="shared" si="75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5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1"/>
        <v>62.232323232323225</v>
      </c>
      <c r="G942" t="s">
        <v>47</v>
      </c>
      <c r="H942">
        <v>66</v>
      </c>
      <c r="I942" s="4">
        <f t="shared" si="7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75"/>
        <v>41244.25</v>
      </c>
      <c r="O942" s="7">
        <f t="shared" si="75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68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1"/>
        <v>13.05813953488372</v>
      </c>
      <c r="G943" t="s">
        <v>14</v>
      </c>
      <c r="H943">
        <v>78</v>
      </c>
      <c r="I943" s="4">
        <f t="shared" si="7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75"/>
        <v>40552.25</v>
      </c>
      <c r="O943" s="7">
        <f t="shared" si="75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5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1"/>
        <v>64.635416666666671</v>
      </c>
      <c r="G944" t="s">
        <v>14</v>
      </c>
      <c r="H944">
        <v>67</v>
      </c>
      <c r="I944" s="4">
        <f t="shared" si="7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75"/>
        <v>40568.25</v>
      </c>
      <c r="O944" s="7">
        <f t="shared" si="75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68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1"/>
        <v>159.58666666666667</v>
      </c>
      <c r="G945" t="s">
        <v>20</v>
      </c>
      <c r="H945">
        <v>114</v>
      </c>
      <c r="I945" s="4">
        <f t="shared" si="7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75"/>
        <v>41906.208333333336</v>
      </c>
      <c r="O945" s="7">
        <f t="shared" si="75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68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1"/>
        <v>81.42</v>
      </c>
      <c r="G946" t="s">
        <v>14</v>
      </c>
      <c r="H946">
        <v>263</v>
      </c>
      <c r="I946" s="4">
        <f t="shared" si="7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75"/>
        <v>42776.25</v>
      </c>
      <c r="O946" s="7">
        <f t="shared" si="75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68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1"/>
        <v>32.444767441860463</v>
      </c>
      <c r="G947" t="s">
        <v>14</v>
      </c>
      <c r="H947">
        <v>1691</v>
      </c>
      <c r="I947" s="4">
        <f t="shared" si="7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75"/>
        <v>41004.208333333336</v>
      </c>
      <c r="O947" s="7">
        <f t="shared" si="75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68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1"/>
        <v>9.9141184124918666</v>
      </c>
      <c r="G948" t="s">
        <v>14</v>
      </c>
      <c r="H948">
        <v>181</v>
      </c>
      <c r="I948" s="4">
        <f t="shared" si="7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75"/>
        <v>40710.208333333336</v>
      </c>
      <c r="O948" s="7">
        <f t="shared" si="75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68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1"/>
        <v>26.694444444444443</v>
      </c>
      <c r="G949" t="s">
        <v>14</v>
      </c>
      <c r="H949">
        <v>13</v>
      </c>
      <c r="I949" s="4">
        <f t="shared" si="7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75"/>
        <v>41908.208333333336</v>
      </c>
      <c r="O949" s="7">
        <f t="shared" si="75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5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1"/>
        <v>62.957446808510639</v>
      </c>
      <c r="G950" t="s">
        <v>74</v>
      </c>
      <c r="H950">
        <v>160</v>
      </c>
      <c r="I950" s="4">
        <f t="shared" si="7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75"/>
        <v>41985.25</v>
      </c>
      <c r="O950" s="7">
        <f t="shared" si="75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85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1"/>
        <v>161.35593220338984</v>
      </c>
      <c r="G951" t="s">
        <v>20</v>
      </c>
      <c r="H951">
        <v>203</v>
      </c>
      <c r="I951" s="4">
        <f t="shared" si="7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75"/>
        <v>42112.208333333328</v>
      </c>
      <c r="O951" s="7">
        <f t="shared" si="75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85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1"/>
        <v>5</v>
      </c>
      <c r="G952" t="s">
        <v>14</v>
      </c>
      <c r="H952">
        <v>1</v>
      </c>
      <c r="I952" s="4">
        <f t="shared" si="72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75"/>
        <v>43571.208333333328</v>
      </c>
      <c r="O952" s="7">
        <f t="shared" si="75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68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1"/>
        <v>1096.9379310344827</v>
      </c>
      <c r="G953" t="s">
        <v>20</v>
      </c>
      <c r="H953">
        <v>1559</v>
      </c>
      <c r="I953" s="4">
        <f t="shared" si="7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75"/>
        <v>42730.25</v>
      </c>
      <c r="O953" s="7">
        <f t="shared" si="75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68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1"/>
        <v>70.094158075601371</v>
      </c>
      <c r="G954" t="s">
        <v>74</v>
      </c>
      <c r="H954">
        <v>2266</v>
      </c>
      <c r="I954" s="4">
        <f t="shared" si="7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75"/>
        <v>42591.208333333328</v>
      </c>
      <c r="O954" s="7">
        <f t="shared" si="75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85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1"/>
        <v>60</v>
      </c>
      <c r="G955" t="s">
        <v>14</v>
      </c>
      <c r="H955">
        <v>21</v>
      </c>
      <c r="I955" s="4">
        <f t="shared" si="7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75"/>
        <v>42358.25</v>
      </c>
      <c r="O955" s="7">
        <f t="shared" si="75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68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1"/>
        <v>367.0985915492958</v>
      </c>
      <c r="G956" t="s">
        <v>20</v>
      </c>
      <c r="H956">
        <v>1548</v>
      </c>
      <c r="I956" s="4">
        <f t="shared" si="7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75"/>
        <v>41174.208333333336</v>
      </c>
      <c r="O956" s="7">
        <f t="shared" si="75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68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1"/>
        <v>1109</v>
      </c>
      <c r="G957" t="s">
        <v>20</v>
      </c>
      <c r="H957">
        <v>80</v>
      </c>
      <c r="I957" s="4">
        <f t="shared" si="7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75"/>
        <v>41238.25</v>
      </c>
      <c r="O957" s="7">
        <f t="shared" si="75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68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1"/>
        <v>19.028784648187631</v>
      </c>
      <c r="G958" t="s">
        <v>14</v>
      </c>
      <c r="H958">
        <v>830</v>
      </c>
      <c r="I958" s="4">
        <f t="shared" si="7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75"/>
        <v>42360.25</v>
      </c>
      <c r="O958" s="7">
        <f t="shared" si="75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68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1"/>
        <v>126.87755102040816</v>
      </c>
      <c r="G959" t="s">
        <v>20</v>
      </c>
      <c r="H959">
        <v>131</v>
      </c>
      <c r="I959" s="4">
        <f t="shared" si="7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75"/>
        <v>40955.25</v>
      </c>
      <c r="O959" s="7">
        <f t="shared" si="75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85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1"/>
        <v>734.63636363636363</v>
      </c>
      <c r="G960" t="s">
        <v>20</v>
      </c>
      <c r="H960">
        <v>112</v>
      </c>
      <c r="I960" s="4">
        <f t="shared" si="7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75"/>
        <v>40350.208333333336</v>
      </c>
      <c r="O960" s="7">
        <f t="shared" si="75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5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1"/>
        <v>4.5731034482758623</v>
      </c>
      <c r="G961" t="s">
        <v>14</v>
      </c>
      <c r="H961">
        <v>130</v>
      </c>
      <c r="I961" s="4">
        <f t="shared" si="7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75"/>
        <v>40357.208333333336</v>
      </c>
      <c r="O961" s="7">
        <f t="shared" si="75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68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1"/>
        <v>85.054545454545448</v>
      </c>
      <c r="G962" t="s">
        <v>14</v>
      </c>
      <c r="H962">
        <v>55</v>
      </c>
      <c r="I962" s="4">
        <f t="shared" si="72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75"/>
        <v>42408.25</v>
      </c>
      <c r="O962" s="7">
        <f t="shared" si="75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85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6">E963/D963*100</f>
        <v>119.29824561403508</v>
      </c>
      <c r="G963" t="s">
        <v>20</v>
      </c>
      <c r="H963">
        <v>155</v>
      </c>
      <c r="I963" s="4">
        <f t="shared" ref="I963:I1001" si="77">IF(F963=0,0,(E963/H963))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75"/>
        <v>40591.25</v>
      </c>
      <c r="O963" s="7">
        <f t="shared" si="75"/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LEFT(R963,SEARCH("/",R963,1)-1)</f>
        <v>publishing</v>
      </c>
      <c r="T963" t="str">
        <f t="shared" ref="T963:T1001" si="79">RIGHT(R963,LEN(R963)-SEARCH("/",R963))</f>
        <v>translations</v>
      </c>
    </row>
    <row r="964" spans="1:20" ht="68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6"/>
        <v>296.02777777777777</v>
      </c>
      <c r="G964" t="s">
        <v>20</v>
      </c>
      <c r="H964">
        <v>266</v>
      </c>
      <c r="I964" s="4">
        <f t="shared" si="7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ref="N964:O1001" si="80">(((L964/60)/60)/24)+DATE(1970,1,1)</f>
        <v>41592.25</v>
      </c>
      <c r="O964" s="7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5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6"/>
        <v>84.694915254237287</v>
      </c>
      <c r="G965" t="s">
        <v>14</v>
      </c>
      <c r="H965">
        <v>114</v>
      </c>
      <c r="I965" s="4">
        <f t="shared" si="7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80"/>
        <v>40607.25</v>
      </c>
      <c r="O965" s="7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68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6"/>
        <v>355.7837837837838</v>
      </c>
      <c r="G966" t="s">
        <v>20</v>
      </c>
      <c r="H966">
        <v>155</v>
      </c>
      <c r="I966" s="4">
        <f t="shared" si="7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80"/>
        <v>42135.208333333328</v>
      </c>
      <c r="O966" s="7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68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6"/>
        <v>386.40909090909093</v>
      </c>
      <c r="G967" t="s">
        <v>20</v>
      </c>
      <c r="H967">
        <v>207</v>
      </c>
      <c r="I967" s="4">
        <f t="shared" si="7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80"/>
        <v>40203.25</v>
      </c>
      <c r="O967" s="7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68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6"/>
        <v>792.23529411764707</v>
      </c>
      <c r="G968" t="s">
        <v>20</v>
      </c>
      <c r="H968">
        <v>245</v>
      </c>
      <c r="I968" s="4">
        <f t="shared" si="7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80"/>
        <v>42901.208333333328</v>
      </c>
      <c r="O968" s="7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68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6"/>
        <v>137.03393665158373</v>
      </c>
      <c r="G969" t="s">
        <v>20</v>
      </c>
      <c r="H969">
        <v>1573</v>
      </c>
      <c r="I969" s="4">
        <f t="shared" si="7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80"/>
        <v>41005.208333333336</v>
      </c>
      <c r="O969" s="7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119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6"/>
        <v>338.20833333333337</v>
      </c>
      <c r="G970" t="s">
        <v>20</v>
      </c>
      <c r="H970">
        <v>114</v>
      </c>
      <c r="I970" s="4">
        <f t="shared" si="7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80"/>
        <v>40544.25</v>
      </c>
      <c r="O970" s="7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68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6"/>
        <v>108.22784810126582</v>
      </c>
      <c r="G971" t="s">
        <v>20</v>
      </c>
      <c r="H971">
        <v>93</v>
      </c>
      <c r="I971" s="4">
        <f t="shared" si="7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80"/>
        <v>43821.25</v>
      </c>
      <c r="O971" s="7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85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6"/>
        <v>60.757639620653315</v>
      </c>
      <c r="G972" t="s">
        <v>14</v>
      </c>
      <c r="H972">
        <v>594</v>
      </c>
      <c r="I972" s="4">
        <f t="shared" si="7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80"/>
        <v>40672.208333333336</v>
      </c>
      <c r="O972" s="7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5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6"/>
        <v>27.725490196078432</v>
      </c>
      <c r="G973" t="s">
        <v>14</v>
      </c>
      <c r="H973">
        <v>24</v>
      </c>
      <c r="I973" s="4">
        <f t="shared" si="7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80"/>
        <v>41555.208333333336</v>
      </c>
      <c r="O973" s="7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85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6"/>
        <v>228.3934426229508</v>
      </c>
      <c r="G974" t="s">
        <v>20</v>
      </c>
      <c r="H974">
        <v>1681</v>
      </c>
      <c r="I974" s="4">
        <f t="shared" si="7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80"/>
        <v>41792.208333333336</v>
      </c>
      <c r="O974" s="7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68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6"/>
        <v>21.615194054500414</v>
      </c>
      <c r="G975" t="s">
        <v>14</v>
      </c>
      <c r="H975">
        <v>252</v>
      </c>
      <c r="I975" s="4">
        <f t="shared" si="7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80"/>
        <v>40522.25</v>
      </c>
      <c r="O975" s="7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68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6"/>
        <v>373.875</v>
      </c>
      <c r="G976" t="s">
        <v>20</v>
      </c>
      <c r="H976">
        <v>32</v>
      </c>
      <c r="I976" s="4">
        <f t="shared" si="7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80"/>
        <v>41412.208333333336</v>
      </c>
      <c r="O976" s="7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5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6"/>
        <v>154.92592592592592</v>
      </c>
      <c r="G977" t="s">
        <v>20</v>
      </c>
      <c r="H977">
        <v>135</v>
      </c>
      <c r="I977" s="4">
        <f t="shared" si="7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80"/>
        <v>42337.25</v>
      </c>
      <c r="O977" s="7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102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6"/>
        <v>322.14999999999998</v>
      </c>
      <c r="G978" t="s">
        <v>20</v>
      </c>
      <c r="H978">
        <v>140</v>
      </c>
      <c r="I978" s="4">
        <f t="shared" si="7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80"/>
        <v>40571.25</v>
      </c>
      <c r="O978" s="7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68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6"/>
        <v>73.957142857142856</v>
      </c>
      <c r="G979" t="s">
        <v>14</v>
      </c>
      <c r="H979">
        <v>67</v>
      </c>
      <c r="I979" s="4">
        <f t="shared" si="7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80"/>
        <v>43138.25</v>
      </c>
      <c r="O979" s="7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68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6"/>
        <v>864.1</v>
      </c>
      <c r="G980" t="s">
        <v>20</v>
      </c>
      <c r="H980">
        <v>92</v>
      </c>
      <c r="I980" s="4">
        <f t="shared" si="7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80"/>
        <v>42686.25</v>
      </c>
      <c r="O980" s="7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68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6"/>
        <v>143.26245847176079</v>
      </c>
      <c r="G981" t="s">
        <v>20</v>
      </c>
      <c r="H981">
        <v>1015</v>
      </c>
      <c r="I981" s="4">
        <f t="shared" si="7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80"/>
        <v>42078.208333333328</v>
      </c>
      <c r="O981" s="7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85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6"/>
        <v>40.281762295081968</v>
      </c>
      <c r="G982" t="s">
        <v>14</v>
      </c>
      <c r="H982">
        <v>742</v>
      </c>
      <c r="I982" s="4">
        <f t="shared" si="7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80"/>
        <v>42307.208333333328</v>
      </c>
      <c r="O982" s="7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5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6"/>
        <v>178.22388059701493</v>
      </c>
      <c r="G983" t="s">
        <v>20</v>
      </c>
      <c r="H983">
        <v>323</v>
      </c>
      <c r="I983" s="4">
        <f t="shared" si="7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80"/>
        <v>43094.25</v>
      </c>
      <c r="O983" s="7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68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6"/>
        <v>84.930555555555557</v>
      </c>
      <c r="G984" t="s">
        <v>14</v>
      </c>
      <c r="H984">
        <v>75</v>
      </c>
      <c r="I984" s="4">
        <f t="shared" si="7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80"/>
        <v>40743.208333333336</v>
      </c>
      <c r="O984" s="7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5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6"/>
        <v>145.93648334624322</v>
      </c>
      <c r="G985" t="s">
        <v>20</v>
      </c>
      <c r="H985">
        <v>2326</v>
      </c>
      <c r="I985" s="4">
        <f t="shared" si="7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80"/>
        <v>43681.208333333328</v>
      </c>
      <c r="O985" s="7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85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6"/>
        <v>152.46153846153848</v>
      </c>
      <c r="G986" t="s">
        <v>20</v>
      </c>
      <c r="H986">
        <v>381</v>
      </c>
      <c r="I986" s="4">
        <f t="shared" si="7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80"/>
        <v>43716.208333333328</v>
      </c>
      <c r="O986" s="7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5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6"/>
        <v>67.129542790152414</v>
      </c>
      <c r="G987" t="s">
        <v>14</v>
      </c>
      <c r="H987">
        <v>4405</v>
      </c>
      <c r="I987" s="4">
        <f t="shared" si="7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80"/>
        <v>41614.25</v>
      </c>
      <c r="O987" s="7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85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6"/>
        <v>40.307692307692307</v>
      </c>
      <c r="G988" t="s">
        <v>14</v>
      </c>
      <c r="H988">
        <v>92</v>
      </c>
      <c r="I988" s="4">
        <f t="shared" si="7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80"/>
        <v>40638.208333333336</v>
      </c>
      <c r="O988" s="7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68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6"/>
        <v>216.79032258064518</v>
      </c>
      <c r="G989" t="s">
        <v>20</v>
      </c>
      <c r="H989">
        <v>480</v>
      </c>
      <c r="I989" s="4">
        <f t="shared" si="7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80"/>
        <v>42852.208333333328</v>
      </c>
      <c r="O989" s="7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85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6"/>
        <v>52.117021276595743</v>
      </c>
      <c r="G990" t="s">
        <v>14</v>
      </c>
      <c r="H990">
        <v>64</v>
      </c>
      <c r="I990" s="4">
        <f t="shared" si="7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80"/>
        <v>42686.25</v>
      </c>
      <c r="O990" s="7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5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6"/>
        <v>499.58333333333337</v>
      </c>
      <c r="G991" t="s">
        <v>20</v>
      </c>
      <c r="H991">
        <v>226</v>
      </c>
      <c r="I991" s="4">
        <f t="shared" si="7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80"/>
        <v>43571.208333333328</v>
      </c>
      <c r="O991" s="7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68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6"/>
        <v>87.679487179487182</v>
      </c>
      <c r="G992" t="s">
        <v>14</v>
      </c>
      <c r="H992">
        <v>64</v>
      </c>
      <c r="I992" s="4">
        <f t="shared" si="7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80"/>
        <v>42432.25</v>
      </c>
      <c r="O992" s="7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5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6"/>
        <v>113.17346938775511</v>
      </c>
      <c r="G993" t="s">
        <v>20</v>
      </c>
      <c r="H993">
        <v>241</v>
      </c>
      <c r="I993" s="4">
        <f t="shared" si="7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80"/>
        <v>41907.208333333336</v>
      </c>
      <c r="O993" s="7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5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6"/>
        <v>426.54838709677421</v>
      </c>
      <c r="G994" t="s">
        <v>20</v>
      </c>
      <c r="H994">
        <v>132</v>
      </c>
      <c r="I994" s="4">
        <f t="shared" si="7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80"/>
        <v>43227.208333333328</v>
      </c>
      <c r="O994" s="7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85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6"/>
        <v>77.632653061224488</v>
      </c>
      <c r="G995" t="s">
        <v>74</v>
      </c>
      <c r="H995">
        <v>75</v>
      </c>
      <c r="I995" s="4">
        <f t="shared" si="7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80"/>
        <v>42362.25</v>
      </c>
      <c r="O995" s="7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68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6"/>
        <v>52.496810772501767</v>
      </c>
      <c r="G996" t="s">
        <v>14</v>
      </c>
      <c r="H996">
        <v>842</v>
      </c>
      <c r="I996" s="4">
        <f t="shared" si="7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80"/>
        <v>41929.208333333336</v>
      </c>
      <c r="O996" s="7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68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6"/>
        <v>157.46762589928059</v>
      </c>
      <c r="G997" t="s">
        <v>20</v>
      </c>
      <c r="H997">
        <v>2043</v>
      </c>
      <c r="I997" s="4">
        <f t="shared" si="7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80"/>
        <v>43408.208333333328</v>
      </c>
      <c r="O997" s="7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85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6"/>
        <v>72.939393939393938</v>
      </c>
      <c r="G998" t="s">
        <v>14</v>
      </c>
      <c r="H998">
        <v>112</v>
      </c>
      <c r="I998" s="4">
        <f t="shared" si="7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80"/>
        <v>41276.25</v>
      </c>
      <c r="O998" s="7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5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6"/>
        <v>60.565789473684205</v>
      </c>
      <c r="G999" t="s">
        <v>74</v>
      </c>
      <c r="H999">
        <v>139</v>
      </c>
      <c r="I999" s="4">
        <f t="shared" si="7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80"/>
        <v>41659.25</v>
      </c>
      <c r="O999" s="7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68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6"/>
        <v>56.791291291291287</v>
      </c>
      <c r="G1000" t="s">
        <v>14</v>
      </c>
      <c r="H1000">
        <v>374</v>
      </c>
      <c r="I1000" s="4">
        <f t="shared" si="7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80"/>
        <v>40220.25</v>
      </c>
      <c r="O1000" s="7">
        <f t="shared" si="80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5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6"/>
        <v>56.542754275427541</v>
      </c>
      <c r="G1001" t="s">
        <v>74</v>
      </c>
      <c r="H1001">
        <v>1122</v>
      </c>
      <c r="I1001" s="4">
        <f t="shared" si="7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80"/>
        <v>42550.208333333328</v>
      </c>
      <c r="O1001" s="7">
        <f t="shared" si="80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1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01">
    <cfRule type="containsText" dxfId="11" priority="2" operator="containsText" text="canceled">
      <formula>NOT(ISERROR(SEARCH("canceled",G1)))</formula>
    </cfRule>
    <cfRule type="containsText" dxfId="10" priority="3" operator="containsText" text="failed">
      <formula>NOT(ISERROR(SEARCH("failed",G1)))</formula>
    </cfRule>
    <cfRule type="containsText" dxfId="9" priority="4" operator="containsText" text="live">
      <formula>NOT(ISERROR(SEARCH("live",G1)))</formula>
    </cfRule>
    <cfRule type="containsText" dxfId="8" priority="5" operator="containsText" text="successful">
      <formula>NOT(ISERROR(SEARCH("successful",G1)))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0EF7-F014-CB43-93F9-B362FF5E9A69}">
  <sheetPr codeName="Sheet3"/>
  <dimension ref="A1:F24"/>
  <sheetViews>
    <sheetView workbookViewId="0">
      <selection activeCell="C31" sqref="C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2068</v>
      </c>
    </row>
    <row r="3" spans="1:6" x14ac:dyDescent="0.2">
      <c r="A3" s="5" t="s">
        <v>2072</v>
      </c>
      <c r="B3" s="5" t="s">
        <v>2071</v>
      </c>
    </row>
    <row r="4" spans="1:6" x14ac:dyDescent="0.2">
      <c r="A4" s="5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6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6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6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6" t="s">
        <v>2064</v>
      </c>
      <c r="B8" s="14"/>
      <c r="C8" s="14"/>
      <c r="D8" s="14"/>
      <c r="E8" s="14">
        <v>4</v>
      </c>
      <c r="F8" s="14">
        <v>4</v>
      </c>
    </row>
    <row r="9" spans="1:6" x14ac:dyDescent="0.2">
      <c r="A9" s="6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6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6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6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6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6" t="s">
        <v>2070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  <row r="16" spans="1:6" x14ac:dyDescent="0.2">
      <c r="E16" s="14"/>
      <c r="F16" s="14"/>
    </row>
    <row r="17" spans="5:6" x14ac:dyDescent="0.2">
      <c r="E17" s="14"/>
      <c r="F17" s="14"/>
    </row>
    <row r="18" spans="5:6" x14ac:dyDescent="0.2">
      <c r="E18" s="14"/>
      <c r="F18" s="14"/>
    </row>
    <row r="19" spans="5:6" x14ac:dyDescent="0.2">
      <c r="E19" s="14"/>
      <c r="F19" s="14"/>
    </row>
    <row r="20" spans="5:6" x14ac:dyDescent="0.2">
      <c r="E20" s="14"/>
      <c r="F20" s="14"/>
    </row>
    <row r="21" spans="5:6" x14ac:dyDescent="0.2">
      <c r="E21" s="14"/>
      <c r="F21" s="14"/>
    </row>
    <row r="22" spans="5:6" x14ac:dyDescent="0.2">
      <c r="E22" s="14"/>
      <c r="F22" s="14"/>
    </row>
    <row r="23" spans="5:6" x14ac:dyDescent="0.2">
      <c r="E23" s="14"/>
      <c r="F23" s="14"/>
    </row>
    <row r="24" spans="5:6" x14ac:dyDescent="0.2">
      <c r="E24" s="14"/>
      <c r="F24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6D55-8190-C94D-814F-A8E2033938DE}">
  <sheetPr codeName="Sheet4"/>
  <dimension ref="A1:F30"/>
  <sheetViews>
    <sheetView tabSelected="1" workbookViewId="0">
      <selection activeCell="I33" sqref="I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2066</v>
      </c>
      <c r="B1" t="s">
        <v>2068</v>
      </c>
    </row>
    <row r="2" spans="1:6" x14ac:dyDescent="0.2">
      <c r="A2" s="5" t="s">
        <v>6</v>
      </c>
      <c r="B2" t="s">
        <v>2068</v>
      </c>
    </row>
    <row r="4" spans="1:6" x14ac:dyDescent="0.2">
      <c r="A4" s="5" t="s">
        <v>2072</v>
      </c>
      <c r="B4" s="5" t="s">
        <v>2071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6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6" t="s">
        <v>2065</v>
      </c>
      <c r="B7" s="14"/>
      <c r="C7" s="14"/>
      <c r="D7" s="14"/>
      <c r="E7" s="14">
        <v>4</v>
      </c>
      <c r="F7" s="14">
        <v>4</v>
      </c>
    </row>
    <row r="8" spans="1:6" x14ac:dyDescent="0.2">
      <c r="A8" s="6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6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6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6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6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6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6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6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6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6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6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6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6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6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6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6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6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6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6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6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6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6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6" t="s">
        <v>2070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C461-4248-0941-B886-1421A1ED315B}">
  <sheetPr codeName="Sheet5"/>
  <dimension ref="A1:E18"/>
  <sheetViews>
    <sheetView workbookViewId="0">
      <selection activeCell="I22" sqref="I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2085</v>
      </c>
      <c r="B1" t="s">
        <v>2068</v>
      </c>
    </row>
    <row r="2" spans="1:5" x14ac:dyDescent="0.2">
      <c r="A2" s="5" t="s">
        <v>2066</v>
      </c>
      <c r="B2" t="s">
        <v>2068</v>
      </c>
    </row>
    <row r="4" spans="1:5" x14ac:dyDescent="0.2">
      <c r="A4" s="5" t="s">
        <v>2072</v>
      </c>
      <c r="B4" s="5" t="s">
        <v>2071</v>
      </c>
    </row>
    <row r="5" spans="1:5" x14ac:dyDescent="0.2">
      <c r="A5" s="5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9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">
      <c r="A7" s="9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">
      <c r="A8" s="9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">
      <c r="A9" s="9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">
      <c r="A10" s="9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">
      <c r="A11" s="9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">
      <c r="A12" s="9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">
      <c r="A13" s="9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">
      <c r="A14" s="9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">
      <c r="A15" s="9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">
      <c r="A16" s="9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">
      <c r="A17" s="9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">
      <c r="A18" s="9" t="s">
        <v>2070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4104-001B-424D-BD6E-C4026AB1BA3A}">
  <sheetPr codeName="Sheet6"/>
  <dimension ref="A1:H13"/>
  <sheetViews>
    <sheetView workbookViewId="0">
      <selection activeCell="F35" sqref="F35"/>
    </sheetView>
  </sheetViews>
  <sheetFormatPr baseColWidth="10" defaultRowHeight="16" x14ac:dyDescent="0.2"/>
  <cols>
    <col min="1" max="1" width="34.66406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1" customFormat="1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2105</v>
      </c>
      <c r="G1" s="11" t="s">
        <v>2091</v>
      </c>
      <c r="H1" s="11" t="s">
        <v>2092</v>
      </c>
    </row>
    <row r="2" spans="1:8" ht="18" x14ac:dyDescent="0.2">
      <c r="A2" s="10" t="s">
        <v>2093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ht="18" x14ac:dyDescent="0.2">
      <c r="A3" s="10" t="s">
        <v>2094</v>
      </c>
      <c r="B3">
        <f>COUNTIFS(Outcome,"successful",goal,"&gt;=1000",goal,"&lt;4999")</f>
        <v>191</v>
      </c>
      <c r="C3">
        <f>COUNTIFS(Outcome,"failed",goal,"&gt;=1000",goal,"&lt;4999")</f>
        <v>38</v>
      </c>
      <c r="D3">
        <f>COUNTIFS(Outcome,"canceled",goal,"&gt;=1000",goal,"&lt;4999")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ht="18" x14ac:dyDescent="0.2">
      <c r="A4" s="10" t="s">
        <v>2095</v>
      </c>
      <c r="B4">
        <f>COUNTIFS(Outcome,"successful",goal,"&gt;=5000",goal,"&lt;9999")</f>
        <v>164</v>
      </c>
      <c r="C4">
        <f>COUNTIFS(Outcome,"successful",goal,"&gt;=5000",goal,"&lt;9999")</f>
        <v>164</v>
      </c>
      <c r="D4">
        <f>COUNTIFS(Outcome,"canceled",goal,"&gt;=5000",goal,"&lt;9999")</f>
        <v>25</v>
      </c>
      <c r="E4">
        <f t="shared" si="0"/>
        <v>353</v>
      </c>
      <c r="F4" s="12">
        <f t="shared" si="1"/>
        <v>0.46458923512747874</v>
      </c>
      <c r="G4" s="12">
        <f t="shared" si="2"/>
        <v>0.46458923512747874</v>
      </c>
      <c r="H4" s="12">
        <f t="shared" si="3"/>
        <v>7.0821529745042494E-2</v>
      </c>
    </row>
    <row r="5" spans="1:8" ht="18" x14ac:dyDescent="0.2">
      <c r="A5" s="10" t="s">
        <v>2096</v>
      </c>
      <c r="B5">
        <f>COUNTIFS(Outcome,"successful",goal,"&gt;=10000",goal,"&lt;14999")</f>
        <v>4</v>
      </c>
      <c r="C5">
        <f>COUNTIFS(Outcome,"failed",goal,"&gt;=10000",goal,"&lt;14999")</f>
        <v>5</v>
      </c>
      <c r="D5">
        <f>COUNTIFS(Outcome,"canceled",goal,"&gt;=10000",goal,"&lt;14999")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18" x14ac:dyDescent="0.2">
      <c r="A6" s="10" t="s">
        <v>2097</v>
      </c>
      <c r="B6">
        <f>COUNTIFS(Outcome,"successful",goal,"&gt;=15000",goal,"&lt;19999")</f>
        <v>10</v>
      </c>
      <c r="C6">
        <f>COUNTIFS(Outcome,"failed",goal,"&gt;=15000",goal,"&lt;19999")</f>
        <v>0</v>
      </c>
      <c r="D6">
        <f>COUNTIFS(Outcome,"canceled",goal,"&gt;=15000",goal,"&lt;19999")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18" x14ac:dyDescent="0.2">
      <c r="A7" s="10" t="s">
        <v>2098</v>
      </c>
      <c r="B7">
        <f>COUNTIFS(Outcome,"successful",goal,"&gt;=20000",goal,"&lt;24999")</f>
        <v>7</v>
      </c>
      <c r="C7">
        <f>COUNTIFS(Outcome,"failed",goal,"&gt;=20000",goal,"&lt;24999")</f>
        <v>0</v>
      </c>
      <c r="D7">
        <f>COUNTIFS(Outcome,"canceled",goal,"&gt;=20000",goal,"&lt;24999")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18" x14ac:dyDescent="0.2">
      <c r="A8" s="10" t="s">
        <v>2099</v>
      </c>
      <c r="B8">
        <f>COUNTIFS(Outcome,"successful",goal,"&gt;=25000",goal,"&lt;29999")</f>
        <v>11</v>
      </c>
      <c r="C8">
        <f>COUNTIFS(Outcome,"failed",goal,"&gt;=25000",goal,"&lt;29999")</f>
        <v>3</v>
      </c>
      <c r="D8">
        <f>COUNTIFS(Outcome,"canceled",goal,"&gt;=25000",goal,"&lt;29999")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18" x14ac:dyDescent="0.2">
      <c r="A9" s="10" t="s">
        <v>2100</v>
      </c>
      <c r="B9">
        <f>COUNTIFS(Outcome,"successful",goal,"&gt;=30000",goal,"&lt;34999")</f>
        <v>7</v>
      </c>
      <c r="C9">
        <f>COUNTIFS(Outcome,"failed",goal,"&gt;=30000",goal,"&lt;34999")</f>
        <v>0</v>
      </c>
      <c r="D9">
        <f>COUNTIFS(Outcome,"canceled",goal,"&gt;=30000",goal,"&lt;34999")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18" x14ac:dyDescent="0.2">
      <c r="A10" s="10" t="s">
        <v>2101</v>
      </c>
      <c r="B10">
        <f>COUNTIFS(Outcome,"successful",goal,"&gt;=35000",goal,"&lt;39999")</f>
        <v>8</v>
      </c>
      <c r="C10">
        <f>COUNTIFS(Outcome,"failed",goal,"&gt;=35000",goal,"&lt;39999")</f>
        <v>3</v>
      </c>
      <c r="D10">
        <f>COUNTIFS(Outcome,"canceled",goal,"&gt;=35000",goal,"&lt;39999")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18" x14ac:dyDescent="0.2">
      <c r="A11" s="10" t="s">
        <v>2102</v>
      </c>
      <c r="B11">
        <f>COUNTIFS(Outcome,"successful",goal,"&gt;=40000",goal,"&lt;44999")</f>
        <v>11</v>
      </c>
      <c r="C11">
        <f>COUNTIFS(Outcome,"failed",goal,"&gt;=40000",goal,"&lt;44999")</f>
        <v>3</v>
      </c>
      <c r="D11">
        <f>COUNTIFS(Outcome,"canceled",goal,"&gt;=40000",goal,"&lt;44999")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18" x14ac:dyDescent="0.2">
      <c r="A12" s="10" t="s">
        <v>2103</v>
      </c>
      <c r="B12">
        <f>COUNTIFS(Outcome,"successful",goal,"&gt;=45000",goal,"&lt;49999")</f>
        <v>8</v>
      </c>
      <c r="C12">
        <f>COUNTIFS(Outcome,"failed",goal,"&gt;=45000",goal,"&lt;49999")</f>
        <v>3</v>
      </c>
      <c r="D12">
        <f>COUNTIFS(Outcome,"canceled",goal,"&gt;=45000",goal,"&lt;49999")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18" x14ac:dyDescent="0.2">
      <c r="A13" s="10" t="s">
        <v>2104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63EF-AC70-4945-95FD-330F2EDC0F15}">
  <sheetPr codeName="Sheet7"/>
  <dimension ref="A1:I566"/>
  <sheetViews>
    <sheetView workbookViewId="0">
      <selection activeCell="E1" sqref="E1"/>
    </sheetView>
  </sheetViews>
  <sheetFormatPr baseColWidth="10" defaultRowHeight="16" x14ac:dyDescent="0.2"/>
  <cols>
    <col min="2" max="2" width="12.83203125" bestFit="1" customWidth="1"/>
    <col min="7" max="7" width="17.6640625" customWidth="1"/>
    <col min="8" max="8" width="11.6640625" bestFit="1" customWidth="1"/>
  </cols>
  <sheetData>
    <row r="1" spans="1:9" x14ac:dyDescent="0.2">
      <c r="A1" t="s">
        <v>4</v>
      </c>
      <c r="B1" t="s">
        <v>2114</v>
      </c>
      <c r="D1" t="s">
        <v>4</v>
      </c>
      <c r="E1" t="s">
        <v>2114</v>
      </c>
      <c r="H1" t="s">
        <v>2106</v>
      </c>
      <c r="I1" t="s">
        <v>2107</v>
      </c>
    </row>
    <row r="2" spans="1:9" x14ac:dyDescent="0.2">
      <c r="A2" t="s">
        <v>20</v>
      </c>
      <c r="B2">
        <v>16</v>
      </c>
      <c r="D2" t="s">
        <v>14</v>
      </c>
      <c r="E2">
        <v>0</v>
      </c>
      <c r="G2" t="s">
        <v>2108</v>
      </c>
      <c r="H2" s="13">
        <f>AVERAGE(SuccessfulB)</f>
        <v>851.14690265486729</v>
      </c>
      <c r="I2" s="13">
        <f>AVERAGE(FailedB)</f>
        <v>585.61538461538464</v>
      </c>
    </row>
    <row r="3" spans="1:9" x14ac:dyDescent="0.2">
      <c r="A3" t="s">
        <v>20</v>
      </c>
      <c r="B3">
        <v>26</v>
      </c>
      <c r="D3" t="s">
        <v>14</v>
      </c>
      <c r="E3">
        <v>24</v>
      </c>
      <c r="G3" t="s">
        <v>2109</v>
      </c>
      <c r="H3">
        <f>MEDIAN(SuccessfulB)</f>
        <v>201</v>
      </c>
      <c r="I3" s="13">
        <f>MEDIAN(FailedB)</f>
        <v>114.5</v>
      </c>
    </row>
    <row r="4" spans="1:9" x14ac:dyDescent="0.2">
      <c r="A4" t="s">
        <v>20</v>
      </c>
      <c r="B4">
        <v>27</v>
      </c>
      <c r="D4" t="s">
        <v>14</v>
      </c>
      <c r="E4">
        <v>53</v>
      </c>
      <c r="G4" t="s">
        <v>2110</v>
      </c>
      <c r="H4">
        <f>MIN(SuccessfulB)</f>
        <v>16</v>
      </c>
      <c r="I4">
        <f>MIN(FailedB)</f>
        <v>0</v>
      </c>
    </row>
    <row r="5" spans="1:9" x14ac:dyDescent="0.2">
      <c r="A5" t="s">
        <v>20</v>
      </c>
      <c r="B5">
        <v>32</v>
      </c>
      <c r="D5" t="s">
        <v>14</v>
      </c>
      <c r="E5">
        <v>18</v>
      </c>
      <c r="G5" t="s">
        <v>2111</v>
      </c>
      <c r="H5">
        <f>MAX(SuccessfulB)</f>
        <v>7295</v>
      </c>
      <c r="I5">
        <f>MAX(FailedB)</f>
        <v>6080</v>
      </c>
    </row>
    <row r="6" spans="1:9" x14ac:dyDescent="0.2">
      <c r="A6" t="s">
        <v>20</v>
      </c>
      <c r="B6">
        <v>32</v>
      </c>
      <c r="D6" t="s">
        <v>14</v>
      </c>
      <c r="E6">
        <v>44</v>
      </c>
      <c r="G6" t="s">
        <v>2112</v>
      </c>
      <c r="H6">
        <f>_xlfn.VAR.P(SuccessfulB)</f>
        <v>1603373.7324019109</v>
      </c>
      <c r="I6">
        <f>_xlfn.VAR.P(FailedB)</f>
        <v>921574.68174133555</v>
      </c>
    </row>
    <row r="7" spans="1:9" x14ac:dyDescent="0.2">
      <c r="A7" t="s">
        <v>20</v>
      </c>
      <c r="B7">
        <v>34</v>
      </c>
      <c r="D7" t="s">
        <v>14</v>
      </c>
      <c r="E7">
        <v>27</v>
      </c>
      <c r="G7" t="s">
        <v>2113</v>
      </c>
      <c r="H7">
        <f>_xlfn.STDEV.P(SuccessfulB)</f>
        <v>1266.2439466397898</v>
      </c>
      <c r="I7">
        <f>_xlfn.STDEV.P(FailedB)</f>
        <v>959.98681331637863</v>
      </c>
    </row>
    <row r="8" spans="1:9" x14ac:dyDescent="0.2">
      <c r="A8" t="s">
        <v>20</v>
      </c>
      <c r="B8">
        <v>40</v>
      </c>
      <c r="D8" t="s">
        <v>14</v>
      </c>
      <c r="E8">
        <v>55</v>
      </c>
    </row>
    <row r="9" spans="1:9" x14ac:dyDescent="0.2">
      <c r="A9" t="s">
        <v>20</v>
      </c>
      <c r="B9">
        <v>41</v>
      </c>
      <c r="D9" t="s">
        <v>14</v>
      </c>
      <c r="E9">
        <v>200</v>
      </c>
      <c r="H9" s="13"/>
      <c r="I9" s="13"/>
    </row>
    <row r="10" spans="1:9" x14ac:dyDescent="0.2">
      <c r="A10" t="s">
        <v>20</v>
      </c>
      <c r="B10">
        <v>41</v>
      </c>
      <c r="D10" t="s">
        <v>14</v>
      </c>
      <c r="E10">
        <v>452</v>
      </c>
      <c r="H10" s="13"/>
    </row>
    <row r="11" spans="1:9" x14ac:dyDescent="0.2">
      <c r="A11" t="s">
        <v>20</v>
      </c>
      <c r="B11">
        <v>42</v>
      </c>
      <c r="D11" t="s">
        <v>14</v>
      </c>
      <c r="E11">
        <v>674</v>
      </c>
    </row>
    <row r="12" spans="1:9" x14ac:dyDescent="0.2">
      <c r="A12" t="s">
        <v>20</v>
      </c>
      <c r="B12">
        <v>43</v>
      </c>
      <c r="D12" t="s">
        <v>14</v>
      </c>
      <c r="E12">
        <v>558</v>
      </c>
    </row>
    <row r="13" spans="1:9" x14ac:dyDescent="0.2">
      <c r="A13" t="s">
        <v>20</v>
      </c>
      <c r="B13">
        <v>43</v>
      </c>
      <c r="D13" t="s">
        <v>14</v>
      </c>
      <c r="E13">
        <v>15</v>
      </c>
    </row>
    <row r="14" spans="1:9" x14ac:dyDescent="0.2">
      <c r="A14" t="s">
        <v>20</v>
      </c>
      <c r="B14">
        <v>48</v>
      </c>
      <c r="D14" t="s">
        <v>14</v>
      </c>
      <c r="E14">
        <v>2307</v>
      </c>
    </row>
    <row r="15" spans="1:9" x14ac:dyDescent="0.2">
      <c r="A15" t="s">
        <v>20</v>
      </c>
      <c r="B15">
        <v>48</v>
      </c>
      <c r="D15" t="s">
        <v>14</v>
      </c>
      <c r="E15">
        <v>88</v>
      </c>
    </row>
    <row r="16" spans="1:9" x14ac:dyDescent="0.2">
      <c r="A16" t="s">
        <v>20</v>
      </c>
      <c r="B16">
        <v>48</v>
      </c>
      <c r="D16" t="s">
        <v>14</v>
      </c>
      <c r="E16">
        <v>48</v>
      </c>
    </row>
    <row r="17" spans="1:7" x14ac:dyDescent="0.2">
      <c r="A17" t="s">
        <v>20</v>
      </c>
      <c r="B17">
        <v>50</v>
      </c>
      <c r="D17" t="s">
        <v>14</v>
      </c>
      <c r="E17">
        <v>1</v>
      </c>
    </row>
    <row r="18" spans="1:7" x14ac:dyDescent="0.2">
      <c r="A18" t="s">
        <v>20</v>
      </c>
      <c r="B18">
        <v>50</v>
      </c>
      <c r="D18" t="s">
        <v>14</v>
      </c>
      <c r="E18">
        <v>1467</v>
      </c>
    </row>
    <row r="19" spans="1:7" x14ac:dyDescent="0.2">
      <c r="A19" t="s">
        <v>20</v>
      </c>
      <c r="B19">
        <v>50</v>
      </c>
      <c r="D19" t="s">
        <v>14</v>
      </c>
      <c r="E19">
        <v>75</v>
      </c>
    </row>
    <row r="20" spans="1:7" x14ac:dyDescent="0.2">
      <c r="A20" t="s">
        <v>20</v>
      </c>
      <c r="B20">
        <v>52</v>
      </c>
      <c r="D20" t="s">
        <v>14</v>
      </c>
      <c r="E20">
        <v>120</v>
      </c>
    </row>
    <row r="21" spans="1:7" x14ac:dyDescent="0.2">
      <c r="A21" t="s">
        <v>20</v>
      </c>
      <c r="B21">
        <v>53</v>
      </c>
      <c r="D21" t="s">
        <v>14</v>
      </c>
      <c r="E21">
        <v>2253</v>
      </c>
    </row>
    <row r="22" spans="1:7" ht="18" x14ac:dyDescent="0.2">
      <c r="A22" t="s">
        <v>20</v>
      </c>
      <c r="B22">
        <v>53</v>
      </c>
      <c r="D22" t="s">
        <v>14</v>
      </c>
      <c r="E22">
        <v>5</v>
      </c>
      <c r="G22" s="10"/>
    </row>
    <row r="23" spans="1:7" ht="18" x14ac:dyDescent="0.2">
      <c r="A23" t="s">
        <v>20</v>
      </c>
      <c r="B23">
        <v>54</v>
      </c>
      <c r="D23" t="s">
        <v>14</v>
      </c>
      <c r="E23">
        <v>38</v>
      </c>
      <c r="G23" s="10"/>
    </row>
    <row r="24" spans="1:7" ht="18" x14ac:dyDescent="0.2">
      <c r="A24" t="s">
        <v>20</v>
      </c>
      <c r="B24">
        <v>55</v>
      </c>
      <c r="D24" t="s">
        <v>14</v>
      </c>
      <c r="E24">
        <v>12</v>
      </c>
      <c r="G24" s="10"/>
    </row>
    <row r="25" spans="1:7" ht="18" x14ac:dyDescent="0.2">
      <c r="A25" t="s">
        <v>20</v>
      </c>
      <c r="B25">
        <v>56</v>
      </c>
      <c r="D25" t="s">
        <v>14</v>
      </c>
      <c r="E25">
        <v>1684</v>
      </c>
      <c r="G25" s="10"/>
    </row>
    <row r="26" spans="1:7" ht="18" x14ac:dyDescent="0.2">
      <c r="A26" t="s">
        <v>20</v>
      </c>
      <c r="B26">
        <v>59</v>
      </c>
      <c r="D26" t="s">
        <v>14</v>
      </c>
      <c r="E26">
        <v>56</v>
      </c>
      <c r="G26" s="10"/>
    </row>
    <row r="27" spans="1:7" ht="18" x14ac:dyDescent="0.2">
      <c r="A27" t="s">
        <v>20</v>
      </c>
      <c r="B27">
        <v>62</v>
      </c>
      <c r="D27" t="s">
        <v>14</v>
      </c>
      <c r="E27">
        <v>838</v>
      </c>
      <c r="G27" s="10"/>
    </row>
    <row r="28" spans="1:7" x14ac:dyDescent="0.2">
      <c r="A28" t="s">
        <v>20</v>
      </c>
      <c r="B28">
        <v>64</v>
      </c>
      <c r="D28" t="s">
        <v>14</v>
      </c>
      <c r="E28">
        <v>1000</v>
      </c>
    </row>
    <row r="29" spans="1:7" x14ac:dyDescent="0.2">
      <c r="A29" t="s">
        <v>20</v>
      </c>
      <c r="B29">
        <v>65</v>
      </c>
      <c r="D29" t="s">
        <v>14</v>
      </c>
      <c r="E29">
        <v>1482</v>
      </c>
    </row>
    <row r="30" spans="1:7" x14ac:dyDescent="0.2">
      <c r="A30" t="s">
        <v>20</v>
      </c>
      <c r="B30">
        <v>65</v>
      </c>
      <c r="D30" t="s">
        <v>14</v>
      </c>
      <c r="E30">
        <v>106</v>
      </c>
    </row>
    <row r="31" spans="1:7" x14ac:dyDescent="0.2">
      <c r="A31" t="s">
        <v>20</v>
      </c>
      <c r="B31">
        <v>67</v>
      </c>
      <c r="D31" t="s">
        <v>14</v>
      </c>
      <c r="E31">
        <v>679</v>
      </c>
    </row>
    <row r="32" spans="1:7" x14ac:dyDescent="0.2">
      <c r="A32" t="s">
        <v>20</v>
      </c>
      <c r="B32">
        <v>68</v>
      </c>
      <c r="D32" t="s">
        <v>14</v>
      </c>
      <c r="E32">
        <v>1220</v>
      </c>
    </row>
    <row r="33" spans="1:5" x14ac:dyDescent="0.2">
      <c r="A33" t="s">
        <v>20</v>
      </c>
      <c r="B33">
        <v>69</v>
      </c>
      <c r="D33" t="s">
        <v>14</v>
      </c>
      <c r="E33">
        <v>1</v>
      </c>
    </row>
    <row r="34" spans="1:5" x14ac:dyDescent="0.2">
      <c r="A34" t="s">
        <v>20</v>
      </c>
      <c r="B34">
        <v>69</v>
      </c>
      <c r="D34" t="s">
        <v>14</v>
      </c>
      <c r="E34">
        <v>37</v>
      </c>
    </row>
    <row r="35" spans="1:5" x14ac:dyDescent="0.2">
      <c r="A35" t="s">
        <v>20</v>
      </c>
      <c r="B35">
        <v>70</v>
      </c>
      <c r="D35" t="s">
        <v>14</v>
      </c>
      <c r="E35">
        <v>60</v>
      </c>
    </row>
    <row r="36" spans="1:5" x14ac:dyDescent="0.2">
      <c r="A36" t="s">
        <v>20</v>
      </c>
      <c r="B36">
        <v>71</v>
      </c>
      <c r="D36" t="s">
        <v>14</v>
      </c>
      <c r="E36">
        <v>296</v>
      </c>
    </row>
    <row r="37" spans="1:5" x14ac:dyDescent="0.2">
      <c r="A37" t="s">
        <v>20</v>
      </c>
      <c r="B37">
        <v>72</v>
      </c>
      <c r="D37" t="s">
        <v>14</v>
      </c>
      <c r="E37">
        <v>3304</v>
      </c>
    </row>
    <row r="38" spans="1:5" x14ac:dyDescent="0.2">
      <c r="A38" t="s">
        <v>20</v>
      </c>
      <c r="B38">
        <v>76</v>
      </c>
      <c r="D38" t="s">
        <v>14</v>
      </c>
      <c r="E38">
        <v>73</v>
      </c>
    </row>
    <row r="39" spans="1:5" x14ac:dyDescent="0.2">
      <c r="A39" t="s">
        <v>20</v>
      </c>
      <c r="B39">
        <v>76</v>
      </c>
      <c r="D39" t="s">
        <v>14</v>
      </c>
      <c r="E39">
        <v>3387</v>
      </c>
    </row>
    <row r="40" spans="1:5" x14ac:dyDescent="0.2">
      <c r="A40" t="s">
        <v>20</v>
      </c>
      <c r="B40">
        <v>78</v>
      </c>
      <c r="D40" t="s">
        <v>14</v>
      </c>
      <c r="E40">
        <v>662</v>
      </c>
    </row>
    <row r="41" spans="1:5" x14ac:dyDescent="0.2">
      <c r="A41" t="s">
        <v>20</v>
      </c>
      <c r="B41">
        <v>78</v>
      </c>
      <c r="D41" t="s">
        <v>14</v>
      </c>
      <c r="E41">
        <v>774</v>
      </c>
    </row>
    <row r="42" spans="1:5" x14ac:dyDescent="0.2">
      <c r="A42" t="s">
        <v>20</v>
      </c>
      <c r="B42">
        <v>80</v>
      </c>
      <c r="D42" t="s">
        <v>14</v>
      </c>
      <c r="E42">
        <v>672</v>
      </c>
    </row>
    <row r="43" spans="1:5" x14ac:dyDescent="0.2">
      <c r="A43" t="s">
        <v>20</v>
      </c>
      <c r="B43">
        <v>80</v>
      </c>
      <c r="D43" t="s">
        <v>14</v>
      </c>
      <c r="E43">
        <v>940</v>
      </c>
    </row>
    <row r="44" spans="1:5" x14ac:dyDescent="0.2">
      <c r="A44" t="s">
        <v>20</v>
      </c>
      <c r="B44">
        <v>80</v>
      </c>
      <c r="D44" t="s">
        <v>14</v>
      </c>
      <c r="E44">
        <v>117</v>
      </c>
    </row>
    <row r="45" spans="1:5" x14ac:dyDescent="0.2">
      <c r="A45" t="s">
        <v>20</v>
      </c>
      <c r="B45">
        <v>80</v>
      </c>
      <c r="D45" t="s">
        <v>14</v>
      </c>
      <c r="E45">
        <v>115</v>
      </c>
    </row>
    <row r="46" spans="1:5" x14ac:dyDescent="0.2">
      <c r="A46" t="s">
        <v>20</v>
      </c>
      <c r="B46">
        <v>80</v>
      </c>
      <c r="D46" t="s">
        <v>14</v>
      </c>
      <c r="E46">
        <v>326</v>
      </c>
    </row>
    <row r="47" spans="1:5" x14ac:dyDescent="0.2">
      <c r="A47" t="s">
        <v>20</v>
      </c>
      <c r="B47">
        <v>80</v>
      </c>
      <c r="D47" t="s">
        <v>14</v>
      </c>
      <c r="E47">
        <v>1</v>
      </c>
    </row>
    <row r="48" spans="1:5" x14ac:dyDescent="0.2">
      <c r="A48" t="s">
        <v>20</v>
      </c>
      <c r="B48">
        <v>81</v>
      </c>
      <c r="D48" t="s">
        <v>14</v>
      </c>
      <c r="E48">
        <v>1467</v>
      </c>
    </row>
    <row r="49" spans="1:5" x14ac:dyDescent="0.2">
      <c r="A49" t="s">
        <v>20</v>
      </c>
      <c r="B49">
        <v>82</v>
      </c>
      <c r="D49" t="s">
        <v>14</v>
      </c>
      <c r="E49">
        <v>5681</v>
      </c>
    </row>
    <row r="50" spans="1:5" x14ac:dyDescent="0.2">
      <c r="A50" t="s">
        <v>20</v>
      </c>
      <c r="B50">
        <v>82</v>
      </c>
      <c r="D50" t="s">
        <v>14</v>
      </c>
      <c r="E50">
        <v>1059</v>
      </c>
    </row>
    <row r="51" spans="1:5" x14ac:dyDescent="0.2">
      <c r="A51" t="s">
        <v>20</v>
      </c>
      <c r="B51">
        <v>83</v>
      </c>
      <c r="D51" t="s">
        <v>14</v>
      </c>
      <c r="E51">
        <v>1194</v>
      </c>
    </row>
    <row r="52" spans="1:5" x14ac:dyDescent="0.2">
      <c r="A52" t="s">
        <v>20</v>
      </c>
      <c r="B52">
        <v>83</v>
      </c>
      <c r="D52" t="s">
        <v>14</v>
      </c>
      <c r="E52">
        <v>30</v>
      </c>
    </row>
    <row r="53" spans="1:5" x14ac:dyDescent="0.2">
      <c r="A53" t="s">
        <v>20</v>
      </c>
      <c r="B53">
        <v>84</v>
      </c>
      <c r="D53" t="s">
        <v>14</v>
      </c>
      <c r="E53">
        <v>75</v>
      </c>
    </row>
    <row r="54" spans="1:5" x14ac:dyDescent="0.2">
      <c r="A54" t="s">
        <v>20</v>
      </c>
      <c r="B54">
        <v>84</v>
      </c>
      <c r="D54" t="s">
        <v>14</v>
      </c>
      <c r="E54">
        <v>955</v>
      </c>
    </row>
    <row r="55" spans="1:5" x14ac:dyDescent="0.2">
      <c r="A55" t="s">
        <v>20</v>
      </c>
      <c r="B55">
        <v>85</v>
      </c>
      <c r="D55" t="s">
        <v>14</v>
      </c>
      <c r="E55">
        <v>67</v>
      </c>
    </row>
    <row r="56" spans="1:5" x14ac:dyDescent="0.2">
      <c r="A56" t="s">
        <v>20</v>
      </c>
      <c r="B56">
        <v>85</v>
      </c>
      <c r="D56" t="s">
        <v>14</v>
      </c>
      <c r="E56">
        <v>5</v>
      </c>
    </row>
    <row r="57" spans="1:5" x14ac:dyDescent="0.2">
      <c r="A57" t="s">
        <v>20</v>
      </c>
      <c r="B57">
        <v>85</v>
      </c>
      <c r="D57" t="s">
        <v>14</v>
      </c>
      <c r="E57">
        <v>26</v>
      </c>
    </row>
    <row r="58" spans="1:5" x14ac:dyDescent="0.2">
      <c r="A58" t="s">
        <v>20</v>
      </c>
      <c r="B58">
        <v>85</v>
      </c>
      <c r="D58" t="s">
        <v>14</v>
      </c>
      <c r="E58">
        <v>1130</v>
      </c>
    </row>
    <row r="59" spans="1:5" x14ac:dyDescent="0.2">
      <c r="A59" t="s">
        <v>20</v>
      </c>
      <c r="B59">
        <v>85</v>
      </c>
      <c r="D59" t="s">
        <v>14</v>
      </c>
      <c r="E59">
        <v>782</v>
      </c>
    </row>
    <row r="60" spans="1:5" x14ac:dyDescent="0.2">
      <c r="A60" t="s">
        <v>20</v>
      </c>
      <c r="B60">
        <v>85</v>
      </c>
      <c r="D60" t="s">
        <v>14</v>
      </c>
      <c r="E60">
        <v>210</v>
      </c>
    </row>
    <row r="61" spans="1:5" x14ac:dyDescent="0.2">
      <c r="A61" t="s">
        <v>20</v>
      </c>
      <c r="B61">
        <v>86</v>
      </c>
      <c r="D61" t="s">
        <v>14</v>
      </c>
      <c r="E61">
        <v>136</v>
      </c>
    </row>
    <row r="62" spans="1:5" x14ac:dyDescent="0.2">
      <c r="A62" t="s">
        <v>20</v>
      </c>
      <c r="B62">
        <v>86</v>
      </c>
      <c r="D62" t="s">
        <v>14</v>
      </c>
      <c r="E62">
        <v>86</v>
      </c>
    </row>
    <row r="63" spans="1:5" x14ac:dyDescent="0.2">
      <c r="A63" t="s">
        <v>20</v>
      </c>
      <c r="B63">
        <v>86</v>
      </c>
      <c r="D63" t="s">
        <v>14</v>
      </c>
      <c r="E63">
        <v>19</v>
      </c>
    </row>
    <row r="64" spans="1:5" x14ac:dyDescent="0.2">
      <c r="A64" t="s">
        <v>20</v>
      </c>
      <c r="B64">
        <v>87</v>
      </c>
      <c r="D64" t="s">
        <v>14</v>
      </c>
      <c r="E64">
        <v>886</v>
      </c>
    </row>
    <row r="65" spans="1:5" x14ac:dyDescent="0.2">
      <c r="A65" t="s">
        <v>20</v>
      </c>
      <c r="B65">
        <v>87</v>
      </c>
      <c r="D65" t="s">
        <v>14</v>
      </c>
      <c r="E65">
        <v>35</v>
      </c>
    </row>
    <row r="66" spans="1:5" x14ac:dyDescent="0.2">
      <c r="A66" t="s">
        <v>20</v>
      </c>
      <c r="B66">
        <v>87</v>
      </c>
      <c r="D66" t="s">
        <v>14</v>
      </c>
      <c r="E66">
        <v>24</v>
      </c>
    </row>
    <row r="67" spans="1:5" x14ac:dyDescent="0.2">
      <c r="A67" t="s">
        <v>20</v>
      </c>
      <c r="B67">
        <v>88</v>
      </c>
      <c r="D67" t="s">
        <v>14</v>
      </c>
      <c r="E67">
        <v>86</v>
      </c>
    </row>
    <row r="68" spans="1:5" x14ac:dyDescent="0.2">
      <c r="A68" t="s">
        <v>20</v>
      </c>
      <c r="B68">
        <v>88</v>
      </c>
      <c r="D68" t="s">
        <v>14</v>
      </c>
      <c r="E68">
        <v>243</v>
      </c>
    </row>
    <row r="69" spans="1:5" x14ac:dyDescent="0.2">
      <c r="A69" t="s">
        <v>20</v>
      </c>
      <c r="B69">
        <v>88</v>
      </c>
      <c r="D69" t="s">
        <v>14</v>
      </c>
      <c r="E69">
        <v>65</v>
      </c>
    </row>
    <row r="70" spans="1:5" x14ac:dyDescent="0.2">
      <c r="A70" t="s">
        <v>20</v>
      </c>
      <c r="B70">
        <v>88</v>
      </c>
      <c r="D70" t="s">
        <v>14</v>
      </c>
      <c r="E70">
        <v>100</v>
      </c>
    </row>
    <row r="71" spans="1:5" x14ac:dyDescent="0.2">
      <c r="A71" t="s">
        <v>20</v>
      </c>
      <c r="B71">
        <v>89</v>
      </c>
      <c r="D71" t="s">
        <v>14</v>
      </c>
      <c r="E71">
        <v>168</v>
      </c>
    </row>
    <row r="72" spans="1:5" x14ac:dyDescent="0.2">
      <c r="A72" t="s">
        <v>20</v>
      </c>
      <c r="B72">
        <v>89</v>
      </c>
      <c r="D72" t="s">
        <v>14</v>
      </c>
      <c r="E72">
        <v>13</v>
      </c>
    </row>
    <row r="73" spans="1:5" x14ac:dyDescent="0.2">
      <c r="A73" t="s">
        <v>20</v>
      </c>
      <c r="B73">
        <v>91</v>
      </c>
      <c r="D73" t="s">
        <v>14</v>
      </c>
      <c r="E73">
        <v>1</v>
      </c>
    </row>
    <row r="74" spans="1:5" x14ac:dyDescent="0.2">
      <c r="A74" t="s">
        <v>20</v>
      </c>
      <c r="B74">
        <v>92</v>
      </c>
      <c r="D74" t="s">
        <v>14</v>
      </c>
      <c r="E74">
        <v>40</v>
      </c>
    </row>
    <row r="75" spans="1:5" x14ac:dyDescent="0.2">
      <c r="A75" t="s">
        <v>20</v>
      </c>
      <c r="B75">
        <v>92</v>
      </c>
      <c r="D75" t="s">
        <v>14</v>
      </c>
      <c r="E75">
        <v>226</v>
      </c>
    </row>
    <row r="76" spans="1:5" x14ac:dyDescent="0.2">
      <c r="A76" t="s">
        <v>20</v>
      </c>
      <c r="B76">
        <v>92</v>
      </c>
      <c r="D76" t="s">
        <v>14</v>
      </c>
      <c r="E76">
        <v>1625</v>
      </c>
    </row>
    <row r="77" spans="1:5" x14ac:dyDescent="0.2">
      <c r="A77" t="s">
        <v>20</v>
      </c>
      <c r="B77">
        <v>92</v>
      </c>
      <c r="D77" t="s">
        <v>14</v>
      </c>
      <c r="E77">
        <v>143</v>
      </c>
    </row>
    <row r="78" spans="1:5" x14ac:dyDescent="0.2">
      <c r="A78" t="s">
        <v>20</v>
      </c>
      <c r="B78">
        <v>92</v>
      </c>
      <c r="D78" t="s">
        <v>14</v>
      </c>
      <c r="E78">
        <v>934</v>
      </c>
    </row>
    <row r="79" spans="1:5" x14ac:dyDescent="0.2">
      <c r="A79" t="s">
        <v>20</v>
      </c>
      <c r="B79">
        <v>93</v>
      </c>
      <c r="D79" t="s">
        <v>14</v>
      </c>
      <c r="E79">
        <v>17</v>
      </c>
    </row>
    <row r="80" spans="1:5" x14ac:dyDescent="0.2">
      <c r="A80" t="s">
        <v>20</v>
      </c>
      <c r="B80">
        <v>94</v>
      </c>
      <c r="D80" t="s">
        <v>14</v>
      </c>
      <c r="E80">
        <v>2179</v>
      </c>
    </row>
    <row r="81" spans="1:5" x14ac:dyDescent="0.2">
      <c r="A81" t="s">
        <v>20</v>
      </c>
      <c r="B81">
        <v>94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95</v>
      </c>
      <c r="D83" t="s">
        <v>14</v>
      </c>
      <c r="E83">
        <v>57</v>
      </c>
    </row>
    <row r="84" spans="1:5" x14ac:dyDescent="0.2">
      <c r="A84" t="s">
        <v>20</v>
      </c>
      <c r="B84">
        <v>96</v>
      </c>
      <c r="D84" t="s">
        <v>14</v>
      </c>
      <c r="E84">
        <v>41</v>
      </c>
    </row>
    <row r="85" spans="1:5" x14ac:dyDescent="0.2">
      <c r="A85" t="s">
        <v>20</v>
      </c>
      <c r="B85">
        <v>96</v>
      </c>
      <c r="D85" t="s">
        <v>14</v>
      </c>
      <c r="E85">
        <v>1</v>
      </c>
    </row>
    <row r="86" spans="1:5" x14ac:dyDescent="0.2">
      <c r="A86" t="s">
        <v>20</v>
      </c>
      <c r="B86">
        <v>96</v>
      </c>
      <c r="D86" t="s">
        <v>14</v>
      </c>
      <c r="E86">
        <v>101</v>
      </c>
    </row>
    <row r="87" spans="1:5" x14ac:dyDescent="0.2">
      <c r="A87" t="s">
        <v>20</v>
      </c>
      <c r="B87">
        <v>97</v>
      </c>
      <c r="D87" t="s">
        <v>14</v>
      </c>
      <c r="E87">
        <v>1335</v>
      </c>
    </row>
    <row r="88" spans="1:5" x14ac:dyDescent="0.2">
      <c r="A88" t="s">
        <v>20</v>
      </c>
      <c r="B88">
        <v>98</v>
      </c>
      <c r="D88" t="s">
        <v>14</v>
      </c>
      <c r="E88">
        <v>15</v>
      </c>
    </row>
    <row r="89" spans="1:5" x14ac:dyDescent="0.2">
      <c r="A89" t="s">
        <v>20</v>
      </c>
      <c r="B89">
        <v>98</v>
      </c>
      <c r="D89" t="s">
        <v>14</v>
      </c>
      <c r="E89">
        <v>454</v>
      </c>
    </row>
    <row r="90" spans="1:5" x14ac:dyDescent="0.2">
      <c r="A90" t="s">
        <v>20</v>
      </c>
      <c r="B90">
        <v>100</v>
      </c>
      <c r="D90" t="s">
        <v>14</v>
      </c>
      <c r="E90">
        <v>3182</v>
      </c>
    </row>
    <row r="91" spans="1:5" x14ac:dyDescent="0.2">
      <c r="A91" t="s">
        <v>20</v>
      </c>
      <c r="B91">
        <v>100</v>
      </c>
      <c r="D91" t="s">
        <v>14</v>
      </c>
      <c r="E91">
        <v>15</v>
      </c>
    </row>
    <row r="92" spans="1:5" x14ac:dyDescent="0.2">
      <c r="A92" t="s">
        <v>20</v>
      </c>
      <c r="B92">
        <v>101</v>
      </c>
      <c r="D92" t="s">
        <v>14</v>
      </c>
      <c r="E92">
        <v>133</v>
      </c>
    </row>
    <row r="93" spans="1:5" x14ac:dyDescent="0.2">
      <c r="A93" t="s">
        <v>20</v>
      </c>
      <c r="B93">
        <v>101</v>
      </c>
      <c r="D93" t="s">
        <v>14</v>
      </c>
      <c r="E93">
        <v>2062</v>
      </c>
    </row>
    <row r="94" spans="1:5" x14ac:dyDescent="0.2">
      <c r="A94" t="s">
        <v>20</v>
      </c>
      <c r="B94">
        <v>102</v>
      </c>
      <c r="D94" t="s">
        <v>14</v>
      </c>
      <c r="E94">
        <v>29</v>
      </c>
    </row>
    <row r="95" spans="1:5" x14ac:dyDescent="0.2">
      <c r="A95" t="s">
        <v>20</v>
      </c>
      <c r="B95">
        <v>102</v>
      </c>
      <c r="D95" t="s">
        <v>14</v>
      </c>
      <c r="E95">
        <v>132</v>
      </c>
    </row>
    <row r="96" spans="1:5" x14ac:dyDescent="0.2">
      <c r="A96" t="s">
        <v>20</v>
      </c>
      <c r="B96">
        <v>103</v>
      </c>
      <c r="D96" t="s">
        <v>14</v>
      </c>
      <c r="E96">
        <v>137</v>
      </c>
    </row>
    <row r="97" spans="1:5" x14ac:dyDescent="0.2">
      <c r="A97" t="s">
        <v>20</v>
      </c>
      <c r="B97">
        <v>103</v>
      </c>
      <c r="D97" t="s">
        <v>14</v>
      </c>
      <c r="E97">
        <v>908</v>
      </c>
    </row>
    <row r="98" spans="1:5" x14ac:dyDescent="0.2">
      <c r="A98" t="s">
        <v>20</v>
      </c>
      <c r="B98">
        <v>105</v>
      </c>
      <c r="D98" t="s">
        <v>14</v>
      </c>
      <c r="E98">
        <v>10</v>
      </c>
    </row>
    <row r="99" spans="1:5" x14ac:dyDescent="0.2">
      <c r="A99" t="s">
        <v>20</v>
      </c>
      <c r="B99">
        <v>106</v>
      </c>
      <c r="D99" t="s">
        <v>14</v>
      </c>
      <c r="E99">
        <v>1910</v>
      </c>
    </row>
    <row r="100" spans="1:5" x14ac:dyDescent="0.2">
      <c r="A100" t="s">
        <v>20</v>
      </c>
      <c r="B100">
        <v>106</v>
      </c>
      <c r="D100" t="s">
        <v>14</v>
      </c>
      <c r="E100">
        <v>38</v>
      </c>
    </row>
    <row r="101" spans="1:5" x14ac:dyDescent="0.2">
      <c r="A101" t="s">
        <v>20</v>
      </c>
      <c r="B101">
        <v>107</v>
      </c>
      <c r="D101" t="s">
        <v>14</v>
      </c>
      <c r="E101">
        <v>104</v>
      </c>
    </row>
    <row r="102" spans="1:5" x14ac:dyDescent="0.2">
      <c r="A102" t="s">
        <v>20</v>
      </c>
      <c r="B102">
        <v>107</v>
      </c>
      <c r="D102" t="s">
        <v>14</v>
      </c>
      <c r="E102">
        <v>49</v>
      </c>
    </row>
    <row r="103" spans="1:5" x14ac:dyDescent="0.2">
      <c r="A103" t="s">
        <v>20</v>
      </c>
      <c r="B103">
        <v>107</v>
      </c>
      <c r="D103" t="s">
        <v>14</v>
      </c>
      <c r="E103">
        <v>1</v>
      </c>
    </row>
    <row r="104" spans="1:5" x14ac:dyDescent="0.2">
      <c r="A104" t="s">
        <v>20</v>
      </c>
      <c r="B104">
        <v>107</v>
      </c>
      <c r="D104" t="s">
        <v>14</v>
      </c>
      <c r="E104">
        <v>245</v>
      </c>
    </row>
    <row r="105" spans="1:5" x14ac:dyDescent="0.2">
      <c r="A105" t="s">
        <v>20</v>
      </c>
      <c r="B105">
        <v>107</v>
      </c>
      <c r="D105" t="s">
        <v>14</v>
      </c>
      <c r="E105">
        <v>32</v>
      </c>
    </row>
    <row r="106" spans="1:5" x14ac:dyDescent="0.2">
      <c r="A106" t="s">
        <v>20</v>
      </c>
      <c r="B106">
        <v>110</v>
      </c>
      <c r="D106" t="s">
        <v>14</v>
      </c>
      <c r="E106">
        <v>7</v>
      </c>
    </row>
    <row r="107" spans="1:5" x14ac:dyDescent="0.2">
      <c r="A107" t="s">
        <v>20</v>
      </c>
      <c r="B107">
        <v>110</v>
      </c>
      <c r="D107" t="s">
        <v>14</v>
      </c>
      <c r="E107">
        <v>803</v>
      </c>
    </row>
    <row r="108" spans="1:5" x14ac:dyDescent="0.2">
      <c r="A108" t="s">
        <v>20</v>
      </c>
      <c r="B108">
        <v>110</v>
      </c>
      <c r="D108" t="s">
        <v>14</v>
      </c>
      <c r="E108">
        <v>16</v>
      </c>
    </row>
    <row r="109" spans="1:5" x14ac:dyDescent="0.2">
      <c r="A109" t="s">
        <v>20</v>
      </c>
      <c r="B109">
        <v>110</v>
      </c>
      <c r="D109" t="s">
        <v>14</v>
      </c>
      <c r="E109">
        <v>31</v>
      </c>
    </row>
    <row r="110" spans="1:5" x14ac:dyDescent="0.2">
      <c r="A110" t="s">
        <v>20</v>
      </c>
      <c r="B110">
        <v>111</v>
      </c>
      <c r="D110" t="s">
        <v>14</v>
      </c>
      <c r="E110">
        <v>108</v>
      </c>
    </row>
    <row r="111" spans="1:5" x14ac:dyDescent="0.2">
      <c r="A111" t="s">
        <v>20</v>
      </c>
      <c r="B111">
        <v>112</v>
      </c>
      <c r="D111" t="s">
        <v>14</v>
      </c>
      <c r="E111">
        <v>30</v>
      </c>
    </row>
    <row r="112" spans="1:5" x14ac:dyDescent="0.2">
      <c r="A112" t="s">
        <v>20</v>
      </c>
      <c r="B112">
        <v>112</v>
      </c>
      <c r="D112" t="s">
        <v>14</v>
      </c>
      <c r="E112">
        <v>17</v>
      </c>
    </row>
    <row r="113" spans="1:5" x14ac:dyDescent="0.2">
      <c r="A113" t="s">
        <v>20</v>
      </c>
      <c r="B113">
        <v>112</v>
      </c>
      <c r="D113" t="s">
        <v>14</v>
      </c>
      <c r="E113">
        <v>80</v>
      </c>
    </row>
    <row r="114" spans="1:5" x14ac:dyDescent="0.2">
      <c r="A114" t="s">
        <v>20</v>
      </c>
      <c r="B114">
        <v>113</v>
      </c>
      <c r="D114" t="s">
        <v>14</v>
      </c>
      <c r="E114">
        <v>2468</v>
      </c>
    </row>
    <row r="115" spans="1:5" x14ac:dyDescent="0.2">
      <c r="A115" t="s">
        <v>20</v>
      </c>
      <c r="B115">
        <v>113</v>
      </c>
      <c r="D115" t="s">
        <v>14</v>
      </c>
      <c r="E115">
        <v>26</v>
      </c>
    </row>
    <row r="116" spans="1:5" x14ac:dyDescent="0.2">
      <c r="A116" t="s">
        <v>20</v>
      </c>
      <c r="B116">
        <v>114</v>
      </c>
      <c r="D116" t="s">
        <v>14</v>
      </c>
      <c r="E116">
        <v>73</v>
      </c>
    </row>
    <row r="117" spans="1:5" x14ac:dyDescent="0.2">
      <c r="A117" t="s">
        <v>20</v>
      </c>
      <c r="B117">
        <v>114</v>
      </c>
      <c r="D117" t="s">
        <v>14</v>
      </c>
      <c r="E117">
        <v>128</v>
      </c>
    </row>
    <row r="118" spans="1:5" x14ac:dyDescent="0.2">
      <c r="A118" t="s">
        <v>20</v>
      </c>
      <c r="B118">
        <v>114</v>
      </c>
      <c r="D118" t="s">
        <v>14</v>
      </c>
      <c r="E118">
        <v>33</v>
      </c>
    </row>
    <row r="119" spans="1:5" x14ac:dyDescent="0.2">
      <c r="A119" t="s">
        <v>20</v>
      </c>
      <c r="B119">
        <v>115</v>
      </c>
      <c r="D119" t="s">
        <v>14</v>
      </c>
      <c r="E119">
        <v>1072</v>
      </c>
    </row>
    <row r="120" spans="1:5" x14ac:dyDescent="0.2">
      <c r="A120" t="s">
        <v>20</v>
      </c>
      <c r="B120">
        <v>116</v>
      </c>
      <c r="D120" t="s">
        <v>14</v>
      </c>
      <c r="E120">
        <v>393</v>
      </c>
    </row>
    <row r="121" spans="1:5" x14ac:dyDescent="0.2">
      <c r="A121" t="s">
        <v>20</v>
      </c>
      <c r="B121">
        <v>116</v>
      </c>
      <c r="D121" t="s">
        <v>14</v>
      </c>
      <c r="E121">
        <v>1257</v>
      </c>
    </row>
    <row r="122" spans="1:5" x14ac:dyDescent="0.2">
      <c r="A122" t="s">
        <v>20</v>
      </c>
      <c r="B122">
        <v>117</v>
      </c>
      <c r="D122" t="s">
        <v>14</v>
      </c>
      <c r="E122">
        <v>328</v>
      </c>
    </row>
    <row r="123" spans="1:5" x14ac:dyDescent="0.2">
      <c r="A123" t="s">
        <v>20</v>
      </c>
      <c r="B123">
        <v>117</v>
      </c>
      <c r="D123" t="s">
        <v>14</v>
      </c>
      <c r="E123">
        <v>147</v>
      </c>
    </row>
    <row r="124" spans="1:5" x14ac:dyDescent="0.2">
      <c r="A124" t="s">
        <v>20</v>
      </c>
      <c r="B124">
        <v>119</v>
      </c>
      <c r="D124" t="s">
        <v>14</v>
      </c>
      <c r="E124">
        <v>830</v>
      </c>
    </row>
    <row r="125" spans="1:5" x14ac:dyDescent="0.2">
      <c r="A125" t="s">
        <v>20</v>
      </c>
      <c r="B125">
        <v>121</v>
      </c>
      <c r="D125" t="s">
        <v>14</v>
      </c>
      <c r="E125">
        <v>331</v>
      </c>
    </row>
    <row r="126" spans="1:5" x14ac:dyDescent="0.2">
      <c r="A126" t="s">
        <v>20</v>
      </c>
      <c r="B126">
        <v>121</v>
      </c>
      <c r="D126" t="s">
        <v>14</v>
      </c>
      <c r="E126">
        <v>25</v>
      </c>
    </row>
    <row r="127" spans="1:5" x14ac:dyDescent="0.2">
      <c r="A127" t="s">
        <v>20</v>
      </c>
      <c r="B127">
        <v>121</v>
      </c>
      <c r="D127" t="s">
        <v>14</v>
      </c>
      <c r="E127">
        <v>3483</v>
      </c>
    </row>
    <row r="128" spans="1:5" x14ac:dyDescent="0.2">
      <c r="A128" t="s">
        <v>20</v>
      </c>
      <c r="B128">
        <v>122</v>
      </c>
      <c r="D128" t="s">
        <v>14</v>
      </c>
      <c r="E128">
        <v>923</v>
      </c>
    </row>
    <row r="129" spans="1:5" x14ac:dyDescent="0.2">
      <c r="A129" t="s">
        <v>20</v>
      </c>
      <c r="B129">
        <v>122</v>
      </c>
      <c r="D129" t="s">
        <v>14</v>
      </c>
      <c r="E129">
        <v>1</v>
      </c>
    </row>
    <row r="130" spans="1:5" x14ac:dyDescent="0.2">
      <c r="A130" t="s">
        <v>20</v>
      </c>
      <c r="B130">
        <v>122</v>
      </c>
      <c r="D130" t="s">
        <v>14</v>
      </c>
      <c r="E130">
        <v>33</v>
      </c>
    </row>
    <row r="131" spans="1:5" x14ac:dyDescent="0.2">
      <c r="A131" t="s">
        <v>20</v>
      </c>
      <c r="B131">
        <v>122</v>
      </c>
      <c r="D131" t="s">
        <v>14</v>
      </c>
      <c r="E131">
        <v>40</v>
      </c>
    </row>
    <row r="132" spans="1:5" x14ac:dyDescent="0.2">
      <c r="A132" t="s">
        <v>20</v>
      </c>
      <c r="B132">
        <v>123</v>
      </c>
      <c r="D132" t="s">
        <v>14</v>
      </c>
      <c r="E132">
        <v>23</v>
      </c>
    </row>
    <row r="133" spans="1:5" x14ac:dyDescent="0.2">
      <c r="A133" t="s">
        <v>20</v>
      </c>
      <c r="B133">
        <v>123</v>
      </c>
      <c r="D133" t="s">
        <v>14</v>
      </c>
      <c r="E133">
        <v>75</v>
      </c>
    </row>
    <row r="134" spans="1:5" x14ac:dyDescent="0.2">
      <c r="A134" t="s">
        <v>20</v>
      </c>
      <c r="B134">
        <v>123</v>
      </c>
      <c r="D134" t="s">
        <v>14</v>
      </c>
      <c r="E134">
        <v>2176</v>
      </c>
    </row>
    <row r="135" spans="1:5" x14ac:dyDescent="0.2">
      <c r="A135" t="s">
        <v>20</v>
      </c>
      <c r="B135">
        <v>125</v>
      </c>
      <c r="D135" t="s">
        <v>14</v>
      </c>
      <c r="E135">
        <v>441</v>
      </c>
    </row>
    <row r="136" spans="1:5" x14ac:dyDescent="0.2">
      <c r="A136" t="s">
        <v>20</v>
      </c>
      <c r="B136">
        <v>126</v>
      </c>
      <c r="D136" t="s">
        <v>14</v>
      </c>
      <c r="E136">
        <v>25</v>
      </c>
    </row>
    <row r="137" spans="1:5" x14ac:dyDescent="0.2">
      <c r="A137" t="s">
        <v>20</v>
      </c>
      <c r="B137">
        <v>126</v>
      </c>
      <c r="D137" t="s">
        <v>14</v>
      </c>
      <c r="E137">
        <v>127</v>
      </c>
    </row>
    <row r="138" spans="1:5" x14ac:dyDescent="0.2">
      <c r="A138" t="s">
        <v>20</v>
      </c>
      <c r="B138">
        <v>126</v>
      </c>
      <c r="D138" t="s">
        <v>14</v>
      </c>
      <c r="E138">
        <v>355</v>
      </c>
    </row>
    <row r="139" spans="1:5" x14ac:dyDescent="0.2">
      <c r="A139" t="s">
        <v>20</v>
      </c>
      <c r="B139">
        <v>126</v>
      </c>
      <c r="D139" t="s">
        <v>14</v>
      </c>
      <c r="E139">
        <v>44</v>
      </c>
    </row>
    <row r="140" spans="1:5" x14ac:dyDescent="0.2">
      <c r="A140" t="s">
        <v>20</v>
      </c>
      <c r="B140">
        <v>126</v>
      </c>
      <c r="D140" t="s">
        <v>14</v>
      </c>
      <c r="E140">
        <v>67</v>
      </c>
    </row>
    <row r="141" spans="1:5" x14ac:dyDescent="0.2">
      <c r="A141" t="s">
        <v>20</v>
      </c>
      <c r="B141">
        <v>127</v>
      </c>
      <c r="D141" t="s">
        <v>14</v>
      </c>
      <c r="E141">
        <v>1068</v>
      </c>
    </row>
    <row r="142" spans="1:5" x14ac:dyDescent="0.2">
      <c r="A142" t="s">
        <v>20</v>
      </c>
      <c r="B142">
        <v>127</v>
      </c>
      <c r="D142" t="s">
        <v>14</v>
      </c>
      <c r="E142">
        <v>424</v>
      </c>
    </row>
    <row r="143" spans="1:5" x14ac:dyDescent="0.2">
      <c r="A143" t="s">
        <v>20</v>
      </c>
      <c r="B143">
        <v>128</v>
      </c>
      <c r="D143" t="s">
        <v>14</v>
      </c>
      <c r="E143">
        <v>151</v>
      </c>
    </row>
    <row r="144" spans="1:5" x14ac:dyDescent="0.2">
      <c r="A144" t="s">
        <v>20</v>
      </c>
      <c r="B144">
        <v>128</v>
      </c>
      <c r="D144" t="s">
        <v>14</v>
      </c>
      <c r="E144">
        <v>1608</v>
      </c>
    </row>
    <row r="145" spans="1:5" x14ac:dyDescent="0.2">
      <c r="A145" t="s">
        <v>20</v>
      </c>
      <c r="B145">
        <v>129</v>
      </c>
      <c r="D145" t="s">
        <v>14</v>
      </c>
      <c r="E145">
        <v>941</v>
      </c>
    </row>
    <row r="146" spans="1:5" x14ac:dyDescent="0.2">
      <c r="A146" t="s">
        <v>20</v>
      </c>
      <c r="B146">
        <v>129</v>
      </c>
      <c r="D146" t="s">
        <v>14</v>
      </c>
      <c r="E146">
        <v>1</v>
      </c>
    </row>
    <row r="147" spans="1:5" x14ac:dyDescent="0.2">
      <c r="A147" t="s">
        <v>20</v>
      </c>
      <c r="B147">
        <v>130</v>
      </c>
      <c r="D147" t="s">
        <v>14</v>
      </c>
      <c r="E147">
        <v>40</v>
      </c>
    </row>
    <row r="148" spans="1:5" x14ac:dyDescent="0.2">
      <c r="A148" t="s">
        <v>20</v>
      </c>
      <c r="B148">
        <v>130</v>
      </c>
      <c r="D148" t="s">
        <v>14</v>
      </c>
      <c r="E148">
        <v>3015</v>
      </c>
    </row>
    <row r="149" spans="1:5" x14ac:dyDescent="0.2">
      <c r="A149" t="s">
        <v>20</v>
      </c>
      <c r="B149">
        <v>131</v>
      </c>
      <c r="D149" t="s">
        <v>14</v>
      </c>
      <c r="E149">
        <v>435</v>
      </c>
    </row>
    <row r="150" spans="1:5" x14ac:dyDescent="0.2">
      <c r="A150" t="s">
        <v>20</v>
      </c>
      <c r="B150">
        <v>131</v>
      </c>
      <c r="D150" t="s">
        <v>14</v>
      </c>
      <c r="E150">
        <v>714</v>
      </c>
    </row>
    <row r="151" spans="1:5" x14ac:dyDescent="0.2">
      <c r="A151" t="s">
        <v>20</v>
      </c>
      <c r="B151">
        <v>131</v>
      </c>
      <c r="D151" t="s">
        <v>14</v>
      </c>
      <c r="E151">
        <v>5497</v>
      </c>
    </row>
    <row r="152" spans="1:5" x14ac:dyDescent="0.2">
      <c r="A152" t="s">
        <v>20</v>
      </c>
      <c r="B152">
        <v>131</v>
      </c>
      <c r="D152" t="s">
        <v>14</v>
      </c>
      <c r="E152">
        <v>418</v>
      </c>
    </row>
    <row r="153" spans="1:5" x14ac:dyDescent="0.2">
      <c r="A153" t="s">
        <v>20</v>
      </c>
      <c r="B153">
        <v>131</v>
      </c>
      <c r="D153" t="s">
        <v>14</v>
      </c>
      <c r="E153">
        <v>1439</v>
      </c>
    </row>
    <row r="154" spans="1:5" x14ac:dyDescent="0.2">
      <c r="A154" t="s">
        <v>20</v>
      </c>
      <c r="B154">
        <v>132</v>
      </c>
      <c r="D154" t="s">
        <v>14</v>
      </c>
      <c r="E154">
        <v>15</v>
      </c>
    </row>
    <row r="155" spans="1:5" x14ac:dyDescent="0.2">
      <c r="A155" t="s">
        <v>20</v>
      </c>
      <c r="B155">
        <v>132</v>
      </c>
      <c r="D155" t="s">
        <v>14</v>
      </c>
      <c r="E155">
        <v>1999</v>
      </c>
    </row>
    <row r="156" spans="1:5" x14ac:dyDescent="0.2">
      <c r="A156" t="s">
        <v>20</v>
      </c>
      <c r="B156">
        <v>132</v>
      </c>
      <c r="D156" t="s">
        <v>14</v>
      </c>
      <c r="E156">
        <v>118</v>
      </c>
    </row>
    <row r="157" spans="1:5" x14ac:dyDescent="0.2">
      <c r="A157" t="s">
        <v>20</v>
      </c>
      <c r="B157">
        <v>133</v>
      </c>
      <c r="D157" t="s">
        <v>14</v>
      </c>
      <c r="E157">
        <v>162</v>
      </c>
    </row>
    <row r="158" spans="1:5" x14ac:dyDescent="0.2">
      <c r="A158" t="s">
        <v>20</v>
      </c>
      <c r="B158">
        <v>133</v>
      </c>
      <c r="D158" t="s">
        <v>14</v>
      </c>
      <c r="E158">
        <v>83</v>
      </c>
    </row>
    <row r="159" spans="1:5" x14ac:dyDescent="0.2">
      <c r="A159" t="s">
        <v>20</v>
      </c>
      <c r="B159">
        <v>133</v>
      </c>
      <c r="D159" t="s">
        <v>14</v>
      </c>
      <c r="E159">
        <v>747</v>
      </c>
    </row>
    <row r="160" spans="1:5" x14ac:dyDescent="0.2">
      <c r="A160" t="s">
        <v>20</v>
      </c>
      <c r="B160">
        <v>134</v>
      </c>
      <c r="D160" t="s">
        <v>14</v>
      </c>
      <c r="E160">
        <v>84</v>
      </c>
    </row>
    <row r="161" spans="1:5" x14ac:dyDescent="0.2">
      <c r="A161" t="s">
        <v>20</v>
      </c>
      <c r="B161">
        <v>134</v>
      </c>
      <c r="D161" t="s">
        <v>14</v>
      </c>
      <c r="E161">
        <v>91</v>
      </c>
    </row>
    <row r="162" spans="1:5" x14ac:dyDescent="0.2">
      <c r="A162" t="s">
        <v>20</v>
      </c>
      <c r="B162">
        <v>134</v>
      </c>
      <c r="D162" t="s">
        <v>14</v>
      </c>
      <c r="E162">
        <v>792</v>
      </c>
    </row>
    <row r="163" spans="1:5" x14ac:dyDescent="0.2">
      <c r="A163" t="s">
        <v>20</v>
      </c>
      <c r="B163">
        <v>135</v>
      </c>
      <c r="D163" t="s">
        <v>14</v>
      </c>
      <c r="E163">
        <v>32</v>
      </c>
    </row>
    <row r="164" spans="1:5" x14ac:dyDescent="0.2">
      <c r="A164" t="s">
        <v>20</v>
      </c>
      <c r="B164">
        <v>135</v>
      </c>
      <c r="D164" t="s">
        <v>14</v>
      </c>
      <c r="E164">
        <v>186</v>
      </c>
    </row>
    <row r="165" spans="1:5" x14ac:dyDescent="0.2">
      <c r="A165" t="s">
        <v>20</v>
      </c>
      <c r="B165">
        <v>135</v>
      </c>
      <c r="D165" t="s">
        <v>14</v>
      </c>
      <c r="E165">
        <v>605</v>
      </c>
    </row>
    <row r="166" spans="1:5" x14ac:dyDescent="0.2">
      <c r="A166" t="s">
        <v>20</v>
      </c>
      <c r="B166">
        <v>136</v>
      </c>
      <c r="D166" t="s">
        <v>14</v>
      </c>
      <c r="E166">
        <v>1</v>
      </c>
    </row>
    <row r="167" spans="1:5" x14ac:dyDescent="0.2">
      <c r="A167" t="s">
        <v>20</v>
      </c>
      <c r="B167">
        <v>137</v>
      </c>
      <c r="D167" t="s">
        <v>14</v>
      </c>
      <c r="E167">
        <v>31</v>
      </c>
    </row>
    <row r="168" spans="1:5" x14ac:dyDescent="0.2">
      <c r="A168" t="s">
        <v>20</v>
      </c>
      <c r="B168">
        <v>137</v>
      </c>
      <c r="D168" t="s">
        <v>14</v>
      </c>
      <c r="E168">
        <v>1181</v>
      </c>
    </row>
    <row r="169" spans="1:5" x14ac:dyDescent="0.2">
      <c r="A169" t="s">
        <v>20</v>
      </c>
      <c r="B169">
        <v>138</v>
      </c>
      <c r="D169" t="s">
        <v>14</v>
      </c>
      <c r="E169">
        <v>39</v>
      </c>
    </row>
    <row r="170" spans="1:5" x14ac:dyDescent="0.2">
      <c r="A170" t="s">
        <v>20</v>
      </c>
      <c r="B170">
        <v>138</v>
      </c>
      <c r="D170" t="s">
        <v>14</v>
      </c>
      <c r="E170">
        <v>46</v>
      </c>
    </row>
    <row r="171" spans="1:5" x14ac:dyDescent="0.2">
      <c r="A171" t="s">
        <v>20</v>
      </c>
      <c r="B171">
        <v>138</v>
      </c>
      <c r="D171" t="s">
        <v>14</v>
      </c>
      <c r="E171">
        <v>105</v>
      </c>
    </row>
    <row r="172" spans="1:5" x14ac:dyDescent="0.2">
      <c r="A172" t="s">
        <v>20</v>
      </c>
      <c r="B172">
        <v>139</v>
      </c>
      <c r="D172" t="s">
        <v>14</v>
      </c>
      <c r="E172">
        <v>535</v>
      </c>
    </row>
    <row r="173" spans="1:5" x14ac:dyDescent="0.2">
      <c r="A173" t="s">
        <v>20</v>
      </c>
      <c r="B173">
        <v>139</v>
      </c>
      <c r="D173" t="s">
        <v>14</v>
      </c>
      <c r="E173">
        <v>16</v>
      </c>
    </row>
    <row r="174" spans="1:5" x14ac:dyDescent="0.2">
      <c r="A174" t="s">
        <v>20</v>
      </c>
      <c r="B174">
        <v>140</v>
      </c>
      <c r="D174" t="s">
        <v>14</v>
      </c>
      <c r="E174">
        <v>575</v>
      </c>
    </row>
    <row r="175" spans="1:5" x14ac:dyDescent="0.2">
      <c r="A175" t="s">
        <v>20</v>
      </c>
      <c r="B175">
        <v>140</v>
      </c>
      <c r="D175" t="s">
        <v>14</v>
      </c>
      <c r="E175">
        <v>1120</v>
      </c>
    </row>
    <row r="176" spans="1:5" x14ac:dyDescent="0.2">
      <c r="A176" t="s">
        <v>20</v>
      </c>
      <c r="B176">
        <v>140</v>
      </c>
      <c r="D176" t="s">
        <v>14</v>
      </c>
      <c r="E176">
        <v>113</v>
      </c>
    </row>
    <row r="177" spans="1:5" x14ac:dyDescent="0.2">
      <c r="A177" t="s">
        <v>20</v>
      </c>
      <c r="B177">
        <v>142</v>
      </c>
      <c r="D177" t="s">
        <v>14</v>
      </c>
      <c r="E177">
        <v>1538</v>
      </c>
    </row>
    <row r="178" spans="1:5" x14ac:dyDescent="0.2">
      <c r="A178" t="s">
        <v>20</v>
      </c>
      <c r="B178">
        <v>142</v>
      </c>
      <c r="D178" t="s">
        <v>14</v>
      </c>
      <c r="E178">
        <v>9</v>
      </c>
    </row>
    <row r="179" spans="1:5" x14ac:dyDescent="0.2">
      <c r="A179" t="s">
        <v>20</v>
      </c>
      <c r="B179">
        <v>142</v>
      </c>
      <c r="D179" t="s">
        <v>14</v>
      </c>
      <c r="E179">
        <v>554</v>
      </c>
    </row>
    <row r="180" spans="1:5" x14ac:dyDescent="0.2">
      <c r="A180" t="s">
        <v>20</v>
      </c>
      <c r="B180">
        <v>142</v>
      </c>
      <c r="D180" t="s">
        <v>14</v>
      </c>
      <c r="E180">
        <v>648</v>
      </c>
    </row>
    <row r="181" spans="1:5" x14ac:dyDescent="0.2">
      <c r="A181" t="s">
        <v>20</v>
      </c>
      <c r="B181">
        <v>143</v>
      </c>
      <c r="D181" t="s">
        <v>14</v>
      </c>
      <c r="E181">
        <v>21</v>
      </c>
    </row>
    <row r="182" spans="1:5" x14ac:dyDescent="0.2">
      <c r="A182" t="s">
        <v>20</v>
      </c>
      <c r="B182">
        <v>144</v>
      </c>
      <c r="D182" t="s">
        <v>14</v>
      </c>
      <c r="E182">
        <v>54</v>
      </c>
    </row>
    <row r="183" spans="1:5" x14ac:dyDescent="0.2">
      <c r="A183" t="s">
        <v>20</v>
      </c>
      <c r="B183">
        <v>144</v>
      </c>
      <c r="D183" t="s">
        <v>14</v>
      </c>
      <c r="E183">
        <v>120</v>
      </c>
    </row>
    <row r="184" spans="1:5" x14ac:dyDescent="0.2">
      <c r="A184" t="s">
        <v>20</v>
      </c>
      <c r="B184">
        <v>144</v>
      </c>
      <c r="D184" t="s">
        <v>14</v>
      </c>
      <c r="E184">
        <v>579</v>
      </c>
    </row>
    <row r="185" spans="1:5" x14ac:dyDescent="0.2">
      <c r="A185" t="s">
        <v>20</v>
      </c>
      <c r="B185">
        <v>144</v>
      </c>
      <c r="D185" t="s">
        <v>14</v>
      </c>
      <c r="E185">
        <v>2072</v>
      </c>
    </row>
    <row r="186" spans="1:5" x14ac:dyDescent="0.2">
      <c r="A186" t="s">
        <v>20</v>
      </c>
      <c r="B186">
        <v>146</v>
      </c>
      <c r="D186" t="s">
        <v>14</v>
      </c>
      <c r="E186">
        <v>0</v>
      </c>
    </row>
    <row r="187" spans="1:5" x14ac:dyDescent="0.2">
      <c r="A187" t="s">
        <v>20</v>
      </c>
      <c r="B187">
        <v>147</v>
      </c>
      <c r="D187" t="s">
        <v>14</v>
      </c>
      <c r="E187">
        <v>1796</v>
      </c>
    </row>
    <row r="188" spans="1:5" x14ac:dyDescent="0.2">
      <c r="A188" t="s">
        <v>20</v>
      </c>
      <c r="B188">
        <v>147</v>
      </c>
      <c r="D188" t="s">
        <v>14</v>
      </c>
      <c r="E188">
        <v>62</v>
      </c>
    </row>
    <row r="189" spans="1:5" x14ac:dyDescent="0.2">
      <c r="A189" t="s">
        <v>20</v>
      </c>
      <c r="B189">
        <v>147</v>
      </c>
      <c r="D189" t="s">
        <v>14</v>
      </c>
      <c r="E189">
        <v>347</v>
      </c>
    </row>
    <row r="190" spans="1:5" x14ac:dyDescent="0.2">
      <c r="A190" t="s">
        <v>20</v>
      </c>
      <c r="B190">
        <v>148</v>
      </c>
      <c r="D190" t="s">
        <v>14</v>
      </c>
      <c r="E190">
        <v>19</v>
      </c>
    </row>
    <row r="191" spans="1:5" x14ac:dyDescent="0.2">
      <c r="A191" t="s">
        <v>20</v>
      </c>
      <c r="B191">
        <v>148</v>
      </c>
      <c r="D191" t="s">
        <v>14</v>
      </c>
      <c r="E191">
        <v>1258</v>
      </c>
    </row>
    <row r="192" spans="1:5" x14ac:dyDescent="0.2">
      <c r="A192" t="s">
        <v>20</v>
      </c>
      <c r="B192">
        <v>149</v>
      </c>
      <c r="D192" t="s">
        <v>14</v>
      </c>
      <c r="E192">
        <v>362</v>
      </c>
    </row>
    <row r="193" spans="1:5" x14ac:dyDescent="0.2">
      <c r="A193" t="s">
        <v>20</v>
      </c>
      <c r="B193">
        <v>149</v>
      </c>
      <c r="D193" t="s">
        <v>14</v>
      </c>
      <c r="E193">
        <v>133</v>
      </c>
    </row>
    <row r="194" spans="1:5" x14ac:dyDescent="0.2">
      <c r="A194" t="s">
        <v>20</v>
      </c>
      <c r="B194">
        <v>150</v>
      </c>
      <c r="D194" t="s">
        <v>14</v>
      </c>
      <c r="E194">
        <v>846</v>
      </c>
    </row>
    <row r="195" spans="1:5" x14ac:dyDescent="0.2">
      <c r="A195" t="s">
        <v>20</v>
      </c>
      <c r="B195">
        <v>150</v>
      </c>
      <c r="D195" t="s">
        <v>14</v>
      </c>
      <c r="E195">
        <v>10</v>
      </c>
    </row>
    <row r="196" spans="1:5" x14ac:dyDescent="0.2">
      <c r="A196" t="s">
        <v>20</v>
      </c>
      <c r="B196">
        <v>154</v>
      </c>
      <c r="D196" t="s">
        <v>14</v>
      </c>
      <c r="E196">
        <v>191</v>
      </c>
    </row>
    <row r="197" spans="1:5" x14ac:dyDescent="0.2">
      <c r="A197" t="s">
        <v>20</v>
      </c>
      <c r="B197">
        <v>154</v>
      </c>
      <c r="D197" t="s">
        <v>14</v>
      </c>
      <c r="E197">
        <v>1979</v>
      </c>
    </row>
    <row r="198" spans="1:5" x14ac:dyDescent="0.2">
      <c r="A198" t="s">
        <v>20</v>
      </c>
      <c r="B198">
        <v>154</v>
      </c>
      <c r="D198" t="s">
        <v>14</v>
      </c>
      <c r="E198">
        <v>63</v>
      </c>
    </row>
    <row r="199" spans="1:5" x14ac:dyDescent="0.2">
      <c r="A199" t="s">
        <v>20</v>
      </c>
      <c r="B199">
        <v>154</v>
      </c>
      <c r="D199" t="s">
        <v>14</v>
      </c>
      <c r="E199">
        <v>6080</v>
      </c>
    </row>
    <row r="200" spans="1:5" x14ac:dyDescent="0.2">
      <c r="A200" t="s">
        <v>20</v>
      </c>
      <c r="B200">
        <v>155</v>
      </c>
      <c r="D200" t="s">
        <v>14</v>
      </c>
      <c r="E200">
        <v>80</v>
      </c>
    </row>
    <row r="201" spans="1:5" x14ac:dyDescent="0.2">
      <c r="A201" t="s">
        <v>20</v>
      </c>
      <c r="B201">
        <v>155</v>
      </c>
      <c r="D201" t="s">
        <v>14</v>
      </c>
      <c r="E201">
        <v>9</v>
      </c>
    </row>
    <row r="202" spans="1:5" x14ac:dyDescent="0.2">
      <c r="A202" t="s">
        <v>20</v>
      </c>
      <c r="B202">
        <v>155</v>
      </c>
      <c r="D202" t="s">
        <v>14</v>
      </c>
      <c r="E202">
        <v>1784</v>
      </c>
    </row>
    <row r="203" spans="1:5" x14ac:dyDescent="0.2">
      <c r="A203" t="s">
        <v>20</v>
      </c>
      <c r="B203">
        <v>155</v>
      </c>
      <c r="D203" t="s">
        <v>14</v>
      </c>
      <c r="E203">
        <v>243</v>
      </c>
    </row>
    <row r="204" spans="1:5" x14ac:dyDescent="0.2">
      <c r="A204" t="s">
        <v>20</v>
      </c>
      <c r="B204">
        <v>156</v>
      </c>
      <c r="D204" t="s">
        <v>14</v>
      </c>
      <c r="E204">
        <v>1296</v>
      </c>
    </row>
    <row r="205" spans="1:5" x14ac:dyDescent="0.2">
      <c r="A205" t="s">
        <v>20</v>
      </c>
      <c r="B205">
        <v>156</v>
      </c>
      <c r="D205" t="s">
        <v>14</v>
      </c>
      <c r="E205">
        <v>77</v>
      </c>
    </row>
    <row r="206" spans="1:5" x14ac:dyDescent="0.2">
      <c r="A206" t="s">
        <v>20</v>
      </c>
      <c r="B206">
        <v>157</v>
      </c>
      <c r="D206" t="s">
        <v>14</v>
      </c>
      <c r="E206">
        <v>395</v>
      </c>
    </row>
    <row r="207" spans="1:5" x14ac:dyDescent="0.2">
      <c r="A207" t="s">
        <v>20</v>
      </c>
      <c r="B207">
        <v>157</v>
      </c>
      <c r="D207" t="s">
        <v>14</v>
      </c>
      <c r="E207">
        <v>49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2690</v>
      </c>
    </row>
    <row r="210" spans="1:5" x14ac:dyDescent="0.2">
      <c r="A210" t="s">
        <v>20</v>
      </c>
      <c r="B210">
        <v>157</v>
      </c>
      <c r="D210" t="s">
        <v>14</v>
      </c>
      <c r="E210">
        <v>2779</v>
      </c>
    </row>
    <row r="211" spans="1:5" x14ac:dyDescent="0.2">
      <c r="A211" t="s">
        <v>20</v>
      </c>
      <c r="B211">
        <v>158</v>
      </c>
      <c r="D211" t="s">
        <v>14</v>
      </c>
      <c r="E211">
        <v>92</v>
      </c>
    </row>
    <row r="212" spans="1:5" x14ac:dyDescent="0.2">
      <c r="A212" t="s">
        <v>20</v>
      </c>
      <c r="B212">
        <v>158</v>
      </c>
      <c r="D212" t="s">
        <v>14</v>
      </c>
      <c r="E212">
        <v>1028</v>
      </c>
    </row>
    <row r="213" spans="1:5" x14ac:dyDescent="0.2">
      <c r="A213" t="s">
        <v>20</v>
      </c>
      <c r="B213">
        <v>159</v>
      </c>
      <c r="D213" t="s">
        <v>14</v>
      </c>
      <c r="E213">
        <v>26</v>
      </c>
    </row>
    <row r="214" spans="1:5" x14ac:dyDescent="0.2">
      <c r="A214" t="s">
        <v>20</v>
      </c>
      <c r="B214">
        <v>159</v>
      </c>
      <c r="D214" t="s">
        <v>14</v>
      </c>
      <c r="E214">
        <v>1790</v>
      </c>
    </row>
    <row r="215" spans="1:5" x14ac:dyDescent="0.2">
      <c r="A215" t="s">
        <v>20</v>
      </c>
      <c r="B215">
        <v>159</v>
      </c>
      <c r="D215" t="s">
        <v>14</v>
      </c>
      <c r="E215">
        <v>37</v>
      </c>
    </row>
    <row r="216" spans="1:5" x14ac:dyDescent="0.2">
      <c r="A216" t="s">
        <v>20</v>
      </c>
      <c r="B216">
        <v>160</v>
      </c>
      <c r="D216" t="s">
        <v>14</v>
      </c>
      <c r="E216">
        <v>35</v>
      </c>
    </row>
    <row r="217" spans="1:5" x14ac:dyDescent="0.2">
      <c r="A217" t="s">
        <v>20</v>
      </c>
      <c r="B217">
        <v>160</v>
      </c>
      <c r="D217" t="s">
        <v>14</v>
      </c>
      <c r="E217">
        <v>558</v>
      </c>
    </row>
    <row r="218" spans="1:5" x14ac:dyDescent="0.2">
      <c r="A218" t="s">
        <v>20</v>
      </c>
      <c r="B218">
        <v>161</v>
      </c>
      <c r="D218" t="s">
        <v>14</v>
      </c>
      <c r="E218">
        <v>64</v>
      </c>
    </row>
    <row r="219" spans="1:5" x14ac:dyDescent="0.2">
      <c r="A219" t="s">
        <v>20</v>
      </c>
      <c r="B219">
        <v>163</v>
      </c>
      <c r="D219" t="s">
        <v>14</v>
      </c>
      <c r="E219">
        <v>245</v>
      </c>
    </row>
    <row r="220" spans="1:5" x14ac:dyDescent="0.2">
      <c r="A220" t="s">
        <v>20</v>
      </c>
      <c r="B220">
        <v>163</v>
      </c>
      <c r="D220" t="s">
        <v>14</v>
      </c>
      <c r="E220">
        <v>71</v>
      </c>
    </row>
    <row r="221" spans="1:5" x14ac:dyDescent="0.2">
      <c r="A221" t="s">
        <v>20</v>
      </c>
      <c r="B221">
        <v>164</v>
      </c>
      <c r="D221" t="s">
        <v>14</v>
      </c>
      <c r="E221">
        <v>42</v>
      </c>
    </row>
    <row r="222" spans="1:5" x14ac:dyDescent="0.2">
      <c r="A222" t="s">
        <v>20</v>
      </c>
      <c r="B222">
        <v>164</v>
      </c>
      <c r="D222" t="s">
        <v>14</v>
      </c>
      <c r="E222">
        <v>156</v>
      </c>
    </row>
    <row r="223" spans="1:5" x14ac:dyDescent="0.2">
      <c r="A223" t="s">
        <v>20</v>
      </c>
      <c r="B223">
        <v>164</v>
      </c>
      <c r="D223" t="s">
        <v>14</v>
      </c>
      <c r="E223">
        <v>1368</v>
      </c>
    </row>
    <row r="224" spans="1:5" x14ac:dyDescent="0.2">
      <c r="A224" t="s">
        <v>20</v>
      </c>
      <c r="B224">
        <v>164</v>
      </c>
      <c r="D224" t="s">
        <v>14</v>
      </c>
      <c r="E224">
        <v>102</v>
      </c>
    </row>
    <row r="225" spans="1:5" x14ac:dyDescent="0.2">
      <c r="A225" t="s">
        <v>20</v>
      </c>
      <c r="B225">
        <v>164</v>
      </c>
      <c r="D225" t="s">
        <v>14</v>
      </c>
      <c r="E225">
        <v>86</v>
      </c>
    </row>
    <row r="226" spans="1:5" x14ac:dyDescent="0.2">
      <c r="A226" t="s">
        <v>20</v>
      </c>
      <c r="B226">
        <v>165</v>
      </c>
      <c r="D226" t="s">
        <v>14</v>
      </c>
      <c r="E226">
        <v>253</v>
      </c>
    </row>
    <row r="227" spans="1:5" x14ac:dyDescent="0.2">
      <c r="A227" t="s">
        <v>20</v>
      </c>
      <c r="B227">
        <v>165</v>
      </c>
      <c r="D227" t="s">
        <v>14</v>
      </c>
      <c r="E227">
        <v>157</v>
      </c>
    </row>
    <row r="228" spans="1:5" x14ac:dyDescent="0.2">
      <c r="A228" t="s">
        <v>20</v>
      </c>
      <c r="B228">
        <v>165</v>
      </c>
      <c r="D228" t="s">
        <v>14</v>
      </c>
      <c r="E228">
        <v>183</v>
      </c>
    </row>
    <row r="229" spans="1:5" x14ac:dyDescent="0.2">
      <c r="A229" t="s">
        <v>20</v>
      </c>
      <c r="B229">
        <v>165</v>
      </c>
      <c r="D229" t="s">
        <v>14</v>
      </c>
      <c r="E229">
        <v>82</v>
      </c>
    </row>
    <row r="230" spans="1:5" x14ac:dyDescent="0.2">
      <c r="A230" t="s">
        <v>20</v>
      </c>
      <c r="B230">
        <v>166</v>
      </c>
      <c r="D230" t="s">
        <v>14</v>
      </c>
      <c r="E230">
        <v>1</v>
      </c>
    </row>
    <row r="231" spans="1:5" x14ac:dyDescent="0.2">
      <c r="A231" t="s">
        <v>20</v>
      </c>
      <c r="B231">
        <v>168</v>
      </c>
      <c r="D231" t="s">
        <v>14</v>
      </c>
      <c r="E231">
        <v>1198</v>
      </c>
    </row>
    <row r="232" spans="1:5" x14ac:dyDescent="0.2">
      <c r="A232" t="s">
        <v>20</v>
      </c>
      <c r="B232">
        <v>168</v>
      </c>
      <c r="D232" t="s">
        <v>14</v>
      </c>
      <c r="E232">
        <v>648</v>
      </c>
    </row>
    <row r="233" spans="1:5" x14ac:dyDescent="0.2">
      <c r="A233" t="s">
        <v>20</v>
      </c>
      <c r="B233">
        <v>169</v>
      </c>
      <c r="D233" t="s">
        <v>14</v>
      </c>
      <c r="E233">
        <v>64</v>
      </c>
    </row>
    <row r="234" spans="1:5" x14ac:dyDescent="0.2">
      <c r="A234" t="s">
        <v>20</v>
      </c>
      <c r="B234">
        <v>170</v>
      </c>
      <c r="D234" t="s">
        <v>14</v>
      </c>
      <c r="E234">
        <v>62</v>
      </c>
    </row>
    <row r="235" spans="1:5" x14ac:dyDescent="0.2">
      <c r="A235" t="s">
        <v>20</v>
      </c>
      <c r="B235">
        <v>170</v>
      </c>
      <c r="D235" t="s">
        <v>14</v>
      </c>
      <c r="E235">
        <v>750</v>
      </c>
    </row>
    <row r="236" spans="1:5" x14ac:dyDescent="0.2">
      <c r="A236" t="s">
        <v>20</v>
      </c>
      <c r="B236">
        <v>170</v>
      </c>
      <c r="D236" t="s">
        <v>14</v>
      </c>
      <c r="E236">
        <v>105</v>
      </c>
    </row>
    <row r="237" spans="1:5" x14ac:dyDescent="0.2">
      <c r="A237" t="s">
        <v>20</v>
      </c>
      <c r="B237">
        <v>172</v>
      </c>
      <c r="D237" t="s">
        <v>14</v>
      </c>
      <c r="E237">
        <v>2604</v>
      </c>
    </row>
    <row r="238" spans="1:5" x14ac:dyDescent="0.2">
      <c r="A238" t="s">
        <v>20</v>
      </c>
      <c r="B238">
        <v>173</v>
      </c>
      <c r="D238" t="s">
        <v>14</v>
      </c>
      <c r="E238">
        <v>65</v>
      </c>
    </row>
    <row r="239" spans="1:5" x14ac:dyDescent="0.2">
      <c r="A239" t="s">
        <v>20</v>
      </c>
      <c r="B239">
        <v>174</v>
      </c>
      <c r="D239" t="s">
        <v>14</v>
      </c>
      <c r="E239">
        <v>94</v>
      </c>
    </row>
    <row r="240" spans="1:5" x14ac:dyDescent="0.2">
      <c r="A240" t="s">
        <v>20</v>
      </c>
      <c r="B240">
        <v>174</v>
      </c>
      <c r="D240" t="s">
        <v>14</v>
      </c>
      <c r="E240">
        <v>257</v>
      </c>
    </row>
    <row r="241" spans="1:5" x14ac:dyDescent="0.2">
      <c r="A241" t="s">
        <v>20</v>
      </c>
      <c r="B241">
        <v>175</v>
      </c>
      <c r="D241" t="s">
        <v>14</v>
      </c>
      <c r="E241">
        <v>2928</v>
      </c>
    </row>
    <row r="242" spans="1:5" x14ac:dyDescent="0.2">
      <c r="A242" t="s">
        <v>20</v>
      </c>
      <c r="B242">
        <v>176</v>
      </c>
      <c r="D242" t="s">
        <v>14</v>
      </c>
      <c r="E242">
        <v>4697</v>
      </c>
    </row>
    <row r="243" spans="1:5" x14ac:dyDescent="0.2">
      <c r="A243" t="s">
        <v>20</v>
      </c>
      <c r="B243">
        <v>179</v>
      </c>
      <c r="D243" t="s">
        <v>14</v>
      </c>
      <c r="E243">
        <v>2915</v>
      </c>
    </row>
    <row r="244" spans="1:5" x14ac:dyDescent="0.2">
      <c r="A244" t="s">
        <v>20</v>
      </c>
      <c r="B244">
        <v>180</v>
      </c>
      <c r="D244" t="s">
        <v>14</v>
      </c>
      <c r="E244">
        <v>18</v>
      </c>
    </row>
    <row r="245" spans="1:5" x14ac:dyDescent="0.2">
      <c r="A245" t="s">
        <v>20</v>
      </c>
      <c r="B245">
        <v>180</v>
      </c>
      <c r="D245" t="s">
        <v>14</v>
      </c>
      <c r="E245">
        <v>602</v>
      </c>
    </row>
    <row r="246" spans="1:5" x14ac:dyDescent="0.2">
      <c r="A246" t="s">
        <v>20</v>
      </c>
      <c r="B246">
        <v>180</v>
      </c>
      <c r="D246" t="s">
        <v>14</v>
      </c>
      <c r="E246">
        <v>1</v>
      </c>
    </row>
    <row r="247" spans="1:5" x14ac:dyDescent="0.2">
      <c r="A247" t="s">
        <v>20</v>
      </c>
      <c r="B247">
        <v>180</v>
      </c>
      <c r="D247" t="s">
        <v>14</v>
      </c>
      <c r="E247">
        <v>3868</v>
      </c>
    </row>
    <row r="248" spans="1:5" x14ac:dyDescent="0.2">
      <c r="A248" t="s">
        <v>20</v>
      </c>
      <c r="B248">
        <v>181</v>
      </c>
      <c r="D248" t="s">
        <v>14</v>
      </c>
      <c r="E248">
        <v>504</v>
      </c>
    </row>
    <row r="249" spans="1:5" x14ac:dyDescent="0.2">
      <c r="A249" t="s">
        <v>20</v>
      </c>
      <c r="B249">
        <v>181</v>
      </c>
      <c r="D249" t="s">
        <v>14</v>
      </c>
      <c r="E249">
        <v>14</v>
      </c>
    </row>
    <row r="250" spans="1:5" x14ac:dyDescent="0.2">
      <c r="A250" t="s">
        <v>20</v>
      </c>
      <c r="B250">
        <v>182</v>
      </c>
      <c r="D250" t="s">
        <v>14</v>
      </c>
      <c r="E250">
        <v>750</v>
      </c>
    </row>
    <row r="251" spans="1:5" x14ac:dyDescent="0.2">
      <c r="A251" t="s">
        <v>20</v>
      </c>
      <c r="B251">
        <v>183</v>
      </c>
      <c r="D251" t="s">
        <v>14</v>
      </c>
      <c r="E251">
        <v>77</v>
      </c>
    </row>
    <row r="252" spans="1:5" x14ac:dyDescent="0.2">
      <c r="A252" t="s">
        <v>20</v>
      </c>
      <c r="B252">
        <v>183</v>
      </c>
      <c r="D252" t="s">
        <v>14</v>
      </c>
      <c r="E252">
        <v>752</v>
      </c>
    </row>
    <row r="253" spans="1:5" x14ac:dyDescent="0.2">
      <c r="A253" t="s">
        <v>20</v>
      </c>
      <c r="B253">
        <v>184</v>
      </c>
      <c r="D253" t="s">
        <v>14</v>
      </c>
      <c r="E253">
        <v>131</v>
      </c>
    </row>
    <row r="254" spans="1:5" x14ac:dyDescent="0.2">
      <c r="A254" t="s">
        <v>20</v>
      </c>
      <c r="B254">
        <v>185</v>
      </c>
      <c r="D254" t="s">
        <v>14</v>
      </c>
      <c r="E254">
        <v>87</v>
      </c>
    </row>
    <row r="255" spans="1:5" x14ac:dyDescent="0.2">
      <c r="A255" t="s">
        <v>20</v>
      </c>
      <c r="B255">
        <v>186</v>
      </c>
      <c r="D255" t="s">
        <v>14</v>
      </c>
      <c r="E255">
        <v>1063</v>
      </c>
    </row>
    <row r="256" spans="1:5" x14ac:dyDescent="0.2">
      <c r="A256" t="s">
        <v>20</v>
      </c>
      <c r="B256">
        <v>186</v>
      </c>
      <c r="D256" t="s">
        <v>14</v>
      </c>
      <c r="E256">
        <v>76</v>
      </c>
    </row>
    <row r="257" spans="1:5" x14ac:dyDescent="0.2">
      <c r="A257" t="s">
        <v>20</v>
      </c>
      <c r="B257">
        <v>186</v>
      </c>
      <c r="D257" t="s">
        <v>14</v>
      </c>
      <c r="E257">
        <v>4428</v>
      </c>
    </row>
    <row r="258" spans="1:5" x14ac:dyDescent="0.2">
      <c r="A258" t="s">
        <v>20</v>
      </c>
      <c r="B258">
        <v>186</v>
      </c>
      <c r="D258" t="s">
        <v>14</v>
      </c>
      <c r="E258">
        <v>58</v>
      </c>
    </row>
    <row r="259" spans="1:5" x14ac:dyDescent="0.2">
      <c r="A259" t="s">
        <v>20</v>
      </c>
      <c r="B259">
        <v>186</v>
      </c>
      <c r="D259" t="s">
        <v>14</v>
      </c>
      <c r="E259">
        <v>111</v>
      </c>
    </row>
    <row r="260" spans="1:5" x14ac:dyDescent="0.2">
      <c r="A260" t="s">
        <v>20</v>
      </c>
      <c r="B260">
        <v>187</v>
      </c>
      <c r="D260" t="s">
        <v>14</v>
      </c>
      <c r="E260">
        <v>2955</v>
      </c>
    </row>
    <row r="261" spans="1:5" x14ac:dyDescent="0.2">
      <c r="A261" t="s">
        <v>20</v>
      </c>
      <c r="B261">
        <v>189</v>
      </c>
      <c r="D261" t="s">
        <v>14</v>
      </c>
      <c r="E261">
        <v>1657</v>
      </c>
    </row>
    <row r="262" spans="1:5" x14ac:dyDescent="0.2">
      <c r="A262" t="s">
        <v>20</v>
      </c>
      <c r="B262">
        <v>189</v>
      </c>
      <c r="D262" t="s">
        <v>14</v>
      </c>
      <c r="E262">
        <v>926</v>
      </c>
    </row>
    <row r="263" spans="1:5" x14ac:dyDescent="0.2">
      <c r="A263" t="s">
        <v>20</v>
      </c>
      <c r="B263">
        <v>190</v>
      </c>
      <c r="D263" t="s">
        <v>14</v>
      </c>
      <c r="E263">
        <v>77</v>
      </c>
    </row>
    <row r="264" spans="1:5" x14ac:dyDescent="0.2">
      <c r="A264" t="s">
        <v>20</v>
      </c>
      <c r="B264">
        <v>190</v>
      </c>
      <c r="D264" t="s">
        <v>14</v>
      </c>
      <c r="E264">
        <v>1748</v>
      </c>
    </row>
    <row r="265" spans="1:5" x14ac:dyDescent="0.2">
      <c r="A265" t="s">
        <v>20</v>
      </c>
      <c r="B265">
        <v>191</v>
      </c>
      <c r="D265" t="s">
        <v>14</v>
      </c>
      <c r="E265">
        <v>79</v>
      </c>
    </row>
    <row r="266" spans="1:5" x14ac:dyDescent="0.2">
      <c r="A266" t="s">
        <v>20</v>
      </c>
      <c r="B266">
        <v>191</v>
      </c>
      <c r="D266" t="s">
        <v>14</v>
      </c>
      <c r="E266">
        <v>889</v>
      </c>
    </row>
    <row r="267" spans="1:5" x14ac:dyDescent="0.2">
      <c r="A267" t="s">
        <v>20</v>
      </c>
      <c r="B267">
        <v>191</v>
      </c>
      <c r="D267" t="s">
        <v>14</v>
      </c>
      <c r="E267">
        <v>56</v>
      </c>
    </row>
    <row r="268" spans="1:5" x14ac:dyDescent="0.2">
      <c r="A268" t="s">
        <v>20</v>
      </c>
      <c r="B268">
        <v>192</v>
      </c>
      <c r="D268" t="s">
        <v>14</v>
      </c>
      <c r="E268">
        <v>1</v>
      </c>
    </row>
    <row r="269" spans="1:5" x14ac:dyDescent="0.2">
      <c r="A269" t="s">
        <v>20</v>
      </c>
      <c r="B269">
        <v>192</v>
      </c>
      <c r="D269" t="s">
        <v>14</v>
      </c>
      <c r="E269">
        <v>83</v>
      </c>
    </row>
    <row r="270" spans="1:5" x14ac:dyDescent="0.2">
      <c r="A270" t="s">
        <v>20</v>
      </c>
      <c r="B270">
        <v>193</v>
      </c>
      <c r="D270" t="s">
        <v>14</v>
      </c>
      <c r="E270">
        <v>2025</v>
      </c>
    </row>
    <row r="271" spans="1:5" x14ac:dyDescent="0.2">
      <c r="A271" t="s">
        <v>20</v>
      </c>
      <c r="B271">
        <v>194</v>
      </c>
      <c r="D271" t="s">
        <v>14</v>
      </c>
      <c r="E271">
        <v>14</v>
      </c>
    </row>
    <row r="272" spans="1:5" x14ac:dyDescent="0.2">
      <c r="A272" t="s">
        <v>20</v>
      </c>
      <c r="B272">
        <v>194</v>
      </c>
      <c r="D272" t="s">
        <v>14</v>
      </c>
      <c r="E272">
        <v>656</v>
      </c>
    </row>
    <row r="273" spans="1:5" x14ac:dyDescent="0.2">
      <c r="A273" t="s">
        <v>20</v>
      </c>
      <c r="B273">
        <v>194</v>
      </c>
      <c r="D273" t="s">
        <v>14</v>
      </c>
      <c r="E273">
        <v>1596</v>
      </c>
    </row>
    <row r="274" spans="1:5" x14ac:dyDescent="0.2">
      <c r="A274" t="s">
        <v>20</v>
      </c>
      <c r="B274">
        <v>194</v>
      </c>
      <c r="D274" t="s">
        <v>14</v>
      </c>
      <c r="E274">
        <v>10</v>
      </c>
    </row>
    <row r="275" spans="1:5" x14ac:dyDescent="0.2">
      <c r="A275" t="s">
        <v>20</v>
      </c>
      <c r="B275">
        <v>195</v>
      </c>
      <c r="D275" t="s">
        <v>14</v>
      </c>
      <c r="E275">
        <v>1121</v>
      </c>
    </row>
    <row r="276" spans="1:5" x14ac:dyDescent="0.2">
      <c r="A276" t="s">
        <v>20</v>
      </c>
      <c r="B276">
        <v>195</v>
      </c>
      <c r="D276" t="s">
        <v>14</v>
      </c>
      <c r="E276">
        <v>15</v>
      </c>
    </row>
    <row r="277" spans="1:5" x14ac:dyDescent="0.2">
      <c r="A277" t="s">
        <v>20</v>
      </c>
      <c r="B277">
        <v>196</v>
      </c>
      <c r="D277" t="s">
        <v>14</v>
      </c>
      <c r="E277">
        <v>191</v>
      </c>
    </row>
    <row r="278" spans="1:5" x14ac:dyDescent="0.2">
      <c r="A278" t="s">
        <v>20</v>
      </c>
      <c r="B278">
        <v>198</v>
      </c>
      <c r="D278" t="s">
        <v>14</v>
      </c>
      <c r="E278">
        <v>16</v>
      </c>
    </row>
    <row r="279" spans="1:5" x14ac:dyDescent="0.2">
      <c r="A279" t="s">
        <v>20</v>
      </c>
      <c r="B279">
        <v>198</v>
      </c>
      <c r="D279" t="s">
        <v>14</v>
      </c>
      <c r="E279">
        <v>17</v>
      </c>
    </row>
    <row r="280" spans="1:5" x14ac:dyDescent="0.2">
      <c r="A280" t="s">
        <v>20</v>
      </c>
      <c r="B280">
        <v>198</v>
      </c>
      <c r="D280" t="s">
        <v>14</v>
      </c>
      <c r="E280">
        <v>34</v>
      </c>
    </row>
    <row r="281" spans="1:5" x14ac:dyDescent="0.2">
      <c r="A281" t="s">
        <v>20</v>
      </c>
      <c r="B281">
        <v>199</v>
      </c>
      <c r="D281" t="s">
        <v>14</v>
      </c>
      <c r="E281">
        <v>1</v>
      </c>
    </row>
    <row r="282" spans="1:5" x14ac:dyDescent="0.2">
      <c r="A282" t="s">
        <v>20</v>
      </c>
      <c r="B282">
        <v>199</v>
      </c>
      <c r="D282" t="s">
        <v>14</v>
      </c>
      <c r="E282">
        <v>1274</v>
      </c>
    </row>
    <row r="283" spans="1:5" x14ac:dyDescent="0.2">
      <c r="A283" t="s">
        <v>20</v>
      </c>
      <c r="B283">
        <v>199</v>
      </c>
      <c r="D283" t="s">
        <v>14</v>
      </c>
      <c r="E283">
        <v>210</v>
      </c>
    </row>
    <row r="284" spans="1:5" x14ac:dyDescent="0.2">
      <c r="A284" t="s">
        <v>20</v>
      </c>
      <c r="B284">
        <v>201</v>
      </c>
      <c r="D284" t="s">
        <v>14</v>
      </c>
      <c r="E284">
        <v>248</v>
      </c>
    </row>
    <row r="285" spans="1:5" x14ac:dyDescent="0.2">
      <c r="A285" t="s">
        <v>20</v>
      </c>
      <c r="B285">
        <v>202</v>
      </c>
      <c r="D285" t="s">
        <v>14</v>
      </c>
      <c r="E285">
        <v>513</v>
      </c>
    </row>
    <row r="286" spans="1:5" x14ac:dyDescent="0.2">
      <c r="A286" t="s">
        <v>20</v>
      </c>
      <c r="B286">
        <v>202</v>
      </c>
      <c r="D286" t="s">
        <v>14</v>
      </c>
      <c r="E286">
        <v>3410</v>
      </c>
    </row>
    <row r="287" spans="1:5" x14ac:dyDescent="0.2">
      <c r="A287" t="s">
        <v>20</v>
      </c>
      <c r="B287">
        <v>203</v>
      </c>
      <c r="D287" t="s">
        <v>14</v>
      </c>
      <c r="E287">
        <v>10</v>
      </c>
    </row>
    <row r="288" spans="1:5" x14ac:dyDescent="0.2">
      <c r="A288" t="s">
        <v>20</v>
      </c>
      <c r="B288">
        <v>203</v>
      </c>
      <c r="D288" t="s">
        <v>14</v>
      </c>
      <c r="E288">
        <v>2201</v>
      </c>
    </row>
    <row r="289" spans="1:5" x14ac:dyDescent="0.2">
      <c r="A289" t="s">
        <v>20</v>
      </c>
      <c r="B289">
        <v>205</v>
      </c>
      <c r="D289" t="s">
        <v>14</v>
      </c>
      <c r="E289">
        <v>676</v>
      </c>
    </row>
    <row r="290" spans="1:5" x14ac:dyDescent="0.2">
      <c r="A290" t="s">
        <v>20</v>
      </c>
      <c r="B290">
        <v>206</v>
      </c>
      <c r="D290" t="s">
        <v>14</v>
      </c>
      <c r="E290">
        <v>831</v>
      </c>
    </row>
    <row r="291" spans="1:5" x14ac:dyDescent="0.2">
      <c r="A291" t="s">
        <v>20</v>
      </c>
      <c r="B291">
        <v>207</v>
      </c>
      <c r="D291" t="s">
        <v>14</v>
      </c>
      <c r="E291">
        <v>859</v>
      </c>
    </row>
    <row r="292" spans="1:5" x14ac:dyDescent="0.2">
      <c r="A292" t="s">
        <v>20</v>
      </c>
      <c r="B292">
        <v>207</v>
      </c>
      <c r="D292" t="s">
        <v>14</v>
      </c>
      <c r="E292">
        <v>45</v>
      </c>
    </row>
    <row r="293" spans="1:5" x14ac:dyDescent="0.2">
      <c r="A293" t="s">
        <v>20</v>
      </c>
      <c r="B293">
        <v>209</v>
      </c>
      <c r="D293" t="s">
        <v>14</v>
      </c>
      <c r="E293">
        <v>6</v>
      </c>
    </row>
    <row r="294" spans="1:5" x14ac:dyDescent="0.2">
      <c r="A294" t="s">
        <v>20</v>
      </c>
      <c r="B294">
        <v>210</v>
      </c>
      <c r="D294" t="s">
        <v>14</v>
      </c>
      <c r="E294">
        <v>7</v>
      </c>
    </row>
    <row r="295" spans="1:5" x14ac:dyDescent="0.2">
      <c r="A295" t="s">
        <v>20</v>
      </c>
      <c r="B295">
        <v>211</v>
      </c>
      <c r="D295" t="s">
        <v>14</v>
      </c>
      <c r="E295">
        <v>31</v>
      </c>
    </row>
    <row r="296" spans="1:5" x14ac:dyDescent="0.2">
      <c r="A296" t="s">
        <v>20</v>
      </c>
      <c r="B296">
        <v>211</v>
      </c>
      <c r="D296" t="s">
        <v>14</v>
      </c>
      <c r="E296">
        <v>78</v>
      </c>
    </row>
    <row r="297" spans="1:5" x14ac:dyDescent="0.2">
      <c r="A297" t="s">
        <v>20</v>
      </c>
      <c r="B297">
        <v>214</v>
      </c>
      <c r="D297" t="s">
        <v>14</v>
      </c>
      <c r="E297">
        <v>1225</v>
      </c>
    </row>
    <row r="298" spans="1:5" x14ac:dyDescent="0.2">
      <c r="A298" t="s">
        <v>20</v>
      </c>
      <c r="B298">
        <v>216</v>
      </c>
      <c r="D298" t="s">
        <v>14</v>
      </c>
      <c r="E298">
        <v>1</v>
      </c>
    </row>
    <row r="299" spans="1:5" x14ac:dyDescent="0.2">
      <c r="A299" t="s">
        <v>20</v>
      </c>
      <c r="B299">
        <v>217</v>
      </c>
      <c r="D299" t="s">
        <v>14</v>
      </c>
      <c r="E299">
        <v>67</v>
      </c>
    </row>
    <row r="300" spans="1:5" x14ac:dyDescent="0.2">
      <c r="A300" t="s">
        <v>20</v>
      </c>
      <c r="B300">
        <v>218</v>
      </c>
      <c r="D300" t="s">
        <v>14</v>
      </c>
      <c r="E300">
        <v>19</v>
      </c>
    </row>
    <row r="301" spans="1:5" x14ac:dyDescent="0.2">
      <c r="A301" t="s">
        <v>20</v>
      </c>
      <c r="B301">
        <v>218</v>
      </c>
      <c r="D301" t="s">
        <v>14</v>
      </c>
      <c r="E301">
        <v>2108</v>
      </c>
    </row>
    <row r="302" spans="1:5" x14ac:dyDescent="0.2">
      <c r="A302" t="s">
        <v>20</v>
      </c>
      <c r="B302">
        <v>219</v>
      </c>
      <c r="D302" t="s">
        <v>14</v>
      </c>
      <c r="E302">
        <v>679</v>
      </c>
    </row>
    <row r="303" spans="1:5" x14ac:dyDescent="0.2">
      <c r="A303" t="s">
        <v>20</v>
      </c>
      <c r="B303">
        <v>220</v>
      </c>
      <c r="D303" t="s">
        <v>14</v>
      </c>
      <c r="E303">
        <v>36</v>
      </c>
    </row>
    <row r="304" spans="1:5" x14ac:dyDescent="0.2">
      <c r="A304" t="s">
        <v>20</v>
      </c>
      <c r="B304">
        <v>220</v>
      </c>
      <c r="D304" t="s">
        <v>14</v>
      </c>
      <c r="E304">
        <v>47</v>
      </c>
    </row>
    <row r="305" spans="1:5" x14ac:dyDescent="0.2">
      <c r="A305" t="s">
        <v>20</v>
      </c>
      <c r="B305">
        <v>221</v>
      </c>
      <c r="D305" t="s">
        <v>14</v>
      </c>
      <c r="E305">
        <v>70</v>
      </c>
    </row>
    <row r="306" spans="1:5" x14ac:dyDescent="0.2">
      <c r="A306" t="s">
        <v>20</v>
      </c>
      <c r="B306">
        <v>221</v>
      </c>
      <c r="D306" t="s">
        <v>14</v>
      </c>
      <c r="E306">
        <v>154</v>
      </c>
    </row>
    <row r="307" spans="1:5" x14ac:dyDescent="0.2">
      <c r="A307" t="s">
        <v>20</v>
      </c>
      <c r="B307">
        <v>222</v>
      </c>
      <c r="D307" t="s">
        <v>14</v>
      </c>
      <c r="E307">
        <v>22</v>
      </c>
    </row>
    <row r="308" spans="1:5" x14ac:dyDescent="0.2">
      <c r="A308" t="s">
        <v>20</v>
      </c>
      <c r="B308">
        <v>222</v>
      </c>
      <c r="D308" t="s">
        <v>14</v>
      </c>
      <c r="E308">
        <v>1758</v>
      </c>
    </row>
    <row r="309" spans="1:5" x14ac:dyDescent="0.2">
      <c r="A309" t="s">
        <v>20</v>
      </c>
      <c r="B309">
        <v>223</v>
      </c>
      <c r="D309" t="s">
        <v>14</v>
      </c>
      <c r="E309">
        <v>94</v>
      </c>
    </row>
    <row r="310" spans="1:5" x14ac:dyDescent="0.2">
      <c r="A310" t="s">
        <v>20</v>
      </c>
      <c r="B310">
        <v>225</v>
      </c>
      <c r="D310" t="s">
        <v>14</v>
      </c>
      <c r="E310">
        <v>33</v>
      </c>
    </row>
    <row r="311" spans="1:5" x14ac:dyDescent="0.2">
      <c r="A311" t="s">
        <v>20</v>
      </c>
      <c r="B311">
        <v>226</v>
      </c>
      <c r="D311" t="s">
        <v>14</v>
      </c>
      <c r="E311">
        <v>1</v>
      </c>
    </row>
    <row r="312" spans="1:5" x14ac:dyDescent="0.2">
      <c r="A312" t="s">
        <v>20</v>
      </c>
      <c r="B312">
        <v>226</v>
      </c>
      <c r="D312" t="s">
        <v>14</v>
      </c>
      <c r="E312">
        <v>31</v>
      </c>
    </row>
    <row r="313" spans="1:5" x14ac:dyDescent="0.2">
      <c r="A313" t="s">
        <v>20</v>
      </c>
      <c r="B313">
        <v>227</v>
      </c>
      <c r="D313" t="s">
        <v>14</v>
      </c>
      <c r="E313">
        <v>35</v>
      </c>
    </row>
    <row r="314" spans="1:5" x14ac:dyDescent="0.2">
      <c r="A314" t="s">
        <v>20</v>
      </c>
      <c r="B314">
        <v>233</v>
      </c>
      <c r="D314" t="s">
        <v>14</v>
      </c>
      <c r="E314">
        <v>63</v>
      </c>
    </row>
    <row r="315" spans="1:5" x14ac:dyDescent="0.2">
      <c r="A315" t="s">
        <v>20</v>
      </c>
      <c r="B315">
        <v>234</v>
      </c>
      <c r="D315" t="s">
        <v>14</v>
      </c>
      <c r="E315">
        <v>526</v>
      </c>
    </row>
    <row r="316" spans="1:5" x14ac:dyDescent="0.2">
      <c r="A316" t="s">
        <v>20</v>
      </c>
      <c r="B316">
        <v>235</v>
      </c>
      <c r="D316" t="s">
        <v>14</v>
      </c>
      <c r="E316">
        <v>121</v>
      </c>
    </row>
    <row r="317" spans="1:5" x14ac:dyDescent="0.2">
      <c r="A317" t="s">
        <v>20</v>
      </c>
      <c r="B317">
        <v>236</v>
      </c>
      <c r="D317" t="s">
        <v>14</v>
      </c>
      <c r="E317">
        <v>67</v>
      </c>
    </row>
    <row r="318" spans="1:5" x14ac:dyDescent="0.2">
      <c r="A318" t="s">
        <v>20</v>
      </c>
      <c r="B318">
        <v>236</v>
      </c>
      <c r="D318" t="s">
        <v>14</v>
      </c>
      <c r="E318">
        <v>57</v>
      </c>
    </row>
    <row r="319" spans="1:5" x14ac:dyDescent="0.2">
      <c r="A319" t="s">
        <v>20</v>
      </c>
      <c r="B319">
        <v>237</v>
      </c>
      <c r="D319" t="s">
        <v>14</v>
      </c>
      <c r="E319">
        <v>1229</v>
      </c>
    </row>
    <row r="320" spans="1:5" x14ac:dyDescent="0.2">
      <c r="A320" t="s">
        <v>20</v>
      </c>
      <c r="B320">
        <v>238</v>
      </c>
      <c r="D320" t="s">
        <v>14</v>
      </c>
      <c r="E320">
        <v>12</v>
      </c>
    </row>
    <row r="321" spans="1:5" x14ac:dyDescent="0.2">
      <c r="A321" t="s">
        <v>20</v>
      </c>
      <c r="B321">
        <v>238</v>
      </c>
      <c r="D321" t="s">
        <v>14</v>
      </c>
      <c r="E321">
        <v>452</v>
      </c>
    </row>
    <row r="322" spans="1:5" x14ac:dyDescent="0.2">
      <c r="A322" t="s">
        <v>20</v>
      </c>
      <c r="B322">
        <v>239</v>
      </c>
      <c r="D322" t="s">
        <v>14</v>
      </c>
      <c r="E322">
        <v>1886</v>
      </c>
    </row>
    <row r="323" spans="1:5" x14ac:dyDescent="0.2">
      <c r="A323" t="s">
        <v>20</v>
      </c>
      <c r="B323">
        <v>241</v>
      </c>
      <c r="D323" t="s">
        <v>14</v>
      </c>
      <c r="E323">
        <v>1825</v>
      </c>
    </row>
    <row r="324" spans="1:5" x14ac:dyDescent="0.2">
      <c r="A324" t="s">
        <v>20</v>
      </c>
      <c r="B324">
        <v>244</v>
      </c>
      <c r="D324" t="s">
        <v>14</v>
      </c>
      <c r="E324">
        <v>31</v>
      </c>
    </row>
    <row r="325" spans="1:5" x14ac:dyDescent="0.2">
      <c r="A325" t="s">
        <v>20</v>
      </c>
      <c r="B325">
        <v>244</v>
      </c>
      <c r="D325" t="s">
        <v>14</v>
      </c>
      <c r="E325">
        <v>107</v>
      </c>
    </row>
    <row r="326" spans="1:5" x14ac:dyDescent="0.2">
      <c r="A326" t="s">
        <v>20</v>
      </c>
      <c r="B326">
        <v>245</v>
      </c>
      <c r="D326" t="s">
        <v>14</v>
      </c>
      <c r="E326">
        <v>27</v>
      </c>
    </row>
    <row r="327" spans="1:5" x14ac:dyDescent="0.2">
      <c r="A327" t="s">
        <v>20</v>
      </c>
      <c r="B327">
        <v>246</v>
      </c>
      <c r="D327" t="s">
        <v>14</v>
      </c>
      <c r="E327">
        <v>1221</v>
      </c>
    </row>
    <row r="328" spans="1:5" x14ac:dyDescent="0.2">
      <c r="A328" t="s">
        <v>20</v>
      </c>
      <c r="B328">
        <v>246</v>
      </c>
      <c r="D328" t="s">
        <v>14</v>
      </c>
      <c r="E328">
        <v>1</v>
      </c>
    </row>
    <row r="329" spans="1:5" x14ac:dyDescent="0.2">
      <c r="A329" t="s">
        <v>20</v>
      </c>
      <c r="B329">
        <v>247</v>
      </c>
      <c r="D329" t="s">
        <v>14</v>
      </c>
      <c r="E329">
        <v>16</v>
      </c>
    </row>
    <row r="330" spans="1:5" x14ac:dyDescent="0.2">
      <c r="A330" t="s">
        <v>20</v>
      </c>
      <c r="B330">
        <v>247</v>
      </c>
      <c r="D330" t="s">
        <v>14</v>
      </c>
      <c r="E330">
        <v>41</v>
      </c>
    </row>
    <row r="331" spans="1:5" x14ac:dyDescent="0.2">
      <c r="A331" t="s">
        <v>20</v>
      </c>
      <c r="B331">
        <v>249</v>
      </c>
      <c r="D331" t="s">
        <v>14</v>
      </c>
      <c r="E331">
        <v>523</v>
      </c>
    </row>
    <row r="332" spans="1:5" x14ac:dyDescent="0.2">
      <c r="A332" t="s">
        <v>20</v>
      </c>
      <c r="B332">
        <v>249</v>
      </c>
      <c r="D332" t="s">
        <v>14</v>
      </c>
      <c r="E332">
        <v>141</v>
      </c>
    </row>
    <row r="333" spans="1:5" x14ac:dyDescent="0.2">
      <c r="A333" t="s">
        <v>20</v>
      </c>
      <c r="B333">
        <v>250</v>
      </c>
      <c r="D333" t="s">
        <v>14</v>
      </c>
      <c r="E333">
        <v>52</v>
      </c>
    </row>
    <row r="334" spans="1:5" x14ac:dyDescent="0.2">
      <c r="A334" t="s">
        <v>20</v>
      </c>
      <c r="B334">
        <v>252</v>
      </c>
      <c r="D334" t="s">
        <v>14</v>
      </c>
      <c r="E334">
        <v>225</v>
      </c>
    </row>
    <row r="335" spans="1:5" x14ac:dyDescent="0.2">
      <c r="A335" t="s">
        <v>20</v>
      </c>
      <c r="B335">
        <v>253</v>
      </c>
      <c r="D335" t="s">
        <v>14</v>
      </c>
      <c r="E335">
        <v>38</v>
      </c>
    </row>
    <row r="336" spans="1:5" x14ac:dyDescent="0.2">
      <c r="A336" t="s">
        <v>20</v>
      </c>
      <c r="B336">
        <v>254</v>
      </c>
      <c r="D336" t="s">
        <v>14</v>
      </c>
      <c r="E336">
        <v>15</v>
      </c>
    </row>
    <row r="337" spans="1:5" x14ac:dyDescent="0.2">
      <c r="A337" t="s">
        <v>20</v>
      </c>
      <c r="B337">
        <v>255</v>
      </c>
      <c r="D337" t="s">
        <v>14</v>
      </c>
      <c r="E337">
        <v>37</v>
      </c>
    </row>
    <row r="338" spans="1:5" x14ac:dyDescent="0.2">
      <c r="A338" t="s">
        <v>20</v>
      </c>
      <c r="B338">
        <v>261</v>
      </c>
      <c r="D338" t="s">
        <v>14</v>
      </c>
      <c r="E338">
        <v>112</v>
      </c>
    </row>
    <row r="339" spans="1:5" x14ac:dyDescent="0.2">
      <c r="A339" t="s">
        <v>20</v>
      </c>
      <c r="B339">
        <v>261</v>
      </c>
      <c r="D339" t="s">
        <v>14</v>
      </c>
      <c r="E339">
        <v>21</v>
      </c>
    </row>
    <row r="340" spans="1:5" x14ac:dyDescent="0.2">
      <c r="A340" t="s">
        <v>20</v>
      </c>
      <c r="B340">
        <v>264</v>
      </c>
      <c r="D340" t="s">
        <v>14</v>
      </c>
      <c r="E340">
        <v>67</v>
      </c>
    </row>
    <row r="341" spans="1:5" x14ac:dyDescent="0.2">
      <c r="A341" t="s">
        <v>20</v>
      </c>
      <c r="B341">
        <v>266</v>
      </c>
      <c r="D341" t="s">
        <v>14</v>
      </c>
      <c r="E341">
        <v>78</v>
      </c>
    </row>
    <row r="342" spans="1:5" x14ac:dyDescent="0.2">
      <c r="A342" t="s">
        <v>20</v>
      </c>
      <c r="B342">
        <v>268</v>
      </c>
      <c r="D342" t="s">
        <v>14</v>
      </c>
      <c r="E342">
        <v>67</v>
      </c>
    </row>
    <row r="343" spans="1:5" x14ac:dyDescent="0.2">
      <c r="A343" t="s">
        <v>20</v>
      </c>
      <c r="B343">
        <v>269</v>
      </c>
      <c r="D343" t="s">
        <v>14</v>
      </c>
      <c r="E343">
        <v>263</v>
      </c>
    </row>
    <row r="344" spans="1:5" x14ac:dyDescent="0.2">
      <c r="A344" t="s">
        <v>20</v>
      </c>
      <c r="B344">
        <v>270</v>
      </c>
      <c r="D344" t="s">
        <v>14</v>
      </c>
      <c r="E344">
        <v>1691</v>
      </c>
    </row>
    <row r="345" spans="1:5" x14ac:dyDescent="0.2">
      <c r="A345" t="s">
        <v>20</v>
      </c>
      <c r="B345">
        <v>272</v>
      </c>
      <c r="D345" t="s">
        <v>14</v>
      </c>
      <c r="E345">
        <v>181</v>
      </c>
    </row>
    <row r="346" spans="1:5" x14ac:dyDescent="0.2">
      <c r="A346" t="s">
        <v>20</v>
      </c>
      <c r="B346">
        <v>275</v>
      </c>
      <c r="D346" t="s">
        <v>14</v>
      </c>
      <c r="E346">
        <v>13</v>
      </c>
    </row>
    <row r="347" spans="1:5" x14ac:dyDescent="0.2">
      <c r="A347" t="s">
        <v>20</v>
      </c>
      <c r="B347">
        <v>279</v>
      </c>
      <c r="D347" t="s">
        <v>14</v>
      </c>
      <c r="E347">
        <v>1</v>
      </c>
    </row>
    <row r="348" spans="1:5" x14ac:dyDescent="0.2">
      <c r="A348" t="s">
        <v>20</v>
      </c>
      <c r="B348">
        <v>280</v>
      </c>
      <c r="D348" t="s">
        <v>14</v>
      </c>
      <c r="E348">
        <v>21</v>
      </c>
    </row>
    <row r="349" spans="1:5" x14ac:dyDescent="0.2">
      <c r="A349" t="s">
        <v>20</v>
      </c>
      <c r="B349">
        <v>282</v>
      </c>
      <c r="D349" t="s">
        <v>14</v>
      </c>
      <c r="E349">
        <v>830</v>
      </c>
    </row>
    <row r="350" spans="1:5" x14ac:dyDescent="0.2">
      <c r="A350" t="s">
        <v>20</v>
      </c>
      <c r="B350">
        <v>288</v>
      </c>
      <c r="D350" t="s">
        <v>14</v>
      </c>
      <c r="E350">
        <v>130</v>
      </c>
    </row>
    <row r="351" spans="1:5" x14ac:dyDescent="0.2">
      <c r="A351" t="s">
        <v>20</v>
      </c>
      <c r="B351">
        <v>290</v>
      </c>
      <c r="D351" t="s">
        <v>14</v>
      </c>
      <c r="E351">
        <v>55</v>
      </c>
    </row>
    <row r="352" spans="1:5" x14ac:dyDescent="0.2">
      <c r="A352" t="s">
        <v>20</v>
      </c>
      <c r="B352">
        <v>295</v>
      </c>
      <c r="D352" t="s">
        <v>14</v>
      </c>
      <c r="E352">
        <v>114</v>
      </c>
    </row>
    <row r="353" spans="1:5" x14ac:dyDescent="0.2">
      <c r="A353" t="s">
        <v>20</v>
      </c>
      <c r="B353">
        <v>296</v>
      </c>
      <c r="D353" t="s">
        <v>14</v>
      </c>
      <c r="E353">
        <v>594</v>
      </c>
    </row>
    <row r="354" spans="1:5" x14ac:dyDescent="0.2">
      <c r="A354" t="s">
        <v>20</v>
      </c>
      <c r="B354">
        <v>297</v>
      </c>
      <c r="D354" t="s">
        <v>14</v>
      </c>
      <c r="E354">
        <v>24</v>
      </c>
    </row>
    <row r="355" spans="1:5" x14ac:dyDescent="0.2">
      <c r="A355" t="s">
        <v>20</v>
      </c>
      <c r="B355">
        <v>299</v>
      </c>
      <c r="D355" t="s">
        <v>14</v>
      </c>
      <c r="E355">
        <v>252</v>
      </c>
    </row>
    <row r="356" spans="1:5" x14ac:dyDescent="0.2">
      <c r="A356" t="s">
        <v>20</v>
      </c>
      <c r="B356">
        <v>300</v>
      </c>
      <c r="D356" t="s">
        <v>14</v>
      </c>
      <c r="E356">
        <v>67</v>
      </c>
    </row>
    <row r="357" spans="1:5" x14ac:dyDescent="0.2">
      <c r="A357" t="s">
        <v>20</v>
      </c>
      <c r="B357">
        <v>300</v>
      </c>
      <c r="D357" t="s">
        <v>14</v>
      </c>
      <c r="E357">
        <v>742</v>
      </c>
    </row>
    <row r="358" spans="1:5" x14ac:dyDescent="0.2">
      <c r="A358" t="s">
        <v>20</v>
      </c>
      <c r="B358">
        <v>303</v>
      </c>
      <c r="D358" t="s">
        <v>14</v>
      </c>
      <c r="E358">
        <v>75</v>
      </c>
    </row>
    <row r="359" spans="1:5" x14ac:dyDescent="0.2">
      <c r="A359" t="s">
        <v>20</v>
      </c>
      <c r="B359">
        <v>307</v>
      </c>
      <c r="D359" t="s">
        <v>14</v>
      </c>
      <c r="E359">
        <v>4405</v>
      </c>
    </row>
    <row r="360" spans="1:5" x14ac:dyDescent="0.2">
      <c r="A360" t="s">
        <v>20</v>
      </c>
      <c r="B360">
        <v>307</v>
      </c>
      <c r="D360" t="s">
        <v>14</v>
      </c>
      <c r="E360">
        <v>92</v>
      </c>
    </row>
    <row r="361" spans="1:5" x14ac:dyDescent="0.2">
      <c r="A361" t="s">
        <v>20</v>
      </c>
      <c r="B361">
        <v>316</v>
      </c>
      <c r="D361" t="s">
        <v>14</v>
      </c>
      <c r="E361">
        <v>64</v>
      </c>
    </row>
    <row r="362" spans="1:5" x14ac:dyDescent="0.2">
      <c r="A362" t="s">
        <v>20</v>
      </c>
      <c r="B362">
        <v>323</v>
      </c>
      <c r="D362" t="s">
        <v>14</v>
      </c>
      <c r="E362">
        <v>64</v>
      </c>
    </row>
    <row r="363" spans="1:5" x14ac:dyDescent="0.2">
      <c r="A363" t="s">
        <v>20</v>
      </c>
      <c r="B363">
        <v>329</v>
      </c>
      <c r="D363" t="s">
        <v>14</v>
      </c>
      <c r="E363">
        <v>842</v>
      </c>
    </row>
    <row r="364" spans="1:5" x14ac:dyDescent="0.2">
      <c r="A364" t="s">
        <v>20</v>
      </c>
      <c r="B364">
        <v>330</v>
      </c>
      <c r="D364" t="s">
        <v>14</v>
      </c>
      <c r="E364">
        <v>112</v>
      </c>
    </row>
    <row r="365" spans="1:5" x14ac:dyDescent="0.2">
      <c r="A365" t="s">
        <v>20</v>
      </c>
      <c r="B365">
        <v>331</v>
      </c>
      <c r="D365" t="s">
        <v>14</v>
      </c>
      <c r="E365">
        <v>374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B2:B566">
    <sortCondition ref="B1:B566"/>
  </sortState>
  <conditionalFormatting sqref="A2:A566">
    <cfRule type="containsText" dxfId="7" priority="1" operator="containsText" text="canceled">
      <formula>NOT(ISERROR(SEARCH("canceled",A2)))</formula>
    </cfRule>
    <cfRule type="containsText" dxfId="6" priority="2" operator="containsText" text="failed">
      <formula>NOT(ISERROR(SEARCH("failed",A2)))</formula>
    </cfRule>
    <cfRule type="containsText" dxfId="5" priority="3" operator="containsText" text="live">
      <formula>NOT(ISERROR(SEARCH("live",A2)))</formula>
    </cfRule>
    <cfRule type="containsText" dxfId="4" priority="4" operator="containsText" text="successful">
      <formula>NOT(ISERROR(SEARCH("successful",A2)))</formula>
    </cfRule>
  </conditionalFormatting>
  <conditionalFormatting sqref="D2:D365">
    <cfRule type="containsText" dxfId="3" priority="5" operator="containsText" text="canceled">
      <formula>NOT(ISERROR(SEARCH("canceled",D2)))</formula>
    </cfRule>
    <cfRule type="containsText" dxfId="2" priority="6" operator="containsText" text="failed">
      <formula>NOT(ISERROR(SEARCH("failed",D2)))</formula>
    </cfRule>
    <cfRule type="containsText" dxfId="1" priority="7" operator="containsText" text="live">
      <formula>NOT(ISERROR(SEARCH("live",D2)))</formula>
    </cfRule>
    <cfRule type="containsText" dxfId="0" priority="8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Original</vt:lpstr>
      <vt:lpstr>Crowdfunding</vt:lpstr>
      <vt:lpstr>PivotTable - Parent Category</vt:lpstr>
      <vt:lpstr>PivotTable - Subcategory</vt:lpstr>
      <vt:lpstr>PivotTable - Date</vt:lpstr>
      <vt:lpstr>Crowdfunding Goal Analysis</vt:lpstr>
      <vt:lpstr>Statistical Analysis</vt:lpstr>
      <vt:lpstr>FailedB</vt:lpstr>
      <vt:lpstr>goal</vt:lpstr>
      <vt:lpstr>Outcome</vt:lpstr>
      <vt:lpstr>SuccessfulB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Andras, Jessica D</cp:lastModifiedBy>
  <dcterms:created xsi:type="dcterms:W3CDTF">2021-09-29T18:52:28Z</dcterms:created>
  <dcterms:modified xsi:type="dcterms:W3CDTF">2023-05-05T00:28:36Z</dcterms:modified>
</cp:coreProperties>
</file>