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harauva/Documents/SpinPhysics/NMR/JLab-HallB/JLab-HallB-RGC/Proton_CSV_Files/"/>
    </mc:Choice>
  </mc:AlternateContent>
  <xr:revisionPtr revIDLastSave="0" documentId="13_ncr:1_{D8E8205B-466A-1147-9614-5EE55819E380}" xr6:coauthVersionLast="47" xr6:coauthVersionMax="47" xr10:uidLastSave="{00000000-0000-0000-0000-000000000000}"/>
  <bookViews>
    <workbookView xWindow="220" yWindow="500" windowWidth="28800" windowHeight="1658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G13" i="2"/>
  <c r="F13" i="2"/>
  <c r="C13" i="2"/>
  <c r="D13" i="2" s="1"/>
  <c r="G12" i="2"/>
  <c r="F12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14" i="2" s="1"/>
  <c r="G13" i="1"/>
  <c r="F13" i="1"/>
  <c r="G12" i="1"/>
  <c r="F12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G14" i="1" l="1"/>
  <c r="F14" i="1"/>
  <c r="D2" i="1"/>
  <c r="D2" i="2"/>
  <c r="F14" i="2"/>
  <c r="F15" i="2" l="1"/>
  <c r="G15" i="2"/>
  <c r="G15" i="1"/>
  <c r="F15" i="1"/>
</calcChain>
</file>

<file path=xl/sharedStrings.xml><?xml version="1.0" encoding="utf-8"?>
<sst xmlns="http://schemas.openxmlformats.org/spreadsheetml/2006/main" count="36" uniqueCount="18">
  <si>
    <t>Temperature (K)</t>
  </si>
  <si>
    <t>Area</t>
  </si>
  <si>
    <t>TE Polarization</t>
  </si>
  <si>
    <t>Point CC</t>
  </si>
  <si>
    <t>Variables:</t>
  </si>
  <si>
    <t>Field (T)</t>
  </si>
  <si>
    <t>Species</t>
  </si>
  <si>
    <t>Species magneton</t>
  </si>
  <si>
    <t>Proton</t>
  </si>
  <si>
    <t>Constants:</t>
  </si>
  <si>
    <t>Nuclear Magneton (J/T)</t>
  </si>
  <si>
    <t>Boltzmann Constant (J/K)</t>
  </si>
  <si>
    <t>Results:</t>
  </si>
  <si>
    <t>STD</t>
  </si>
  <si>
    <t>Average Temperature</t>
  </si>
  <si>
    <t>Average Area</t>
  </si>
  <si>
    <t>Average TE Polarization</t>
  </si>
  <si>
    <t>Average Calibration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</si>
</sst>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1" fontId="2" fillId="0" borderId="6" xfId="0" applyNumberFormat="1" applyFont="1" applyBorder="1"/>
    <xf numFmtId="11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1.51078</v>
      </c>
      <c r="B2" s="3">
        <v>-5.7700000000000004E-4</v>
      </c>
      <c r="C2" s="4">
        <f t="shared" ref="C2:C15" si="0">IF(EXACT($F$5,"Proton"), TANH($G$5*$E$9*$E$5/$F$9/A2), IF(EXACT($F$5,"Deuteron"),(4*TANH($G$5*$E$9*$E$5/2/$F$9/A2)/(3+TANH($G$5*$E$9*$E$5/2/$F$9/A2)^2)), Error))</f>
        <v>3.3811248017141674E-3</v>
      </c>
      <c r="D2" s="3">
        <f t="shared" ref="D2:D8" si="1">C2/B2</f>
        <v>-5.8598350116363385</v>
      </c>
    </row>
    <row r="3" spans="1:7" ht="15.75" customHeight="1" x14ac:dyDescent="0.15">
      <c r="A3" s="3">
        <v>1.5098199999999999</v>
      </c>
      <c r="B3" s="3">
        <v>-6.7500000000000004E-4</v>
      </c>
      <c r="C3" s="4">
        <f t="shared" si="0"/>
        <v>3.3832746308646942E-3</v>
      </c>
      <c r="D3" s="3">
        <f t="shared" si="1"/>
        <v>-5.0122587123921392</v>
      </c>
      <c r="E3" s="5" t="s">
        <v>4</v>
      </c>
      <c r="F3" s="6"/>
      <c r="G3" s="7"/>
    </row>
    <row r="4" spans="1:7" ht="15.75" customHeight="1" x14ac:dyDescent="0.15">
      <c r="A4" s="3">
        <v>1.51193</v>
      </c>
      <c r="B4" s="3">
        <v>-6.7199999999999996E-4</v>
      </c>
      <c r="C4" s="4">
        <f t="shared" si="0"/>
        <v>3.3785530795301306E-3</v>
      </c>
      <c r="D4" s="3">
        <f t="shared" si="1"/>
        <v>-5.0276087493007902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1.5104040000000001</v>
      </c>
      <c r="B5" s="3">
        <v>-6.7500000000000004E-4</v>
      </c>
      <c r="C5" s="4">
        <f t="shared" si="0"/>
        <v>3.3819664925682546E-3</v>
      </c>
      <c r="D5" s="3">
        <f t="shared" si="1"/>
        <v>-5.010320729730747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1.51139</v>
      </c>
      <c r="B6" s="3">
        <v>-5.7899999999999998E-4</v>
      </c>
      <c r="C6" s="4">
        <f t="shared" si="0"/>
        <v>3.3797601834358783E-3</v>
      </c>
      <c r="D6" s="3">
        <f t="shared" si="1"/>
        <v>-5.8372369316681842</v>
      </c>
    </row>
    <row r="7" spans="1:7" ht="15.75" customHeight="1" x14ac:dyDescent="0.15">
      <c r="A7" s="3">
        <v>1.5107200000000001</v>
      </c>
      <c r="B7" s="3">
        <v>-6.5700000000000003E-4</v>
      </c>
      <c r="C7" s="4">
        <f t="shared" si="0"/>
        <v>3.3812590859904632E-3</v>
      </c>
      <c r="D7" s="3">
        <f t="shared" si="1"/>
        <v>-5.1465130684786349</v>
      </c>
      <c r="E7" s="5" t="s">
        <v>9</v>
      </c>
      <c r="F7" s="6"/>
      <c r="G7" s="7"/>
    </row>
    <row r="8" spans="1:7" ht="15.75" customHeight="1" x14ac:dyDescent="0.15">
      <c r="A8" s="3">
        <v>1.5115400000000001</v>
      </c>
      <c r="B8" s="3">
        <v>-6.4099999999999997E-4</v>
      </c>
      <c r="C8" s="4">
        <f t="shared" si="0"/>
        <v>3.3794247902822366E-3</v>
      </c>
      <c r="D8" s="3">
        <f t="shared" si="1"/>
        <v>-5.2721135573825846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1.51088</v>
      </c>
      <c r="B9" s="3">
        <v>-6.1600000000000001E-4</v>
      </c>
      <c r="C9" s="4">
        <f t="shared" si="0"/>
        <v>3.3809010182875867E-3</v>
      </c>
      <c r="D9" s="3">
        <f t="shared" ref="D9:D15" si="2">C9/B9</f>
        <v>-5.4884756790382898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/>
      <c r="B10" s="3"/>
      <c r="C10" s="4"/>
      <c r="D10" s="3"/>
    </row>
    <row r="11" spans="1:7" ht="15.75" customHeight="1" x14ac:dyDescent="0.15">
      <c r="A11" s="3"/>
      <c r="B11" s="3"/>
      <c r="C11" s="4"/>
      <c r="D11" s="3"/>
      <c r="E11" s="5" t="s">
        <v>12</v>
      </c>
      <c r="F11" s="6"/>
      <c r="G11" s="7" t="s">
        <v>13</v>
      </c>
    </row>
    <row r="12" spans="1:7" ht="15.75" customHeight="1" x14ac:dyDescent="0.15">
      <c r="A12" s="3"/>
      <c r="B12" s="3"/>
      <c r="C12" s="4"/>
      <c r="D12" s="3"/>
      <c r="E12" s="4" t="s">
        <v>14</v>
      </c>
      <c r="F12" s="3">
        <f>AVERAGE($A:$A)</f>
        <v>1.5109330000000001</v>
      </c>
      <c r="G12" s="8">
        <f>STDEV($A:$A)</f>
        <v>6.7204421623242162E-4</v>
      </c>
    </row>
    <row r="13" spans="1:7" ht="15.75" customHeight="1" x14ac:dyDescent="0.15">
      <c r="A13" s="3"/>
      <c r="B13" s="3"/>
      <c r="C13" s="4"/>
      <c r="D13" s="3"/>
      <c r="E13" s="4" t="s">
        <v>15</v>
      </c>
      <c r="F13" s="3">
        <f>AVERAGE($B:$B)</f>
        <v>-6.3650000000000002E-4</v>
      </c>
      <c r="G13" s="8">
        <f>STDEV($B:$B)</f>
        <v>4.1286455752115955E-5</v>
      </c>
    </row>
    <row r="14" spans="1:7" ht="15.75" customHeight="1" x14ac:dyDescent="0.15">
      <c r="A14" s="3"/>
      <c r="B14" s="3"/>
      <c r="C14" s="4"/>
      <c r="D14" s="3"/>
      <c r="E14" s="4" t="s">
        <v>16</v>
      </c>
      <c r="F14" s="3">
        <f>AVERAGE($C:$C)</f>
        <v>3.3807830103341767E-3</v>
      </c>
      <c r="G14" s="8">
        <f>STDEV($C:$C)</f>
        <v>1.5037916974717683E-6</v>
      </c>
    </row>
    <row r="15" spans="1:7" ht="15.75" customHeight="1" x14ac:dyDescent="0.15">
      <c r="A15" s="3"/>
      <c r="B15" s="3"/>
      <c r="C15" s="4"/>
      <c r="D15" s="3"/>
      <c r="E15" s="9" t="s">
        <v>17</v>
      </c>
      <c r="F15" s="10">
        <f>AVERAGE($D:$D)</f>
        <v>-5.331795304953463</v>
      </c>
      <c r="G15" s="11">
        <f>STDEV($D:$D)</f>
        <v>0.357514500157389</v>
      </c>
    </row>
    <row r="16" spans="1:7" ht="15.75" customHeight="1" x14ac:dyDescent="0.15">
      <c r="A16" s="3"/>
      <c r="B16" s="3"/>
      <c r="C16" s="4"/>
      <c r="D16" s="3"/>
    </row>
    <row r="17" spans="1:4" ht="15.75" customHeight="1" x14ac:dyDescent="0.15">
      <c r="A17" s="3"/>
      <c r="B17" s="3"/>
      <c r="C17" s="4"/>
      <c r="D17" s="3"/>
    </row>
    <row r="18" spans="1:4" ht="15.75" customHeight="1" x14ac:dyDescent="0.15">
      <c r="A18" s="3"/>
      <c r="B18" s="3"/>
      <c r="C18" s="4"/>
      <c r="D18" s="3"/>
    </row>
    <row r="19" spans="1:4" ht="15.75" customHeight="1" x14ac:dyDescent="0.15">
      <c r="A19" s="3"/>
      <c r="B19" s="3"/>
      <c r="C19" s="4"/>
      <c r="D19" s="3"/>
    </row>
    <row r="20" spans="1:4" ht="15.75" customHeight="1" x14ac:dyDescent="0.15">
      <c r="A20" s="3"/>
      <c r="B20" s="3"/>
      <c r="C20" s="4"/>
      <c r="D20" s="3"/>
    </row>
    <row r="21" spans="1:4" ht="15.75" customHeight="1" x14ac:dyDescent="0.15">
      <c r="A21" s="3"/>
      <c r="B21" s="3"/>
      <c r="C21" s="4"/>
      <c r="D21" s="3"/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000-000000000000}">
      <formula1>"Proton,Deuteron"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1.5190418298895001</v>
      </c>
      <c r="B2" s="3">
        <v>-3.0000000000000001E-3</v>
      </c>
      <c r="C2" s="4">
        <f t="shared" ref="C2:C21" si="0">IF(EXACT($F$5,"Proton"), TANH($G$5*$E$9*$E$5/$F$9/A2), IF(EXACT($F$5,"Deuteron"),(4*TANH($G$5*$E$9*$E$5/2/$F$9/A2)/(3+TANH($G$5*$E$9*$E$5/2/$F$9/A2)^2)), Error))</f>
        <v>3.3627355340626951E-3</v>
      </c>
      <c r="D2" s="3">
        <f t="shared" ref="D2:D21" si="1">C2/B2</f>
        <v>-1.120911844687565</v>
      </c>
    </row>
    <row r="3" spans="1:7" ht="15.75" customHeight="1" x14ac:dyDescent="0.15">
      <c r="A3" s="3">
        <v>1.51912468955927</v>
      </c>
      <c r="B3" s="3">
        <v>-1.8231332968587899E-3</v>
      </c>
      <c r="C3" s="4">
        <f t="shared" si="0"/>
        <v>3.3625521172191519E-3</v>
      </c>
      <c r="D3" s="3">
        <f t="shared" si="1"/>
        <v>-1.8443808376561053</v>
      </c>
      <c r="E3" s="5" t="s">
        <v>4</v>
      </c>
      <c r="F3" s="6"/>
      <c r="G3" s="7"/>
    </row>
    <row r="4" spans="1:7" ht="15.75" customHeight="1" x14ac:dyDescent="0.15">
      <c r="A4" s="3">
        <v>1.5186271570427201</v>
      </c>
      <c r="B4" s="3">
        <v>-1.74847198940164E-3</v>
      </c>
      <c r="C4" s="4">
        <f t="shared" si="0"/>
        <v>3.363653747986309E-3</v>
      </c>
      <c r="D4" s="3">
        <f t="shared" si="1"/>
        <v>-1.9237675915742949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1.5176127244723601</v>
      </c>
      <c r="B5" s="3">
        <v>-1.6768777258664401E-3</v>
      </c>
      <c r="C5" s="4">
        <f t="shared" si="0"/>
        <v>3.3659021306593141E-3</v>
      </c>
      <c r="D5" s="3">
        <f t="shared" si="1"/>
        <v>-2.0072436282855137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1.5166948511036999</v>
      </c>
      <c r="B6" s="3">
        <v>-1.7805181294807599E-3</v>
      </c>
      <c r="C6" s="4">
        <f t="shared" si="0"/>
        <v>3.3679390918643962E-3</v>
      </c>
      <c r="D6" s="3">
        <f t="shared" si="1"/>
        <v>-1.8915500135045324</v>
      </c>
    </row>
    <row r="7" spans="1:7" ht="15.75" customHeight="1" x14ac:dyDescent="0.15">
      <c r="A7" s="3">
        <v>1.5159918572260001</v>
      </c>
      <c r="B7" s="3">
        <v>-1.8942002154709299E-3</v>
      </c>
      <c r="C7" s="4">
        <f t="shared" si="0"/>
        <v>3.3695008566154046E-3</v>
      </c>
      <c r="D7" s="3">
        <f t="shared" si="1"/>
        <v>-1.778851479951759</v>
      </c>
      <c r="E7" s="5" t="s">
        <v>9</v>
      </c>
      <c r="F7" s="6"/>
      <c r="G7" s="7"/>
    </row>
    <row r="8" spans="1:7" ht="15.75" customHeight="1" x14ac:dyDescent="0.15">
      <c r="A8" s="3">
        <v>1.5159918572260001</v>
      </c>
      <c r="B8" s="3">
        <v>-1.8351384811461299E-3</v>
      </c>
      <c r="C8" s="4">
        <f t="shared" si="0"/>
        <v>3.3695008566154046E-3</v>
      </c>
      <c r="D8" s="3">
        <f t="shared" si="1"/>
        <v>-1.8361016845502545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1.5161426504890601</v>
      </c>
      <c r="B9" s="3">
        <v>-1.8817078297308401E-3</v>
      </c>
      <c r="C9" s="4">
        <f t="shared" si="0"/>
        <v>3.3691657336745338E-3</v>
      </c>
      <c r="D9" s="3">
        <f t="shared" si="1"/>
        <v>-1.790482922184822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1.5168786713585001</v>
      </c>
      <c r="B10" s="3">
        <v>-1.73872610032344E-3</v>
      </c>
      <c r="C10" s="4">
        <f t="shared" si="0"/>
        <v>3.3675309572172799E-3</v>
      </c>
      <c r="D10" s="3">
        <f t="shared" si="1"/>
        <v>-1.9367805870003605</v>
      </c>
    </row>
    <row r="11" spans="1:7" ht="15.75" customHeight="1" x14ac:dyDescent="0.15">
      <c r="A11" s="3">
        <v>1.5177293250435</v>
      </c>
      <c r="B11" s="3">
        <v>-1.7651011989161501E-3</v>
      </c>
      <c r="C11" s="4">
        <f t="shared" si="0"/>
        <v>3.3656435449283474E-3</v>
      </c>
      <c r="D11" s="3">
        <f t="shared" si="1"/>
        <v>-1.9067708678658204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1.51799565505748</v>
      </c>
      <c r="B12" s="3">
        <v>-1.86735366240498E-3</v>
      </c>
      <c r="C12" s="4">
        <f t="shared" si="0"/>
        <v>3.3650530523785054E-3</v>
      </c>
      <c r="D12" s="3">
        <f t="shared" si="1"/>
        <v>-1.8020437799900346</v>
      </c>
      <c r="E12" s="4" t="s">
        <v>14</v>
      </c>
      <c r="F12" s="3">
        <f>AVERAGE($A:$A)</f>
        <v>1.5179344792980158</v>
      </c>
      <c r="G12" s="8">
        <f>STDEV($A:$A)</f>
        <v>1.1042826656646844E-3</v>
      </c>
    </row>
    <row r="13" spans="1:7" ht="15.75" customHeight="1" x14ac:dyDescent="0.15">
      <c r="A13" s="3">
        <v>1.51836143814514</v>
      </c>
      <c r="B13" s="3">
        <v>-1.7323491673639699E-3</v>
      </c>
      <c r="C13" s="4">
        <f t="shared" si="0"/>
        <v>3.3642423954584359E-3</v>
      </c>
      <c r="D13" s="3">
        <f t="shared" si="1"/>
        <v>-1.9420117253715297</v>
      </c>
      <c r="E13" s="4" t="s">
        <v>15</v>
      </c>
      <c r="F13" s="3">
        <f>AVERAGE($B:$B)</f>
        <v>-1.8635305725867816E-3</v>
      </c>
      <c r="G13" s="8">
        <f>STDEV($B:$B)</f>
        <v>2.7549094826449018E-4</v>
      </c>
    </row>
    <row r="14" spans="1:7" ht="15.75" customHeight="1" x14ac:dyDescent="0.15">
      <c r="A14" s="3">
        <v>1.5185441474494901</v>
      </c>
      <c r="B14" s="3">
        <v>-1.7218375148590999E-3</v>
      </c>
      <c r="C14" s="4">
        <f t="shared" si="0"/>
        <v>3.3638376171373106E-3</v>
      </c>
      <c r="D14" s="3">
        <f t="shared" si="1"/>
        <v>-1.9536324351793308</v>
      </c>
      <c r="E14" s="4" t="s">
        <v>16</v>
      </c>
      <c r="F14" s="3">
        <f>AVERAGE($C:$C)</f>
        <v>3.3651903620199944E-3</v>
      </c>
      <c r="G14" s="8">
        <f>STDEV($C:$C)</f>
        <v>2.4487886832198003E-6</v>
      </c>
    </row>
    <row r="15" spans="1:7" ht="15.75" customHeight="1" x14ac:dyDescent="0.15">
      <c r="A15" s="3">
        <v>1.51861055712718</v>
      </c>
      <c r="B15" s="3">
        <v>-1.76906168035984E-3</v>
      </c>
      <c r="C15" s="4">
        <f t="shared" si="0"/>
        <v>3.3636905157716328E-3</v>
      </c>
      <c r="D15" s="3">
        <f t="shared" si="1"/>
        <v>-1.9013980988426777</v>
      </c>
      <c r="E15" s="9" t="s">
        <v>17</v>
      </c>
      <c r="F15" s="10">
        <f>AVERAGE($D:$D)</f>
        <v>-1.83089903386641</v>
      </c>
      <c r="G15" s="11">
        <f>STDEV($D:$D)</f>
        <v>0.18057494666737076</v>
      </c>
    </row>
    <row r="16" spans="1:7" ht="15.75" customHeight="1" x14ac:dyDescent="0.15">
      <c r="A16" s="3">
        <v>1.5184777217401499</v>
      </c>
      <c r="B16" s="3">
        <v>-1.8382245324452999E-3</v>
      </c>
      <c r="C16" s="4">
        <f t="shared" si="0"/>
        <v>3.3639847668853291E-3</v>
      </c>
      <c r="D16" s="3">
        <f t="shared" si="1"/>
        <v>-1.8300184267535506</v>
      </c>
    </row>
    <row r="17" spans="1:4" ht="15.75" customHeight="1" x14ac:dyDescent="0.15">
      <c r="A17" s="3">
        <v>1.51846111280679</v>
      </c>
      <c r="B17" s="3">
        <v>-1.7484013918922499E-3</v>
      </c>
      <c r="C17" s="4">
        <f t="shared" si="0"/>
        <v>3.3640215618857567E-3</v>
      </c>
      <c r="D17" s="3">
        <f t="shared" si="1"/>
        <v>-1.9240556416195498</v>
      </c>
    </row>
    <row r="18" spans="1:4" ht="15.75" customHeight="1" x14ac:dyDescent="0.15">
      <c r="A18" s="3">
        <v>1.51857735429172</v>
      </c>
      <c r="B18" s="3">
        <v>-1.87440529862659E-3</v>
      </c>
      <c r="C18" s="4">
        <f t="shared" si="0"/>
        <v>3.3637640604086321E-3</v>
      </c>
      <c r="D18" s="3">
        <f t="shared" si="1"/>
        <v>-1.7945766920704511</v>
      </c>
    </row>
    <row r="19" spans="1:4" ht="15.75" customHeight="1" x14ac:dyDescent="0.15">
      <c r="A19" s="3">
        <v>1.5179457378282899</v>
      </c>
      <c r="B19" s="3">
        <v>-1.85668151725248E-3</v>
      </c>
      <c r="C19" s="4">
        <f t="shared" si="0"/>
        <v>3.3651637103896291E-3</v>
      </c>
      <c r="D19" s="3">
        <f t="shared" si="1"/>
        <v>-1.8124614690888954</v>
      </c>
    </row>
    <row r="20" spans="1:4" ht="15.75" customHeight="1" x14ac:dyDescent="0.15">
      <c r="A20" s="3">
        <v>1.51782922903717</v>
      </c>
      <c r="B20" s="3">
        <v>-1.80361082172897E-3</v>
      </c>
      <c r="C20" s="4">
        <f t="shared" si="0"/>
        <v>3.3654220188923298E-3</v>
      </c>
      <c r="D20" s="3">
        <f t="shared" si="1"/>
        <v>-1.8659358096255947</v>
      </c>
    </row>
    <row r="21" spans="1:4" ht="15.75" customHeight="1" x14ac:dyDescent="0.15">
      <c r="A21" s="3">
        <v>1.5200510190662999</v>
      </c>
      <c r="B21" s="3">
        <v>-1.91481089760703E-3</v>
      </c>
      <c r="C21" s="4">
        <f t="shared" si="0"/>
        <v>3.3605029703495082E-3</v>
      </c>
      <c r="D21" s="3">
        <f t="shared" si="1"/>
        <v>-1.755005141525559</v>
      </c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100-000000000000}">
      <formula1>"Proton,Deuteron"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Ishara Fernando</cp:lastModifiedBy>
  <dcterms:created xsi:type="dcterms:W3CDTF">2024-07-03T13:51:19Z</dcterms:created>
  <dcterms:modified xsi:type="dcterms:W3CDTF">2024-07-03T14:50:11Z</dcterms:modified>
</cp:coreProperties>
</file>