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3.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4.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drawings/drawing5.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drawings/drawing6.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7.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12"/>
  <workbookPr filterPrivacy="1" codeName="ThisWorkbook"/>
  <xr:revisionPtr revIDLastSave="0" documentId="8_{E7D5A524-C6A2-4E6D-92A2-31EB38A02D6E}" xr6:coauthVersionLast="47" xr6:coauthVersionMax="47" xr10:uidLastSave="{00000000-0000-0000-0000-000000000000}"/>
  <bookViews>
    <workbookView xWindow="-60" yWindow="-60" windowWidth="15480" windowHeight="11640" xr2:uid="{00000000-000D-0000-FFFF-FFFF00000000}"/>
  </bookViews>
  <sheets>
    <sheet name="Adam Nesbitt" sheetId="13" r:id="rId1"/>
    <sheet name="Aries Ramos" sheetId="7" r:id="rId2"/>
    <sheet name="Beau Hines" sheetId="4" r:id="rId3"/>
    <sheet name="Brandon Burge" sheetId="15" r:id="rId4"/>
    <sheet name="Chris Bina" sheetId="1" r:id="rId5"/>
    <sheet name="Didier Presle" sheetId="20" r:id="rId6"/>
    <sheet name="Jeremy Busby" sheetId="8" r:id="rId7"/>
    <sheet name="Jordan Wehmeier" sheetId="23" r:id="rId8"/>
    <sheet name="Kenyon Epp" sheetId="24" r:id="rId9"/>
    <sheet name="Kit Smith" sheetId="18" r:id="rId10"/>
    <sheet name="Mitchel Deuter" sheetId="25" r:id="rId11"/>
    <sheet name="Michael Smith" sheetId="19" r:id="rId12"/>
    <sheet name="Philip Kurutz" sheetId="22" r:id="rId13"/>
    <sheet name="Sean Daws" sheetId="21" r:id="rId14"/>
  </sheets>
  <definedNames>
    <definedName name="AprSun1" localSheetId="0">DATE('Adam Nesbitt'!CalendarYear,4,1)-WEEKDAY(DATE('Adam Nesbitt'!CalendarYear,4,1))</definedName>
    <definedName name="AprSun1" localSheetId="1">DATE('Aries Ramos'!CalendarYear,4,1)-WEEKDAY(DATE('Aries Ramos'!CalendarYear,4,1))</definedName>
    <definedName name="AprSun1" localSheetId="2">DATE('Beau Hines'!CalendarYear,4,1)-WEEKDAY(DATE('Beau Hines'!CalendarYear,4,1))</definedName>
    <definedName name="AprSun1" localSheetId="3">DATE('Brandon Burge'!CalendarYear,4,1)-WEEKDAY(DATE('Brandon Burge'!CalendarYear,4,1))</definedName>
    <definedName name="AprSun1" localSheetId="5">DATE('Didier Presle'!CalendarYear,4,1)-WEEKDAY(DATE('Didier Presle'!CalendarYear,4,1))</definedName>
    <definedName name="AprSun1" localSheetId="6">DATE('Jeremy Busby'!CalendarYear,4,1)-WEEKDAY(DATE('Jeremy Busby'!CalendarYear,4,1))</definedName>
    <definedName name="AprSun1" localSheetId="7">DATE('Jordan Wehmeier'!CalendarYear,4,1)-WEEKDAY(DATE('Jordan Wehmeier'!CalendarYear,4,1))</definedName>
    <definedName name="AprSun1" localSheetId="10">DATE('Mitchel Deuter'!CalendarYear,4,1)-WEEKDAY(DATE('Mitchel Deuter'!CalendarYear,4,1))</definedName>
    <definedName name="AprSun1" localSheetId="8">DATE('Kenyon Epp'!CalendarYear,4,1)-WEEKDAY(DATE('Kenyon Epp'!CalendarYear,4,1))</definedName>
    <definedName name="AprSun1" localSheetId="9">DATE('Kit Smith'!CalendarYear,4,1)-WEEKDAY(DATE('Kit Smith'!CalendarYear,4,1))</definedName>
    <definedName name="AprSun1" localSheetId="11">DATE('Michael Smith'!CalendarYear,4,1)-WEEKDAY(DATE('Michael Smith'!CalendarYear,4,1))</definedName>
    <definedName name="AprSun1" localSheetId="12">DATE('Philip Kurutz'!CalendarYear,4,1)-WEEKDAY(DATE('Philip Kurutz'!CalendarYear,4,1))</definedName>
    <definedName name="AprSun1" localSheetId="13">DATE('Sean Daws'!CalendarYear,4,1)-WEEKDAY(DATE('Sean Daws'!CalendarYear,4,1))</definedName>
    <definedName name="AprSun1">DATE(CalendarYear,4,1)-WEEKDAY(DATE(CalendarYear,4,1))</definedName>
    <definedName name="AugSun1" localSheetId="0">DATE('Adam Nesbitt'!CalendarYear,8,1)-WEEKDAY(DATE('Adam Nesbitt'!CalendarYear,8,1))</definedName>
    <definedName name="AugSun1" localSheetId="1">DATE('Aries Ramos'!CalendarYear,8,1)-WEEKDAY(DATE('Aries Ramos'!CalendarYear,8,1))</definedName>
    <definedName name="AugSun1" localSheetId="2">DATE('Beau Hines'!CalendarYear,8,1)-WEEKDAY(DATE('Beau Hines'!CalendarYear,8,1))</definedName>
    <definedName name="AugSun1" localSheetId="3">DATE('Brandon Burge'!CalendarYear,8,1)-WEEKDAY(DATE('Brandon Burge'!CalendarYear,8,1))</definedName>
    <definedName name="AugSun1" localSheetId="5">DATE('Didier Presle'!CalendarYear,8,1)-WEEKDAY(DATE('Didier Presle'!CalendarYear,8,1))</definedName>
    <definedName name="AugSun1" localSheetId="6">DATE('Jeremy Busby'!CalendarYear,8,1)-WEEKDAY(DATE('Jeremy Busby'!CalendarYear,8,1))</definedName>
    <definedName name="AugSun1" localSheetId="7">DATE('Jordan Wehmeier'!CalendarYear,8,1)-WEEKDAY(DATE('Jordan Wehmeier'!CalendarYear,8,1))</definedName>
    <definedName name="AugSun1" localSheetId="10">DATE('Mitchel Deuter'!CalendarYear,8,1)-WEEKDAY(DATE('Mitchel Deuter'!CalendarYear,8,1))</definedName>
    <definedName name="AugSun1" localSheetId="8">DATE('Kenyon Epp'!CalendarYear,8,1)-WEEKDAY(DATE('Kenyon Epp'!CalendarYear,8,1))</definedName>
    <definedName name="AugSun1" localSheetId="9">DATE('Kit Smith'!CalendarYear,8,1)-WEEKDAY(DATE('Kit Smith'!CalendarYear,8,1))</definedName>
    <definedName name="AugSun1" localSheetId="11">DATE('Michael Smith'!CalendarYear,8,1)-WEEKDAY(DATE('Michael Smith'!CalendarYear,8,1))</definedName>
    <definedName name="AugSun1" localSheetId="12">DATE('Philip Kurutz'!CalendarYear,8,1)-WEEKDAY(DATE('Philip Kurutz'!CalendarYear,8,1))</definedName>
    <definedName name="AugSun1" localSheetId="13">DATE('Sean Daws'!CalendarYear,8,1)-WEEKDAY(DATE('Sean Daws'!CalendarYear,8,1))</definedName>
    <definedName name="AugSun1">DATE(CalendarYear,8,1)-WEEKDAY(DATE(CalendarYear,8,1))</definedName>
    <definedName name="CalendarYear" localSheetId="0">'Adam Nesbitt'!$AH$2</definedName>
    <definedName name="CalendarYear" localSheetId="1">'Aries Ramos'!$AH$2</definedName>
    <definedName name="CalendarYear" localSheetId="2">'Beau Hines'!$AH$2</definedName>
    <definedName name="CalendarYear" localSheetId="3">'Brandon Burge'!$AH$2</definedName>
    <definedName name="CalendarYear" localSheetId="5">'Didier Presle'!$AH$2</definedName>
    <definedName name="CalendarYear" localSheetId="6">'Jeremy Busby'!$AH$2</definedName>
    <definedName name="CalendarYear" localSheetId="7">'Jordan Wehmeier'!$AH$2</definedName>
    <definedName name="CalendarYear" localSheetId="10">'Mitchel Deuter'!$AH$2</definedName>
    <definedName name="CalendarYear" localSheetId="8">'Kenyon Epp'!$AH$2</definedName>
    <definedName name="CalendarYear" localSheetId="9">'Kit Smith'!$AH$2</definedName>
    <definedName name="CalendarYear" localSheetId="11">'Michael Smith'!$AH$2</definedName>
    <definedName name="CalendarYear" localSheetId="12">'Philip Kurutz'!$AH$2</definedName>
    <definedName name="CalendarYear" localSheetId="13">'Sean Daws'!$AH$2</definedName>
    <definedName name="CalendarYear">'Chris Bina'!$AH$2</definedName>
    <definedName name="DecSun1" localSheetId="0">DATE('Adam Nesbitt'!CalendarYear,12,1)-WEEKDAY(DATE('Adam Nesbitt'!CalendarYear,12,1))</definedName>
    <definedName name="DecSun1" localSheetId="1">DATE('Aries Ramos'!CalendarYear,12,1)-WEEKDAY(DATE('Aries Ramos'!CalendarYear,12,1))</definedName>
    <definedName name="DecSun1" localSheetId="2">DATE('Beau Hines'!CalendarYear,12,1)-WEEKDAY(DATE('Beau Hines'!CalendarYear,12,1))</definedName>
    <definedName name="DecSun1" localSheetId="3">DATE('Brandon Burge'!CalendarYear,12,1)-WEEKDAY(DATE('Brandon Burge'!CalendarYear,12,1))</definedName>
    <definedName name="DecSun1" localSheetId="5">DATE('Didier Presle'!CalendarYear,12,1)-WEEKDAY(DATE('Didier Presle'!CalendarYear,12,1))</definedName>
    <definedName name="DecSun1" localSheetId="6">DATE('Jeremy Busby'!CalendarYear,12,1)-WEEKDAY(DATE('Jeremy Busby'!CalendarYear,12,1))</definedName>
    <definedName name="DecSun1" localSheetId="7">DATE('Jordan Wehmeier'!CalendarYear,12,1)-WEEKDAY(DATE('Jordan Wehmeier'!CalendarYear,12,1))</definedName>
    <definedName name="DecSun1" localSheetId="10">DATE('Mitchel Deuter'!CalendarYear,12,1)-WEEKDAY(DATE('Mitchel Deuter'!CalendarYear,12,1))</definedName>
    <definedName name="DecSun1" localSheetId="8">DATE('Kenyon Epp'!CalendarYear,12,1)-WEEKDAY(DATE('Kenyon Epp'!CalendarYear,12,1))</definedName>
    <definedName name="DecSun1" localSheetId="9">DATE('Kit Smith'!CalendarYear,12,1)-WEEKDAY(DATE('Kit Smith'!CalendarYear,12,1))</definedName>
    <definedName name="DecSun1" localSheetId="11">DATE('Michael Smith'!CalendarYear,12,1)-WEEKDAY(DATE('Michael Smith'!CalendarYear,12,1))</definedName>
    <definedName name="DecSun1" localSheetId="12">DATE('Philip Kurutz'!CalendarYear,12,1)-WEEKDAY(DATE('Philip Kurutz'!CalendarYear,12,1))</definedName>
    <definedName name="DecSun1" localSheetId="13">DATE('Sean Daws'!CalendarYear,12,1)-WEEKDAY(DATE('Sean Daws'!CalendarYear,12,1))</definedName>
    <definedName name="DecSun1">DATE(CalendarYear,12,1)-WEEKDAY(DATE(CalendarYear,12,1))</definedName>
    <definedName name="FebSun1" localSheetId="0">DATE('Adam Nesbitt'!CalendarYear,2,1)-WEEKDAY(DATE('Adam Nesbitt'!CalendarYear,2,1))</definedName>
    <definedName name="FebSun1" localSheetId="1">DATE('Aries Ramos'!CalendarYear,2,1)-WEEKDAY(DATE('Aries Ramos'!CalendarYear,2,1))</definedName>
    <definedName name="FebSun1" localSheetId="2">DATE('Beau Hines'!CalendarYear,2,1)-WEEKDAY(DATE('Beau Hines'!CalendarYear,2,1))</definedName>
    <definedName name="FebSun1" localSheetId="3">DATE('Brandon Burge'!CalendarYear,2,1)-WEEKDAY(DATE('Brandon Burge'!CalendarYear,2,1))</definedName>
    <definedName name="FebSun1" localSheetId="5">DATE('Didier Presle'!CalendarYear,2,1)-WEEKDAY(DATE('Didier Presle'!CalendarYear,2,1))</definedName>
    <definedName name="FebSun1" localSheetId="6">DATE('Jeremy Busby'!CalendarYear,2,1)-WEEKDAY(DATE('Jeremy Busby'!CalendarYear,2,1))</definedName>
    <definedName name="FebSun1" localSheetId="7">DATE('Jordan Wehmeier'!CalendarYear,2,1)-WEEKDAY(DATE('Jordan Wehmeier'!CalendarYear,2,1))</definedName>
    <definedName name="FebSun1" localSheetId="10">DATE('Mitchel Deuter'!CalendarYear,2,1)-WEEKDAY(DATE('Mitchel Deuter'!CalendarYear,2,1))</definedName>
    <definedName name="FebSun1" localSheetId="8">DATE('Kenyon Epp'!CalendarYear,2,1)-WEEKDAY(DATE('Kenyon Epp'!CalendarYear,2,1))</definedName>
    <definedName name="FebSun1" localSheetId="9">DATE('Kit Smith'!CalendarYear,2,1)-WEEKDAY(DATE('Kit Smith'!CalendarYear,2,1))</definedName>
    <definedName name="FebSun1" localSheetId="11">DATE('Michael Smith'!CalendarYear,2,1)-WEEKDAY(DATE('Michael Smith'!CalendarYear,2,1))</definedName>
    <definedName name="FebSun1" localSheetId="12">DATE('Philip Kurutz'!CalendarYear,2,1)-WEEKDAY(DATE('Philip Kurutz'!CalendarYear,2,1))</definedName>
    <definedName name="FebSun1" localSheetId="13">DATE('Sean Daws'!CalendarYear,2,1)-WEEKDAY(DATE('Sean Daws'!CalendarYear,2,1))</definedName>
    <definedName name="FebSun1">DATE(CalendarYear,2,1)-WEEKDAY(DATE(CalendarYear,2,1))</definedName>
    <definedName name="JanSun1" localSheetId="0">DATE('Adam Nesbitt'!CalendarYear,1,1)-WEEKDAY(DATE('Adam Nesbitt'!CalendarYear,1,1))</definedName>
    <definedName name="JanSun1" localSheetId="1">DATE('Aries Ramos'!CalendarYear,1,1)-WEEKDAY(DATE('Aries Ramos'!CalendarYear,1,1))</definedName>
    <definedName name="JanSun1" localSheetId="2">DATE('Beau Hines'!CalendarYear,1,1)-WEEKDAY(DATE('Beau Hines'!CalendarYear,1,1))</definedName>
    <definedName name="JanSun1" localSheetId="3">DATE('Brandon Burge'!CalendarYear,1,1)-WEEKDAY(DATE('Brandon Burge'!CalendarYear,1,1))</definedName>
    <definedName name="JanSun1" localSheetId="5">DATE('Didier Presle'!CalendarYear,1,1)-WEEKDAY(DATE('Didier Presle'!CalendarYear,1,1))</definedName>
    <definedName name="JanSun1" localSheetId="6">DATE('Jeremy Busby'!CalendarYear,1,1)-WEEKDAY(DATE('Jeremy Busby'!CalendarYear,1,1))</definedName>
    <definedName name="JanSun1" localSheetId="7">DATE('Jordan Wehmeier'!CalendarYear,1,1)-WEEKDAY(DATE('Jordan Wehmeier'!CalendarYear,1,1))</definedName>
    <definedName name="JanSun1" localSheetId="10">DATE('Mitchel Deuter'!CalendarYear,1,1)-WEEKDAY(DATE('Mitchel Deuter'!CalendarYear,1,1))</definedName>
    <definedName name="JanSun1" localSheetId="8">DATE('Kenyon Epp'!CalendarYear,1,1)-WEEKDAY(DATE('Kenyon Epp'!CalendarYear,1,1))</definedName>
    <definedName name="JanSun1" localSheetId="9">DATE('Kit Smith'!CalendarYear,1,1)-WEEKDAY(DATE('Kit Smith'!CalendarYear,1,1))</definedName>
    <definedName name="JanSun1" localSheetId="11">DATE('Michael Smith'!CalendarYear,1,1)-WEEKDAY(DATE('Michael Smith'!CalendarYear,1,1))</definedName>
    <definedName name="JanSun1" localSheetId="12">DATE('Philip Kurutz'!CalendarYear,1,1)-WEEKDAY(DATE('Philip Kurutz'!CalendarYear,1,1))</definedName>
    <definedName name="JanSun1" localSheetId="13">DATE('Sean Daws'!CalendarYear,1,1)-WEEKDAY(DATE('Sean Daws'!CalendarYear,1,1))</definedName>
    <definedName name="JanSun1">DATE(CalendarYear,1,1)-WEEKDAY(DATE(CalendarYear,1,1))</definedName>
    <definedName name="Job1_DayOff_Code">#REF!</definedName>
    <definedName name="Job1_Name">#REF!</definedName>
    <definedName name="Job1_Pattern">#REF!</definedName>
    <definedName name="Job1_Shift1_Code">#REF!</definedName>
    <definedName name="Job1_Shift2_Code">#REF!</definedName>
    <definedName name="Job1_Shift3_Code">#REF!</definedName>
    <definedName name="Job1_StartDate">#REF!</definedName>
    <definedName name="Job2_DayOff_Code">#REF!</definedName>
    <definedName name="Job2_Name">#REF!</definedName>
    <definedName name="Job2_Pattern">#REF!</definedName>
    <definedName name="Job2_Shift1_Code">#REF!</definedName>
    <definedName name="Job2_Shift2_Code">#REF!</definedName>
    <definedName name="Job2_Shift3_Code">#REF!</definedName>
    <definedName name="Job2_StartDate">#REF!</definedName>
    <definedName name="Job3_DayOff_Code">#REF!</definedName>
    <definedName name="Job3_Name">#REF!</definedName>
    <definedName name="Job3_Pattern">#REF!</definedName>
    <definedName name="Job3_Shift1_Code">#REF!</definedName>
    <definedName name="Job3_Shift2_Code">#REF!</definedName>
    <definedName name="Job3_Shift3_Code">#REF!</definedName>
    <definedName name="Job3_StartDate">#REF!</definedName>
    <definedName name="JulSun1" localSheetId="0">DATE('Adam Nesbitt'!CalendarYear,7,1)-WEEKDAY(DATE('Adam Nesbitt'!CalendarYear,7,1))</definedName>
    <definedName name="JulSun1" localSheetId="1">DATE('Aries Ramos'!CalendarYear,7,1)-WEEKDAY(DATE('Aries Ramos'!CalendarYear,7,1))</definedName>
    <definedName name="JulSun1" localSheetId="2">DATE('Beau Hines'!CalendarYear,7,1)-WEEKDAY(DATE('Beau Hines'!CalendarYear,7,1))</definedName>
    <definedName name="JulSun1" localSheetId="3">DATE('Brandon Burge'!CalendarYear,7,1)-WEEKDAY(DATE('Brandon Burge'!CalendarYear,7,1))</definedName>
    <definedName name="JulSun1" localSheetId="5">DATE('Didier Presle'!CalendarYear,7,1)-WEEKDAY(DATE('Didier Presle'!CalendarYear,7,1))</definedName>
    <definedName name="JulSun1" localSheetId="6">DATE('Jeremy Busby'!CalendarYear,7,1)-WEEKDAY(DATE('Jeremy Busby'!CalendarYear,7,1))</definedName>
    <definedName name="JulSun1" localSheetId="7">DATE('Jordan Wehmeier'!CalendarYear,7,1)-WEEKDAY(DATE('Jordan Wehmeier'!CalendarYear,7,1))</definedName>
    <definedName name="JulSun1" localSheetId="10">DATE('Mitchel Deuter'!CalendarYear,7,1)-WEEKDAY(DATE('Mitchel Deuter'!CalendarYear,7,1))</definedName>
    <definedName name="JulSun1" localSheetId="8">DATE('Kenyon Epp'!CalendarYear,7,1)-WEEKDAY(DATE('Kenyon Epp'!CalendarYear,7,1))</definedName>
    <definedName name="JulSun1" localSheetId="9">DATE('Kit Smith'!CalendarYear,7,1)-WEEKDAY(DATE('Kit Smith'!CalendarYear,7,1))</definedName>
    <definedName name="JulSun1" localSheetId="11">DATE('Michael Smith'!CalendarYear,7,1)-WEEKDAY(DATE('Michael Smith'!CalendarYear,7,1))</definedName>
    <definedName name="JulSun1" localSheetId="12">DATE('Philip Kurutz'!CalendarYear,7,1)-WEEKDAY(DATE('Philip Kurutz'!CalendarYear,7,1))</definedName>
    <definedName name="JulSun1" localSheetId="13">DATE('Sean Daws'!CalendarYear,7,1)-WEEKDAY(DATE('Sean Daws'!CalendarYear,7,1))</definedName>
    <definedName name="JulSun1">DATE(CalendarYear,7,1)-WEEKDAY(DATE(CalendarYear,7,1))</definedName>
    <definedName name="JunSun1" localSheetId="0">DATE('Adam Nesbitt'!CalendarYear,6,1)-WEEKDAY(DATE('Adam Nesbitt'!CalendarYear,6,1))</definedName>
    <definedName name="JunSun1" localSheetId="1">DATE('Aries Ramos'!CalendarYear,6,1)-WEEKDAY(DATE('Aries Ramos'!CalendarYear,6,1))</definedName>
    <definedName name="JunSun1" localSheetId="2">DATE('Beau Hines'!CalendarYear,6,1)-WEEKDAY(DATE('Beau Hines'!CalendarYear,6,1))</definedName>
    <definedName name="JunSun1" localSheetId="3">DATE('Brandon Burge'!CalendarYear,6,1)-WEEKDAY(DATE('Brandon Burge'!CalendarYear,6,1))</definedName>
    <definedName name="JunSun1" localSheetId="5">DATE('Didier Presle'!CalendarYear,6,1)-WEEKDAY(DATE('Didier Presle'!CalendarYear,6,1))</definedName>
    <definedName name="JunSun1" localSheetId="6">DATE('Jeremy Busby'!CalendarYear,6,1)-WEEKDAY(DATE('Jeremy Busby'!CalendarYear,6,1))</definedName>
    <definedName name="JunSun1" localSheetId="7">DATE('Jordan Wehmeier'!CalendarYear,6,1)-WEEKDAY(DATE('Jordan Wehmeier'!CalendarYear,6,1))</definedName>
    <definedName name="JunSun1" localSheetId="10">DATE('Mitchel Deuter'!CalendarYear,6,1)-WEEKDAY(DATE('Mitchel Deuter'!CalendarYear,6,1))</definedName>
    <definedName name="JunSun1" localSheetId="8">DATE('Kenyon Epp'!CalendarYear,6,1)-WEEKDAY(DATE('Kenyon Epp'!CalendarYear,6,1))</definedName>
    <definedName name="JunSun1" localSheetId="9">DATE('Kit Smith'!CalendarYear,6,1)-WEEKDAY(DATE('Kit Smith'!CalendarYear,6,1))</definedName>
    <definedName name="JunSun1" localSheetId="11">DATE('Michael Smith'!CalendarYear,6,1)-WEEKDAY(DATE('Michael Smith'!CalendarYear,6,1))</definedName>
    <definedName name="JunSun1" localSheetId="12">DATE('Philip Kurutz'!CalendarYear,6,1)-WEEKDAY(DATE('Philip Kurutz'!CalendarYear,6,1))</definedName>
    <definedName name="JunSun1" localSheetId="13">DATE('Sean Daws'!CalendarYear,6,1)-WEEKDAY(DATE('Sean Daws'!CalendarYear,6,1))</definedName>
    <definedName name="JunSun1">DATE(CalendarYear,6,1)-WEEKDAY(DATE(CalendarYear,6,1))</definedName>
    <definedName name="MarSun1" localSheetId="0">DATE('Adam Nesbitt'!CalendarYear,3,1)-WEEKDAY(DATE('Adam Nesbitt'!CalendarYear,3,1))</definedName>
    <definedName name="MarSun1" localSheetId="1">DATE('Aries Ramos'!CalendarYear,3,1)-WEEKDAY(DATE('Aries Ramos'!CalendarYear,3,1))</definedName>
    <definedName name="MarSun1" localSheetId="2">DATE('Beau Hines'!CalendarYear,3,1)-WEEKDAY(DATE('Beau Hines'!CalendarYear,3,1))</definedName>
    <definedName name="MarSun1" localSheetId="3">DATE('Brandon Burge'!CalendarYear,3,1)-WEEKDAY(DATE('Brandon Burge'!CalendarYear,3,1))</definedName>
    <definedName name="MarSun1" localSheetId="5">DATE('Didier Presle'!CalendarYear,3,1)-WEEKDAY(DATE('Didier Presle'!CalendarYear,3,1))</definedName>
    <definedName name="MarSun1" localSheetId="6">DATE('Jeremy Busby'!CalendarYear,3,1)-WEEKDAY(DATE('Jeremy Busby'!CalendarYear,3,1))</definedName>
    <definedName name="MarSun1" localSheetId="7">DATE('Jordan Wehmeier'!CalendarYear,3,1)-WEEKDAY(DATE('Jordan Wehmeier'!CalendarYear,3,1))</definedName>
    <definedName name="MarSun1" localSheetId="10">DATE('Mitchel Deuter'!CalendarYear,3,1)-WEEKDAY(DATE('Mitchel Deuter'!CalendarYear,3,1))</definedName>
    <definedName name="MarSun1" localSheetId="8">DATE('Kenyon Epp'!CalendarYear,3,1)-WEEKDAY(DATE('Kenyon Epp'!CalendarYear,3,1))</definedName>
    <definedName name="MarSun1" localSheetId="9">DATE('Kit Smith'!CalendarYear,3,1)-WEEKDAY(DATE('Kit Smith'!CalendarYear,3,1))</definedName>
    <definedName name="MarSun1" localSheetId="11">DATE('Michael Smith'!CalendarYear,3,1)-WEEKDAY(DATE('Michael Smith'!CalendarYear,3,1))</definedName>
    <definedName name="MarSun1" localSheetId="12">DATE('Philip Kurutz'!CalendarYear,3,1)-WEEKDAY(DATE('Philip Kurutz'!CalendarYear,3,1))</definedName>
    <definedName name="MarSun1" localSheetId="13">DATE('Sean Daws'!CalendarYear,3,1)-WEEKDAY(DATE('Sean Daws'!CalendarYear,3,1))</definedName>
    <definedName name="MarSun1">DATE(CalendarYear,3,1)-WEEKDAY(DATE(CalendarYear,3,1))</definedName>
    <definedName name="MaySun1" localSheetId="0">DATE('Adam Nesbitt'!CalendarYear,5,1)-WEEKDAY(DATE('Adam Nesbitt'!CalendarYear,5,1))</definedName>
    <definedName name="MaySun1" localSheetId="1">DATE('Aries Ramos'!CalendarYear,5,1)-WEEKDAY(DATE('Aries Ramos'!CalendarYear,5,1))</definedName>
    <definedName name="MaySun1" localSheetId="2">DATE('Beau Hines'!CalendarYear,5,1)-WEEKDAY(DATE('Beau Hines'!CalendarYear,5,1))</definedName>
    <definedName name="MaySun1" localSheetId="3">DATE('Brandon Burge'!CalendarYear,5,1)-WEEKDAY(DATE('Brandon Burge'!CalendarYear,5,1))</definedName>
    <definedName name="MaySun1" localSheetId="5">DATE('Didier Presle'!CalendarYear,5,1)-WEEKDAY(DATE('Didier Presle'!CalendarYear,5,1))</definedName>
    <definedName name="MaySun1" localSheetId="6">DATE('Jeremy Busby'!CalendarYear,5,1)-WEEKDAY(DATE('Jeremy Busby'!CalendarYear,5,1))</definedName>
    <definedName name="MaySun1" localSheetId="7">DATE('Jordan Wehmeier'!CalendarYear,5,1)-WEEKDAY(DATE('Jordan Wehmeier'!CalendarYear,5,1))</definedName>
    <definedName name="MaySun1" localSheetId="10">DATE('Mitchel Deuter'!CalendarYear,5,1)-WEEKDAY(DATE('Mitchel Deuter'!CalendarYear,5,1))</definedName>
    <definedName name="MaySun1" localSheetId="8">DATE('Kenyon Epp'!CalendarYear,5,1)-WEEKDAY(DATE('Kenyon Epp'!CalendarYear,5,1))</definedName>
    <definedName name="MaySun1" localSheetId="9">DATE('Kit Smith'!CalendarYear,5,1)-WEEKDAY(DATE('Kit Smith'!CalendarYear,5,1))</definedName>
    <definedName name="MaySun1" localSheetId="11">DATE('Michael Smith'!CalendarYear,5,1)-WEEKDAY(DATE('Michael Smith'!CalendarYear,5,1))</definedName>
    <definedName name="MaySun1" localSheetId="12">DATE('Philip Kurutz'!CalendarYear,5,1)-WEEKDAY(DATE('Philip Kurutz'!CalendarYear,5,1))</definedName>
    <definedName name="MaySun1" localSheetId="13">DATE('Sean Daws'!CalendarYear,5,1)-WEEKDAY(DATE('Sean Daws'!CalendarYear,5,1))</definedName>
    <definedName name="MaySun1">DATE(CalendarYear,5,1)-WEEKDAY(DATE(CalendarYear,5,1))</definedName>
    <definedName name="NovSun1" localSheetId="0">DATE('Adam Nesbitt'!CalendarYear,11,1)-WEEKDAY(DATE('Adam Nesbitt'!CalendarYear,11,1))</definedName>
    <definedName name="NovSun1" localSheetId="1">DATE('Aries Ramos'!CalendarYear,11,1)-WEEKDAY(DATE('Aries Ramos'!CalendarYear,11,1))</definedName>
    <definedName name="NovSun1" localSheetId="2">DATE('Beau Hines'!CalendarYear,11,1)-WEEKDAY(DATE('Beau Hines'!CalendarYear,11,1))</definedName>
    <definedName name="NovSun1" localSheetId="3">DATE('Brandon Burge'!CalendarYear,11,1)-WEEKDAY(DATE('Brandon Burge'!CalendarYear,11,1))</definedName>
    <definedName name="NovSun1" localSheetId="5">DATE('Didier Presle'!CalendarYear,11,1)-WEEKDAY(DATE('Didier Presle'!CalendarYear,11,1))</definedName>
    <definedName name="NovSun1" localSheetId="6">DATE('Jeremy Busby'!CalendarYear,11,1)-WEEKDAY(DATE('Jeremy Busby'!CalendarYear,11,1))</definedName>
    <definedName name="NovSun1" localSheetId="7">DATE('Jordan Wehmeier'!CalendarYear,11,1)-WEEKDAY(DATE('Jordan Wehmeier'!CalendarYear,11,1))</definedName>
    <definedName name="NovSun1" localSheetId="10">DATE('Mitchel Deuter'!CalendarYear,11,1)-WEEKDAY(DATE('Mitchel Deuter'!CalendarYear,11,1))</definedName>
    <definedName name="NovSun1" localSheetId="8">DATE('Kenyon Epp'!CalendarYear,11,1)-WEEKDAY(DATE('Kenyon Epp'!CalendarYear,11,1))</definedName>
    <definedName name="NovSun1" localSheetId="9">DATE('Kit Smith'!CalendarYear,11,1)-WEEKDAY(DATE('Kit Smith'!CalendarYear,11,1))</definedName>
    <definedName name="NovSun1" localSheetId="11">DATE('Michael Smith'!CalendarYear,11,1)-WEEKDAY(DATE('Michael Smith'!CalendarYear,11,1))</definedName>
    <definedName name="NovSun1" localSheetId="12">DATE('Philip Kurutz'!CalendarYear,11,1)-WEEKDAY(DATE('Philip Kurutz'!CalendarYear,11,1))</definedName>
    <definedName name="NovSun1" localSheetId="13">DATE('Sean Daws'!CalendarYear,11,1)-WEEKDAY(DATE('Sean Daws'!CalendarYear,11,1))</definedName>
    <definedName name="NovSun1">DATE(CalendarYear,11,1)-WEEKDAY(DATE(CalendarYear,11,1))</definedName>
    <definedName name="OctSun1" localSheetId="0">DATE('Adam Nesbitt'!CalendarYear,10,1)-WEEKDAY(DATE('Adam Nesbitt'!CalendarYear,10,1))</definedName>
    <definedName name="OctSun1" localSheetId="1">DATE('Aries Ramos'!CalendarYear,10,1)-WEEKDAY(DATE('Aries Ramos'!CalendarYear,10,1))</definedName>
    <definedName name="OctSun1" localSheetId="2">DATE('Beau Hines'!CalendarYear,10,1)-WEEKDAY(DATE('Beau Hines'!CalendarYear,10,1))</definedName>
    <definedName name="OctSun1" localSheetId="3">DATE('Brandon Burge'!CalendarYear,10,1)-WEEKDAY(DATE('Brandon Burge'!CalendarYear,10,1))</definedName>
    <definedName name="OctSun1" localSheetId="5">DATE('Didier Presle'!CalendarYear,10,1)-WEEKDAY(DATE('Didier Presle'!CalendarYear,10,1))</definedName>
    <definedName name="OctSun1" localSheetId="6">DATE('Jeremy Busby'!CalendarYear,10,1)-WEEKDAY(DATE('Jeremy Busby'!CalendarYear,10,1))</definedName>
    <definedName name="OctSun1" localSheetId="7">DATE('Jordan Wehmeier'!CalendarYear,10,1)-WEEKDAY(DATE('Jordan Wehmeier'!CalendarYear,10,1))</definedName>
    <definedName name="OctSun1" localSheetId="10">DATE('Mitchel Deuter'!CalendarYear,10,1)-WEEKDAY(DATE('Mitchel Deuter'!CalendarYear,10,1))</definedName>
    <definedName name="OctSun1" localSheetId="8">DATE('Kenyon Epp'!CalendarYear,10,1)-WEEKDAY(DATE('Kenyon Epp'!CalendarYear,10,1))</definedName>
    <definedName name="OctSun1" localSheetId="9">DATE('Kit Smith'!CalendarYear,10,1)-WEEKDAY(DATE('Kit Smith'!CalendarYear,10,1))</definedName>
    <definedName name="OctSun1" localSheetId="11">DATE('Michael Smith'!CalendarYear,10,1)-WEEKDAY(DATE('Michael Smith'!CalendarYear,10,1))</definedName>
    <definedName name="OctSun1" localSheetId="12">DATE('Philip Kurutz'!CalendarYear,10,1)-WEEKDAY(DATE('Philip Kurutz'!CalendarYear,10,1))</definedName>
    <definedName name="OctSun1" localSheetId="13">DATE('Sean Daws'!CalendarYear,10,1)-WEEKDAY(DATE('Sean Daws'!CalendarYear,10,1))</definedName>
    <definedName name="OctSun1">DATE(CalendarYear,10,1)-WEEKDAY(DATE(CalendarYear,10,1))</definedName>
    <definedName name="Range_Dates" localSheetId="0">'Adam Nesbitt'!$C$6:$AM$6,'Adam Nesbitt'!#REF!,'Adam Nesbitt'!#REF!,'Adam Nesbitt'!#REF!,'Adam Nesbitt'!#REF!,'Adam Nesbitt'!#REF!,'Adam Nesbitt'!#REF!,'Adam Nesbitt'!#REF!,'Adam Nesbitt'!#REF!,'Adam Nesbitt'!#REF!,'Adam Nesbitt'!#REF!,'Adam Nesbitt'!#REF!</definedName>
    <definedName name="Range_Dates" localSheetId="1">'Aries Ramos'!$C$6:$AM$6,'Aries Ramos'!#REF!,'Aries Ramos'!#REF!,'Aries Ramos'!#REF!,'Aries Ramos'!#REF!,'Aries Ramos'!#REF!,'Aries Ramos'!#REF!,'Aries Ramos'!#REF!,'Aries Ramos'!#REF!,'Aries Ramos'!#REF!,'Aries Ramos'!#REF!,'Aries Ramos'!#REF!</definedName>
    <definedName name="Range_Dates" localSheetId="2">'Beau Hines'!$C$6:$AM$6,'Beau Hines'!#REF!,'Beau Hines'!#REF!,'Beau Hines'!#REF!,'Beau Hines'!#REF!,'Beau Hines'!#REF!,'Beau Hines'!#REF!,'Beau Hines'!#REF!,'Beau Hines'!#REF!,'Beau Hines'!#REF!,'Beau Hines'!#REF!,'Beau Hines'!#REF!</definedName>
    <definedName name="Range_Dates" localSheetId="3">'Brandon Burge'!$C$6:$AM$6,'Brandon Burge'!#REF!,'Brandon Burge'!#REF!,'Brandon Burge'!#REF!,'Brandon Burge'!#REF!,'Brandon Burge'!#REF!,'Brandon Burge'!#REF!,'Brandon Burge'!#REF!,'Brandon Burge'!#REF!,'Brandon Burge'!#REF!,'Brandon Burge'!#REF!,'Brandon Burge'!#REF!</definedName>
    <definedName name="Range_Dates" localSheetId="5">'Didier Presle'!$C$6:$AM$6,'Didier Presle'!#REF!,'Didier Presle'!#REF!,'Didier Presle'!#REF!,'Didier Presle'!#REF!,'Didier Presle'!#REF!,'Didier Presle'!#REF!,'Didier Presle'!#REF!,'Didier Presle'!#REF!,'Didier Presle'!#REF!,'Didier Presle'!#REF!,'Didier Presle'!#REF!</definedName>
    <definedName name="Range_Dates" localSheetId="6">'Jeremy Busby'!$C$6:$AM$6,'Jeremy Busby'!#REF!,'Jeremy Busby'!#REF!,'Jeremy Busby'!#REF!,'Jeremy Busby'!#REF!,'Jeremy Busby'!#REF!,'Jeremy Busby'!#REF!,'Jeremy Busby'!#REF!,'Jeremy Busby'!#REF!,'Jeremy Busby'!#REF!,'Jeremy Busby'!#REF!,'Jeremy Busby'!#REF!</definedName>
    <definedName name="Range_Dates" localSheetId="7">'Jordan Wehmeier'!$C$6:$AM$6,'Jordan Wehmeier'!#REF!,'Jordan Wehmeier'!#REF!,'Jordan Wehmeier'!#REF!,'Jordan Wehmeier'!#REF!,'Jordan Wehmeier'!#REF!,'Jordan Wehmeier'!#REF!,'Jordan Wehmeier'!#REF!,'Jordan Wehmeier'!#REF!,'Jordan Wehmeier'!#REF!,'Jordan Wehmeier'!#REF!,'Jordan Wehmeier'!#REF!</definedName>
    <definedName name="Range_Dates" localSheetId="10">'Mitchel Deuter'!$C$6:$AM$6,'Mitchel Deuter'!#REF!,'Mitchel Deuter'!#REF!,'Mitchel Deuter'!#REF!,'Mitchel Deuter'!#REF!,'Mitchel Deuter'!#REF!,'Mitchel Deuter'!#REF!,'Mitchel Deuter'!#REF!,'Mitchel Deuter'!#REF!,'Mitchel Deuter'!#REF!,'Mitchel Deuter'!#REF!,'Mitchel Deuter'!#REF!</definedName>
    <definedName name="Range_Dates" localSheetId="8">'Kenyon Epp'!$C$6:$AM$6,'Kenyon Epp'!#REF!,'Kenyon Epp'!#REF!,'Kenyon Epp'!#REF!,'Kenyon Epp'!#REF!,'Kenyon Epp'!#REF!,'Kenyon Epp'!#REF!,'Kenyon Epp'!#REF!,'Kenyon Epp'!#REF!,'Kenyon Epp'!#REF!,'Kenyon Epp'!#REF!,'Kenyon Epp'!#REF!</definedName>
    <definedName name="Range_Dates" localSheetId="9">'Kit Smith'!$C$6:$AM$6,'Kit Smith'!#REF!,'Kit Smith'!#REF!,'Kit Smith'!#REF!,'Kit Smith'!#REF!,'Kit Smith'!#REF!,'Kit Smith'!#REF!,'Kit Smith'!#REF!,'Kit Smith'!#REF!,'Kit Smith'!#REF!,'Kit Smith'!#REF!,'Kit Smith'!#REF!</definedName>
    <definedName name="Range_Dates" localSheetId="11">'Michael Smith'!$C$6:$AM$6,'Michael Smith'!#REF!,'Michael Smith'!#REF!,'Michael Smith'!#REF!,'Michael Smith'!#REF!,'Michael Smith'!#REF!,'Michael Smith'!#REF!,'Michael Smith'!#REF!,'Michael Smith'!#REF!,'Michael Smith'!#REF!,'Michael Smith'!#REF!,'Michael Smith'!#REF!</definedName>
    <definedName name="Range_Dates" localSheetId="12">'Philip Kurutz'!$C$6:$AM$6,'Philip Kurutz'!#REF!,'Philip Kurutz'!#REF!,'Philip Kurutz'!#REF!,'Philip Kurutz'!#REF!,'Philip Kurutz'!#REF!,'Philip Kurutz'!#REF!,'Philip Kurutz'!#REF!,'Philip Kurutz'!#REF!,'Philip Kurutz'!#REF!,'Philip Kurutz'!#REF!,'Philip Kurutz'!#REF!</definedName>
    <definedName name="Range_Dates" localSheetId="13">'Sean Daws'!$C$6:$AM$6,'Sean Daws'!#REF!,'Sean Daws'!#REF!,'Sean Daws'!#REF!,'Sean Daws'!#REF!,'Sean Daws'!#REF!,'Sean Daws'!#REF!,'Sean Daws'!#REF!,'Sean Daws'!#REF!,'Sean Daws'!#REF!,'Sean Daws'!#REF!,'Sean Daws'!#REF!</definedName>
    <definedName name="Range_Dates">'Chris Bina'!$C$6:$AM$6,'Chris Bina'!#REF!,'Chris Bina'!#REF!,'Chris Bina'!#REF!,'Chris Bina'!#REF!,'Chris Bina'!#REF!,'Chris Bina'!#REF!,'Chris Bina'!#REF!,'Chris Bina'!#REF!,'Chris Bina'!#REF!,'Chris Bina'!#REF!,'Chris Bina'!#REF!</definedName>
    <definedName name="Range_Days" localSheetId="0">'Adam Nesbitt'!$C$8:$AM$10,'Adam Nesbitt'!#REF!,'Adam Nesbitt'!#REF!,'Adam Nesbitt'!#REF!,'Adam Nesbitt'!#REF!,'Adam Nesbitt'!#REF!,'Adam Nesbitt'!#REF!,'Adam Nesbitt'!#REF!,'Adam Nesbitt'!#REF!,'Adam Nesbitt'!#REF!,'Adam Nesbitt'!#REF!,'Adam Nesbitt'!#REF!</definedName>
    <definedName name="Range_Days" localSheetId="1">'Aries Ramos'!$C$8:$AM$10,'Aries Ramos'!#REF!,'Aries Ramos'!#REF!,'Aries Ramos'!#REF!,'Aries Ramos'!#REF!,'Aries Ramos'!#REF!,'Aries Ramos'!#REF!,'Aries Ramos'!#REF!,'Aries Ramos'!#REF!,'Aries Ramos'!#REF!,'Aries Ramos'!#REF!,'Aries Ramos'!#REF!</definedName>
    <definedName name="Range_Days" localSheetId="2">'Beau Hines'!$C$8:$AM$10,'Beau Hines'!#REF!,'Beau Hines'!#REF!,'Beau Hines'!#REF!,'Beau Hines'!#REF!,'Beau Hines'!#REF!,'Beau Hines'!#REF!,'Beau Hines'!#REF!,'Beau Hines'!#REF!,'Beau Hines'!#REF!,'Beau Hines'!#REF!,'Beau Hines'!#REF!</definedName>
    <definedName name="Range_Days" localSheetId="3">'Brandon Burge'!$C$8:$AM$10,'Brandon Burge'!#REF!,'Brandon Burge'!#REF!,'Brandon Burge'!#REF!,'Brandon Burge'!#REF!,'Brandon Burge'!#REF!,'Brandon Burge'!#REF!,'Brandon Burge'!#REF!,'Brandon Burge'!#REF!,'Brandon Burge'!#REF!,'Brandon Burge'!#REF!,'Brandon Burge'!#REF!</definedName>
    <definedName name="Range_Days" localSheetId="5">'Didier Presle'!$C$8:$AM$10,'Didier Presle'!#REF!,'Didier Presle'!#REF!,'Didier Presle'!#REF!,'Didier Presle'!#REF!,'Didier Presle'!#REF!,'Didier Presle'!#REF!,'Didier Presle'!#REF!,'Didier Presle'!#REF!,'Didier Presle'!#REF!,'Didier Presle'!#REF!,'Didier Presle'!#REF!</definedName>
    <definedName name="Range_Days" localSheetId="6">'Jeremy Busby'!$C$8:$AM$10,'Jeremy Busby'!#REF!,'Jeremy Busby'!#REF!,'Jeremy Busby'!#REF!,'Jeremy Busby'!#REF!,'Jeremy Busby'!#REF!,'Jeremy Busby'!#REF!,'Jeremy Busby'!#REF!,'Jeremy Busby'!#REF!,'Jeremy Busby'!#REF!,'Jeremy Busby'!#REF!,'Jeremy Busby'!#REF!</definedName>
    <definedName name="Range_Days" localSheetId="7">'Jordan Wehmeier'!$C$8:$AM$10,'Jordan Wehmeier'!#REF!,'Jordan Wehmeier'!#REF!,'Jordan Wehmeier'!#REF!,'Jordan Wehmeier'!#REF!,'Jordan Wehmeier'!#REF!,'Jordan Wehmeier'!#REF!,'Jordan Wehmeier'!#REF!,'Jordan Wehmeier'!#REF!,'Jordan Wehmeier'!#REF!,'Jordan Wehmeier'!#REF!,'Jordan Wehmeier'!#REF!</definedName>
    <definedName name="Range_Days" localSheetId="10">'Mitchel Deuter'!$C$8:$AM$10,'Mitchel Deuter'!#REF!,'Mitchel Deuter'!#REF!,'Mitchel Deuter'!#REF!,'Mitchel Deuter'!#REF!,'Mitchel Deuter'!#REF!,'Mitchel Deuter'!#REF!,'Mitchel Deuter'!#REF!,'Mitchel Deuter'!#REF!,'Mitchel Deuter'!#REF!,'Mitchel Deuter'!#REF!,'Mitchel Deuter'!#REF!</definedName>
    <definedName name="Range_Days" localSheetId="8">'Kenyon Epp'!$C$8:$AM$10,'Kenyon Epp'!#REF!,'Kenyon Epp'!#REF!,'Kenyon Epp'!#REF!,'Kenyon Epp'!#REF!,'Kenyon Epp'!#REF!,'Kenyon Epp'!#REF!,'Kenyon Epp'!#REF!,'Kenyon Epp'!#REF!,'Kenyon Epp'!#REF!,'Kenyon Epp'!#REF!,'Kenyon Epp'!#REF!</definedName>
    <definedName name="Range_Days" localSheetId="9">'Kit Smith'!$C$8:$AM$10,'Kit Smith'!#REF!,'Kit Smith'!#REF!,'Kit Smith'!#REF!,'Kit Smith'!#REF!,'Kit Smith'!#REF!,'Kit Smith'!#REF!,'Kit Smith'!#REF!,'Kit Smith'!#REF!,'Kit Smith'!#REF!,'Kit Smith'!#REF!,'Kit Smith'!#REF!</definedName>
    <definedName name="Range_Days" localSheetId="11">'Michael Smith'!$C$8:$AM$10,'Michael Smith'!#REF!,'Michael Smith'!#REF!,'Michael Smith'!#REF!,'Michael Smith'!#REF!,'Michael Smith'!#REF!,'Michael Smith'!#REF!,'Michael Smith'!#REF!,'Michael Smith'!#REF!,'Michael Smith'!#REF!,'Michael Smith'!#REF!,'Michael Smith'!#REF!</definedName>
    <definedName name="Range_Days" localSheetId="12">'Philip Kurutz'!$C$8:$AM$10,'Philip Kurutz'!#REF!,'Philip Kurutz'!#REF!,'Philip Kurutz'!#REF!,'Philip Kurutz'!#REF!,'Philip Kurutz'!#REF!,'Philip Kurutz'!#REF!,'Philip Kurutz'!#REF!,'Philip Kurutz'!#REF!,'Philip Kurutz'!#REF!,'Philip Kurutz'!#REF!,'Philip Kurutz'!#REF!</definedName>
    <definedName name="Range_Days" localSheetId="13">'Sean Daws'!$C$8:$AM$10,'Sean Daws'!#REF!,'Sean Daws'!#REF!,'Sean Daws'!#REF!,'Sean Daws'!#REF!,'Sean Daws'!#REF!,'Sean Daws'!#REF!,'Sean Daws'!#REF!,'Sean Daws'!#REF!,'Sean Daws'!#REF!,'Sean Daws'!#REF!,'Sean Daws'!#REF!</definedName>
    <definedName name="Range_Days">'Chris Bina'!$C$8:$AM$10,'Chris Bina'!#REF!,'Chris Bina'!#REF!,'Chris Bina'!#REF!,'Chris Bina'!#REF!,'Chris Bina'!#REF!,'Chris Bina'!#REF!,'Chris Bina'!#REF!,'Chris Bina'!#REF!,'Chris Bina'!#REF!,'Chris Bina'!#REF!,'Chris Bina'!#REF!</definedName>
    <definedName name="Range_Weekdays" localSheetId="0">'Adam Nesbitt'!$C$7:$AM$7,'Adam Nesbitt'!#REF!,'Adam Nesbitt'!#REF!,'Adam Nesbitt'!#REF!,'Adam Nesbitt'!#REF!,'Adam Nesbitt'!#REF!,'Adam Nesbitt'!#REF!,'Adam Nesbitt'!#REF!,'Adam Nesbitt'!#REF!,'Adam Nesbitt'!#REF!,'Adam Nesbitt'!#REF!,'Adam Nesbitt'!#REF!</definedName>
    <definedName name="Range_Weekdays" localSheetId="1">'Aries Ramos'!$C$7:$AM$7,'Aries Ramos'!#REF!,'Aries Ramos'!#REF!,'Aries Ramos'!#REF!,'Aries Ramos'!#REF!,'Aries Ramos'!#REF!,'Aries Ramos'!#REF!,'Aries Ramos'!#REF!,'Aries Ramos'!#REF!,'Aries Ramos'!#REF!,'Aries Ramos'!#REF!,'Aries Ramos'!#REF!</definedName>
    <definedName name="Range_Weekdays" localSheetId="2">'Beau Hines'!$C$7:$AM$7,'Beau Hines'!#REF!,'Beau Hines'!#REF!,'Beau Hines'!#REF!,'Beau Hines'!#REF!,'Beau Hines'!#REF!,'Beau Hines'!#REF!,'Beau Hines'!#REF!,'Beau Hines'!#REF!,'Beau Hines'!#REF!,'Beau Hines'!#REF!,'Beau Hines'!#REF!</definedName>
    <definedName name="Range_Weekdays" localSheetId="3">'Brandon Burge'!$C$7:$AM$7,'Brandon Burge'!#REF!,'Brandon Burge'!#REF!,'Brandon Burge'!#REF!,'Brandon Burge'!#REF!,'Brandon Burge'!#REF!,'Brandon Burge'!#REF!,'Brandon Burge'!#REF!,'Brandon Burge'!#REF!,'Brandon Burge'!#REF!,'Brandon Burge'!#REF!,'Brandon Burge'!#REF!</definedName>
    <definedName name="Range_Weekdays" localSheetId="5">'Didier Presle'!$C$7:$AM$7,'Didier Presle'!#REF!,'Didier Presle'!#REF!,'Didier Presle'!#REF!,'Didier Presle'!#REF!,'Didier Presle'!#REF!,'Didier Presle'!#REF!,'Didier Presle'!#REF!,'Didier Presle'!#REF!,'Didier Presle'!#REF!,'Didier Presle'!#REF!,'Didier Presle'!#REF!</definedName>
    <definedName name="Range_Weekdays" localSheetId="6">'Jeremy Busby'!$C$7:$AM$7,'Jeremy Busby'!#REF!,'Jeremy Busby'!#REF!,'Jeremy Busby'!#REF!,'Jeremy Busby'!#REF!,'Jeremy Busby'!#REF!,'Jeremy Busby'!#REF!,'Jeremy Busby'!#REF!,'Jeremy Busby'!#REF!,'Jeremy Busby'!#REF!,'Jeremy Busby'!#REF!,'Jeremy Busby'!#REF!</definedName>
    <definedName name="Range_Weekdays" localSheetId="7">'Jordan Wehmeier'!$C$7:$AM$7,'Jordan Wehmeier'!#REF!,'Jordan Wehmeier'!#REF!,'Jordan Wehmeier'!#REF!,'Jordan Wehmeier'!#REF!,'Jordan Wehmeier'!#REF!,'Jordan Wehmeier'!#REF!,'Jordan Wehmeier'!#REF!,'Jordan Wehmeier'!#REF!,'Jordan Wehmeier'!#REF!,'Jordan Wehmeier'!#REF!,'Jordan Wehmeier'!#REF!</definedName>
    <definedName name="Range_Weekdays" localSheetId="10">'Mitchel Deuter'!$C$7:$AM$7,'Mitchel Deuter'!#REF!,'Mitchel Deuter'!#REF!,'Mitchel Deuter'!#REF!,'Mitchel Deuter'!#REF!,'Mitchel Deuter'!#REF!,'Mitchel Deuter'!#REF!,'Mitchel Deuter'!#REF!,'Mitchel Deuter'!#REF!,'Mitchel Deuter'!#REF!,'Mitchel Deuter'!#REF!,'Mitchel Deuter'!#REF!</definedName>
    <definedName name="Range_Weekdays" localSheetId="8">'Kenyon Epp'!$C$7:$AM$7,'Kenyon Epp'!#REF!,'Kenyon Epp'!#REF!,'Kenyon Epp'!#REF!,'Kenyon Epp'!#REF!,'Kenyon Epp'!#REF!,'Kenyon Epp'!#REF!,'Kenyon Epp'!#REF!,'Kenyon Epp'!#REF!,'Kenyon Epp'!#REF!,'Kenyon Epp'!#REF!,'Kenyon Epp'!#REF!</definedName>
    <definedName name="Range_Weekdays" localSheetId="9">'Kit Smith'!$C$7:$AM$7,'Kit Smith'!#REF!,'Kit Smith'!#REF!,'Kit Smith'!#REF!,'Kit Smith'!#REF!,'Kit Smith'!#REF!,'Kit Smith'!#REF!,'Kit Smith'!#REF!,'Kit Smith'!#REF!,'Kit Smith'!#REF!,'Kit Smith'!#REF!,'Kit Smith'!#REF!</definedName>
    <definedName name="Range_Weekdays" localSheetId="11">'Michael Smith'!$C$7:$AM$7,'Michael Smith'!#REF!,'Michael Smith'!#REF!,'Michael Smith'!#REF!,'Michael Smith'!#REF!,'Michael Smith'!#REF!,'Michael Smith'!#REF!,'Michael Smith'!#REF!,'Michael Smith'!#REF!,'Michael Smith'!#REF!,'Michael Smith'!#REF!,'Michael Smith'!#REF!</definedName>
    <definedName name="Range_Weekdays" localSheetId="12">'Philip Kurutz'!$C$7:$AM$7,'Philip Kurutz'!#REF!,'Philip Kurutz'!#REF!,'Philip Kurutz'!#REF!,'Philip Kurutz'!#REF!,'Philip Kurutz'!#REF!,'Philip Kurutz'!#REF!,'Philip Kurutz'!#REF!,'Philip Kurutz'!#REF!,'Philip Kurutz'!#REF!,'Philip Kurutz'!#REF!,'Philip Kurutz'!#REF!</definedName>
    <definedName name="Range_Weekdays" localSheetId="13">'Sean Daws'!$C$7:$AM$7,'Sean Daws'!#REF!,'Sean Daws'!#REF!,'Sean Daws'!#REF!,'Sean Daws'!#REF!,'Sean Daws'!#REF!,'Sean Daws'!#REF!,'Sean Daws'!#REF!,'Sean Daws'!#REF!,'Sean Daws'!#REF!,'Sean Daws'!#REF!,'Sean Daws'!#REF!</definedName>
    <definedName name="Range_Weekdays">'Chris Bina'!$C$7:$AM$7,'Chris Bina'!#REF!,'Chris Bina'!#REF!,'Chris Bina'!#REF!,'Chris Bina'!#REF!,'Chris Bina'!#REF!,'Chris Bina'!#REF!,'Chris Bina'!#REF!,'Chris Bina'!#REF!,'Chris Bina'!#REF!,'Chris Bina'!#REF!,'Chris Bina'!#REF!</definedName>
    <definedName name="SepSun1" localSheetId="0">DATE('Adam Nesbitt'!CalendarYear,9,1)-WEEKDAY(DATE('Adam Nesbitt'!CalendarYear,9,1))</definedName>
    <definedName name="SepSun1" localSheetId="1">DATE('Aries Ramos'!CalendarYear,9,1)-WEEKDAY(DATE('Aries Ramos'!CalendarYear,9,1))</definedName>
    <definedName name="SepSun1" localSheetId="2">DATE('Beau Hines'!CalendarYear,9,1)-WEEKDAY(DATE('Beau Hines'!CalendarYear,9,1))</definedName>
    <definedName name="SepSun1" localSheetId="3">DATE('Brandon Burge'!CalendarYear,9,1)-WEEKDAY(DATE('Brandon Burge'!CalendarYear,9,1))</definedName>
    <definedName name="SepSun1" localSheetId="5">DATE('Didier Presle'!CalendarYear,9,1)-WEEKDAY(DATE('Didier Presle'!CalendarYear,9,1))</definedName>
    <definedName name="SepSun1" localSheetId="6">DATE('Jeremy Busby'!CalendarYear,9,1)-WEEKDAY(DATE('Jeremy Busby'!CalendarYear,9,1))</definedName>
    <definedName name="SepSun1" localSheetId="7">DATE('Jordan Wehmeier'!CalendarYear,9,1)-WEEKDAY(DATE('Jordan Wehmeier'!CalendarYear,9,1))</definedName>
    <definedName name="SepSun1" localSheetId="10">DATE('Mitchel Deuter'!CalendarYear,9,1)-WEEKDAY(DATE('Mitchel Deuter'!CalendarYear,9,1))</definedName>
    <definedName name="SepSun1" localSheetId="8">DATE('Kenyon Epp'!CalendarYear,9,1)-WEEKDAY(DATE('Kenyon Epp'!CalendarYear,9,1))</definedName>
    <definedName name="SepSun1" localSheetId="9">DATE('Kit Smith'!CalendarYear,9,1)-WEEKDAY(DATE('Kit Smith'!CalendarYear,9,1))</definedName>
    <definedName name="SepSun1" localSheetId="11">DATE('Michael Smith'!CalendarYear,9,1)-WEEKDAY(DATE('Michael Smith'!CalendarYear,9,1))</definedName>
    <definedName name="SepSun1" localSheetId="12">DATE('Philip Kurutz'!CalendarYear,9,1)-WEEKDAY(DATE('Philip Kurutz'!CalendarYear,9,1))</definedName>
    <definedName name="SepSun1" localSheetId="13">DATE('Sean Daws'!CalendarYear,9,1)-WEEKDAY(DATE('Sean Daws'!CalendarYear,9,1))</definedName>
    <definedName name="SepSun1">DATE(CalendarYear,9,1)-WEEKDAY(DATE(CalendarYear,9,1))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2" i="25" l="1"/>
  <c r="AH2" i="24"/>
  <c r="AH2" i="23"/>
  <c r="AH2" i="22"/>
  <c r="AM78" i="22" s="1"/>
  <c r="AH2" i="21"/>
  <c r="AM78" i="21" s="1"/>
  <c r="AH2" i="20"/>
  <c r="AM78" i="20" s="1"/>
  <c r="AH2" i="19"/>
  <c r="AM78" i="19" s="1"/>
  <c r="AH2" i="18"/>
  <c r="AM78" i="18" s="1"/>
  <c r="AH2" i="15"/>
  <c r="AM78" i="15" s="1"/>
  <c r="AH2" i="13"/>
  <c r="AM78" i="13" s="1"/>
  <c r="AH2" i="8"/>
  <c r="AM78" i="8" s="1"/>
  <c r="AH2" i="7"/>
  <c r="AM78" i="7" s="1"/>
  <c r="AH2" i="4"/>
  <c r="AM78" i="4" s="1"/>
  <c r="AM78" i="25" l="1"/>
  <c r="AL78" i="25"/>
  <c r="AK78" i="25"/>
  <c r="AJ78" i="25"/>
  <c r="AI78" i="25"/>
  <c r="AH78" i="25"/>
  <c r="AG78" i="25"/>
  <c r="AF78" i="25"/>
  <c r="AE78" i="25"/>
  <c r="AD78" i="25"/>
  <c r="AC78" i="25"/>
  <c r="AB78" i="25"/>
  <c r="AA78" i="25"/>
  <c r="Z78" i="25"/>
  <c r="Y78" i="25"/>
  <c r="X78" i="25"/>
  <c r="W78" i="25"/>
  <c r="V78" i="25"/>
  <c r="U78" i="25"/>
  <c r="T78" i="25"/>
  <c r="S78" i="25"/>
  <c r="R78" i="25"/>
  <c r="Q78" i="25"/>
  <c r="P78" i="25"/>
  <c r="O78" i="25"/>
  <c r="N78" i="25"/>
  <c r="M78" i="25"/>
  <c r="L78" i="25"/>
  <c r="K78" i="25"/>
  <c r="J78" i="25"/>
  <c r="I78" i="25"/>
  <c r="H78" i="25"/>
  <c r="G78" i="25"/>
  <c r="F78" i="25"/>
  <c r="E78" i="25"/>
  <c r="D78" i="25"/>
  <c r="C78" i="25"/>
  <c r="B78" i="25"/>
  <c r="AM70" i="25"/>
  <c r="AL70" i="25"/>
  <c r="AK70" i="25"/>
  <c r="AJ70" i="25"/>
  <c r="AI70" i="25"/>
  <c r="AH70" i="25"/>
  <c r="AG70" i="25"/>
  <c r="AF70" i="25"/>
  <c r="AE70" i="25"/>
  <c r="AD70" i="25"/>
  <c r="AC70" i="25"/>
  <c r="AB70" i="25"/>
  <c r="AA70" i="25"/>
  <c r="Z70" i="25"/>
  <c r="Y70" i="25"/>
  <c r="X70" i="25"/>
  <c r="W70" i="25"/>
  <c r="V70" i="25"/>
  <c r="U70" i="25"/>
  <c r="T70" i="25"/>
  <c r="S70" i="25"/>
  <c r="R70" i="25"/>
  <c r="Q70" i="25"/>
  <c r="P70" i="25"/>
  <c r="O70" i="25"/>
  <c r="N70" i="25"/>
  <c r="M70" i="25"/>
  <c r="L70" i="25"/>
  <c r="K70" i="25"/>
  <c r="J70" i="25"/>
  <c r="I70" i="25"/>
  <c r="H70" i="25"/>
  <c r="G70" i="25"/>
  <c r="F70" i="25"/>
  <c r="E70" i="25"/>
  <c r="D70" i="25"/>
  <c r="C70" i="25"/>
  <c r="B70" i="25"/>
  <c r="AM62" i="25"/>
  <c r="AL62" i="25"/>
  <c r="AK62" i="25"/>
  <c r="AJ62" i="25"/>
  <c r="AI62" i="25"/>
  <c r="AH62" i="25"/>
  <c r="AG62" i="25"/>
  <c r="AF62" i="25"/>
  <c r="AE62" i="25"/>
  <c r="AD62" i="25"/>
  <c r="AC62" i="25"/>
  <c r="AB62" i="25"/>
  <c r="AA62" i="25"/>
  <c r="Z62" i="25"/>
  <c r="Y62" i="25"/>
  <c r="X62" i="25"/>
  <c r="W62" i="25"/>
  <c r="V62" i="25"/>
  <c r="U62" i="25"/>
  <c r="T62" i="25"/>
  <c r="S62" i="25"/>
  <c r="R62" i="25"/>
  <c r="Q62" i="25"/>
  <c r="P62" i="25"/>
  <c r="O62" i="25"/>
  <c r="N62" i="25"/>
  <c r="M62" i="25"/>
  <c r="L62" i="25"/>
  <c r="K62" i="25"/>
  <c r="J62" i="25"/>
  <c r="I62" i="25"/>
  <c r="H62" i="25"/>
  <c r="G62" i="25"/>
  <c r="F62" i="25"/>
  <c r="E62" i="25"/>
  <c r="D62" i="25"/>
  <c r="C62" i="25"/>
  <c r="B62" i="25"/>
  <c r="AM54" i="25"/>
  <c r="AL54" i="25"/>
  <c r="AK54" i="25"/>
  <c r="AJ54" i="25"/>
  <c r="AI54" i="25"/>
  <c r="AH54" i="25"/>
  <c r="AG54" i="25"/>
  <c r="AF54" i="25"/>
  <c r="AE54" i="25"/>
  <c r="AD54" i="25"/>
  <c r="AC54" i="25"/>
  <c r="AB54" i="25"/>
  <c r="AA54" i="25"/>
  <c r="Z54" i="25"/>
  <c r="Y54" i="25"/>
  <c r="X54" i="25"/>
  <c r="W54" i="25"/>
  <c r="V54" i="25"/>
  <c r="U54" i="25"/>
  <c r="T54" i="25"/>
  <c r="S54" i="25"/>
  <c r="R54" i="25"/>
  <c r="Q54" i="25"/>
  <c r="P54" i="25"/>
  <c r="O54" i="25"/>
  <c r="N54" i="25"/>
  <c r="M54" i="25"/>
  <c r="L54" i="25"/>
  <c r="K54" i="25"/>
  <c r="J54" i="25"/>
  <c r="I54" i="25"/>
  <c r="H54" i="25"/>
  <c r="G54" i="25"/>
  <c r="F54" i="25"/>
  <c r="E54" i="25"/>
  <c r="D54" i="25"/>
  <c r="C54" i="25"/>
  <c r="B54" i="25"/>
  <c r="AM46" i="25"/>
  <c r="AL46" i="25"/>
  <c r="AK46" i="25"/>
  <c r="AJ46" i="25"/>
  <c r="AI46" i="25"/>
  <c r="AH46" i="25"/>
  <c r="AG46" i="25"/>
  <c r="AF46" i="25"/>
  <c r="AE46" i="25"/>
  <c r="AD46" i="25"/>
  <c r="AC46" i="25"/>
  <c r="AB46" i="25"/>
  <c r="AA46" i="25"/>
  <c r="Z46" i="25"/>
  <c r="Y46" i="25"/>
  <c r="X46" i="25"/>
  <c r="W46" i="25"/>
  <c r="V46" i="25"/>
  <c r="U46" i="25"/>
  <c r="T46" i="25"/>
  <c r="S46" i="25"/>
  <c r="R46" i="25"/>
  <c r="Q46" i="25"/>
  <c r="P46" i="25"/>
  <c r="O46" i="25"/>
  <c r="N46" i="25"/>
  <c r="M46" i="25"/>
  <c r="L46" i="25"/>
  <c r="K46" i="25"/>
  <c r="J46" i="25"/>
  <c r="I46" i="25"/>
  <c r="H46" i="25"/>
  <c r="G46" i="25"/>
  <c r="F46" i="25"/>
  <c r="E46" i="25"/>
  <c r="D46" i="25"/>
  <c r="C46" i="25"/>
  <c r="B46" i="25"/>
  <c r="AM38" i="25"/>
  <c r="AL38" i="25"/>
  <c r="AK38" i="25"/>
  <c r="AJ38" i="25"/>
  <c r="AI38" i="25"/>
  <c r="AH38" i="25"/>
  <c r="AG38" i="25"/>
  <c r="AF38" i="25"/>
  <c r="AE38" i="25"/>
  <c r="AD38" i="25"/>
  <c r="AC38" i="25"/>
  <c r="AB38" i="25"/>
  <c r="AA38" i="25"/>
  <c r="Z38" i="25"/>
  <c r="Y38" i="25"/>
  <c r="X38" i="25"/>
  <c r="W38" i="25"/>
  <c r="V38" i="25"/>
  <c r="U38" i="25"/>
  <c r="T38" i="25"/>
  <c r="S38" i="25"/>
  <c r="R38" i="25"/>
  <c r="Q38" i="25"/>
  <c r="P38" i="25"/>
  <c r="O38" i="25"/>
  <c r="N38" i="25"/>
  <c r="M38" i="25"/>
  <c r="L38" i="25"/>
  <c r="K38" i="25"/>
  <c r="J38" i="25"/>
  <c r="I38" i="25"/>
  <c r="H38" i="25"/>
  <c r="G38" i="25"/>
  <c r="F38" i="25"/>
  <c r="E38" i="25"/>
  <c r="D38" i="25"/>
  <c r="C38" i="25"/>
  <c r="B38" i="25"/>
  <c r="AM30" i="25"/>
  <c r="AL30" i="25"/>
  <c r="AK30" i="25"/>
  <c r="AJ30" i="25"/>
  <c r="AI30" i="25"/>
  <c r="AH30" i="25"/>
  <c r="AG30" i="25"/>
  <c r="AF30" i="25"/>
  <c r="AE30" i="25"/>
  <c r="AD30" i="25"/>
  <c r="AC30" i="25"/>
  <c r="AB30" i="25"/>
  <c r="AA30" i="25"/>
  <c r="Z30" i="25"/>
  <c r="Y30" i="25"/>
  <c r="X30" i="25"/>
  <c r="W30" i="25"/>
  <c r="V30" i="25"/>
  <c r="U30" i="25"/>
  <c r="T30" i="25"/>
  <c r="S30" i="25"/>
  <c r="R30" i="25"/>
  <c r="Q30" i="25"/>
  <c r="P30" i="25"/>
  <c r="O30" i="25"/>
  <c r="N30" i="25"/>
  <c r="M30" i="25"/>
  <c r="L30" i="25"/>
  <c r="K30" i="25"/>
  <c r="J30" i="25"/>
  <c r="I30" i="25"/>
  <c r="H30" i="25"/>
  <c r="G30" i="25"/>
  <c r="F30" i="25"/>
  <c r="E30" i="25"/>
  <c r="D30" i="25"/>
  <c r="C30" i="25"/>
  <c r="B30" i="25"/>
  <c r="AM22" i="25"/>
  <c r="AL22" i="25"/>
  <c r="AK22" i="25"/>
  <c r="AJ22" i="25"/>
  <c r="AI22" i="25"/>
  <c r="AH22" i="25"/>
  <c r="AG22" i="25"/>
  <c r="AF22" i="25"/>
  <c r="AE22" i="25"/>
  <c r="AD22" i="25"/>
  <c r="AC22" i="25"/>
  <c r="AB22" i="25"/>
  <c r="AA22" i="25"/>
  <c r="Z22" i="25"/>
  <c r="Y22" i="25"/>
  <c r="X22" i="25"/>
  <c r="W22" i="25"/>
  <c r="V22" i="25"/>
  <c r="U22" i="25"/>
  <c r="T22" i="25"/>
  <c r="S22" i="25"/>
  <c r="R22" i="25"/>
  <c r="Q22" i="25"/>
  <c r="P22" i="25"/>
  <c r="O22" i="25"/>
  <c r="N22" i="25"/>
  <c r="M22" i="25"/>
  <c r="L22" i="25"/>
  <c r="K22" i="25"/>
  <c r="J22" i="25"/>
  <c r="I22" i="25"/>
  <c r="H22" i="25"/>
  <c r="G22" i="25"/>
  <c r="F22" i="25"/>
  <c r="E22" i="25"/>
  <c r="D22" i="25"/>
  <c r="C22" i="25"/>
  <c r="B22" i="25"/>
  <c r="AM14" i="25"/>
  <c r="AL14" i="25"/>
  <c r="AK14" i="25"/>
  <c r="AJ14" i="25"/>
  <c r="AI14" i="25"/>
  <c r="AH14" i="25"/>
  <c r="AG14" i="25"/>
  <c r="AF14" i="25"/>
  <c r="AE14" i="25"/>
  <c r="AD14" i="25"/>
  <c r="AC14" i="25"/>
  <c r="AB14" i="25"/>
  <c r="AA14" i="25"/>
  <c r="Z14" i="25"/>
  <c r="Y14" i="25"/>
  <c r="X14" i="25"/>
  <c r="W14" i="25"/>
  <c r="V14" i="25"/>
  <c r="U14" i="25"/>
  <c r="T14" i="25"/>
  <c r="S14" i="25"/>
  <c r="R14" i="25"/>
  <c r="Q14" i="25"/>
  <c r="P14" i="25"/>
  <c r="O14" i="25"/>
  <c r="N14" i="25"/>
  <c r="M14" i="25"/>
  <c r="L14" i="25"/>
  <c r="K14" i="25"/>
  <c r="J14" i="25"/>
  <c r="I14" i="25"/>
  <c r="H14" i="25"/>
  <c r="G14" i="25"/>
  <c r="F14" i="25"/>
  <c r="E14" i="25"/>
  <c r="D14" i="25"/>
  <c r="C14" i="25"/>
  <c r="B14" i="25"/>
  <c r="AM6" i="25"/>
  <c r="AL6" i="25"/>
  <c r="AK6" i="25"/>
  <c r="AJ6" i="25"/>
  <c r="AI6" i="25"/>
  <c r="AH6" i="25"/>
  <c r="AG6" i="25"/>
  <c r="AF6" i="25"/>
  <c r="AE6" i="25"/>
  <c r="AD6" i="25"/>
  <c r="AC6" i="25"/>
  <c r="AB6" i="25"/>
  <c r="AA6" i="25"/>
  <c r="Z6" i="25"/>
  <c r="Y6" i="25"/>
  <c r="X6" i="25"/>
  <c r="W6" i="25"/>
  <c r="V6" i="25"/>
  <c r="U6" i="25"/>
  <c r="T6" i="25"/>
  <c r="S6" i="25"/>
  <c r="R6" i="25"/>
  <c r="Q6" i="25"/>
  <c r="P6" i="25"/>
  <c r="O6" i="25"/>
  <c r="N6" i="25"/>
  <c r="M6" i="25"/>
  <c r="L6" i="25"/>
  <c r="K6" i="25"/>
  <c r="J6" i="25"/>
  <c r="I6" i="25"/>
  <c r="H6" i="25"/>
  <c r="G6" i="25"/>
  <c r="F6" i="25"/>
  <c r="E6" i="25"/>
  <c r="D6" i="25"/>
  <c r="C6" i="25"/>
  <c r="B6" i="25"/>
  <c r="AM78" i="24"/>
  <c r="AL78" i="24"/>
  <c r="AK78" i="24"/>
  <c r="AJ78" i="24"/>
  <c r="AI78" i="24"/>
  <c r="AH78" i="24"/>
  <c r="AG78" i="24"/>
  <c r="AF78" i="24"/>
  <c r="AE78" i="24"/>
  <c r="AD78" i="24"/>
  <c r="AC78" i="24"/>
  <c r="AB78" i="24"/>
  <c r="AA78" i="24"/>
  <c r="Z78" i="24"/>
  <c r="Y78" i="24"/>
  <c r="X78" i="24"/>
  <c r="W78" i="24"/>
  <c r="V78" i="24"/>
  <c r="U78" i="24"/>
  <c r="T78" i="24"/>
  <c r="S78" i="24"/>
  <c r="R78" i="24"/>
  <c r="Q78" i="24"/>
  <c r="P78" i="24"/>
  <c r="O78" i="24"/>
  <c r="N78" i="24"/>
  <c r="M78" i="24"/>
  <c r="L78" i="24"/>
  <c r="K78" i="24"/>
  <c r="J78" i="24"/>
  <c r="I78" i="24"/>
  <c r="H78" i="24"/>
  <c r="G78" i="24"/>
  <c r="F78" i="24"/>
  <c r="E78" i="24"/>
  <c r="D78" i="24"/>
  <c r="C78" i="24"/>
  <c r="B78" i="24"/>
  <c r="AM70" i="24"/>
  <c r="AL70" i="24"/>
  <c r="AK70" i="24"/>
  <c r="AJ70" i="24"/>
  <c r="AI70" i="24"/>
  <c r="AH70" i="24"/>
  <c r="AG70" i="24"/>
  <c r="AF70" i="24"/>
  <c r="AE70" i="24"/>
  <c r="AD70" i="24"/>
  <c r="AC70" i="24"/>
  <c r="AB70" i="24"/>
  <c r="AA70" i="24"/>
  <c r="Z70" i="24"/>
  <c r="Y70" i="24"/>
  <c r="X70" i="24"/>
  <c r="W70" i="24"/>
  <c r="V70" i="24"/>
  <c r="U70" i="24"/>
  <c r="T70" i="24"/>
  <c r="S70" i="24"/>
  <c r="R70" i="24"/>
  <c r="Q70" i="24"/>
  <c r="P70" i="24"/>
  <c r="O70" i="24"/>
  <c r="N70" i="24"/>
  <c r="M70" i="24"/>
  <c r="L70" i="24"/>
  <c r="K70" i="24"/>
  <c r="J70" i="24"/>
  <c r="I70" i="24"/>
  <c r="H70" i="24"/>
  <c r="G70" i="24"/>
  <c r="F70" i="24"/>
  <c r="E70" i="24"/>
  <c r="D70" i="24"/>
  <c r="C70" i="24"/>
  <c r="B70" i="24"/>
  <c r="AM62" i="24"/>
  <c r="AL62" i="24"/>
  <c r="AK62" i="24"/>
  <c r="AJ62" i="24"/>
  <c r="AI62" i="24"/>
  <c r="AH62" i="24"/>
  <c r="AG62" i="24"/>
  <c r="AF62" i="24"/>
  <c r="AE62" i="24"/>
  <c r="AD62" i="24"/>
  <c r="AC62" i="24"/>
  <c r="AB62" i="24"/>
  <c r="AA62" i="24"/>
  <c r="Z62" i="24"/>
  <c r="Y62" i="24"/>
  <c r="X62" i="24"/>
  <c r="W62" i="24"/>
  <c r="V62" i="24"/>
  <c r="U62" i="24"/>
  <c r="T62" i="24"/>
  <c r="S62" i="24"/>
  <c r="R62" i="24"/>
  <c r="Q62" i="24"/>
  <c r="P62" i="24"/>
  <c r="O62" i="24"/>
  <c r="N62" i="24"/>
  <c r="M62" i="24"/>
  <c r="L62" i="24"/>
  <c r="K62" i="24"/>
  <c r="J62" i="24"/>
  <c r="I62" i="24"/>
  <c r="H62" i="24"/>
  <c r="G62" i="24"/>
  <c r="F62" i="24"/>
  <c r="E62" i="24"/>
  <c r="D62" i="24"/>
  <c r="C62" i="24"/>
  <c r="B62" i="24"/>
  <c r="AM54" i="24"/>
  <c r="AL54" i="24"/>
  <c r="AK54" i="24"/>
  <c r="AJ54" i="24"/>
  <c r="AI54" i="24"/>
  <c r="AH54" i="24"/>
  <c r="AG54" i="24"/>
  <c r="AF54" i="24"/>
  <c r="AE54" i="24"/>
  <c r="AD54" i="24"/>
  <c r="AC54" i="24"/>
  <c r="AB54" i="24"/>
  <c r="AA54" i="24"/>
  <c r="Z54" i="24"/>
  <c r="Y54" i="24"/>
  <c r="X54" i="24"/>
  <c r="W54" i="24"/>
  <c r="V54" i="24"/>
  <c r="U54" i="24"/>
  <c r="T54" i="24"/>
  <c r="S54" i="24"/>
  <c r="R54" i="24"/>
  <c r="Q54" i="24"/>
  <c r="P54" i="24"/>
  <c r="O54" i="24"/>
  <c r="N54" i="24"/>
  <c r="M54" i="24"/>
  <c r="L54" i="24"/>
  <c r="K54" i="24"/>
  <c r="J54" i="24"/>
  <c r="I54" i="24"/>
  <c r="H54" i="24"/>
  <c r="G54" i="24"/>
  <c r="F54" i="24"/>
  <c r="E54" i="24"/>
  <c r="D54" i="24"/>
  <c r="C54" i="24"/>
  <c r="B54" i="24"/>
  <c r="AM46" i="24"/>
  <c r="AL46" i="24"/>
  <c r="AK46" i="24"/>
  <c r="AJ46" i="24"/>
  <c r="AI46" i="24"/>
  <c r="AH46" i="24"/>
  <c r="AG46" i="24"/>
  <c r="AF46" i="24"/>
  <c r="AE46" i="24"/>
  <c r="AD46" i="24"/>
  <c r="AC46" i="24"/>
  <c r="AB46" i="24"/>
  <c r="AA46" i="24"/>
  <c r="Z46" i="24"/>
  <c r="Y46" i="24"/>
  <c r="X46" i="24"/>
  <c r="W46" i="24"/>
  <c r="V46" i="24"/>
  <c r="U46" i="24"/>
  <c r="T46" i="24"/>
  <c r="S46" i="24"/>
  <c r="R46" i="24"/>
  <c r="Q46" i="24"/>
  <c r="P46" i="24"/>
  <c r="O46" i="24"/>
  <c r="N46" i="24"/>
  <c r="M46" i="24"/>
  <c r="L46" i="24"/>
  <c r="K46" i="24"/>
  <c r="J46" i="24"/>
  <c r="I46" i="24"/>
  <c r="H46" i="24"/>
  <c r="G46" i="24"/>
  <c r="F46" i="24"/>
  <c r="E46" i="24"/>
  <c r="D46" i="24"/>
  <c r="C46" i="24"/>
  <c r="B46" i="24"/>
  <c r="AM38" i="24"/>
  <c r="AL38" i="24"/>
  <c r="AK38" i="24"/>
  <c r="AJ38" i="24"/>
  <c r="AI38" i="24"/>
  <c r="AH38" i="24"/>
  <c r="AG38" i="24"/>
  <c r="AF38" i="24"/>
  <c r="AE38" i="24"/>
  <c r="AD38" i="24"/>
  <c r="AC38" i="24"/>
  <c r="AB38" i="24"/>
  <c r="AA38" i="24"/>
  <c r="Z38" i="24"/>
  <c r="Y38" i="24"/>
  <c r="X38" i="24"/>
  <c r="W38" i="24"/>
  <c r="V38" i="24"/>
  <c r="U38" i="24"/>
  <c r="T38" i="24"/>
  <c r="S38" i="24"/>
  <c r="R38" i="24"/>
  <c r="Q38" i="24"/>
  <c r="P38" i="24"/>
  <c r="O38" i="24"/>
  <c r="N38" i="24"/>
  <c r="M38" i="24"/>
  <c r="L38" i="24"/>
  <c r="K38" i="24"/>
  <c r="J38" i="24"/>
  <c r="I38" i="24"/>
  <c r="H38" i="24"/>
  <c r="G38" i="24"/>
  <c r="F38" i="24"/>
  <c r="E38" i="24"/>
  <c r="D38" i="24"/>
  <c r="C38" i="24"/>
  <c r="B38" i="24"/>
  <c r="AM30" i="24"/>
  <c r="AL30" i="24"/>
  <c r="AK30" i="24"/>
  <c r="AJ30" i="24"/>
  <c r="AI30" i="24"/>
  <c r="AH30" i="24"/>
  <c r="AG30" i="24"/>
  <c r="AF30" i="24"/>
  <c r="AE30" i="24"/>
  <c r="AD30" i="24"/>
  <c r="AC30" i="24"/>
  <c r="AB30" i="24"/>
  <c r="AA30" i="24"/>
  <c r="Z30" i="24"/>
  <c r="Y30" i="24"/>
  <c r="X30" i="24"/>
  <c r="W30" i="24"/>
  <c r="V30" i="24"/>
  <c r="U30" i="24"/>
  <c r="T30" i="24"/>
  <c r="S30" i="24"/>
  <c r="R30" i="24"/>
  <c r="Q30" i="24"/>
  <c r="P30" i="24"/>
  <c r="O30" i="24"/>
  <c r="N30" i="24"/>
  <c r="M30" i="24"/>
  <c r="L30" i="24"/>
  <c r="K30" i="24"/>
  <c r="J30" i="24"/>
  <c r="I30" i="24"/>
  <c r="H30" i="24"/>
  <c r="G30" i="24"/>
  <c r="F30" i="24"/>
  <c r="E30" i="24"/>
  <c r="D30" i="24"/>
  <c r="C30" i="24"/>
  <c r="B30" i="24"/>
  <c r="AM22" i="24"/>
  <c r="AL22" i="24"/>
  <c r="AK22" i="24"/>
  <c r="AJ22" i="24"/>
  <c r="AI22" i="24"/>
  <c r="AH22" i="24"/>
  <c r="AG22" i="24"/>
  <c r="AF22" i="24"/>
  <c r="AE22" i="24"/>
  <c r="AD22" i="24"/>
  <c r="AC22" i="24"/>
  <c r="AB22" i="24"/>
  <c r="AA22" i="24"/>
  <c r="Z22" i="24"/>
  <c r="Y22" i="24"/>
  <c r="X22" i="24"/>
  <c r="W22" i="24"/>
  <c r="V22" i="24"/>
  <c r="U22" i="24"/>
  <c r="T22" i="24"/>
  <c r="S22" i="24"/>
  <c r="R22" i="24"/>
  <c r="Q22" i="24"/>
  <c r="P22" i="24"/>
  <c r="O22" i="24"/>
  <c r="N22" i="24"/>
  <c r="M22" i="24"/>
  <c r="L22" i="24"/>
  <c r="K22" i="24"/>
  <c r="J22" i="24"/>
  <c r="I22" i="24"/>
  <c r="H22" i="24"/>
  <c r="G22" i="24"/>
  <c r="F22" i="24"/>
  <c r="E22" i="24"/>
  <c r="D22" i="24"/>
  <c r="C22" i="24"/>
  <c r="B22" i="24"/>
  <c r="AM14" i="24"/>
  <c r="AL14" i="24"/>
  <c r="AK14" i="24"/>
  <c r="AJ14" i="24"/>
  <c r="AI14" i="24"/>
  <c r="AH14" i="24"/>
  <c r="AG14" i="24"/>
  <c r="AF14" i="24"/>
  <c r="AE14" i="24"/>
  <c r="AD14" i="24"/>
  <c r="AC14" i="24"/>
  <c r="AB14" i="24"/>
  <c r="AA14" i="24"/>
  <c r="Z14" i="24"/>
  <c r="Y14" i="24"/>
  <c r="X14" i="24"/>
  <c r="W14" i="24"/>
  <c r="V14" i="24"/>
  <c r="U14" i="24"/>
  <c r="T14" i="24"/>
  <c r="S14" i="24"/>
  <c r="R14" i="24"/>
  <c r="Q14" i="24"/>
  <c r="P14" i="24"/>
  <c r="O14" i="24"/>
  <c r="N14" i="24"/>
  <c r="M14" i="24"/>
  <c r="L14" i="24"/>
  <c r="K14" i="24"/>
  <c r="J14" i="24"/>
  <c r="I14" i="24"/>
  <c r="H14" i="24"/>
  <c r="G14" i="24"/>
  <c r="F14" i="24"/>
  <c r="E14" i="24"/>
  <c r="D14" i="24"/>
  <c r="C14" i="24"/>
  <c r="B14" i="24"/>
  <c r="AM6" i="24"/>
  <c r="AL6" i="24"/>
  <c r="AK6" i="24"/>
  <c r="AJ6" i="24"/>
  <c r="AI6" i="24"/>
  <c r="AH6" i="24"/>
  <c r="AG6" i="24"/>
  <c r="AF6" i="24"/>
  <c r="AE6" i="24"/>
  <c r="AD6" i="24"/>
  <c r="AC6" i="24"/>
  <c r="AB6" i="24"/>
  <c r="AA6" i="24"/>
  <c r="Z6" i="24"/>
  <c r="Y6" i="24"/>
  <c r="X6" i="24"/>
  <c r="W6" i="24"/>
  <c r="V6" i="24"/>
  <c r="U6" i="24"/>
  <c r="T6" i="24"/>
  <c r="S6" i="24"/>
  <c r="R6" i="24"/>
  <c r="Q6" i="24"/>
  <c r="P6" i="24"/>
  <c r="O6" i="24"/>
  <c r="N6" i="24"/>
  <c r="M6" i="24"/>
  <c r="L6" i="24"/>
  <c r="K6" i="24"/>
  <c r="J6" i="24"/>
  <c r="I6" i="24"/>
  <c r="H6" i="24"/>
  <c r="G6" i="24"/>
  <c r="F6" i="24"/>
  <c r="E6" i="24"/>
  <c r="D6" i="24"/>
  <c r="C6" i="24"/>
  <c r="B6" i="24"/>
  <c r="AM78" i="23"/>
  <c r="AL78" i="23"/>
  <c r="AK78" i="23"/>
  <c r="AJ78" i="23"/>
  <c r="AI78" i="23"/>
  <c r="AH78" i="23"/>
  <c r="AG78" i="23"/>
  <c r="AF78" i="23"/>
  <c r="AE78" i="23"/>
  <c r="AD78" i="23"/>
  <c r="AC78" i="23"/>
  <c r="AB78" i="23"/>
  <c r="AA78" i="23"/>
  <c r="Z78" i="23"/>
  <c r="Y78" i="23"/>
  <c r="X78" i="23"/>
  <c r="W78" i="23"/>
  <c r="V78" i="23"/>
  <c r="U78" i="23"/>
  <c r="T78" i="23"/>
  <c r="S78" i="23"/>
  <c r="R78" i="23"/>
  <c r="Q78" i="23"/>
  <c r="P78" i="23"/>
  <c r="O78" i="23"/>
  <c r="N78" i="23"/>
  <c r="M78" i="23"/>
  <c r="L78" i="23"/>
  <c r="K78" i="23"/>
  <c r="J78" i="23"/>
  <c r="I78" i="23"/>
  <c r="H78" i="23"/>
  <c r="G78" i="23"/>
  <c r="F78" i="23"/>
  <c r="E78" i="23"/>
  <c r="D78" i="23"/>
  <c r="C78" i="23"/>
  <c r="B78" i="23"/>
  <c r="AM70" i="23"/>
  <c r="AL70" i="23"/>
  <c r="AK70" i="23"/>
  <c r="AJ70" i="23"/>
  <c r="AI70" i="23"/>
  <c r="AH70" i="23"/>
  <c r="AG70" i="23"/>
  <c r="AF70" i="23"/>
  <c r="AE70" i="23"/>
  <c r="AD70" i="23"/>
  <c r="AC70" i="23"/>
  <c r="AB70" i="23"/>
  <c r="AA70" i="23"/>
  <c r="Z70" i="23"/>
  <c r="Y70" i="23"/>
  <c r="X70" i="23"/>
  <c r="W70" i="23"/>
  <c r="V70" i="23"/>
  <c r="U70" i="23"/>
  <c r="T70" i="23"/>
  <c r="S70" i="23"/>
  <c r="R70" i="23"/>
  <c r="Q70" i="23"/>
  <c r="P70" i="23"/>
  <c r="O70" i="23"/>
  <c r="N70" i="23"/>
  <c r="M70" i="23"/>
  <c r="L70" i="23"/>
  <c r="K70" i="23"/>
  <c r="J70" i="23"/>
  <c r="I70" i="23"/>
  <c r="H70" i="23"/>
  <c r="G70" i="23"/>
  <c r="F70" i="23"/>
  <c r="E70" i="23"/>
  <c r="D70" i="23"/>
  <c r="C70" i="23"/>
  <c r="B70" i="23"/>
  <c r="AM62" i="23"/>
  <c r="AL62" i="23"/>
  <c r="AK62" i="23"/>
  <c r="AJ62" i="23"/>
  <c r="AI62" i="23"/>
  <c r="AH62" i="23"/>
  <c r="AG62" i="23"/>
  <c r="AF62" i="23"/>
  <c r="AE62" i="23"/>
  <c r="AD62" i="23"/>
  <c r="AC62" i="23"/>
  <c r="AB62" i="23"/>
  <c r="AA62" i="23"/>
  <c r="Z62" i="23"/>
  <c r="Y62" i="23"/>
  <c r="X62" i="23"/>
  <c r="W62" i="23"/>
  <c r="V62" i="23"/>
  <c r="U62" i="23"/>
  <c r="T62" i="23"/>
  <c r="S62" i="23"/>
  <c r="R62" i="23"/>
  <c r="Q62" i="23"/>
  <c r="P62" i="23"/>
  <c r="O62" i="23"/>
  <c r="N62" i="23"/>
  <c r="M62" i="23"/>
  <c r="L62" i="23"/>
  <c r="K62" i="23"/>
  <c r="J62" i="23"/>
  <c r="I62" i="23"/>
  <c r="H62" i="23"/>
  <c r="G62" i="23"/>
  <c r="F62" i="23"/>
  <c r="E62" i="23"/>
  <c r="D62" i="23"/>
  <c r="C62" i="23"/>
  <c r="B62" i="23"/>
  <c r="AM54" i="23"/>
  <c r="AL54" i="23"/>
  <c r="AK54" i="23"/>
  <c r="AJ54" i="23"/>
  <c r="AI54" i="23"/>
  <c r="AH54" i="23"/>
  <c r="AG54" i="23"/>
  <c r="AF54" i="23"/>
  <c r="AE54" i="23"/>
  <c r="AD54" i="23"/>
  <c r="AC54" i="23"/>
  <c r="AB54" i="23"/>
  <c r="AA54" i="23"/>
  <c r="Z54" i="23"/>
  <c r="Y54" i="23"/>
  <c r="X54" i="23"/>
  <c r="W54" i="23"/>
  <c r="V54" i="23"/>
  <c r="U54" i="23"/>
  <c r="T54" i="23"/>
  <c r="S54" i="23"/>
  <c r="R54" i="23"/>
  <c r="Q54" i="23"/>
  <c r="P54" i="23"/>
  <c r="O54" i="23"/>
  <c r="N54" i="23"/>
  <c r="M54" i="23"/>
  <c r="L54" i="23"/>
  <c r="K54" i="23"/>
  <c r="J54" i="23"/>
  <c r="I54" i="23"/>
  <c r="H54" i="23"/>
  <c r="G54" i="23"/>
  <c r="F54" i="23"/>
  <c r="E54" i="23"/>
  <c r="D54" i="23"/>
  <c r="C54" i="23"/>
  <c r="B54" i="23"/>
  <c r="AM46" i="23"/>
  <c r="AL46" i="23"/>
  <c r="AK46" i="23"/>
  <c r="AJ46" i="23"/>
  <c r="AI46" i="23"/>
  <c r="AH46" i="23"/>
  <c r="AG46" i="23"/>
  <c r="AF46" i="23"/>
  <c r="AE46" i="23"/>
  <c r="AD46" i="23"/>
  <c r="AC46" i="23"/>
  <c r="AB46" i="23"/>
  <c r="AA46" i="23"/>
  <c r="Z46" i="23"/>
  <c r="Y46" i="23"/>
  <c r="X46" i="23"/>
  <c r="W46" i="23"/>
  <c r="V46" i="23"/>
  <c r="U46" i="23"/>
  <c r="T46" i="23"/>
  <c r="S46" i="23"/>
  <c r="R46" i="23"/>
  <c r="Q46" i="23"/>
  <c r="P46" i="23"/>
  <c r="O46" i="23"/>
  <c r="N46" i="23"/>
  <c r="M46" i="23"/>
  <c r="L46" i="23"/>
  <c r="K46" i="23"/>
  <c r="J46" i="23"/>
  <c r="I46" i="23"/>
  <c r="H46" i="23"/>
  <c r="G46" i="23"/>
  <c r="F46" i="23"/>
  <c r="E46" i="23"/>
  <c r="D46" i="23"/>
  <c r="C46" i="23"/>
  <c r="B46" i="23"/>
  <c r="AM38" i="23"/>
  <c r="AL38" i="23"/>
  <c r="AK38" i="23"/>
  <c r="AJ38" i="23"/>
  <c r="AI38" i="23"/>
  <c r="AH38" i="23"/>
  <c r="AG38" i="23"/>
  <c r="AF38" i="23"/>
  <c r="AE38" i="23"/>
  <c r="AD38" i="23"/>
  <c r="AC38" i="23"/>
  <c r="AB38" i="23"/>
  <c r="AA38" i="23"/>
  <c r="Z38" i="23"/>
  <c r="Y38" i="23"/>
  <c r="X38" i="23"/>
  <c r="W38" i="23"/>
  <c r="V38" i="23"/>
  <c r="U38" i="23"/>
  <c r="T38" i="23"/>
  <c r="S38" i="23"/>
  <c r="R38" i="23"/>
  <c r="Q38" i="23"/>
  <c r="P38" i="23"/>
  <c r="O38" i="23"/>
  <c r="N38" i="23"/>
  <c r="M38" i="23"/>
  <c r="L38" i="23"/>
  <c r="K38" i="23"/>
  <c r="J38" i="23"/>
  <c r="I38" i="23"/>
  <c r="H38" i="23"/>
  <c r="G38" i="23"/>
  <c r="F38" i="23"/>
  <c r="E38" i="23"/>
  <c r="D38" i="23"/>
  <c r="C38" i="23"/>
  <c r="B38" i="23"/>
  <c r="AM30" i="23"/>
  <c r="AL30" i="23"/>
  <c r="AK30" i="23"/>
  <c r="AJ30" i="23"/>
  <c r="AI30" i="23"/>
  <c r="AH30" i="23"/>
  <c r="AG30" i="23"/>
  <c r="AF30" i="23"/>
  <c r="AE30" i="23"/>
  <c r="AD30" i="23"/>
  <c r="AC30" i="23"/>
  <c r="AB30" i="23"/>
  <c r="AA30" i="23"/>
  <c r="Z30" i="23"/>
  <c r="Y30" i="23"/>
  <c r="X30" i="23"/>
  <c r="W30" i="23"/>
  <c r="V30" i="23"/>
  <c r="U30" i="23"/>
  <c r="T30" i="23"/>
  <c r="S30" i="23"/>
  <c r="R30" i="23"/>
  <c r="Q30" i="23"/>
  <c r="P30" i="23"/>
  <c r="O30" i="23"/>
  <c r="N30" i="23"/>
  <c r="M30" i="23"/>
  <c r="L30" i="23"/>
  <c r="K30" i="23"/>
  <c r="J30" i="23"/>
  <c r="I30" i="23"/>
  <c r="H30" i="23"/>
  <c r="G30" i="23"/>
  <c r="F30" i="23"/>
  <c r="E30" i="23"/>
  <c r="D30" i="23"/>
  <c r="C30" i="23"/>
  <c r="B30" i="23"/>
  <c r="AM22" i="23"/>
  <c r="AL22" i="23"/>
  <c r="AK22" i="23"/>
  <c r="AJ22" i="23"/>
  <c r="AI22" i="23"/>
  <c r="AH22" i="23"/>
  <c r="AG22" i="23"/>
  <c r="AF22" i="23"/>
  <c r="AE22" i="23"/>
  <c r="AD22" i="23"/>
  <c r="AC22" i="23"/>
  <c r="AB22" i="23"/>
  <c r="AA22" i="23"/>
  <c r="Z22" i="23"/>
  <c r="Y22" i="23"/>
  <c r="X22" i="23"/>
  <c r="W22" i="23"/>
  <c r="V22" i="23"/>
  <c r="U22" i="23"/>
  <c r="T22" i="23"/>
  <c r="S22" i="23"/>
  <c r="R22" i="23"/>
  <c r="Q22" i="23"/>
  <c r="P22" i="23"/>
  <c r="O22" i="23"/>
  <c r="N22" i="23"/>
  <c r="M22" i="23"/>
  <c r="L22" i="23"/>
  <c r="K22" i="23"/>
  <c r="J22" i="23"/>
  <c r="I22" i="23"/>
  <c r="H22" i="23"/>
  <c r="G22" i="23"/>
  <c r="F22" i="23"/>
  <c r="E22" i="23"/>
  <c r="D22" i="23"/>
  <c r="C22" i="23"/>
  <c r="B22" i="23"/>
  <c r="AM14" i="23"/>
  <c r="AL14" i="23"/>
  <c r="AK14" i="23"/>
  <c r="AJ14" i="23"/>
  <c r="AI14" i="23"/>
  <c r="AH14" i="23"/>
  <c r="AG14" i="23"/>
  <c r="AF14" i="23"/>
  <c r="AE14" i="23"/>
  <c r="AD14" i="23"/>
  <c r="AC14" i="23"/>
  <c r="AB14" i="23"/>
  <c r="AA14" i="23"/>
  <c r="Z14" i="23"/>
  <c r="Y14" i="23"/>
  <c r="X14" i="23"/>
  <c r="W14" i="23"/>
  <c r="V14" i="23"/>
  <c r="U14" i="23"/>
  <c r="T14" i="23"/>
  <c r="S14" i="23"/>
  <c r="R14" i="23"/>
  <c r="Q14" i="23"/>
  <c r="P14" i="23"/>
  <c r="O14" i="23"/>
  <c r="N14" i="23"/>
  <c r="M14" i="23"/>
  <c r="L14" i="23"/>
  <c r="K14" i="23"/>
  <c r="J14" i="23"/>
  <c r="I14" i="23"/>
  <c r="H14" i="23"/>
  <c r="G14" i="23"/>
  <c r="F14" i="23"/>
  <c r="E14" i="23"/>
  <c r="D14" i="23"/>
  <c r="C14" i="23"/>
  <c r="B14" i="23"/>
  <c r="AM6" i="23"/>
  <c r="AL6" i="23"/>
  <c r="AK6" i="23"/>
  <c r="AJ6" i="23"/>
  <c r="AI6" i="23"/>
  <c r="AH6" i="23"/>
  <c r="AG6" i="23"/>
  <c r="AF6" i="23"/>
  <c r="AE6" i="23"/>
  <c r="AD6" i="23"/>
  <c r="AC6" i="23"/>
  <c r="AB6" i="23"/>
  <c r="AA6" i="23"/>
  <c r="Z6" i="23"/>
  <c r="Y6" i="23"/>
  <c r="X6" i="23"/>
  <c r="W6" i="23"/>
  <c r="V6" i="23"/>
  <c r="U6" i="23"/>
  <c r="T6" i="23"/>
  <c r="S6" i="23"/>
  <c r="R6" i="23"/>
  <c r="Q6" i="23"/>
  <c r="P6" i="23"/>
  <c r="O6" i="23"/>
  <c r="N6" i="23"/>
  <c r="M6" i="23"/>
  <c r="L6" i="23"/>
  <c r="K6" i="23"/>
  <c r="J6" i="23"/>
  <c r="I6" i="23"/>
  <c r="H6" i="23"/>
  <c r="G6" i="23"/>
  <c r="F6" i="23"/>
  <c r="E6" i="23"/>
  <c r="D6" i="23"/>
  <c r="C6" i="23"/>
  <c r="B6" i="23"/>
  <c r="K6" i="22"/>
  <c r="V6" i="22"/>
  <c r="G22" i="22"/>
  <c r="S22" i="22"/>
  <c r="AD22" i="22"/>
  <c r="O38" i="22"/>
  <c r="AA38" i="22"/>
  <c r="AL38" i="22"/>
  <c r="AH54" i="22"/>
  <c r="P78" i="22"/>
  <c r="H62" i="22"/>
  <c r="I62" i="22"/>
  <c r="F70" i="22"/>
  <c r="W6" i="22"/>
  <c r="AE22" i="22"/>
  <c r="AM38" i="22"/>
  <c r="T62" i="22"/>
  <c r="AH6" i="22"/>
  <c r="D30" i="22"/>
  <c r="L46" i="22"/>
  <c r="AG62" i="22"/>
  <c r="H14" i="22"/>
  <c r="P30" i="22"/>
  <c r="X46" i="22"/>
  <c r="G70" i="22"/>
  <c r="I14" i="22"/>
  <c r="Q30" i="22"/>
  <c r="AK46" i="22"/>
  <c r="R70" i="22"/>
  <c r="M46" i="22"/>
  <c r="T14" i="22"/>
  <c r="AB30" i="22"/>
  <c r="J54" i="22"/>
  <c r="AD70" i="22"/>
  <c r="E30" i="22"/>
  <c r="U14" i="22"/>
  <c r="C38" i="22"/>
  <c r="K54" i="22"/>
  <c r="AE70" i="22"/>
  <c r="AI6" i="22"/>
  <c r="AF14" i="22"/>
  <c r="N38" i="22"/>
  <c r="V54" i="22"/>
  <c r="E78" i="22"/>
  <c r="R22" i="22"/>
  <c r="Z38" i="22"/>
  <c r="AI54" i="22"/>
  <c r="AC78" i="22"/>
  <c r="W54" i="22"/>
  <c r="S70" i="22"/>
  <c r="T22" i="21"/>
  <c r="D78" i="22"/>
  <c r="AH54" i="21"/>
  <c r="AG14" i="22"/>
  <c r="AC30" i="22"/>
  <c r="Y46" i="22"/>
  <c r="U62" i="22"/>
  <c r="Q78" i="22"/>
  <c r="H62" i="21"/>
  <c r="J6" i="22"/>
  <c r="F22" i="22"/>
  <c r="B38" i="22"/>
  <c r="AJ46" i="22"/>
  <c r="AF62" i="22"/>
  <c r="AB78" i="22"/>
  <c r="X6" i="22"/>
  <c r="J14" i="22"/>
  <c r="AH14" i="22"/>
  <c r="H22" i="22"/>
  <c r="T22" i="22"/>
  <c r="AF22" i="22"/>
  <c r="F30" i="22"/>
  <c r="R30" i="22"/>
  <c r="AD30" i="22"/>
  <c r="D38" i="22"/>
  <c r="P38" i="22"/>
  <c r="AB38" i="22"/>
  <c r="B46" i="22"/>
  <c r="N46" i="22"/>
  <c r="Z46" i="22"/>
  <c r="AL46" i="22"/>
  <c r="L54" i="22"/>
  <c r="X54" i="22"/>
  <c r="AJ54" i="22"/>
  <c r="J62" i="22"/>
  <c r="V62" i="22"/>
  <c r="AH62" i="22"/>
  <c r="H70" i="22"/>
  <c r="T70" i="22"/>
  <c r="AF70" i="22"/>
  <c r="F78" i="22"/>
  <c r="R78" i="22"/>
  <c r="AD78" i="22"/>
  <c r="Y6" i="22"/>
  <c r="AK6" i="22"/>
  <c r="K14" i="22"/>
  <c r="W14" i="22"/>
  <c r="AI14" i="22"/>
  <c r="I22" i="22"/>
  <c r="U22" i="22"/>
  <c r="AG22" i="22"/>
  <c r="G30" i="22"/>
  <c r="S30" i="22"/>
  <c r="AE30" i="22"/>
  <c r="E38" i="22"/>
  <c r="Q38" i="22"/>
  <c r="AC38" i="22"/>
  <c r="C46" i="22"/>
  <c r="O46" i="22"/>
  <c r="AA46" i="22"/>
  <c r="AM46" i="22"/>
  <c r="M54" i="22"/>
  <c r="Y54" i="22"/>
  <c r="AK54" i="22"/>
  <c r="K62" i="22"/>
  <c r="W62" i="22"/>
  <c r="AI62" i="22"/>
  <c r="I70" i="22"/>
  <c r="U70" i="22"/>
  <c r="AG70" i="22"/>
  <c r="G78" i="22"/>
  <c r="S78" i="22"/>
  <c r="AE78" i="22"/>
  <c r="N6" i="22"/>
  <c r="AL6" i="22"/>
  <c r="X14" i="22"/>
  <c r="J22" i="22"/>
  <c r="V22" i="22"/>
  <c r="AH22" i="22"/>
  <c r="H30" i="22"/>
  <c r="T30" i="22"/>
  <c r="AF30" i="22"/>
  <c r="F38" i="22"/>
  <c r="R38" i="22"/>
  <c r="AD38" i="22"/>
  <c r="D46" i="22"/>
  <c r="P46" i="22"/>
  <c r="AB46" i="22"/>
  <c r="B54" i="22"/>
  <c r="N54" i="22"/>
  <c r="Z54" i="22"/>
  <c r="AL54" i="22"/>
  <c r="L62" i="22"/>
  <c r="X62" i="22"/>
  <c r="AJ62" i="22"/>
  <c r="J70" i="22"/>
  <c r="V70" i="22"/>
  <c r="AH70" i="22"/>
  <c r="H78" i="22"/>
  <c r="T78" i="22"/>
  <c r="AF78" i="22"/>
  <c r="M6" i="22"/>
  <c r="B6" i="22"/>
  <c r="Z6" i="22"/>
  <c r="L14" i="22"/>
  <c r="AJ14" i="22"/>
  <c r="C6" i="22"/>
  <c r="AM6" i="22"/>
  <c r="Y14" i="22"/>
  <c r="W22" i="22"/>
  <c r="I30" i="22"/>
  <c r="U30" i="22"/>
  <c r="AG30" i="22"/>
  <c r="G38" i="22"/>
  <c r="S38" i="22"/>
  <c r="AE38" i="22"/>
  <c r="E46" i="22"/>
  <c r="Q46" i="22"/>
  <c r="AC46" i="22"/>
  <c r="C54" i="22"/>
  <c r="O54" i="22"/>
  <c r="AA54" i="22"/>
  <c r="AM54" i="22"/>
  <c r="M62" i="22"/>
  <c r="Y62" i="22"/>
  <c r="AK62" i="22"/>
  <c r="K70" i="22"/>
  <c r="W70" i="22"/>
  <c r="AI70" i="22"/>
  <c r="I78" i="22"/>
  <c r="U78" i="22"/>
  <c r="AG78" i="22"/>
  <c r="O6" i="22"/>
  <c r="AA6" i="22"/>
  <c r="M14" i="22"/>
  <c r="AK14" i="22"/>
  <c r="K22" i="22"/>
  <c r="AI22" i="22"/>
  <c r="D6" i="22"/>
  <c r="AB6" i="22"/>
  <c r="N14" i="22"/>
  <c r="AL14" i="22"/>
  <c r="X22" i="22"/>
  <c r="AJ22" i="22"/>
  <c r="V30" i="22"/>
  <c r="AH30" i="22"/>
  <c r="H38" i="22"/>
  <c r="AF38" i="22"/>
  <c r="F46" i="22"/>
  <c r="R46" i="22"/>
  <c r="AD46" i="22"/>
  <c r="D54" i="22"/>
  <c r="P54" i="22"/>
  <c r="AB54" i="22"/>
  <c r="B62" i="22"/>
  <c r="N62" i="22"/>
  <c r="Z62" i="22"/>
  <c r="AL62" i="22"/>
  <c r="L70" i="22"/>
  <c r="X70" i="22"/>
  <c r="AJ70" i="22"/>
  <c r="J78" i="22"/>
  <c r="V78" i="22"/>
  <c r="AH78" i="22"/>
  <c r="E6" i="22"/>
  <c r="Q6" i="22"/>
  <c r="AC6" i="22"/>
  <c r="C14" i="22"/>
  <c r="O14" i="22"/>
  <c r="AA14" i="22"/>
  <c r="AM14" i="22"/>
  <c r="M22" i="22"/>
  <c r="Y22" i="22"/>
  <c r="AK22" i="22"/>
  <c r="K30" i="22"/>
  <c r="W30" i="22"/>
  <c r="AI30" i="22"/>
  <c r="I38" i="22"/>
  <c r="U38" i="22"/>
  <c r="AG38" i="22"/>
  <c r="G46" i="22"/>
  <c r="S46" i="22"/>
  <c r="AE46" i="22"/>
  <c r="E54" i="22"/>
  <c r="Q54" i="22"/>
  <c r="AC54" i="22"/>
  <c r="C62" i="22"/>
  <c r="O62" i="22"/>
  <c r="AA62" i="22"/>
  <c r="AM62" i="22"/>
  <c r="M70" i="22"/>
  <c r="Y70" i="22"/>
  <c r="AK70" i="22"/>
  <c r="K78" i="22"/>
  <c r="W78" i="22"/>
  <c r="AI78" i="22"/>
  <c r="L6" i="22"/>
  <c r="V14" i="22"/>
  <c r="F6" i="22"/>
  <c r="R6" i="22"/>
  <c r="AD6" i="22"/>
  <c r="D14" i="22"/>
  <c r="P14" i="22"/>
  <c r="AB14" i="22"/>
  <c r="B22" i="22"/>
  <c r="N22" i="22"/>
  <c r="Z22" i="22"/>
  <c r="AL22" i="22"/>
  <c r="L30" i="22"/>
  <c r="X30" i="22"/>
  <c r="AJ30" i="22"/>
  <c r="J38" i="22"/>
  <c r="V38" i="22"/>
  <c r="AH38" i="22"/>
  <c r="H46" i="22"/>
  <c r="T46" i="22"/>
  <c r="AF46" i="22"/>
  <c r="F54" i="22"/>
  <c r="R54" i="22"/>
  <c r="AD54" i="22"/>
  <c r="D62" i="22"/>
  <c r="P62" i="22"/>
  <c r="AB62" i="22"/>
  <c r="B70" i="22"/>
  <c r="N70" i="22"/>
  <c r="Z70" i="22"/>
  <c r="AL70" i="22"/>
  <c r="L78" i="22"/>
  <c r="X78" i="22"/>
  <c r="AJ78" i="22"/>
  <c r="AJ6" i="22"/>
  <c r="G6" i="22"/>
  <c r="S6" i="22"/>
  <c r="AE6" i="22"/>
  <c r="E14" i="22"/>
  <c r="Q14" i="22"/>
  <c r="AC14" i="22"/>
  <c r="C22" i="22"/>
  <c r="O22" i="22"/>
  <c r="AA22" i="22"/>
  <c r="AM22" i="22"/>
  <c r="M30" i="22"/>
  <c r="Y30" i="22"/>
  <c r="AK30" i="22"/>
  <c r="K38" i="22"/>
  <c r="W38" i="22"/>
  <c r="AI38" i="22"/>
  <c r="I46" i="22"/>
  <c r="U46" i="22"/>
  <c r="AG46" i="22"/>
  <c r="G54" i="22"/>
  <c r="S54" i="22"/>
  <c r="AE54" i="22"/>
  <c r="E62" i="22"/>
  <c r="Q62" i="22"/>
  <c r="AC62" i="22"/>
  <c r="C70" i="22"/>
  <c r="O70" i="22"/>
  <c r="AA70" i="22"/>
  <c r="AM70" i="22"/>
  <c r="M78" i="22"/>
  <c r="Y78" i="22"/>
  <c r="AK78" i="22"/>
  <c r="H6" i="22"/>
  <c r="T6" i="22"/>
  <c r="AF6" i="22"/>
  <c r="F14" i="22"/>
  <c r="R14" i="22"/>
  <c r="AD14" i="22"/>
  <c r="D22" i="22"/>
  <c r="P22" i="22"/>
  <c r="AB22" i="22"/>
  <c r="B30" i="22"/>
  <c r="N30" i="22"/>
  <c r="Z30" i="22"/>
  <c r="AL30" i="22"/>
  <c r="L38" i="22"/>
  <c r="X38" i="22"/>
  <c r="AJ38" i="22"/>
  <c r="J46" i="22"/>
  <c r="V46" i="22"/>
  <c r="AH46" i="22"/>
  <c r="H54" i="22"/>
  <c r="T54" i="22"/>
  <c r="AF54" i="22"/>
  <c r="F62" i="22"/>
  <c r="R62" i="22"/>
  <c r="AD62" i="22"/>
  <c r="D70" i="22"/>
  <c r="P70" i="22"/>
  <c r="AB70" i="22"/>
  <c r="B78" i="22"/>
  <c r="N78" i="22"/>
  <c r="Z78" i="22"/>
  <c r="AL78" i="22"/>
  <c r="P6" i="22"/>
  <c r="B14" i="22"/>
  <c r="Z14" i="22"/>
  <c r="L22" i="22"/>
  <c r="J30" i="22"/>
  <c r="T38" i="22"/>
  <c r="R22" i="21"/>
  <c r="I6" i="22"/>
  <c r="U6" i="22"/>
  <c r="AG6" i="22"/>
  <c r="G14" i="22"/>
  <c r="S14" i="22"/>
  <c r="AE14" i="22"/>
  <c r="E22" i="22"/>
  <c r="Q22" i="22"/>
  <c r="AC22" i="22"/>
  <c r="C30" i="22"/>
  <c r="O30" i="22"/>
  <c r="AA30" i="22"/>
  <c r="AM30" i="22"/>
  <c r="M38" i="22"/>
  <c r="Y38" i="22"/>
  <c r="AK38" i="22"/>
  <c r="K46" i="22"/>
  <c r="W46" i="22"/>
  <c r="AI46" i="22"/>
  <c r="I54" i="22"/>
  <c r="U54" i="22"/>
  <c r="AG54" i="22"/>
  <c r="G62" i="22"/>
  <c r="S62" i="22"/>
  <c r="AE62" i="22"/>
  <c r="E70" i="22"/>
  <c r="Q70" i="22"/>
  <c r="AC70" i="22"/>
  <c r="C78" i="22"/>
  <c r="O78" i="22"/>
  <c r="AA78" i="22"/>
  <c r="H14" i="21"/>
  <c r="B38" i="21"/>
  <c r="V14" i="21"/>
  <c r="L46" i="21"/>
  <c r="Z38" i="21"/>
  <c r="T14" i="21"/>
  <c r="AL38" i="21"/>
  <c r="AF14" i="21"/>
  <c r="J54" i="21"/>
  <c r="X6" i="21"/>
  <c r="AB30" i="21"/>
  <c r="J14" i="21"/>
  <c r="F22" i="21"/>
  <c r="V54" i="21"/>
  <c r="J6" i="21"/>
  <c r="D30" i="21"/>
  <c r="T62" i="21"/>
  <c r="F30" i="21"/>
  <c r="AD70" i="21"/>
  <c r="V6" i="21"/>
  <c r="P30" i="21"/>
  <c r="D78" i="21"/>
  <c r="AH14" i="21"/>
  <c r="N38" i="21"/>
  <c r="AF62" i="21"/>
  <c r="F70" i="21"/>
  <c r="L6" i="21"/>
  <c r="H22" i="21"/>
  <c r="AB38" i="21"/>
  <c r="R70" i="21"/>
  <c r="AH6" i="21"/>
  <c r="AD22" i="21"/>
  <c r="X46" i="21"/>
  <c r="P78" i="21"/>
  <c r="AJ6" i="21"/>
  <c r="AF22" i="21"/>
  <c r="AJ46" i="21"/>
  <c r="AB78" i="21"/>
  <c r="K6" i="21"/>
  <c r="W6" i="21"/>
  <c r="AI6" i="21"/>
  <c r="I14" i="21"/>
  <c r="U14" i="21"/>
  <c r="AG14" i="21"/>
  <c r="G22" i="21"/>
  <c r="S22" i="21"/>
  <c r="AE22" i="21"/>
  <c r="E30" i="21"/>
  <c r="Q30" i="21"/>
  <c r="AC30" i="21"/>
  <c r="C38" i="21"/>
  <c r="O38" i="21"/>
  <c r="AA38" i="21"/>
  <c r="AM38" i="21"/>
  <c r="M46" i="21"/>
  <c r="Y46" i="21"/>
  <c r="AK46" i="21"/>
  <c r="K54" i="21"/>
  <c r="W54" i="21"/>
  <c r="AI54" i="21"/>
  <c r="I62" i="21"/>
  <c r="U62" i="21"/>
  <c r="AG62" i="21"/>
  <c r="G70" i="21"/>
  <c r="S70" i="21"/>
  <c r="AE70" i="21"/>
  <c r="E78" i="21"/>
  <c r="Q78" i="21"/>
  <c r="AC78" i="21"/>
  <c r="R30" i="21"/>
  <c r="AL46" i="21"/>
  <c r="X54" i="21"/>
  <c r="AH62" i="21"/>
  <c r="H70" i="21"/>
  <c r="F78" i="21"/>
  <c r="Y6" i="21"/>
  <c r="W14" i="21"/>
  <c r="I22" i="21"/>
  <c r="AG22" i="21"/>
  <c r="S30" i="21"/>
  <c r="E38" i="21"/>
  <c r="Q38" i="21"/>
  <c r="AC38" i="21"/>
  <c r="C46" i="21"/>
  <c r="O46" i="21"/>
  <c r="AA46" i="21"/>
  <c r="AM46" i="21"/>
  <c r="M54" i="21"/>
  <c r="Y54" i="21"/>
  <c r="AK54" i="21"/>
  <c r="K62" i="21"/>
  <c r="W62" i="21"/>
  <c r="AI62" i="21"/>
  <c r="I70" i="21"/>
  <c r="U70" i="21"/>
  <c r="AG70" i="21"/>
  <c r="G78" i="21"/>
  <c r="S78" i="21"/>
  <c r="AE78" i="21"/>
  <c r="M6" i="21"/>
  <c r="K14" i="21"/>
  <c r="AI14" i="21"/>
  <c r="U22" i="21"/>
  <c r="AE30" i="21"/>
  <c r="B6" i="21"/>
  <c r="N6" i="21"/>
  <c r="Z6" i="21"/>
  <c r="AL6" i="21"/>
  <c r="L14" i="21"/>
  <c r="X14" i="21"/>
  <c r="AJ14" i="21"/>
  <c r="J22" i="21"/>
  <c r="V22" i="21"/>
  <c r="AH22" i="21"/>
  <c r="H30" i="21"/>
  <c r="T30" i="21"/>
  <c r="AF30" i="21"/>
  <c r="F38" i="21"/>
  <c r="R38" i="21"/>
  <c r="AD38" i="21"/>
  <c r="D46" i="21"/>
  <c r="P46" i="21"/>
  <c r="AB46" i="21"/>
  <c r="B54" i="21"/>
  <c r="N54" i="21"/>
  <c r="Z54" i="21"/>
  <c r="AL54" i="21"/>
  <c r="L62" i="21"/>
  <c r="X62" i="21"/>
  <c r="AJ62" i="21"/>
  <c r="J70" i="21"/>
  <c r="V70" i="21"/>
  <c r="AH70" i="21"/>
  <c r="H78" i="21"/>
  <c r="T78" i="21"/>
  <c r="AF78" i="21"/>
  <c r="AD30" i="21"/>
  <c r="J62" i="21"/>
  <c r="C6" i="21"/>
  <c r="O6" i="21"/>
  <c r="AA6" i="21"/>
  <c r="AM6" i="21"/>
  <c r="M14" i="21"/>
  <c r="Y14" i="21"/>
  <c r="AK14" i="21"/>
  <c r="K22" i="21"/>
  <c r="W22" i="21"/>
  <c r="AI22" i="21"/>
  <c r="I30" i="21"/>
  <c r="U30" i="21"/>
  <c r="AG30" i="21"/>
  <c r="G38" i="21"/>
  <c r="S38" i="21"/>
  <c r="AE38" i="21"/>
  <c r="E46" i="21"/>
  <c r="Q46" i="21"/>
  <c r="AC46" i="21"/>
  <c r="C54" i="21"/>
  <c r="O54" i="21"/>
  <c r="AA54" i="21"/>
  <c r="AM54" i="21"/>
  <c r="M62" i="21"/>
  <c r="Y62" i="21"/>
  <c r="AK62" i="21"/>
  <c r="K70" i="21"/>
  <c r="W70" i="21"/>
  <c r="AI70" i="21"/>
  <c r="I78" i="21"/>
  <c r="U78" i="21"/>
  <c r="AG78" i="21"/>
  <c r="D6" i="21"/>
  <c r="P6" i="21"/>
  <c r="AB6" i="21"/>
  <c r="B14" i="21"/>
  <c r="N14" i="21"/>
  <c r="Z14" i="21"/>
  <c r="AL14" i="21"/>
  <c r="L22" i="21"/>
  <c r="X22" i="21"/>
  <c r="AJ22" i="21"/>
  <c r="J30" i="21"/>
  <c r="V30" i="21"/>
  <c r="AH30" i="21"/>
  <c r="H38" i="21"/>
  <c r="T38" i="21"/>
  <c r="AF38" i="21"/>
  <c r="F46" i="21"/>
  <c r="R46" i="21"/>
  <c r="AD46" i="21"/>
  <c r="D54" i="21"/>
  <c r="P54" i="21"/>
  <c r="AB54" i="21"/>
  <c r="B62" i="21"/>
  <c r="N62" i="21"/>
  <c r="Z62" i="21"/>
  <c r="AL62" i="21"/>
  <c r="L70" i="21"/>
  <c r="X70" i="21"/>
  <c r="AJ70" i="21"/>
  <c r="J78" i="21"/>
  <c r="V78" i="21"/>
  <c r="AH78" i="21"/>
  <c r="E6" i="21"/>
  <c r="Q6" i="21"/>
  <c r="AC6" i="21"/>
  <c r="C14" i="21"/>
  <c r="O14" i="21"/>
  <c r="AA14" i="21"/>
  <c r="AM14" i="21"/>
  <c r="M22" i="21"/>
  <c r="Y22" i="21"/>
  <c r="AK22" i="21"/>
  <c r="K30" i="21"/>
  <c r="W30" i="21"/>
  <c r="AI30" i="21"/>
  <c r="I38" i="21"/>
  <c r="U38" i="21"/>
  <c r="AG38" i="21"/>
  <c r="G46" i="21"/>
  <c r="S46" i="21"/>
  <c r="AE46" i="21"/>
  <c r="E54" i="21"/>
  <c r="Q54" i="21"/>
  <c r="AC54" i="21"/>
  <c r="C62" i="21"/>
  <c r="O62" i="21"/>
  <c r="AA62" i="21"/>
  <c r="AM62" i="21"/>
  <c r="M70" i="21"/>
  <c r="Y70" i="21"/>
  <c r="AK70" i="21"/>
  <c r="K78" i="21"/>
  <c r="W78" i="21"/>
  <c r="AI78" i="21"/>
  <c r="N46" i="21"/>
  <c r="AF70" i="21"/>
  <c r="F6" i="21"/>
  <c r="R6" i="21"/>
  <c r="AD6" i="21"/>
  <c r="D14" i="21"/>
  <c r="P14" i="21"/>
  <c r="AB14" i="21"/>
  <c r="B22" i="21"/>
  <c r="N22" i="21"/>
  <c r="Z22" i="21"/>
  <c r="AL22" i="21"/>
  <c r="L30" i="21"/>
  <c r="X30" i="21"/>
  <c r="AJ30" i="21"/>
  <c r="J38" i="21"/>
  <c r="V38" i="21"/>
  <c r="AH38" i="21"/>
  <c r="H46" i="21"/>
  <c r="T46" i="21"/>
  <c r="AF46" i="21"/>
  <c r="F54" i="21"/>
  <c r="R54" i="21"/>
  <c r="AD54" i="21"/>
  <c r="D62" i="21"/>
  <c r="P62" i="21"/>
  <c r="AB62" i="21"/>
  <c r="B70" i="21"/>
  <c r="N70" i="21"/>
  <c r="Z70" i="21"/>
  <c r="AL70" i="21"/>
  <c r="L78" i="21"/>
  <c r="X78" i="21"/>
  <c r="AJ78" i="21"/>
  <c r="D38" i="21"/>
  <c r="Z46" i="21"/>
  <c r="AJ54" i="21"/>
  <c r="AD78" i="21"/>
  <c r="G6" i="21"/>
  <c r="S6" i="21"/>
  <c r="AE6" i="21"/>
  <c r="E14" i="21"/>
  <c r="Q14" i="21"/>
  <c r="AC14" i="21"/>
  <c r="C22" i="21"/>
  <c r="O22" i="21"/>
  <c r="AA22" i="21"/>
  <c r="AM22" i="21"/>
  <c r="M30" i="21"/>
  <c r="Y30" i="21"/>
  <c r="AK30" i="21"/>
  <c r="K38" i="21"/>
  <c r="W38" i="21"/>
  <c r="AI38" i="21"/>
  <c r="I46" i="21"/>
  <c r="U46" i="21"/>
  <c r="AG46" i="21"/>
  <c r="G54" i="21"/>
  <c r="S54" i="21"/>
  <c r="AE54" i="21"/>
  <c r="E62" i="21"/>
  <c r="Q62" i="21"/>
  <c r="AC62" i="21"/>
  <c r="C70" i="21"/>
  <c r="O70" i="21"/>
  <c r="AA70" i="21"/>
  <c r="AM70" i="21"/>
  <c r="M78" i="21"/>
  <c r="Y78" i="21"/>
  <c r="AK78" i="21"/>
  <c r="B46" i="21"/>
  <c r="T70" i="21"/>
  <c r="H6" i="21"/>
  <c r="T6" i="21"/>
  <c r="AF6" i="21"/>
  <c r="F14" i="21"/>
  <c r="R14" i="21"/>
  <c r="AD14" i="21"/>
  <c r="D22" i="21"/>
  <c r="P22" i="21"/>
  <c r="AB22" i="21"/>
  <c r="B30" i="21"/>
  <c r="N30" i="21"/>
  <c r="Z30" i="21"/>
  <c r="AL30" i="21"/>
  <c r="L38" i="21"/>
  <c r="X38" i="21"/>
  <c r="AJ38" i="21"/>
  <c r="J46" i="21"/>
  <c r="V46" i="21"/>
  <c r="AH46" i="21"/>
  <c r="H54" i="21"/>
  <c r="T54" i="21"/>
  <c r="AF54" i="21"/>
  <c r="F62" i="21"/>
  <c r="R62" i="21"/>
  <c r="AD62" i="21"/>
  <c r="D70" i="21"/>
  <c r="P70" i="21"/>
  <c r="AB70" i="21"/>
  <c r="B78" i="21"/>
  <c r="N78" i="21"/>
  <c r="Z78" i="21"/>
  <c r="AL78" i="21"/>
  <c r="P38" i="21"/>
  <c r="L54" i="21"/>
  <c r="V62" i="21"/>
  <c r="R78" i="21"/>
  <c r="AK6" i="21"/>
  <c r="G30" i="21"/>
  <c r="I6" i="21"/>
  <c r="U6" i="21"/>
  <c r="AG6" i="21"/>
  <c r="G14" i="21"/>
  <c r="S14" i="21"/>
  <c r="AE14" i="21"/>
  <c r="E22" i="21"/>
  <c r="Q22" i="21"/>
  <c r="AC22" i="21"/>
  <c r="C30" i="21"/>
  <c r="O30" i="21"/>
  <c r="AA30" i="21"/>
  <c r="AM30" i="21"/>
  <c r="M38" i="21"/>
  <c r="Y38" i="21"/>
  <c r="AK38" i="21"/>
  <c r="K46" i="21"/>
  <c r="W46" i="21"/>
  <c r="AI46" i="21"/>
  <c r="I54" i="21"/>
  <c r="U54" i="21"/>
  <c r="AG54" i="21"/>
  <c r="G62" i="21"/>
  <c r="S62" i="21"/>
  <c r="AE62" i="21"/>
  <c r="E70" i="21"/>
  <c r="Q70" i="21"/>
  <c r="AC70" i="21"/>
  <c r="C78" i="21"/>
  <c r="O78" i="21"/>
  <c r="AA78" i="21"/>
  <c r="AD22" i="20"/>
  <c r="V54" i="20"/>
  <c r="R22" i="20"/>
  <c r="D30" i="20"/>
  <c r="P30" i="20"/>
  <c r="J54" i="20"/>
  <c r="AH54" i="20"/>
  <c r="H62" i="20"/>
  <c r="AB30" i="20"/>
  <c r="T62" i="20"/>
  <c r="J6" i="20"/>
  <c r="B38" i="20"/>
  <c r="AF62" i="20"/>
  <c r="V6" i="20"/>
  <c r="N38" i="20"/>
  <c r="F70" i="20"/>
  <c r="AH6" i="20"/>
  <c r="Z38" i="20"/>
  <c r="R70" i="20"/>
  <c r="H14" i="20"/>
  <c r="AL38" i="20"/>
  <c r="AD70" i="20"/>
  <c r="T14" i="20"/>
  <c r="L46" i="20"/>
  <c r="D78" i="20"/>
  <c r="AF14" i="20"/>
  <c r="X46" i="20"/>
  <c r="P78" i="20"/>
  <c r="F22" i="20"/>
  <c r="AJ46" i="20"/>
  <c r="AB78" i="20"/>
  <c r="AI6" i="20"/>
  <c r="G22" i="20"/>
  <c r="AE22" i="20"/>
  <c r="E30" i="20"/>
  <c r="Q30" i="20"/>
  <c r="AC30" i="20"/>
  <c r="C38" i="20"/>
  <c r="O38" i="20"/>
  <c r="AA38" i="20"/>
  <c r="AM38" i="20"/>
  <c r="M46" i="20"/>
  <c r="Y46" i="20"/>
  <c r="AK46" i="20"/>
  <c r="K54" i="20"/>
  <c r="W54" i="20"/>
  <c r="AI54" i="20"/>
  <c r="I62" i="20"/>
  <c r="U62" i="20"/>
  <c r="AG62" i="20"/>
  <c r="G70" i="20"/>
  <c r="S70" i="20"/>
  <c r="AE70" i="20"/>
  <c r="E78" i="20"/>
  <c r="Q78" i="20"/>
  <c r="AC78" i="20"/>
  <c r="L6" i="20"/>
  <c r="X6" i="20"/>
  <c r="AJ6" i="20"/>
  <c r="J14" i="20"/>
  <c r="V14" i="20"/>
  <c r="AH14" i="20"/>
  <c r="H22" i="20"/>
  <c r="T22" i="20"/>
  <c r="AF22" i="20"/>
  <c r="F30" i="20"/>
  <c r="R30" i="20"/>
  <c r="AD30" i="20"/>
  <c r="D38" i="20"/>
  <c r="P38" i="20"/>
  <c r="AB38" i="20"/>
  <c r="B46" i="20"/>
  <c r="N46" i="20"/>
  <c r="Z46" i="20"/>
  <c r="AL46" i="20"/>
  <c r="L54" i="20"/>
  <c r="X54" i="20"/>
  <c r="AJ54" i="20"/>
  <c r="J62" i="20"/>
  <c r="V62" i="20"/>
  <c r="AH62" i="20"/>
  <c r="H70" i="20"/>
  <c r="T70" i="20"/>
  <c r="AF70" i="20"/>
  <c r="F78" i="20"/>
  <c r="R78" i="20"/>
  <c r="AD78" i="20"/>
  <c r="W6" i="20"/>
  <c r="U14" i="20"/>
  <c r="S22" i="20"/>
  <c r="Y6" i="20"/>
  <c r="K14" i="20"/>
  <c r="W14" i="20"/>
  <c r="AI14" i="20"/>
  <c r="I22" i="20"/>
  <c r="U22" i="20"/>
  <c r="AG22" i="20"/>
  <c r="G30" i="20"/>
  <c r="S30" i="20"/>
  <c r="AE30" i="20"/>
  <c r="E38" i="20"/>
  <c r="Q38" i="20"/>
  <c r="AC38" i="20"/>
  <c r="C46" i="20"/>
  <c r="O46" i="20"/>
  <c r="AA46" i="20"/>
  <c r="AM46" i="20"/>
  <c r="M54" i="20"/>
  <c r="Y54" i="20"/>
  <c r="AK54" i="20"/>
  <c r="K62" i="20"/>
  <c r="W62" i="20"/>
  <c r="AI62" i="20"/>
  <c r="I70" i="20"/>
  <c r="U70" i="20"/>
  <c r="AG70" i="20"/>
  <c r="G78" i="20"/>
  <c r="S78" i="20"/>
  <c r="AE78" i="20"/>
  <c r="K6" i="20"/>
  <c r="I14" i="20"/>
  <c r="AG14" i="20"/>
  <c r="M6" i="20"/>
  <c r="N6" i="20"/>
  <c r="AL6" i="20"/>
  <c r="X14" i="20"/>
  <c r="J22" i="20"/>
  <c r="H30" i="20"/>
  <c r="AF30" i="20"/>
  <c r="R38" i="20"/>
  <c r="D46" i="20"/>
  <c r="AB46" i="20"/>
  <c r="N54" i="20"/>
  <c r="Z54" i="20"/>
  <c r="L62" i="20"/>
  <c r="X62" i="20"/>
  <c r="AJ62" i="20"/>
  <c r="J70" i="20"/>
  <c r="V70" i="20"/>
  <c r="AH70" i="20"/>
  <c r="H78" i="20"/>
  <c r="T78" i="20"/>
  <c r="AF78" i="20"/>
  <c r="AK6" i="20"/>
  <c r="B6" i="20"/>
  <c r="Z6" i="20"/>
  <c r="L14" i="20"/>
  <c r="AJ14" i="20"/>
  <c r="V22" i="20"/>
  <c r="AH22" i="20"/>
  <c r="T30" i="20"/>
  <c r="F38" i="20"/>
  <c r="AD38" i="20"/>
  <c r="P46" i="20"/>
  <c r="B54" i="20"/>
  <c r="AL54" i="20"/>
  <c r="C6" i="20"/>
  <c r="O6" i="20"/>
  <c r="AA6" i="20"/>
  <c r="AM6" i="20"/>
  <c r="M14" i="20"/>
  <c r="Y14" i="20"/>
  <c r="AK14" i="20"/>
  <c r="K22" i="20"/>
  <c r="W22" i="20"/>
  <c r="AI22" i="20"/>
  <c r="I30" i="20"/>
  <c r="U30" i="20"/>
  <c r="AG30" i="20"/>
  <c r="G38" i="20"/>
  <c r="S38" i="20"/>
  <c r="AE38" i="20"/>
  <c r="E46" i="20"/>
  <c r="Q46" i="20"/>
  <c r="AC46" i="20"/>
  <c r="C54" i="20"/>
  <c r="O54" i="20"/>
  <c r="AA54" i="20"/>
  <c r="AM54" i="20"/>
  <c r="M62" i="20"/>
  <c r="Y62" i="20"/>
  <c r="AK62" i="20"/>
  <c r="K70" i="20"/>
  <c r="W70" i="20"/>
  <c r="AI70" i="20"/>
  <c r="I78" i="20"/>
  <c r="U78" i="20"/>
  <c r="AG78" i="20"/>
  <c r="D6" i="20"/>
  <c r="P6" i="20"/>
  <c r="AB6" i="20"/>
  <c r="B14" i="20"/>
  <c r="N14" i="20"/>
  <c r="Z14" i="20"/>
  <c r="AL14" i="20"/>
  <c r="L22" i="20"/>
  <c r="X22" i="20"/>
  <c r="AJ22" i="20"/>
  <c r="J30" i="20"/>
  <c r="V30" i="20"/>
  <c r="AH30" i="20"/>
  <c r="H38" i="20"/>
  <c r="T38" i="20"/>
  <c r="AF38" i="20"/>
  <c r="F46" i="20"/>
  <c r="R46" i="20"/>
  <c r="AD46" i="20"/>
  <c r="D54" i="20"/>
  <c r="P54" i="20"/>
  <c r="AB54" i="20"/>
  <c r="B62" i="20"/>
  <c r="N62" i="20"/>
  <c r="Z62" i="20"/>
  <c r="AL62" i="20"/>
  <c r="L70" i="20"/>
  <c r="X70" i="20"/>
  <c r="AJ70" i="20"/>
  <c r="J78" i="20"/>
  <c r="V78" i="20"/>
  <c r="AH78" i="20"/>
  <c r="E6" i="20"/>
  <c r="Q6" i="20"/>
  <c r="AC6" i="20"/>
  <c r="C14" i="20"/>
  <c r="O14" i="20"/>
  <c r="AA14" i="20"/>
  <c r="AM14" i="20"/>
  <c r="M22" i="20"/>
  <c r="Y22" i="20"/>
  <c r="AK22" i="20"/>
  <c r="K30" i="20"/>
  <c r="W30" i="20"/>
  <c r="AI30" i="20"/>
  <c r="I38" i="20"/>
  <c r="U38" i="20"/>
  <c r="AG38" i="20"/>
  <c r="G46" i="20"/>
  <c r="S46" i="20"/>
  <c r="AE46" i="20"/>
  <c r="E54" i="20"/>
  <c r="Q54" i="20"/>
  <c r="AC54" i="20"/>
  <c r="C62" i="20"/>
  <c r="O62" i="20"/>
  <c r="AA62" i="20"/>
  <c r="AM62" i="20"/>
  <c r="M70" i="20"/>
  <c r="Y70" i="20"/>
  <c r="AK70" i="20"/>
  <c r="K78" i="20"/>
  <c r="W78" i="20"/>
  <c r="AI78" i="20"/>
  <c r="F6" i="20"/>
  <c r="R6" i="20"/>
  <c r="AD6" i="20"/>
  <c r="D14" i="20"/>
  <c r="P14" i="20"/>
  <c r="AB14" i="20"/>
  <c r="B22" i="20"/>
  <c r="N22" i="20"/>
  <c r="Z22" i="20"/>
  <c r="AL22" i="20"/>
  <c r="L30" i="20"/>
  <c r="X30" i="20"/>
  <c r="AJ30" i="20"/>
  <c r="J38" i="20"/>
  <c r="V38" i="20"/>
  <c r="AH38" i="20"/>
  <c r="H46" i="20"/>
  <c r="T46" i="20"/>
  <c r="AF46" i="20"/>
  <c r="F54" i="20"/>
  <c r="R54" i="20"/>
  <c r="AD54" i="20"/>
  <c r="D62" i="20"/>
  <c r="P62" i="20"/>
  <c r="AB62" i="20"/>
  <c r="B70" i="20"/>
  <c r="N70" i="20"/>
  <c r="Z70" i="20"/>
  <c r="AL70" i="20"/>
  <c r="L78" i="20"/>
  <c r="X78" i="20"/>
  <c r="AJ78" i="20"/>
  <c r="G6" i="20"/>
  <c r="S6" i="20"/>
  <c r="AE6" i="20"/>
  <c r="E14" i="20"/>
  <c r="Q14" i="20"/>
  <c r="AC14" i="20"/>
  <c r="C22" i="20"/>
  <c r="O22" i="20"/>
  <c r="AA22" i="20"/>
  <c r="AM22" i="20"/>
  <c r="M30" i="20"/>
  <c r="Y30" i="20"/>
  <c r="AK30" i="20"/>
  <c r="K38" i="20"/>
  <c r="W38" i="20"/>
  <c r="AI38" i="20"/>
  <c r="I46" i="20"/>
  <c r="U46" i="20"/>
  <c r="AG46" i="20"/>
  <c r="G54" i="20"/>
  <c r="S54" i="20"/>
  <c r="AE54" i="20"/>
  <c r="E62" i="20"/>
  <c r="Q62" i="20"/>
  <c r="AC62" i="20"/>
  <c r="C70" i="20"/>
  <c r="O70" i="20"/>
  <c r="AA70" i="20"/>
  <c r="AM70" i="20"/>
  <c r="M78" i="20"/>
  <c r="Y78" i="20"/>
  <c r="AK78" i="20"/>
  <c r="H6" i="20"/>
  <c r="T6" i="20"/>
  <c r="AF6" i="20"/>
  <c r="F14" i="20"/>
  <c r="R14" i="20"/>
  <c r="AD14" i="20"/>
  <c r="D22" i="20"/>
  <c r="P22" i="20"/>
  <c r="AB22" i="20"/>
  <c r="B30" i="20"/>
  <c r="N30" i="20"/>
  <c r="Z30" i="20"/>
  <c r="AL30" i="20"/>
  <c r="L38" i="20"/>
  <c r="X38" i="20"/>
  <c r="AJ38" i="20"/>
  <c r="J46" i="20"/>
  <c r="V46" i="20"/>
  <c r="AH46" i="20"/>
  <c r="H54" i="20"/>
  <c r="T54" i="20"/>
  <c r="AF54" i="20"/>
  <c r="F62" i="20"/>
  <c r="R62" i="20"/>
  <c r="AD62" i="20"/>
  <c r="D70" i="20"/>
  <c r="P70" i="20"/>
  <c r="AB70" i="20"/>
  <c r="B78" i="20"/>
  <c r="N78" i="20"/>
  <c r="Z78" i="20"/>
  <c r="AL78" i="20"/>
  <c r="I6" i="20"/>
  <c r="U6" i="20"/>
  <c r="AG6" i="20"/>
  <c r="G14" i="20"/>
  <c r="S14" i="20"/>
  <c r="AE14" i="20"/>
  <c r="E22" i="20"/>
  <c r="Q22" i="20"/>
  <c r="AC22" i="20"/>
  <c r="C30" i="20"/>
  <c r="O30" i="20"/>
  <c r="AA30" i="20"/>
  <c r="AM30" i="20"/>
  <c r="M38" i="20"/>
  <c r="Y38" i="20"/>
  <c r="AK38" i="20"/>
  <c r="K46" i="20"/>
  <c r="W46" i="20"/>
  <c r="AI46" i="20"/>
  <c r="I54" i="20"/>
  <c r="U54" i="20"/>
  <c r="AG54" i="20"/>
  <c r="G62" i="20"/>
  <c r="S62" i="20"/>
  <c r="AE62" i="20"/>
  <c r="E70" i="20"/>
  <c r="Q70" i="20"/>
  <c r="AC70" i="20"/>
  <c r="C78" i="20"/>
  <c r="O78" i="20"/>
  <c r="AA78" i="20"/>
  <c r="AB38" i="19"/>
  <c r="H70" i="19"/>
  <c r="T22" i="19"/>
  <c r="AD22" i="19"/>
  <c r="R70" i="19"/>
  <c r="AF22" i="19"/>
  <c r="L6" i="19"/>
  <c r="N6" i="19"/>
  <c r="P38" i="19"/>
  <c r="T70" i="19"/>
  <c r="N38" i="19"/>
  <c r="Q6" i="19"/>
  <c r="Z38" i="19"/>
  <c r="J54" i="19"/>
  <c r="H14" i="19"/>
  <c r="V54" i="19"/>
  <c r="U6" i="19"/>
  <c r="I14" i="19"/>
  <c r="X54" i="19"/>
  <c r="AJ6" i="19"/>
  <c r="C14" i="19"/>
  <c r="L54" i="19"/>
  <c r="R22" i="19"/>
  <c r="F70" i="19"/>
  <c r="Z38" i="18"/>
  <c r="V6" i="19"/>
  <c r="J14" i="19"/>
  <c r="D30" i="19"/>
  <c r="AL38" i="19"/>
  <c r="AH54" i="19"/>
  <c r="AD70" i="19"/>
  <c r="H14" i="18"/>
  <c r="R70" i="18"/>
  <c r="W6" i="19"/>
  <c r="T14" i="19"/>
  <c r="F30" i="19"/>
  <c r="B46" i="19"/>
  <c r="AJ54" i="19"/>
  <c r="AF70" i="19"/>
  <c r="X6" i="19"/>
  <c r="U14" i="19"/>
  <c r="P30" i="19"/>
  <c r="L46" i="19"/>
  <c r="H62" i="19"/>
  <c r="D78" i="19"/>
  <c r="B6" i="19"/>
  <c r="Z6" i="19"/>
  <c r="V14" i="19"/>
  <c r="R30" i="19"/>
  <c r="N46" i="19"/>
  <c r="J62" i="19"/>
  <c r="F78" i="19"/>
  <c r="R22" i="18"/>
  <c r="E6" i="19"/>
  <c r="AC6" i="19"/>
  <c r="AF14" i="19"/>
  <c r="AB30" i="19"/>
  <c r="X46" i="19"/>
  <c r="T62" i="19"/>
  <c r="P78" i="19"/>
  <c r="I6" i="19"/>
  <c r="AG6" i="19"/>
  <c r="AH14" i="19"/>
  <c r="AD30" i="19"/>
  <c r="Z46" i="19"/>
  <c r="V62" i="19"/>
  <c r="R78" i="19"/>
  <c r="J6" i="19"/>
  <c r="AH6" i="19"/>
  <c r="F22" i="19"/>
  <c r="B38" i="19"/>
  <c r="AJ46" i="19"/>
  <c r="AF62" i="19"/>
  <c r="AB78" i="19"/>
  <c r="K6" i="19"/>
  <c r="AI6" i="19"/>
  <c r="H22" i="19"/>
  <c r="D38" i="19"/>
  <c r="AL46" i="19"/>
  <c r="AH62" i="19"/>
  <c r="AD78" i="19"/>
  <c r="AG14" i="19"/>
  <c r="G22" i="19"/>
  <c r="S22" i="19"/>
  <c r="AE22" i="19"/>
  <c r="E30" i="19"/>
  <c r="Q30" i="19"/>
  <c r="AC30" i="19"/>
  <c r="C38" i="19"/>
  <c r="O38" i="19"/>
  <c r="AA38" i="19"/>
  <c r="AM38" i="19"/>
  <c r="M46" i="19"/>
  <c r="Y46" i="19"/>
  <c r="AK46" i="19"/>
  <c r="K54" i="19"/>
  <c r="W54" i="19"/>
  <c r="AI54" i="19"/>
  <c r="I62" i="19"/>
  <c r="U62" i="19"/>
  <c r="AG62" i="19"/>
  <c r="G70" i="19"/>
  <c r="S70" i="19"/>
  <c r="AE70" i="19"/>
  <c r="E78" i="19"/>
  <c r="Q78" i="19"/>
  <c r="AC78" i="19"/>
  <c r="M6" i="19"/>
  <c r="Y6" i="19"/>
  <c r="AK6" i="19"/>
  <c r="K14" i="19"/>
  <c r="W14" i="19"/>
  <c r="AI14" i="19"/>
  <c r="I22" i="19"/>
  <c r="U22" i="19"/>
  <c r="AG22" i="19"/>
  <c r="G30" i="19"/>
  <c r="S30" i="19"/>
  <c r="AE30" i="19"/>
  <c r="E38" i="19"/>
  <c r="Q38" i="19"/>
  <c r="AC38" i="19"/>
  <c r="C46" i="19"/>
  <c r="O46" i="19"/>
  <c r="AA46" i="19"/>
  <c r="AM46" i="19"/>
  <c r="M54" i="19"/>
  <c r="Y54" i="19"/>
  <c r="AK54" i="19"/>
  <c r="K62" i="19"/>
  <c r="W62" i="19"/>
  <c r="AI62" i="19"/>
  <c r="I70" i="19"/>
  <c r="U70" i="19"/>
  <c r="AG70" i="19"/>
  <c r="G78" i="19"/>
  <c r="S78" i="19"/>
  <c r="AE78" i="19"/>
  <c r="AL6" i="19"/>
  <c r="L14" i="19"/>
  <c r="X14" i="19"/>
  <c r="AJ14" i="19"/>
  <c r="J22" i="19"/>
  <c r="V22" i="19"/>
  <c r="AH22" i="19"/>
  <c r="H30" i="19"/>
  <c r="T30" i="19"/>
  <c r="AF30" i="19"/>
  <c r="F38" i="19"/>
  <c r="R38" i="19"/>
  <c r="AD38" i="19"/>
  <c r="D46" i="19"/>
  <c r="P46" i="19"/>
  <c r="AB46" i="19"/>
  <c r="B54" i="19"/>
  <c r="N54" i="19"/>
  <c r="Z54" i="19"/>
  <c r="AL54" i="19"/>
  <c r="L62" i="19"/>
  <c r="X62" i="19"/>
  <c r="AJ62" i="19"/>
  <c r="J70" i="19"/>
  <c r="V70" i="19"/>
  <c r="AH70" i="19"/>
  <c r="H78" i="19"/>
  <c r="T78" i="19"/>
  <c r="AF78" i="19"/>
  <c r="C6" i="19"/>
  <c r="O6" i="19"/>
  <c r="AA6" i="19"/>
  <c r="AM6" i="19"/>
  <c r="M14" i="19"/>
  <c r="Y14" i="19"/>
  <c r="AK14" i="19"/>
  <c r="K22" i="19"/>
  <c r="W22" i="19"/>
  <c r="AI22" i="19"/>
  <c r="I30" i="19"/>
  <c r="U30" i="19"/>
  <c r="AG30" i="19"/>
  <c r="G38" i="19"/>
  <c r="S38" i="19"/>
  <c r="AE38" i="19"/>
  <c r="E46" i="19"/>
  <c r="Q46" i="19"/>
  <c r="AC46" i="19"/>
  <c r="C54" i="19"/>
  <c r="O54" i="19"/>
  <c r="AA54" i="19"/>
  <c r="AM54" i="19"/>
  <c r="M62" i="19"/>
  <c r="Y62" i="19"/>
  <c r="AK62" i="19"/>
  <c r="K70" i="19"/>
  <c r="W70" i="19"/>
  <c r="AI70" i="19"/>
  <c r="I78" i="19"/>
  <c r="U78" i="19"/>
  <c r="AG78" i="19"/>
  <c r="D6" i="19"/>
  <c r="P6" i="19"/>
  <c r="AB6" i="19"/>
  <c r="B14" i="19"/>
  <c r="N14" i="19"/>
  <c r="Z14" i="19"/>
  <c r="AL14" i="19"/>
  <c r="L22" i="19"/>
  <c r="X22" i="19"/>
  <c r="AJ22" i="19"/>
  <c r="J30" i="19"/>
  <c r="V30" i="19"/>
  <c r="AH30" i="19"/>
  <c r="H38" i="19"/>
  <c r="T38" i="19"/>
  <c r="AF38" i="19"/>
  <c r="F46" i="19"/>
  <c r="R46" i="19"/>
  <c r="AD46" i="19"/>
  <c r="D54" i="19"/>
  <c r="P54" i="19"/>
  <c r="AB54" i="19"/>
  <c r="B62" i="19"/>
  <c r="N62" i="19"/>
  <c r="Z62" i="19"/>
  <c r="AL62" i="19"/>
  <c r="L70" i="19"/>
  <c r="X70" i="19"/>
  <c r="AJ70" i="19"/>
  <c r="J78" i="19"/>
  <c r="V78" i="19"/>
  <c r="AH78" i="19"/>
  <c r="AM14" i="19"/>
  <c r="Y22" i="19"/>
  <c r="I38" i="19"/>
  <c r="M70" i="19"/>
  <c r="AA14" i="19"/>
  <c r="M22" i="19"/>
  <c r="AK22" i="19"/>
  <c r="W30" i="19"/>
  <c r="AI30" i="19"/>
  <c r="U38" i="19"/>
  <c r="AG38" i="19"/>
  <c r="G46" i="19"/>
  <c r="S46" i="19"/>
  <c r="AE46" i="19"/>
  <c r="E54" i="19"/>
  <c r="Q54" i="19"/>
  <c r="AC54" i="19"/>
  <c r="C62" i="19"/>
  <c r="O62" i="19"/>
  <c r="AA62" i="19"/>
  <c r="AM62" i="19"/>
  <c r="Y70" i="19"/>
  <c r="AK70" i="19"/>
  <c r="K78" i="19"/>
  <c r="W78" i="19"/>
  <c r="AI78" i="19"/>
  <c r="F6" i="19"/>
  <c r="R6" i="19"/>
  <c r="AD6" i="19"/>
  <c r="D14" i="19"/>
  <c r="P14" i="19"/>
  <c r="AB14" i="19"/>
  <c r="B22" i="19"/>
  <c r="N22" i="19"/>
  <c r="Z22" i="19"/>
  <c r="AL22" i="19"/>
  <c r="L30" i="19"/>
  <c r="X30" i="19"/>
  <c r="AJ30" i="19"/>
  <c r="J38" i="19"/>
  <c r="V38" i="19"/>
  <c r="AH38" i="19"/>
  <c r="H46" i="19"/>
  <c r="T46" i="19"/>
  <c r="AF46" i="19"/>
  <c r="F54" i="19"/>
  <c r="R54" i="19"/>
  <c r="AD54" i="19"/>
  <c r="D62" i="19"/>
  <c r="P62" i="19"/>
  <c r="AB62" i="19"/>
  <c r="B70" i="19"/>
  <c r="N70" i="19"/>
  <c r="Z70" i="19"/>
  <c r="AL70" i="19"/>
  <c r="L78" i="19"/>
  <c r="X78" i="19"/>
  <c r="AJ78" i="19"/>
  <c r="O14" i="19"/>
  <c r="K30" i="19"/>
  <c r="AM22" i="19"/>
  <c r="G6" i="19"/>
  <c r="S6" i="19"/>
  <c r="AE6" i="19"/>
  <c r="E14" i="19"/>
  <c r="Q14" i="19"/>
  <c r="AC14" i="19"/>
  <c r="C22" i="19"/>
  <c r="O22" i="19"/>
  <c r="AA22" i="19"/>
  <c r="M30" i="19"/>
  <c r="Y30" i="19"/>
  <c r="AK30" i="19"/>
  <c r="K38" i="19"/>
  <c r="W38" i="19"/>
  <c r="AI38" i="19"/>
  <c r="I46" i="19"/>
  <c r="U46" i="19"/>
  <c r="AG46" i="19"/>
  <c r="G54" i="19"/>
  <c r="S54" i="19"/>
  <c r="AE54" i="19"/>
  <c r="E62" i="19"/>
  <c r="Q62" i="19"/>
  <c r="AC62" i="19"/>
  <c r="C70" i="19"/>
  <c r="O70" i="19"/>
  <c r="AA70" i="19"/>
  <c r="AM70" i="19"/>
  <c r="M78" i="19"/>
  <c r="Y78" i="19"/>
  <c r="AK78" i="19"/>
  <c r="K6" i="18"/>
  <c r="H6" i="19"/>
  <c r="T6" i="19"/>
  <c r="AF6" i="19"/>
  <c r="F14" i="19"/>
  <c r="R14" i="19"/>
  <c r="AD14" i="19"/>
  <c r="D22" i="19"/>
  <c r="P22" i="19"/>
  <c r="AB22" i="19"/>
  <c r="B30" i="19"/>
  <c r="N30" i="19"/>
  <c r="Z30" i="19"/>
  <c r="AL30" i="19"/>
  <c r="L38" i="19"/>
  <c r="X38" i="19"/>
  <c r="AJ38" i="19"/>
  <c r="J46" i="19"/>
  <c r="V46" i="19"/>
  <c r="AH46" i="19"/>
  <c r="H54" i="19"/>
  <c r="T54" i="19"/>
  <c r="AF54" i="19"/>
  <c r="F62" i="19"/>
  <c r="R62" i="19"/>
  <c r="AD62" i="19"/>
  <c r="D70" i="19"/>
  <c r="P70" i="19"/>
  <c r="AB70" i="19"/>
  <c r="B78" i="19"/>
  <c r="N78" i="19"/>
  <c r="Z78" i="19"/>
  <c r="AL78" i="19"/>
  <c r="G14" i="19"/>
  <c r="S14" i="19"/>
  <c r="AE14" i="19"/>
  <c r="E22" i="19"/>
  <c r="Q22" i="19"/>
  <c r="AC22" i="19"/>
  <c r="C30" i="19"/>
  <c r="O30" i="19"/>
  <c r="AA30" i="19"/>
  <c r="AM30" i="19"/>
  <c r="M38" i="19"/>
  <c r="Y38" i="19"/>
  <c r="AK38" i="19"/>
  <c r="K46" i="19"/>
  <c r="W46" i="19"/>
  <c r="AI46" i="19"/>
  <c r="I54" i="19"/>
  <c r="U54" i="19"/>
  <c r="AG54" i="19"/>
  <c r="G62" i="19"/>
  <c r="S62" i="19"/>
  <c r="AE62" i="19"/>
  <c r="E70" i="19"/>
  <c r="Q70" i="19"/>
  <c r="AC70" i="19"/>
  <c r="C78" i="19"/>
  <c r="O78" i="19"/>
  <c r="AA78" i="19"/>
  <c r="U14" i="18"/>
  <c r="D30" i="18"/>
  <c r="V6" i="18"/>
  <c r="V54" i="18"/>
  <c r="AH54" i="18"/>
  <c r="V14" i="18"/>
  <c r="E30" i="18"/>
  <c r="AG14" i="18"/>
  <c r="P30" i="18"/>
  <c r="X6" i="18"/>
  <c r="AH14" i="18"/>
  <c r="Q30" i="18"/>
  <c r="H62" i="18"/>
  <c r="AH6" i="18"/>
  <c r="F22" i="18"/>
  <c r="AB30" i="18"/>
  <c r="T62" i="18"/>
  <c r="AF62" i="18"/>
  <c r="L6" i="18"/>
  <c r="J54" i="18"/>
  <c r="AF14" i="18"/>
  <c r="W6" i="18"/>
  <c r="AI6" i="18"/>
  <c r="G22" i="18"/>
  <c r="B38" i="18"/>
  <c r="AJ6" i="18"/>
  <c r="H22" i="18"/>
  <c r="N38" i="18"/>
  <c r="F70" i="18"/>
  <c r="I14" i="18"/>
  <c r="S22" i="18"/>
  <c r="AL38" i="18"/>
  <c r="AD70" i="18"/>
  <c r="J14" i="18"/>
  <c r="T22" i="18"/>
  <c r="L46" i="18"/>
  <c r="D78" i="18"/>
  <c r="J6" i="18"/>
  <c r="T14" i="18"/>
  <c r="AD22" i="18"/>
  <c r="X46" i="18"/>
  <c r="P78" i="18"/>
  <c r="AE22" i="18"/>
  <c r="AJ46" i="18"/>
  <c r="AB78" i="18"/>
  <c r="AC30" i="18"/>
  <c r="C38" i="18"/>
  <c r="O38" i="18"/>
  <c r="AA38" i="18"/>
  <c r="AM38" i="18"/>
  <c r="M46" i="18"/>
  <c r="Y46" i="18"/>
  <c r="AK46" i="18"/>
  <c r="K54" i="18"/>
  <c r="W54" i="18"/>
  <c r="AI54" i="18"/>
  <c r="I62" i="18"/>
  <c r="U62" i="18"/>
  <c r="AG62" i="18"/>
  <c r="G70" i="18"/>
  <c r="S70" i="18"/>
  <c r="AE70" i="18"/>
  <c r="E78" i="18"/>
  <c r="Q78" i="18"/>
  <c r="AC78" i="18"/>
  <c r="R30" i="18"/>
  <c r="D38" i="18"/>
  <c r="N46" i="18"/>
  <c r="Z46" i="18"/>
  <c r="AL46" i="18"/>
  <c r="L54" i="18"/>
  <c r="X54" i="18"/>
  <c r="AJ54" i="18"/>
  <c r="J62" i="18"/>
  <c r="V62" i="18"/>
  <c r="AH62" i="18"/>
  <c r="H70" i="18"/>
  <c r="T70" i="18"/>
  <c r="AF70" i="18"/>
  <c r="F78" i="18"/>
  <c r="R78" i="18"/>
  <c r="AD78" i="18"/>
  <c r="M6" i="18"/>
  <c r="Y6" i="18"/>
  <c r="AK6" i="18"/>
  <c r="K14" i="18"/>
  <c r="W14" i="18"/>
  <c r="AI14" i="18"/>
  <c r="I22" i="18"/>
  <c r="U22" i="18"/>
  <c r="AG22" i="18"/>
  <c r="G30" i="18"/>
  <c r="S30" i="18"/>
  <c r="AE30" i="18"/>
  <c r="E38" i="18"/>
  <c r="Q38" i="18"/>
  <c r="AC38" i="18"/>
  <c r="C46" i="18"/>
  <c r="O46" i="18"/>
  <c r="AA46" i="18"/>
  <c r="AM46" i="18"/>
  <c r="M54" i="18"/>
  <c r="Y54" i="18"/>
  <c r="AK54" i="18"/>
  <c r="K62" i="18"/>
  <c r="W62" i="18"/>
  <c r="AI62" i="18"/>
  <c r="I70" i="18"/>
  <c r="U70" i="18"/>
  <c r="AG70" i="18"/>
  <c r="G78" i="18"/>
  <c r="S78" i="18"/>
  <c r="AE78" i="18"/>
  <c r="X14" i="18"/>
  <c r="H30" i="18"/>
  <c r="F38" i="18"/>
  <c r="D46" i="18"/>
  <c r="P46" i="18"/>
  <c r="AB46" i="18"/>
  <c r="B54" i="18"/>
  <c r="N54" i="18"/>
  <c r="Z54" i="18"/>
  <c r="AL54" i="18"/>
  <c r="L62" i="18"/>
  <c r="X62" i="18"/>
  <c r="AJ62" i="18"/>
  <c r="J70" i="18"/>
  <c r="V70" i="18"/>
  <c r="AH70" i="18"/>
  <c r="H78" i="18"/>
  <c r="T78" i="18"/>
  <c r="AF78" i="18"/>
  <c r="AF22" i="18"/>
  <c r="P38" i="18"/>
  <c r="AL6" i="18"/>
  <c r="J22" i="18"/>
  <c r="AF30" i="18"/>
  <c r="O6" i="18"/>
  <c r="Y14" i="18"/>
  <c r="AK14" i="18"/>
  <c r="K22" i="18"/>
  <c r="W22" i="18"/>
  <c r="AI22" i="18"/>
  <c r="I30" i="18"/>
  <c r="U30" i="18"/>
  <c r="AG30" i="18"/>
  <c r="G38" i="18"/>
  <c r="S38" i="18"/>
  <c r="AE38" i="18"/>
  <c r="E46" i="18"/>
  <c r="Q46" i="18"/>
  <c r="AC46" i="18"/>
  <c r="C54" i="18"/>
  <c r="O54" i="18"/>
  <c r="AA54" i="18"/>
  <c r="AM54" i="18"/>
  <c r="M62" i="18"/>
  <c r="Y62" i="18"/>
  <c r="AK62" i="18"/>
  <c r="K70" i="18"/>
  <c r="W70" i="18"/>
  <c r="AI70" i="18"/>
  <c r="I78" i="18"/>
  <c r="U78" i="18"/>
  <c r="AG78" i="18"/>
  <c r="B6" i="18"/>
  <c r="L14" i="18"/>
  <c r="T30" i="18"/>
  <c r="N14" i="18"/>
  <c r="AL14" i="18"/>
  <c r="L22" i="18"/>
  <c r="X22" i="18"/>
  <c r="AJ22" i="18"/>
  <c r="J30" i="18"/>
  <c r="V30" i="18"/>
  <c r="AH30" i="18"/>
  <c r="H38" i="18"/>
  <c r="T38" i="18"/>
  <c r="AF38" i="18"/>
  <c r="F46" i="18"/>
  <c r="R46" i="18"/>
  <c r="AD46" i="18"/>
  <c r="D54" i="18"/>
  <c r="P54" i="18"/>
  <c r="AB54" i="18"/>
  <c r="B62" i="18"/>
  <c r="N62" i="18"/>
  <c r="Z62" i="18"/>
  <c r="AL62" i="18"/>
  <c r="L70" i="18"/>
  <c r="X70" i="18"/>
  <c r="AJ70" i="18"/>
  <c r="J78" i="18"/>
  <c r="V78" i="18"/>
  <c r="AH78" i="18"/>
  <c r="E6" i="18"/>
  <c r="Q6" i="18"/>
  <c r="AC6" i="18"/>
  <c r="C14" i="18"/>
  <c r="O14" i="18"/>
  <c r="AA14" i="18"/>
  <c r="AM14" i="18"/>
  <c r="M22" i="18"/>
  <c r="Y22" i="18"/>
  <c r="AK22" i="18"/>
  <c r="K30" i="18"/>
  <c r="W30" i="18"/>
  <c r="AI30" i="18"/>
  <c r="I38" i="18"/>
  <c r="U38" i="18"/>
  <c r="AG38" i="18"/>
  <c r="G46" i="18"/>
  <c r="S46" i="18"/>
  <c r="AE46" i="18"/>
  <c r="E54" i="18"/>
  <c r="Q54" i="18"/>
  <c r="AC54" i="18"/>
  <c r="C62" i="18"/>
  <c r="O62" i="18"/>
  <c r="AA62" i="18"/>
  <c r="AM62" i="18"/>
  <c r="M70" i="18"/>
  <c r="Y70" i="18"/>
  <c r="AK70" i="18"/>
  <c r="K78" i="18"/>
  <c r="W78" i="18"/>
  <c r="AI78" i="18"/>
  <c r="AM6" i="18"/>
  <c r="Z14" i="18"/>
  <c r="F6" i="18"/>
  <c r="R6" i="18"/>
  <c r="AD6" i="18"/>
  <c r="D14" i="18"/>
  <c r="P14" i="18"/>
  <c r="AB14" i="18"/>
  <c r="B22" i="18"/>
  <c r="N22" i="18"/>
  <c r="Z22" i="18"/>
  <c r="AL22" i="18"/>
  <c r="L30" i="18"/>
  <c r="X30" i="18"/>
  <c r="AJ30" i="18"/>
  <c r="J38" i="18"/>
  <c r="V38" i="18"/>
  <c r="AH38" i="18"/>
  <c r="H46" i="18"/>
  <c r="T46" i="18"/>
  <c r="AF46" i="18"/>
  <c r="F54" i="18"/>
  <c r="R54" i="18"/>
  <c r="AD54" i="18"/>
  <c r="D62" i="18"/>
  <c r="P62" i="18"/>
  <c r="AB62" i="18"/>
  <c r="B70" i="18"/>
  <c r="N70" i="18"/>
  <c r="Z70" i="18"/>
  <c r="AL70" i="18"/>
  <c r="L78" i="18"/>
  <c r="X78" i="18"/>
  <c r="AJ78" i="18"/>
  <c r="P6" i="18"/>
  <c r="G6" i="18"/>
  <c r="S6" i="18"/>
  <c r="AE6" i="18"/>
  <c r="E14" i="18"/>
  <c r="Q14" i="18"/>
  <c r="AC14" i="18"/>
  <c r="C22" i="18"/>
  <c r="O22" i="18"/>
  <c r="AA22" i="18"/>
  <c r="AM22" i="18"/>
  <c r="M30" i="18"/>
  <c r="Y30" i="18"/>
  <c r="AK30" i="18"/>
  <c r="K38" i="18"/>
  <c r="W38" i="18"/>
  <c r="AI38" i="18"/>
  <c r="I46" i="18"/>
  <c r="U46" i="18"/>
  <c r="AG46" i="18"/>
  <c r="G54" i="18"/>
  <c r="S54" i="18"/>
  <c r="AE54" i="18"/>
  <c r="E62" i="18"/>
  <c r="Q62" i="18"/>
  <c r="AC62" i="18"/>
  <c r="C70" i="18"/>
  <c r="O70" i="18"/>
  <c r="AA70" i="18"/>
  <c r="AM70" i="18"/>
  <c r="M78" i="18"/>
  <c r="Y78" i="18"/>
  <c r="AK78" i="18"/>
  <c r="F30" i="18"/>
  <c r="AB38" i="18"/>
  <c r="Z6" i="18"/>
  <c r="V22" i="18"/>
  <c r="R38" i="18"/>
  <c r="AA6" i="18"/>
  <c r="D6" i="18"/>
  <c r="B14" i="18"/>
  <c r="H6" i="18"/>
  <c r="T6" i="18"/>
  <c r="AF6" i="18"/>
  <c r="F14" i="18"/>
  <c r="R14" i="18"/>
  <c r="AD14" i="18"/>
  <c r="D22" i="18"/>
  <c r="P22" i="18"/>
  <c r="AB22" i="18"/>
  <c r="B30" i="18"/>
  <c r="N30" i="18"/>
  <c r="Z30" i="18"/>
  <c r="AL30" i="18"/>
  <c r="L38" i="18"/>
  <c r="X38" i="18"/>
  <c r="AJ38" i="18"/>
  <c r="J46" i="18"/>
  <c r="V46" i="18"/>
  <c r="AH46" i="18"/>
  <c r="H54" i="18"/>
  <c r="T54" i="18"/>
  <c r="AF54" i="18"/>
  <c r="F62" i="18"/>
  <c r="R62" i="18"/>
  <c r="AD62" i="18"/>
  <c r="D70" i="18"/>
  <c r="P70" i="18"/>
  <c r="AB70" i="18"/>
  <c r="B78" i="18"/>
  <c r="N78" i="18"/>
  <c r="Z78" i="18"/>
  <c r="AL78" i="18"/>
  <c r="AD30" i="18"/>
  <c r="B46" i="18"/>
  <c r="N6" i="18"/>
  <c r="AJ14" i="18"/>
  <c r="AH22" i="18"/>
  <c r="AD38" i="18"/>
  <c r="C6" i="18"/>
  <c r="M14" i="18"/>
  <c r="AB6" i="18"/>
  <c r="I6" i="18"/>
  <c r="U6" i="18"/>
  <c r="AG6" i="18"/>
  <c r="G14" i="18"/>
  <c r="S14" i="18"/>
  <c r="AE14" i="18"/>
  <c r="E22" i="18"/>
  <c r="Q22" i="18"/>
  <c r="AC22" i="18"/>
  <c r="C30" i="18"/>
  <c r="O30" i="18"/>
  <c r="AA30" i="18"/>
  <c r="AM30" i="18"/>
  <c r="M38" i="18"/>
  <c r="Y38" i="18"/>
  <c r="AK38" i="18"/>
  <c r="K46" i="18"/>
  <c r="W46" i="18"/>
  <c r="AI46" i="18"/>
  <c r="I54" i="18"/>
  <c r="U54" i="18"/>
  <c r="AG54" i="18"/>
  <c r="G62" i="18"/>
  <c r="S62" i="18"/>
  <c r="AE62" i="18"/>
  <c r="E70" i="18"/>
  <c r="Q70" i="18"/>
  <c r="AC70" i="18"/>
  <c r="C78" i="18"/>
  <c r="O78" i="18"/>
  <c r="AA78" i="18"/>
  <c r="AC6" i="15"/>
  <c r="AJ14" i="15"/>
  <c r="AF22" i="15"/>
  <c r="AF30" i="15"/>
  <c r="B46" i="15"/>
  <c r="C54" i="15"/>
  <c r="V62" i="15"/>
  <c r="J62" i="15"/>
  <c r="AF6" i="15"/>
  <c r="AK14" i="15"/>
  <c r="AH22" i="15"/>
  <c r="AL30" i="15"/>
  <c r="D46" i="15"/>
  <c r="F54" i="15"/>
  <c r="X62" i="15"/>
  <c r="C14" i="15"/>
  <c r="AL14" i="15"/>
  <c r="AK22" i="15"/>
  <c r="D38" i="15"/>
  <c r="E46" i="15"/>
  <c r="P54" i="15"/>
  <c r="Y62" i="15"/>
  <c r="B54" i="15"/>
  <c r="B6" i="15"/>
  <c r="D14" i="15"/>
  <c r="AM14" i="15"/>
  <c r="H30" i="15"/>
  <c r="F38" i="15"/>
  <c r="H46" i="15"/>
  <c r="Q54" i="15"/>
  <c r="AH62" i="15"/>
  <c r="AA14" i="15"/>
  <c r="H6" i="15"/>
  <c r="E14" i="15"/>
  <c r="D22" i="15"/>
  <c r="I30" i="15"/>
  <c r="G38" i="15"/>
  <c r="R46" i="15"/>
  <c r="R54" i="15"/>
  <c r="J70" i="15"/>
  <c r="J6" i="15"/>
  <c r="F14" i="15"/>
  <c r="M22" i="15"/>
  <c r="J30" i="15"/>
  <c r="J38" i="15"/>
  <c r="S46" i="15"/>
  <c r="S54" i="15"/>
  <c r="K70" i="15"/>
  <c r="L6" i="15"/>
  <c r="L14" i="15"/>
  <c r="N22" i="15"/>
  <c r="K30" i="15"/>
  <c r="T38" i="15"/>
  <c r="T46" i="15"/>
  <c r="Z54" i="15"/>
  <c r="L70" i="15"/>
  <c r="Z30" i="15"/>
  <c r="N6" i="15"/>
  <c r="R14" i="15"/>
  <c r="O22" i="15"/>
  <c r="N30" i="15"/>
  <c r="U38" i="15"/>
  <c r="U46" i="15"/>
  <c r="AJ54" i="15"/>
  <c r="W70" i="15"/>
  <c r="AD22" i="15"/>
  <c r="Q6" i="15"/>
  <c r="T14" i="15"/>
  <c r="P22" i="15"/>
  <c r="W30" i="15"/>
  <c r="V38" i="15"/>
  <c r="AB46" i="15"/>
  <c r="AL54" i="15"/>
  <c r="AJ70" i="15"/>
  <c r="AJ38" i="15"/>
  <c r="Z6" i="15"/>
  <c r="V14" i="15"/>
  <c r="V22" i="15"/>
  <c r="X30" i="15"/>
  <c r="W38" i="15"/>
  <c r="AH46" i="15"/>
  <c r="AM54" i="15"/>
  <c r="AK70" i="15"/>
  <c r="AB6" i="15"/>
  <c r="AA6" i="15"/>
  <c r="X14" i="15"/>
  <c r="AB22" i="15"/>
  <c r="Y30" i="15"/>
  <c r="AD38" i="15"/>
  <c r="AL46" i="15"/>
  <c r="B62" i="15"/>
  <c r="AL70" i="15"/>
  <c r="Z62" i="15"/>
  <c r="M70" i="15"/>
  <c r="H78" i="15"/>
  <c r="O6" i="15"/>
  <c r="AD6" i="15"/>
  <c r="H14" i="15"/>
  <c r="Y14" i="15"/>
  <c r="B22" i="15"/>
  <c r="R22" i="15"/>
  <c r="AI22" i="15"/>
  <c r="L30" i="15"/>
  <c r="AB30" i="15"/>
  <c r="H38" i="15"/>
  <c r="X38" i="15"/>
  <c r="F46" i="15"/>
  <c r="V46" i="15"/>
  <c r="D54" i="15"/>
  <c r="T54" i="15"/>
  <c r="C62" i="15"/>
  <c r="AA62" i="15"/>
  <c r="N70" i="15"/>
  <c r="I78" i="15"/>
  <c r="P6" i="15"/>
  <c r="AE6" i="15"/>
  <c r="J14" i="15"/>
  <c r="Z14" i="15"/>
  <c r="C22" i="15"/>
  <c r="T22" i="15"/>
  <c r="AJ22" i="15"/>
  <c r="M30" i="15"/>
  <c r="AD30" i="15"/>
  <c r="I38" i="15"/>
  <c r="AB38" i="15"/>
  <c r="G46" i="15"/>
  <c r="Z46" i="15"/>
  <c r="E54" i="15"/>
  <c r="X54" i="15"/>
  <c r="D62" i="15"/>
  <c r="AB62" i="15"/>
  <c r="V70" i="15"/>
  <c r="J78" i="15"/>
  <c r="K78" i="15"/>
  <c r="C6" i="15"/>
  <c r="R6" i="15"/>
  <c r="AH6" i="15"/>
  <c r="M14" i="15"/>
  <c r="AB14" i="15"/>
  <c r="F22" i="15"/>
  <c r="W22" i="15"/>
  <c r="AL22" i="15"/>
  <c r="P30" i="15"/>
  <c r="AG30" i="15"/>
  <c r="K38" i="15"/>
  <c r="AE38" i="15"/>
  <c r="I46" i="15"/>
  <c r="AC46" i="15"/>
  <c r="G54" i="15"/>
  <c r="AA54" i="15"/>
  <c r="L62" i="15"/>
  <c r="AJ62" i="15"/>
  <c r="X70" i="15"/>
  <c r="L78" i="15"/>
  <c r="D6" i="15"/>
  <c r="S6" i="15"/>
  <c r="AJ6" i="15"/>
  <c r="N14" i="15"/>
  <c r="AC14" i="15"/>
  <c r="H22" i="15"/>
  <c r="X22" i="15"/>
  <c r="AM22" i="15"/>
  <c r="R30" i="15"/>
  <c r="AH30" i="15"/>
  <c r="L38" i="15"/>
  <c r="AF38" i="15"/>
  <c r="J46" i="15"/>
  <c r="AD46" i="15"/>
  <c r="H54" i="15"/>
  <c r="AB54" i="15"/>
  <c r="M62" i="15"/>
  <c r="AK62" i="15"/>
  <c r="Y70" i="15"/>
  <c r="T78" i="15"/>
  <c r="E6" i="15"/>
  <c r="T6" i="15"/>
  <c r="AL6" i="15"/>
  <c r="O14" i="15"/>
  <c r="AD14" i="15"/>
  <c r="J22" i="15"/>
  <c r="Y22" i="15"/>
  <c r="B30" i="15"/>
  <c r="T30" i="15"/>
  <c r="AI30" i="15"/>
  <c r="P38" i="15"/>
  <c r="AG38" i="15"/>
  <c r="N46" i="15"/>
  <c r="AE46" i="15"/>
  <c r="L54" i="15"/>
  <c r="AC54" i="15"/>
  <c r="N62" i="15"/>
  <c r="AL62" i="15"/>
  <c r="Z70" i="15"/>
  <c r="U78" i="15"/>
  <c r="F6" i="15"/>
  <c r="V6" i="15"/>
  <c r="AM6" i="15"/>
  <c r="P14" i="15"/>
  <c r="AF14" i="15"/>
  <c r="K22" i="15"/>
  <c r="Z22" i="15"/>
  <c r="D30" i="15"/>
  <c r="U30" i="15"/>
  <c r="AJ30" i="15"/>
  <c r="R38" i="15"/>
  <c r="AH38" i="15"/>
  <c r="P46" i="15"/>
  <c r="AF46" i="15"/>
  <c r="N54" i="15"/>
  <c r="AD54" i="15"/>
  <c r="O62" i="15"/>
  <c r="AM62" i="15"/>
  <c r="AH70" i="15"/>
  <c r="V78" i="15"/>
  <c r="G6" i="15"/>
  <c r="X6" i="15"/>
  <c r="B14" i="15"/>
  <c r="Q14" i="15"/>
  <c r="AH14" i="15"/>
  <c r="L22" i="15"/>
  <c r="AA22" i="15"/>
  <c r="F30" i="15"/>
  <c r="V30" i="15"/>
  <c r="AK30" i="15"/>
  <c r="S38" i="15"/>
  <c r="AI38" i="15"/>
  <c r="Q46" i="15"/>
  <c r="AG46" i="15"/>
  <c r="O54" i="15"/>
  <c r="AE54" i="15"/>
  <c r="P62" i="15"/>
  <c r="B70" i="15"/>
  <c r="AI70" i="15"/>
  <c r="W78" i="15"/>
  <c r="X78" i="15"/>
  <c r="B38" i="15"/>
  <c r="N38" i="15"/>
  <c r="Z38" i="15"/>
  <c r="AL38" i="15"/>
  <c r="L46" i="15"/>
  <c r="X46" i="15"/>
  <c r="AJ46" i="15"/>
  <c r="J54" i="15"/>
  <c r="V54" i="15"/>
  <c r="AH54" i="15"/>
  <c r="H62" i="15"/>
  <c r="T62" i="15"/>
  <c r="AF62" i="15"/>
  <c r="F70" i="15"/>
  <c r="R70" i="15"/>
  <c r="AD70" i="15"/>
  <c r="D78" i="15"/>
  <c r="P78" i="15"/>
  <c r="AB78" i="15"/>
  <c r="K6" i="15"/>
  <c r="W6" i="15"/>
  <c r="AI6" i="15"/>
  <c r="I14" i="15"/>
  <c r="U14" i="15"/>
  <c r="AG14" i="15"/>
  <c r="G22" i="15"/>
  <c r="S22" i="15"/>
  <c r="AE22" i="15"/>
  <c r="E30" i="15"/>
  <c r="Q30" i="15"/>
  <c r="AC30" i="15"/>
  <c r="C38" i="15"/>
  <c r="O38" i="15"/>
  <c r="AA38" i="15"/>
  <c r="AM38" i="15"/>
  <c r="M46" i="15"/>
  <c r="Y46" i="15"/>
  <c r="AK46" i="15"/>
  <c r="K54" i="15"/>
  <c r="W54" i="15"/>
  <c r="AI54" i="15"/>
  <c r="I62" i="15"/>
  <c r="U62" i="15"/>
  <c r="AG62" i="15"/>
  <c r="G70" i="15"/>
  <c r="S70" i="15"/>
  <c r="AE70" i="15"/>
  <c r="E78" i="15"/>
  <c r="Q78" i="15"/>
  <c r="AC78" i="15"/>
  <c r="H70" i="15"/>
  <c r="T70" i="15"/>
  <c r="AF70" i="15"/>
  <c r="F78" i="15"/>
  <c r="R78" i="15"/>
  <c r="AD78" i="15"/>
  <c r="M6" i="15"/>
  <c r="Y6" i="15"/>
  <c r="AK6" i="15"/>
  <c r="K14" i="15"/>
  <c r="W14" i="15"/>
  <c r="AI14" i="15"/>
  <c r="I22" i="15"/>
  <c r="U22" i="15"/>
  <c r="AG22" i="15"/>
  <c r="G30" i="15"/>
  <c r="S30" i="15"/>
  <c r="AE30" i="15"/>
  <c r="E38" i="15"/>
  <c r="Q38" i="15"/>
  <c r="AC38" i="15"/>
  <c r="C46" i="15"/>
  <c r="O46" i="15"/>
  <c r="AA46" i="15"/>
  <c r="AM46" i="15"/>
  <c r="M54" i="15"/>
  <c r="Y54" i="15"/>
  <c r="AK54" i="15"/>
  <c r="K62" i="15"/>
  <c r="W62" i="15"/>
  <c r="AI62" i="15"/>
  <c r="I70" i="15"/>
  <c r="U70" i="15"/>
  <c r="AG70" i="15"/>
  <c r="G78" i="15"/>
  <c r="S78" i="15"/>
  <c r="AE78" i="15"/>
  <c r="AF78" i="15"/>
  <c r="AG78" i="15"/>
  <c r="AH78" i="15"/>
  <c r="AI78" i="15"/>
  <c r="AJ78" i="15"/>
  <c r="E62" i="15"/>
  <c r="Q62" i="15"/>
  <c r="AC62" i="15"/>
  <c r="C70" i="15"/>
  <c r="O70" i="15"/>
  <c r="AA70" i="15"/>
  <c r="AM70" i="15"/>
  <c r="M78" i="15"/>
  <c r="Y78" i="15"/>
  <c r="AK78" i="15"/>
  <c r="AF54" i="15"/>
  <c r="F62" i="15"/>
  <c r="R62" i="15"/>
  <c r="AD62" i="15"/>
  <c r="D70" i="15"/>
  <c r="P70" i="15"/>
  <c r="AB70" i="15"/>
  <c r="B78" i="15"/>
  <c r="N78" i="15"/>
  <c r="Z78" i="15"/>
  <c r="AL78" i="15"/>
  <c r="I6" i="15"/>
  <c r="U6" i="15"/>
  <c r="AG6" i="15"/>
  <c r="G14" i="15"/>
  <c r="S14" i="15"/>
  <c r="AE14" i="15"/>
  <c r="E22" i="15"/>
  <c r="Q22" i="15"/>
  <c r="AC22" i="15"/>
  <c r="C30" i="15"/>
  <c r="O30" i="15"/>
  <c r="AA30" i="15"/>
  <c r="AM30" i="15"/>
  <c r="M38" i="15"/>
  <c r="Y38" i="15"/>
  <c r="AK38" i="15"/>
  <c r="K46" i="15"/>
  <c r="W46" i="15"/>
  <c r="AI46" i="15"/>
  <c r="I54" i="15"/>
  <c r="U54" i="15"/>
  <c r="AG54" i="15"/>
  <c r="G62" i="15"/>
  <c r="S62" i="15"/>
  <c r="AE62" i="15"/>
  <c r="E70" i="15"/>
  <c r="Q70" i="15"/>
  <c r="AC70" i="15"/>
  <c r="C78" i="15"/>
  <c r="O78" i="15"/>
  <c r="AA78" i="15"/>
  <c r="M46" i="13"/>
  <c r="AH6" i="13"/>
  <c r="U14" i="13"/>
  <c r="V14" i="13"/>
  <c r="Y46" i="13"/>
  <c r="AG14" i="13"/>
  <c r="W54" i="13"/>
  <c r="F22" i="13"/>
  <c r="X54" i="13"/>
  <c r="AF22" i="13"/>
  <c r="AG62" i="13"/>
  <c r="E30" i="13"/>
  <c r="AH62" i="13"/>
  <c r="P30" i="13"/>
  <c r="G70" i="13"/>
  <c r="N46" i="13"/>
  <c r="AE22" i="13"/>
  <c r="AI54" i="13"/>
  <c r="R6" i="13"/>
  <c r="C38" i="13"/>
  <c r="E78" i="13"/>
  <c r="V6" i="13"/>
  <c r="D38" i="13"/>
  <c r="P78" i="13"/>
  <c r="X6" i="13"/>
  <c r="O38" i="13"/>
  <c r="AB78" i="13"/>
  <c r="Z38" i="13"/>
  <c r="AJ46" i="13"/>
  <c r="H62" i="13"/>
  <c r="R70" i="13"/>
  <c r="AI6" i="13"/>
  <c r="Q30" i="13"/>
  <c r="AK46" i="13"/>
  <c r="S70" i="13"/>
  <c r="G22" i="13"/>
  <c r="AA38" i="13"/>
  <c r="I62" i="13"/>
  <c r="F6" i="13"/>
  <c r="AJ6" i="13"/>
  <c r="H22" i="13"/>
  <c r="R30" i="13"/>
  <c r="AB38" i="13"/>
  <c r="AL46" i="13"/>
  <c r="J62" i="13"/>
  <c r="T70" i="13"/>
  <c r="H6" i="13"/>
  <c r="H14" i="13"/>
  <c r="R22" i="13"/>
  <c r="AB30" i="13"/>
  <c r="AL38" i="13"/>
  <c r="J54" i="13"/>
  <c r="T62" i="13"/>
  <c r="AD70" i="13"/>
  <c r="J6" i="13"/>
  <c r="I14" i="13"/>
  <c r="S22" i="13"/>
  <c r="AC30" i="13"/>
  <c r="AM38" i="13"/>
  <c r="K54" i="13"/>
  <c r="U62" i="13"/>
  <c r="AE70" i="13"/>
  <c r="K6" i="13"/>
  <c r="J14" i="13"/>
  <c r="T22" i="13"/>
  <c r="AD30" i="13"/>
  <c r="B46" i="13"/>
  <c r="L54" i="13"/>
  <c r="V62" i="13"/>
  <c r="AF70" i="13"/>
  <c r="L6" i="13"/>
  <c r="T14" i="13"/>
  <c r="AD22" i="13"/>
  <c r="B38" i="13"/>
  <c r="L46" i="13"/>
  <c r="V54" i="13"/>
  <c r="AF62" i="13"/>
  <c r="D78" i="13"/>
  <c r="W6" i="13"/>
  <c r="AF14" i="13"/>
  <c r="D30" i="13"/>
  <c r="N38" i="13"/>
  <c r="X46" i="13"/>
  <c r="AH54" i="13"/>
  <c r="F70" i="13"/>
  <c r="Q78" i="13"/>
  <c r="AD6" i="13"/>
  <c r="AH14" i="13"/>
  <c r="F30" i="13"/>
  <c r="P38" i="13"/>
  <c r="Z46" i="13"/>
  <c r="AJ54" i="13"/>
  <c r="H70" i="13"/>
  <c r="AC78" i="13"/>
  <c r="F78" i="13"/>
  <c r="AD78" i="13"/>
  <c r="M6" i="13"/>
  <c r="AK6" i="13"/>
  <c r="AI14" i="13"/>
  <c r="U22" i="13"/>
  <c r="G30" i="13"/>
  <c r="AE30" i="13"/>
  <c r="E38" i="13"/>
  <c r="AC38" i="13"/>
  <c r="C46" i="13"/>
  <c r="O46" i="13"/>
  <c r="AA46" i="13"/>
  <c r="AM46" i="13"/>
  <c r="M54" i="13"/>
  <c r="Y54" i="13"/>
  <c r="AK54" i="13"/>
  <c r="K62" i="13"/>
  <c r="W62" i="13"/>
  <c r="AI62" i="13"/>
  <c r="I70" i="13"/>
  <c r="U70" i="13"/>
  <c r="AG70" i="13"/>
  <c r="G78" i="13"/>
  <c r="S78" i="13"/>
  <c r="AE78" i="13"/>
  <c r="Y6" i="13"/>
  <c r="K14" i="13"/>
  <c r="W14" i="13"/>
  <c r="I22" i="13"/>
  <c r="AG22" i="13"/>
  <c r="S30" i="13"/>
  <c r="Q38" i="13"/>
  <c r="B6" i="13"/>
  <c r="N6" i="13"/>
  <c r="Z6" i="13"/>
  <c r="AL6" i="13"/>
  <c r="L14" i="13"/>
  <c r="X14" i="13"/>
  <c r="AJ14" i="13"/>
  <c r="J22" i="13"/>
  <c r="V22" i="13"/>
  <c r="AH22" i="13"/>
  <c r="H30" i="13"/>
  <c r="T30" i="13"/>
  <c r="AF30" i="13"/>
  <c r="F38" i="13"/>
  <c r="R38" i="13"/>
  <c r="AD38" i="13"/>
  <c r="D46" i="13"/>
  <c r="P46" i="13"/>
  <c r="AB46" i="13"/>
  <c r="B54" i="13"/>
  <c r="N54" i="13"/>
  <c r="Z54" i="13"/>
  <c r="AL54" i="13"/>
  <c r="L62" i="13"/>
  <c r="X62" i="13"/>
  <c r="AJ62" i="13"/>
  <c r="J70" i="13"/>
  <c r="V70" i="13"/>
  <c r="AH70" i="13"/>
  <c r="H78" i="13"/>
  <c r="T78" i="13"/>
  <c r="AF78" i="13"/>
  <c r="R78" i="13"/>
  <c r="C6" i="13"/>
  <c r="O6" i="13"/>
  <c r="AA6" i="13"/>
  <c r="AM6" i="13"/>
  <c r="M14" i="13"/>
  <c r="Y14" i="13"/>
  <c r="AK14" i="13"/>
  <c r="K22" i="13"/>
  <c r="W22" i="13"/>
  <c r="AI22" i="13"/>
  <c r="I30" i="13"/>
  <c r="U30" i="13"/>
  <c r="AG30" i="13"/>
  <c r="G38" i="13"/>
  <c r="S38" i="13"/>
  <c r="AE38" i="13"/>
  <c r="E46" i="13"/>
  <c r="Q46" i="13"/>
  <c r="AC46" i="13"/>
  <c r="C54" i="13"/>
  <c r="O54" i="13"/>
  <c r="AA54" i="13"/>
  <c r="AM54" i="13"/>
  <c r="M62" i="13"/>
  <c r="Y62" i="13"/>
  <c r="AK62" i="13"/>
  <c r="K70" i="13"/>
  <c r="W70" i="13"/>
  <c r="AI70" i="13"/>
  <c r="I78" i="13"/>
  <c r="U78" i="13"/>
  <c r="AG78" i="13"/>
  <c r="D6" i="13"/>
  <c r="P6" i="13"/>
  <c r="AB6" i="13"/>
  <c r="B14" i="13"/>
  <c r="N14" i="13"/>
  <c r="Z14" i="13"/>
  <c r="AL14" i="13"/>
  <c r="L22" i="13"/>
  <c r="X22" i="13"/>
  <c r="AJ22" i="13"/>
  <c r="J30" i="13"/>
  <c r="V30" i="13"/>
  <c r="AH30" i="13"/>
  <c r="H38" i="13"/>
  <c r="T38" i="13"/>
  <c r="AF38" i="13"/>
  <c r="F46" i="13"/>
  <c r="R46" i="13"/>
  <c r="AD46" i="13"/>
  <c r="D54" i="13"/>
  <c r="P54" i="13"/>
  <c r="AB54" i="13"/>
  <c r="B62" i="13"/>
  <c r="N62" i="13"/>
  <c r="Z62" i="13"/>
  <c r="AL62" i="13"/>
  <c r="L70" i="13"/>
  <c r="X70" i="13"/>
  <c r="AJ70" i="13"/>
  <c r="J78" i="13"/>
  <c r="V78" i="13"/>
  <c r="AH78" i="13"/>
  <c r="E6" i="13"/>
  <c r="Q6" i="13"/>
  <c r="AC6" i="13"/>
  <c r="C14" i="13"/>
  <c r="O14" i="13"/>
  <c r="AA14" i="13"/>
  <c r="AM14" i="13"/>
  <c r="M22" i="13"/>
  <c r="Y22" i="13"/>
  <c r="AK22" i="13"/>
  <c r="K30" i="13"/>
  <c r="W30" i="13"/>
  <c r="AI30" i="13"/>
  <c r="I38" i="13"/>
  <c r="U38" i="13"/>
  <c r="AG38" i="13"/>
  <c r="G46" i="13"/>
  <c r="S46" i="13"/>
  <c r="AE46" i="13"/>
  <c r="E54" i="13"/>
  <c r="Q54" i="13"/>
  <c r="AC54" i="13"/>
  <c r="C62" i="13"/>
  <c r="O62" i="13"/>
  <c r="AA62" i="13"/>
  <c r="AM62" i="13"/>
  <c r="M70" i="13"/>
  <c r="Y70" i="13"/>
  <c r="AK70" i="13"/>
  <c r="K78" i="13"/>
  <c r="W78" i="13"/>
  <c r="AI78" i="13"/>
  <c r="D14" i="13"/>
  <c r="AB14" i="13"/>
  <c r="B22" i="13"/>
  <c r="Z22" i="13"/>
  <c r="AL22" i="13"/>
  <c r="L30" i="13"/>
  <c r="X30" i="13"/>
  <c r="AJ30" i="13"/>
  <c r="J38" i="13"/>
  <c r="V38" i="13"/>
  <c r="AH38" i="13"/>
  <c r="H46" i="13"/>
  <c r="T46" i="13"/>
  <c r="AF46" i="13"/>
  <c r="F54" i="13"/>
  <c r="R54" i="13"/>
  <c r="AD54" i="13"/>
  <c r="D62" i="13"/>
  <c r="P62" i="13"/>
  <c r="AB62" i="13"/>
  <c r="B70" i="13"/>
  <c r="N70" i="13"/>
  <c r="Z70" i="13"/>
  <c r="AL70" i="13"/>
  <c r="L78" i="13"/>
  <c r="X78" i="13"/>
  <c r="AJ78" i="13"/>
  <c r="P14" i="13"/>
  <c r="N22" i="13"/>
  <c r="G6" i="13"/>
  <c r="S6" i="13"/>
  <c r="AE6" i="13"/>
  <c r="E14" i="13"/>
  <c r="Q14" i="13"/>
  <c r="AC14" i="13"/>
  <c r="C22" i="13"/>
  <c r="O22" i="13"/>
  <c r="AA22" i="13"/>
  <c r="AM22" i="13"/>
  <c r="M30" i="13"/>
  <c r="Y30" i="13"/>
  <c r="AK30" i="13"/>
  <c r="K38" i="13"/>
  <c r="W38" i="13"/>
  <c r="AI38" i="13"/>
  <c r="I46" i="13"/>
  <c r="U46" i="13"/>
  <c r="AG46" i="13"/>
  <c r="G54" i="13"/>
  <c r="S54" i="13"/>
  <c r="AE54" i="13"/>
  <c r="E62" i="13"/>
  <c r="Q62" i="13"/>
  <c r="AC62" i="13"/>
  <c r="C70" i="13"/>
  <c r="O70" i="13"/>
  <c r="AA70" i="13"/>
  <c r="AM70" i="13"/>
  <c r="M78" i="13"/>
  <c r="Y78" i="13"/>
  <c r="AK78" i="13"/>
  <c r="AF6" i="13"/>
  <c r="R14" i="13"/>
  <c r="D22" i="13"/>
  <c r="AB22" i="13"/>
  <c r="N30" i="13"/>
  <c r="Z30" i="13"/>
  <c r="L38" i="13"/>
  <c r="X38" i="13"/>
  <c r="AJ38" i="13"/>
  <c r="J46" i="13"/>
  <c r="V46" i="13"/>
  <c r="AH46" i="13"/>
  <c r="H54" i="13"/>
  <c r="T54" i="13"/>
  <c r="AF54" i="13"/>
  <c r="F62" i="13"/>
  <c r="R62" i="13"/>
  <c r="AD62" i="13"/>
  <c r="D70" i="13"/>
  <c r="P70" i="13"/>
  <c r="AB70" i="13"/>
  <c r="B78" i="13"/>
  <c r="N78" i="13"/>
  <c r="Z78" i="13"/>
  <c r="AL78" i="13"/>
  <c r="T6" i="13"/>
  <c r="F14" i="13"/>
  <c r="AD14" i="13"/>
  <c r="P22" i="13"/>
  <c r="B30" i="13"/>
  <c r="AL30" i="13"/>
  <c r="I6" i="13"/>
  <c r="U6" i="13"/>
  <c r="AG6" i="13"/>
  <c r="G14" i="13"/>
  <c r="S14" i="13"/>
  <c r="AE14" i="13"/>
  <c r="E22" i="13"/>
  <c r="Q22" i="13"/>
  <c r="AC22" i="13"/>
  <c r="C30" i="13"/>
  <c r="O30" i="13"/>
  <c r="AA30" i="13"/>
  <c r="AM30" i="13"/>
  <c r="M38" i="13"/>
  <c r="Y38" i="13"/>
  <c r="AK38" i="13"/>
  <c r="K46" i="13"/>
  <c r="W46" i="13"/>
  <c r="AI46" i="13"/>
  <c r="I54" i="13"/>
  <c r="U54" i="13"/>
  <c r="AG54" i="13"/>
  <c r="G62" i="13"/>
  <c r="S62" i="13"/>
  <c r="AE62" i="13"/>
  <c r="E70" i="13"/>
  <c r="Q70" i="13"/>
  <c r="AC70" i="13"/>
  <c r="C78" i="13"/>
  <c r="O78" i="13"/>
  <c r="AA78" i="13"/>
  <c r="X46" i="8"/>
  <c r="D78" i="8"/>
  <c r="P78" i="8"/>
  <c r="H14" i="8"/>
  <c r="T14" i="8"/>
  <c r="AF14" i="8"/>
  <c r="F22" i="8"/>
  <c r="R22" i="8"/>
  <c r="AL38" i="8"/>
  <c r="L46" i="8"/>
  <c r="AD22" i="8"/>
  <c r="V54" i="8"/>
  <c r="D30" i="8"/>
  <c r="J54" i="8"/>
  <c r="AH54" i="8"/>
  <c r="J6" i="8"/>
  <c r="AF62" i="8"/>
  <c r="V6" i="8"/>
  <c r="N38" i="8"/>
  <c r="F70" i="8"/>
  <c r="P30" i="8"/>
  <c r="H62" i="8"/>
  <c r="AB30" i="8"/>
  <c r="T62" i="8"/>
  <c r="B38" i="8"/>
  <c r="AH6" i="8"/>
  <c r="Z38" i="8"/>
  <c r="R70" i="8"/>
  <c r="AD70" i="8"/>
  <c r="AJ46" i="8"/>
  <c r="AB78" i="8"/>
  <c r="W6" i="8"/>
  <c r="S22" i="8"/>
  <c r="AC30" i="8"/>
  <c r="C38" i="8"/>
  <c r="O38" i="8"/>
  <c r="AA38" i="8"/>
  <c r="AM38" i="8"/>
  <c r="M46" i="8"/>
  <c r="Y46" i="8"/>
  <c r="AK46" i="8"/>
  <c r="K54" i="8"/>
  <c r="W54" i="8"/>
  <c r="AI54" i="8"/>
  <c r="I62" i="8"/>
  <c r="U62" i="8"/>
  <c r="AG62" i="8"/>
  <c r="G70" i="8"/>
  <c r="S70" i="8"/>
  <c r="AE70" i="8"/>
  <c r="E78" i="8"/>
  <c r="Q78" i="8"/>
  <c r="AC78" i="8"/>
  <c r="K6" i="8"/>
  <c r="E30" i="8"/>
  <c r="V14" i="8"/>
  <c r="R30" i="8"/>
  <c r="AL46" i="8"/>
  <c r="T70" i="8"/>
  <c r="AF70" i="8"/>
  <c r="F78" i="8"/>
  <c r="R78" i="8"/>
  <c r="AD78" i="8"/>
  <c r="AI6" i="8"/>
  <c r="Q30" i="8"/>
  <c r="AH14" i="8"/>
  <c r="N46" i="8"/>
  <c r="AH62" i="8"/>
  <c r="W14" i="8"/>
  <c r="E38" i="8"/>
  <c r="M54" i="8"/>
  <c r="U70" i="8"/>
  <c r="G78" i="8"/>
  <c r="S78" i="8"/>
  <c r="AE78" i="8"/>
  <c r="U14" i="8"/>
  <c r="AJ6" i="8"/>
  <c r="P38" i="8"/>
  <c r="H70" i="8"/>
  <c r="AI14" i="8"/>
  <c r="AE30" i="8"/>
  <c r="Y54" i="8"/>
  <c r="V22" i="8"/>
  <c r="AF30" i="8"/>
  <c r="F38" i="8"/>
  <c r="AD38" i="8"/>
  <c r="D46" i="8"/>
  <c r="P46" i="8"/>
  <c r="AB46" i="8"/>
  <c r="B54" i="8"/>
  <c r="N54" i="8"/>
  <c r="Z54" i="8"/>
  <c r="AL54" i="8"/>
  <c r="L62" i="8"/>
  <c r="X62" i="8"/>
  <c r="AJ62" i="8"/>
  <c r="J70" i="8"/>
  <c r="V70" i="8"/>
  <c r="AH70" i="8"/>
  <c r="H78" i="8"/>
  <c r="T78" i="8"/>
  <c r="AF78" i="8"/>
  <c r="I14" i="8"/>
  <c r="H22" i="8"/>
  <c r="B46" i="8"/>
  <c r="V62" i="8"/>
  <c r="I22" i="8"/>
  <c r="O46" i="8"/>
  <c r="AI62" i="8"/>
  <c r="L14" i="8"/>
  <c r="T30" i="8"/>
  <c r="R38" i="8"/>
  <c r="C6" i="8"/>
  <c r="O6" i="8"/>
  <c r="AA6" i="8"/>
  <c r="AM6" i="8"/>
  <c r="M14" i="8"/>
  <c r="Y14" i="8"/>
  <c r="AK14" i="8"/>
  <c r="K22" i="8"/>
  <c r="W22" i="8"/>
  <c r="AI22" i="8"/>
  <c r="I30" i="8"/>
  <c r="U30" i="8"/>
  <c r="AG30" i="8"/>
  <c r="G38" i="8"/>
  <c r="S38" i="8"/>
  <c r="AE38" i="8"/>
  <c r="E46" i="8"/>
  <c r="Q46" i="8"/>
  <c r="AC46" i="8"/>
  <c r="C54" i="8"/>
  <c r="O54" i="8"/>
  <c r="AA54" i="8"/>
  <c r="AM54" i="8"/>
  <c r="M62" i="8"/>
  <c r="Y62" i="8"/>
  <c r="AK62" i="8"/>
  <c r="K70" i="8"/>
  <c r="W70" i="8"/>
  <c r="AI70" i="8"/>
  <c r="I78" i="8"/>
  <c r="U78" i="8"/>
  <c r="AG78" i="8"/>
  <c r="U22" i="8"/>
  <c r="AC38" i="8"/>
  <c r="W62" i="8"/>
  <c r="B6" i="8"/>
  <c r="J22" i="8"/>
  <c r="B14" i="8"/>
  <c r="AJ22" i="8"/>
  <c r="AH30" i="8"/>
  <c r="H38" i="8"/>
  <c r="T38" i="8"/>
  <c r="AF38" i="8"/>
  <c r="F46" i="8"/>
  <c r="R46" i="8"/>
  <c r="AD46" i="8"/>
  <c r="D54" i="8"/>
  <c r="P54" i="8"/>
  <c r="AB54" i="8"/>
  <c r="B62" i="8"/>
  <c r="N62" i="8"/>
  <c r="Z62" i="8"/>
  <c r="AL62" i="8"/>
  <c r="L70" i="8"/>
  <c r="X70" i="8"/>
  <c r="AJ70" i="8"/>
  <c r="J78" i="8"/>
  <c r="V78" i="8"/>
  <c r="AH78" i="8"/>
  <c r="AE22" i="8"/>
  <c r="J14" i="8"/>
  <c r="AD30" i="8"/>
  <c r="AJ54" i="8"/>
  <c r="K14" i="8"/>
  <c r="C46" i="8"/>
  <c r="AG70" i="8"/>
  <c r="X14" i="8"/>
  <c r="D6" i="8"/>
  <c r="L22" i="8"/>
  <c r="C14" i="8"/>
  <c r="Y22" i="8"/>
  <c r="I38" i="8"/>
  <c r="G46" i="8"/>
  <c r="E54" i="8"/>
  <c r="AC54" i="8"/>
  <c r="C62" i="8"/>
  <c r="O62" i="8"/>
  <c r="AA62" i="8"/>
  <c r="AM62" i="8"/>
  <c r="M70" i="8"/>
  <c r="Y70" i="8"/>
  <c r="AK70" i="8"/>
  <c r="K78" i="8"/>
  <c r="W78" i="8"/>
  <c r="AI78" i="8"/>
  <c r="T22" i="8"/>
  <c r="D38" i="8"/>
  <c r="X54" i="8"/>
  <c r="Y6" i="8"/>
  <c r="G30" i="8"/>
  <c r="AA46" i="8"/>
  <c r="I70" i="8"/>
  <c r="AL6" i="8"/>
  <c r="H30" i="8"/>
  <c r="Z14" i="8"/>
  <c r="J30" i="8"/>
  <c r="Q6" i="8"/>
  <c r="AA14" i="8"/>
  <c r="AK22" i="8"/>
  <c r="W30" i="8"/>
  <c r="AG38" i="8"/>
  <c r="AE46" i="8"/>
  <c r="F6" i="8"/>
  <c r="R6" i="8"/>
  <c r="AD6" i="8"/>
  <c r="D14" i="8"/>
  <c r="P14" i="8"/>
  <c r="AB14" i="8"/>
  <c r="B22" i="8"/>
  <c r="N22" i="8"/>
  <c r="Z22" i="8"/>
  <c r="AL22" i="8"/>
  <c r="L30" i="8"/>
  <c r="X30" i="8"/>
  <c r="AJ30" i="8"/>
  <c r="J38" i="8"/>
  <c r="V38" i="8"/>
  <c r="AH38" i="8"/>
  <c r="H46" i="8"/>
  <c r="T46" i="8"/>
  <c r="AF46" i="8"/>
  <c r="F54" i="8"/>
  <c r="R54" i="8"/>
  <c r="AD54" i="8"/>
  <c r="D62" i="8"/>
  <c r="P62" i="8"/>
  <c r="AB62" i="8"/>
  <c r="B70" i="8"/>
  <c r="N70" i="8"/>
  <c r="Z70" i="8"/>
  <c r="AL70" i="8"/>
  <c r="L78" i="8"/>
  <c r="X78" i="8"/>
  <c r="AJ78" i="8"/>
  <c r="AG14" i="8"/>
  <c r="X6" i="8"/>
  <c r="F30" i="8"/>
  <c r="Z46" i="8"/>
  <c r="L54" i="8"/>
  <c r="M6" i="8"/>
  <c r="AG22" i="8"/>
  <c r="Q38" i="8"/>
  <c r="K62" i="8"/>
  <c r="Z6" i="8"/>
  <c r="AH22" i="8"/>
  <c r="AB6" i="8"/>
  <c r="AL14" i="8"/>
  <c r="V30" i="8"/>
  <c r="AC6" i="8"/>
  <c r="AM14" i="8"/>
  <c r="AI30" i="8"/>
  <c r="S46" i="8"/>
  <c r="G6" i="8"/>
  <c r="AE6" i="8"/>
  <c r="AC14" i="8"/>
  <c r="C22" i="8"/>
  <c r="AA22" i="8"/>
  <c r="M30" i="8"/>
  <c r="Y30" i="8"/>
  <c r="K38" i="8"/>
  <c r="W38" i="8"/>
  <c r="AI38" i="8"/>
  <c r="I46" i="8"/>
  <c r="U46" i="8"/>
  <c r="AG46" i="8"/>
  <c r="G54" i="8"/>
  <c r="S54" i="8"/>
  <c r="AE54" i="8"/>
  <c r="E62" i="8"/>
  <c r="Q62" i="8"/>
  <c r="AC62" i="8"/>
  <c r="C70" i="8"/>
  <c r="O70" i="8"/>
  <c r="AA70" i="8"/>
  <c r="AM70" i="8"/>
  <c r="M78" i="8"/>
  <c r="Y78" i="8"/>
  <c r="AK78" i="8"/>
  <c r="G22" i="8"/>
  <c r="L6" i="8"/>
  <c r="AF22" i="8"/>
  <c r="AB38" i="8"/>
  <c r="J62" i="8"/>
  <c r="AK6" i="8"/>
  <c r="S30" i="8"/>
  <c r="AM46" i="8"/>
  <c r="AK54" i="8"/>
  <c r="N6" i="8"/>
  <c r="AJ14" i="8"/>
  <c r="P6" i="8"/>
  <c r="N14" i="8"/>
  <c r="X22" i="8"/>
  <c r="E6" i="8"/>
  <c r="O14" i="8"/>
  <c r="M22" i="8"/>
  <c r="K30" i="8"/>
  <c r="U38" i="8"/>
  <c r="Q54" i="8"/>
  <c r="S6" i="8"/>
  <c r="E14" i="8"/>
  <c r="Q14" i="8"/>
  <c r="O22" i="8"/>
  <c r="AM22" i="8"/>
  <c r="AK30" i="8"/>
  <c r="H6" i="8"/>
  <c r="T6" i="8"/>
  <c r="AF6" i="8"/>
  <c r="F14" i="8"/>
  <c r="R14" i="8"/>
  <c r="AD14" i="8"/>
  <c r="D22" i="8"/>
  <c r="P22" i="8"/>
  <c r="AB22" i="8"/>
  <c r="B30" i="8"/>
  <c r="N30" i="8"/>
  <c r="Z30" i="8"/>
  <c r="AL30" i="8"/>
  <c r="L38" i="8"/>
  <c r="X38" i="8"/>
  <c r="AJ38" i="8"/>
  <c r="J46" i="8"/>
  <c r="V46" i="8"/>
  <c r="AH46" i="8"/>
  <c r="H54" i="8"/>
  <c r="T54" i="8"/>
  <c r="AF54" i="8"/>
  <c r="F62" i="8"/>
  <c r="R62" i="8"/>
  <c r="AD62" i="8"/>
  <c r="D70" i="8"/>
  <c r="P70" i="8"/>
  <c r="AB70" i="8"/>
  <c r="B78" i="8"/>
  <c r="N78" i="8"/>
  <c r="Z78" i="8"/>
  <c r="AL78" i="8"/>
  <c r="I6" i="8"/>
  <c r="U6" i="8"/>
  <c r="AG6" i="8"/>
  <c r="G14" i="8"/>
  <c r="S14" i="8"/>
  <c r="AE14" i="8"/>
  <c r="E22" i="8"/>
  <c r="Q22" i="8"/>
  <c r="AC22" i="8"/>
  <c r="C30" i="8"/>
  <c r="O30" i="8"/>
  <c r="AA30" i="8"/>
  <c r="AM30" i="8"/>
  <c r="M38" i="8"/>
  <c r="Y38" i="8"/>
  <c r="AK38" i="8"/>
  <c r="K46" i="8"/>
  <c r="W46" i="8"/>
  <c r="AI46" i="8"/>
  <c r="I54" i="8"/>
  <c r="U54" i="8"/>
  <c r="AG54" i="8"/>
  <c r="G62" i="8"/>
  <c r="S62" i="8"/>
  <c r="AE62" i="8"/>
  <c r="E70" i="8"/>
  <c r="Q70" i="8"/>
  <c r="AC70" i="8"/>
  <c r="C78" i="8"/>
  <c r="O78" i="8"/>
  <c r="AA78" i="8"/>
  <c r="P30" i="7"/>
  <c r="AB30" i="7"/>
  <c r="J6" i="7"/>
  <c r="B38" i="7"/>
  <c r="T14" i="7"/>
  <c r="AF14" i="7"/>
  <c r="F22" i="7"/>
  <c r="R22" i="7"/>
  <c r="AD22" i="7"/>
  <c r="N38" i="7"/>
  <c r="D30" i="7"/>
  <c r="V6" i="7"/>
  <c r="AH6" i="7"/>
  <c r="Z38" i="7"/>
  <c r="H14" i="7"/>
  <c r="AL38" i="7"/>
  <c r="AF62" i="7"/>
  <c r="K6" i="7"/>
  <c r="Q30" i="7"/>
  <c r="AC30" i="7"/>
  <c r="C38" i="7"/>
  <c r="O38" i="7"/>
  <c r="AA38" i="7"/>
  <c r="AM38" i="7"/>
  <c r="M46" i="7"/>
  <c r="Y46" i="7"/>
  <c r="AK46" i="7"/>
  <c r="K54" i="7"/>
  <c r="W54" i="7"/>
  <c r="AI54" i="7"/>
  <c r="I62" i="7"/>
  <c r="U62" i="7"/>
  <c r="AG62" i="7"/>
  <c r="G70" i="7"/>
  <c r="S70" i="7"/>
  <c r="AE70" i="7"/>
  <c r="E78" i="7"/>
  <c r="Q78" i="7"/>
  <c r="AC78" i="7"/>
  <c r="V54" i="7"/>
  <c r="AB78" i="7"/>
  <c r="G22" i="7"/>
  <c r="V14" i="7"/>
  <c r="D38" i="7"/>
  <c r="AJ54" i="7"/>
  <c r="T70" i="7"/>
  <c r="I22" i="7"/>
  <c r="C46" i="7"/>
  <c r="AI62" i="7"/>
  <c r="I70" i="7"/>
  <c r="U70" i="7"/>
  <c r="AG70" i="7"/>
  <c r="G78" i="7"/>
  <c r="S78" i="7"/>
  <c r="AE78" i="7"/>
  <c r="AF22" i="7"/>
  <c r="Z46" i="7"/>
  <c r="F78" i="7"/>
  <c r="S30" i="7"/>
  <c r="K62" i="7"/>
  <c r="V22" i="7"/>
  <c r="D46" i="7"/>
  <c r="B54" i="7"/>
  <c r="AJ62" i="7"/>
  <c r="J70" i="7"/>
  <c r="V70" i="7"/>
  <c r="AH70" i="7"/>
  <c r="H78" i="7"/>
  <c r="T78" i="7"/>
  <c r="AF78" i="7"/>
  <c r="E30" i="7"/>
  <c r="H22" i="7"/>
  <c r="AB38" i="7"/>
  <c r="X54" i="7"/>
  <c r="AH62" i="7"/>
  <c r="AK6" i="7"/>
  <c r="AE30" i="7"/>
  <c r="Y54" i="7"/>
  <c r="AL6" i="7"/>
  <c r="J22" i="7"/>
  <c r="F38" i="7"/>
  <c r="AB46" i="7"/>
  <c r="AM6" i="7"/>
  <c r="W22" i="7"/>
  <c r="AI22" i="7"/>
  <c r="I30" i="7"/>
  <c r="U30" i="7"/>
  <c r="AG30" i="7"/>
  <c r="G38" i="7"/>
  <c r="S38" i="7"/>
  <c r="AE38" i="7"/>
  <c r="E46" i="7"/>
  <c r="Q46" i="7"/>
  <c r="AC46" i="7"/>
  <c r="C54" i="7"/>
  <c r="O54" i="7"/>
  <c r="AA54" i="7"/>
  <c r="AM54" i="7"/>
  <c r="M62" i="7"/>
  <c r="Y62" i="7"/>
  <c r="AK62" i="7"/>
  <c r="K70" i="7"/>
  <c r="W70" i="7"/>
  <c r="AI70" i="7"/>
  <c r="I78" i="7"/>
  <c r="U78" i="7"/>
  <c r="AG78" i="7"/>
  <c r="J54" i="7"/>
  <c r="R70" i="7"/>
  <c r="AI6" i="7"/>
  <c r="AE22" i="7"/>
  <c r="J14" i="7"/>
  <c r="AD30" i="7"/>
  <c r="L54" i="7"/>
  <c r="H70" i="7"/>
  <c r="Y6" i="7"/>
  <c r="G30" i="7"/>
  <c r="M54" i="7"/>
  <c r="L14" i="7"/>
  <c r="AF30" i="7"/>
  <c r="Z54" i="7"/>
  <c r="O6" i="7"/>
  <c r="Z14" i="7"/>
  <c r="J30" i="7"/>
  <c r="V30" i="7"/>
  <c r="AH30" i="7"/>
  <c r="H38" i="7"/>
  <c r="T38" i="7"/>
  <c r="AF38" i="7"/>
  <c r="F46" i="7"/>
  <c r="R46" i="7"/>
  <c r="AD46" i="7"/>
  <c r="D54" i="7"/>
  <c r="P54" i="7"/>
  <c r="AB54" i="7"/>
  <c r="B62" i="7"/>
  <c r="N62" i="7"/>
  <c r="Z62" i="7"/>
  <c r="AL62" i="7"/>
  <c r="L70" i="7"/>
  <c r="X70" i="7"/>
  <c r="AJ70" i="7"/>
  <c r="J78" i="7"/>
  <c r="V78" i="7"/>
  <c r="AH78" i="7"/>
  <c r="L46" i="7"/>
  <c r="T62" i="7"/>
  <c r="D78" i="7"/>
  <c r="U14" i="7"/>
  <c r="X6" i="7"/>
  <c r="F30" i="7"/>
  <c r="B46" i="7"/>
  <c r="V62" i="7"/>
  <c r="M6" i="7"/>
  <c r="U22" i="7"/>
  <c r="O46" i="7"/>
  <c r="B6" i="7"/>
  <c r="AH22" i="7"/>
  <c r="P46" i="7"/>
  <c r="C6" i="7"/>
  <c r="K22" i="7"/>
  <c r="N14" i="7"/>
  <c r="C14" i="7"/>
  <c r="W30" i="7"/>
  <c r="G46" i="7"/>
  <c r="AE46" i="7"/>
  <c r="O62" i="7"/>
  <c r="AM62" i="7"/>
  <c r="M70" i="7"/>
  <c r="Y70" i="7"/>
  <c r="K78" i="7"/>
  <c r="W78" i="7"/>
  <c r="AI78" i="7"/>
  <c r="H62" i="7"/>
  <c r="P78" i="7"/>
  <c r="AG14" i="7"/>
  <c r="AJ6" i="7"/>
  <c r="R30" i="7"/>
  <c r="AL46" i="7"/>
  <c r="R78" i="7"/>
  <c r="K14" i="7"/>
  <c r="Q38" i="7"/>
  <c r="W62" i="7"/>
  <c r="AJ14" i="7"/>
  <c r="R38" i="7"/>
  <c r="AL54" i="7"/>
  <c r="Y14" i="7"/>
  <c r="D6" i="7"/>
  <c r="AL14" i="7"/>
  <c r="Q6" i="7"/>
  <c r="AA14" i="7"/>
  <c r="Y22" i="7"/>
  <c r="I38" i="7"/>
  <c r="S46" i="7"/>
  <c r="Q54" i="7"/>
  <c r="AA62" i="7"/>
  <c r="AK70" i="7"/>
  <c r="F6" i="7"/>
  <c r="R6" i="7"/>
  <c r="AD6" i="7"/>
  <c r="D14" i="7"/>
  <c r="P14" i="7"/>
  <c r="AB14" i="7"/>
  <c r="B22" i="7"/>
  <c r="N22" i="7"/>
  <c r="Z22" i="7"/>
  <c r="AL22" i="7"/>
  <c r="L30" i="7"/>
  <c r="X30" i="7"/>
  <c r="AJ30" i="7"/>
  <c r="J38" i="7"/>
  <c r="V38" i="7"/>
  <c r="AH38" i="7"/>
  <c r="H46" i="7"/>
  <c r="T46" i="7"/>
  <c r="AF46" i="7"/>
  <c r="F54" i="7"/>
  <c r="R54" i="7"/>
  <c r="AD54" i="7"/>
  <c r="D62" i="7"/>
  <c r="P62" i="7"/>
  <c r="AB62" i="7"/>
  <c r="B70" i="7"/>
  <c r="N70" i="7"/>
  <c r="Z70" i="7"/>
  <c r="AL70" i="7"/>
  <c r="L78" i="7"/>
  <c r="X78" i="7"/>
  <c r="AJ78" i="7"/>
  <c r="X46" i="7"/>
  <c r="AH54" i="7"/>
  <c r="F70" i="7"/>
  <c r="W6" i="7"/>
  <c r="S22" i="7"/>
  <c r="AH14" i="7"/>
  <c r="P38" i="7"/>
  <c r="J62" i="7"/>
  <c r="AF70" i="7"/>
  <c r="AG22" i="7"/>
  <c r="AM46" i="7"/>
  <c r="N6" i="7"/>
  <c r="H30" i="7"/>
  <c r="X62" i="7"/>
  <c r="AA6" i="7"/>
  <c r="P6" i="7"/>
  <c r="AJ22" i="7"/>
  <c r="O14" i="7"/>
  <c r="M22" i="7"/>
  <c r="AI30" i="7"/>
  <c r="E54" i="7"/>
  <c r="G6" i="7"/>
  <c r="Q14" i="7"/>
  <c r="O22" i="7"/>
  <c r="M30" i="7"/>
  <c r="AK30" i="7"/>
  <c r="K38" i="7"/>
  <c r="W38" i="7"/>
  <c r="AI38" i="7"/>
  <c r="I46" i="7"/>
  <c r="U46" i="7"/>
  <c r="AG46" i="7"/>
  <c r="G54" i="7"/>
  <c r="S54" i="7"/>
  <c r="AE54" i="7"/>
  <c r="E62" i="7"/>
  <c r="Q62" i="7"/>
  <c r="AC62" i="7"/>
  <c r="C70" i="7"/>
  <c r="O70" i="7"/>
  <c r="AA70" i="7"/>
  <c r="AM70" i="7"/>
  <c r="M78" i="7"/>
  <c r="Y78" i="7"/>
  <c r="AK78" i="7"/>
  <c r="W14" i="7"/>
  <c r="E38" i="7"/>
  <c r="AA46" i="7"/>
  <c r="Z6" i="7"/>
  <c r="AD38" i="7"/>
  <c r="L62" i="7"/>
  <c r="M14" i="7"/>
  <c r="AB6" i="7"/>
  <c r="L22" i="7"/>
  <c r="E6" i="7"/>
  <c r="AM14" i="7"/>
  <c r="AK22" i="7"/>
  <c r="AG38" i="7"/>
  <c r="C62" i="7"/>
  <c r="S6" i="7"/>
  <c r="E14" i="7"/>
  <c r="C22" i="7"/>
  <c r="AM22" i="7"/>
  <c r="T6" i="7"/>
  <c r="F14" i="7"/>
  <c r="AD14" i="7"/>
  <c r="D22" i="7"/>
  <c r="P22" i="7"/>
  <c r="AB22" i="7"/>
  <c r="B30" i="7"/>
  <c r="N30" i="7"/>
  <c r="Z30" i="7"/>
  <c r="AL30" i="7"/>
  <c r="L38" i="7"/>
  <c r="X38" i="7"/>
  <c r="AJ38" i="7"/>
  <c r="J46" i="7"/>
  <c r="V46" i="7"/>
  <c r="AH46" i="7"/>
  <c r="H54" i="7"/>
  <c r="T54" i="7"/>
  <c r="AF54" i="7"/>
  <c r="F62" i="7"/>
  <c r="R62" i="7"/>
  <c r="AD62" i="7"/>
  <c r="D70" i="7"/>
  <c r="P70" i="7"/>
  <c r="AB70" i="7"/>
  <c r="B78" i="7"/>
  <c r="N78" i="7"/>
  <c r="Z78" i="7"/>
  <c r="AL78" i="7"/>
  <c r="AJ46" i="7"/>
  <c r="AD70" i="7"/>
  <c r="I14" i="7"/>
  <c r="L6" i="7"/>
  <c r="T22" i="7"/>
  <c r="N46" i="7"/>
  <c r="AD78" i="7"/>
  <c r="AI14" i="7"/>
  <c r="AC38" i="7"/>
  <c r="AK54" i="7"/>
  <c r="X14" i="7"/>
  <c r="T30" i="7"/>
  <c r="N54" i="7"/>
  <c r="AK14" i="7"/>
  <c r="B14" i="7"/>
  <c r="X22" i="7"/>
  <c r="AC6" i="7"/>
  <c r="K30" i="7"/>
  <c r="U38" i="7"/>
  <c r="AC54" i="7"/>
  <c r="AE6" i="7"/>
  <c r="AC14" i="7"/>
  <c r="AA22" i="7"/>
  <c r="Y30" i="7"/>
  <c r="H6" i="7"/>
  <c r="AF6" i="7"/>
  <c r="R14" i="7"/>
  <c r="I6" i="7"/>
  <c r="U6" i="7"/>
  <c r="AG6" i="7"/>
  <c r="G14" i="7"/>
  <c r="S14" i="7"/>
  <c r="AE14" i="7"/>
  <c r="E22" i="7"/>
  <c r="Q22" i="7"/>
  <c r="AC22" i="7"/>
  <c r="C30" i="7"/>
  <c r="O30" i="7"/>
  <c r="AA30" i="7"/>
  <c r="AM30" i="7"/>
  <c r="M38" i="7"/>
  <c r="Y38" i="7"/>
  <c r="AK38" i="7"/>
  <c r="K46" i="7"/>
  <c r="W46" i="7"/>
  <c r="AI46" i="7"/>
  <c r="I54" i="7"/>
  <c r="U54" i="7"/>
  <c r="AG54" i="7"/>
  <c r="G62" i="7"/>
  <c r="S62" i="7"/>
  <c r="AE62" i="7"/>
  <c r="E70" i="7"/>
  <c r="Q70" i="7"/>
  <c r="AC70" i="7"/>
  <c r="C78" i="7"/>
  <c r="O78" i="7"/>
  <c r="AA78" i="7"/>
  <c r="AF38" i="4"/>
  <c r="F38" i="4"/>
  <c r="AD6" i="4"/>
  <c r="AK62" i="4"/>
  <c r="V30" i="4"/>
  <c r="T22" i="4"/>
  <c r="K70" i="4"/>
  <c r="J14" i="4"/>
  <c r="AH22" i="4"/>
  <c r="K6" i="4"/>
  <c r="T30" i="4"/>
  <c r="L6" i="4"/>
  <c r="D46" i="4"/>
  <c r="N14" i="4"/>
  <c r="AM22" i="4"/>
  <c r="AL14" i="4"/>
  <c r="V22" i="4"/>
  <c r="D30" i="4"/>
  <c r="AB30" i="4"/>
  <c r="N38" i="4"/>
  <c r="L46" i="4"/>
  <c r="V54" i="4"/>
  <c r="L70" i="4"/>
  <c r="L22" i="4"/>
  <c r="AB6" i="4"/>
  <c r="Z62" i="4"/>
  <c r="O22" i="4"/>
  <c r="R22" i="4"/>
  <c r="W70" i="4"/>
  <c r="AA6" i="4"/>
  <c r="R30" i="4"/>
  <c r="L14" i="4"/>
  <c r="D54" i="4"/>
  <c r="AJ22" i="4"/>
  <c r="N6" i="4"/>
  <c r="O54" i="4"/>
  <c r="AH6" i="4"/>
  <c r="J38" i="4"/>
  <c r="P6" i="4"/>
  <c r="AL6" i="4"/>
  <c r="R38" i="4"/>
  <c r="V14" i="4"/>
  <c r="R46" i="4"/>
  <c r="X70" i="4"/>
  <c r="J6" i="4"/>
  <c r="C54" i="4"/>
  <c r="N22" i="4"/>
  <c r="AH14" i="4"/>
  <c r="G38" i="4"/>
  <c r="AL22" i="4"/>
  <c r="AL62" i="4"/>
  <c r="AK14" i="4"/>
  <c r="Q14" i="4"/>
  <c r="T14" i="4"/>
  <c r="AD30" i="4"/>
  <c r="R6" i="4"/>
  <c r="H30" i="4"/>
  <c r="D6" i="4"/>
  <c r="B14" i="4"/>
  <c r="X14" i="4"/>
  <c r="F22" i="4"/>
  <c r="Z22" i="4"/>
  <c r="I30" i="4"/>
  <c r="AG30" i="4"/>
  <c r="T38" i="4"/>
  <c r="X46" i="4"/>
  <c r="AM54" i="4"/>
  <c r="AI70" i="4"/>
  <c r="D38" i="4"/>
  <c r="AF14" i="4"/>
  <c r="AL38" i="4"/>
  <c r="U30" i="4"/>
  <c r="AE6" i="4"/>
  <c r="E46" i="4"/>
  <c r="P14" i="4"/>
  <c r="F46" i="4"/>
  <c r="AJ6" i="4"/>
  <c r="B22" i="4"/>
  <c r="Q46" i="4"/>
  <c r="AM6" i="4"/>
  <c r="S38" i="4"/>
  <c r="V6" i="4"/>
  <c r="J30" i="4"/>
  <c r="AC46" i="4"/>
  <c r="B62" i="4"/>
  <c r="AJ70" i="4"/>
  <c r="Q6" i="4"/>
  <c r="F30" i="4"/>
  <c r="C6" i="4"/>
  <c r="C22" i="4"/>
  <c r="AF30" i="4"/>
  <c r="S6" i="4"/>
  <c r="D14" i="4"/>
  <c r="H22" i="4"/>
  <c r="Z38" i="4"/>
  <c r="F6" i="4"/>
  <c r="X6" i="4"/>
  <c r="E14" i="4"/>
  <c r="Z14" i="4"/>
  <c r="J22" i="4"/>
  <c r="AD22" i="4"/>
  <c r="L30" i="4"/>
  <c r="AJ30" i="4"/>
  <c r="AD38" i="4"/>
  <c r="AD46" i="4"/>
  <c r="M62" i="4"/>
  <c r="J78" i="4"/>
  <c r="AC14" i="4"/>
  <c r="Y62" i="4"/>
  <c r="AI22" i="4"/>
  <c r="M14" i="4"/>
  <c r="J54" i="4"/>
  <c r="AJ14" i="4"/>
  <c r="H38" i="4"/>
  <c r="O6" i="4"/>
  <c r="X30" i="4"/>
  <c r="P54" i="4"/>
  <c r="B6" i="4"/>
  <c r="W22" i="4"/>
  <c r="AA54" i="4"/>
  <c r="X22" i="4"/>
  <c r="AB54" i="4"/>
  <c r="E6" i="4"/>
  <c r="Y14" i="4"/>
  <c r="AA22" i="4"/>
  <c r="AH30" i="4"/>
  <c r="G6" i="4"/>
  <c r="Z6" i="4"/>
  <c r="H14" i="4"/>
  <c r="AB14" i="4"/>
  <c r="K22" i="4"/>
  <c r="AF22" i="4"/>
  <c r="P30" i="4"/>
  <c r="B38" i="4"/>
  <c r="AE38" i="4"/>
  <c r="AJ46" i="4"/>
  <c r="N62" i="4"/>
  <c r="V78" i="4"/>
  <c r="AH54" i="4"/>
  <c r="H62" i="4"/>
  <c r="T62" i="4"/>
  <c r="AF62" i="4"/>
  <c r="F70" i="4"/>
  <c r="R70" i="4"/>
  <c r="AD70" i="4"/>
  <c r="D78" i="4"/>
  <c r="P78" i="4"/>
  <c r="AB78" i="4"/>
  <c r="W6" i="4"/>
  <c r="AI6" i="4"/>
  <c r="I14" i="4"/>
  <c r="U14" i="4"/>
  <c r="AG14" i="4"/>
  <c r="G22" i="4"/>
  <c r="S22" i="4"/>
  <c r="AE22" i="4"/>
  <c r="E30" i="4"/>
  <c r="Q30" i="4"/>
  <c r="AC30" i="4"/>
  <c r="C38" i="4"/>
  <c r="O38" i="4"/>
  <c r="AA38" i="4"/>
  <c r="AM38" i="4"/>
  <c r="M46" i="4"/>
  <c r="Y46" i="4"/>
  <c r="AK46" i="4"/>
  <c r="K54" i="4"/>
  <c r="W54" i="4"/>
  <c r="AI54" i="4"/>
  <c r="I62" i="4"/>
  <c r="U62" i="4"/>
  <c r="AG62" i="4"/>
  <c r="G70" i="4"/>
  <c r="S70" i="4"/>
  <c r="AE70" i="4"/>
  <c r="E78" i="4"/>
  <c r="Q78" i="4"/>
  <c r="AC78" i="4"/>
  <c r="P38" i="4"/>
  <c r="AB38" i="4"/>
  <c r="B46" i="4"/>
  <c r="N46" i="4"/>
  <c r="Z46" i="4"/>
  <c r="AL46" i="4"/>
  <c r="L54" i="4"/>
  <c r="X54" i="4"/>
  <c r="AJ54" i="4"/>
  <c r="J62" i="4"/>
  <c r="V62" i="4"/>
  <c r="AH62" i="4"/>
  <c r="H70" i="4"/>
  <c r="T70" i="4"/>
  <c r="AF70" i="4"/>
  <c r="F78" i="4"/>
  <c r="R78" i="4"/>
  <c r="AD78" i="4"/>
  <c r="M6" i="4"/>
  <c r="Y6" i="4"/>
  <c r="AK6" i="4"/>
  <c r="K14" i="4"/>
  <c r="W14" i="4"/>
  <c r="AI14" i="4"/>
  <c r="I22" i="4"/>
  <c r="U22" i="4"/>
  <c r="AG22" i="4"/>
  <c r="G30" i="4"/>
  <c r="S30" i="4"/>
  <c r="AE30" i="4"/>
  <c r="E38" i="4"/>
  <c r="Q38" i="4"/>
  <c r="AC38" i="4"/>
  <c r="C46" i="4"/>
  <c r="O46" i="4"/>
  <c r="AA46" i="4"/>
  <c r="AM46" i="4"/>
  <c r="M54" i="4"/>
  <c r="Y54" i="4"/>
  <c r="AK54" i="4"/>
  <c r="K62" i="4"/>
  <c r="W62" i="4"/>
  <c r="AI62" i="4"/>
  <c r="I70" i="4"/>
  <c r="U70" i="4"/>
  <c r="AG70" i="4"/>
  <c r="G78" i="4"/>
  <c r="S78" i="4"/>
  <c r="AE78" i="4"/>
  <c r="P46" i="4"/>
  <c r="AB46" i="4"/>
  <c r="B54" i="4"/>
  <c r="N54" i="4"/>
  <c r="Z54" i="4"/>
  <c r="AL54" i="4"/>
  <c r="L62" i="4"/>
  <c r="X62" i="4"/>
  <c r="AJ62" i="4"/>
  <c r="J70" i="4"/>
  <c r="V70" i="4"/>
  <c r="AH70" i="4"/>
  <c r="H78" i="4"/>
  <c r="T78" i="4"/>
  <c r="AF78" i="4"/>
  <c r="I78" i="4"/>
  <c r="U78" i="4"/>
  <c r="AG78" i="4"/>
  <c r="AH78" i="4"/>
  <c r="AC6" i="4"/>
  <c r="C14" i="4"/>
  <c r="O14" i="4"/>
  <c r="AA14" i="4"/>
  <c r="AM14" i="4"/>
  <c r="M22" i="4"/>
  <c r="Y22" i="4"/>
  <c r="AK22" i="4"/>
  <c r="K30" i="4"/>
  <c r="W30" i="4"/>
  <c r="AI30" i="4"/>
  <c r="I38" i="4"/>
  <c r="U38" i="4"/>
  <c r="AG38" i="4"/>
  <c r="G46" i="4"/>
  <c r="S46" i="4"/>
  <c r="AE46" i="4"/>
  <c r="E54" i="4"/>
  <c r="Q54" i="4"/>
  <c r="AC54" i="4"/>
  <c r="C62" i="4"/>
  <c r="O62" i="4"/>
  <c r="AA62" i="4"/>
  <c r="AM62" i="4"/>
  <c r="M70" i="4"/>
  <c r="Y70" i="4"/>
  <c r="AK70" i="4"/>
  <c r="K78" i="4"/>
  <c r="W78" i="4"/>
  <c r="AI78" i="4"/>
  <c r="V38" i="4"/>
  <c r="AH38" i="4"/>
  <c r="H46" i="4"/>
  <c r="T46" i="4"/>
  <c r="AF46" i="4"/>
  <c r="F54" i="4"/>
  <c r="R54" i="4"/>
  <c r="AD54" i="4"/>
  <c r="D62" i="4"/>
  <c r="P62" i="4"/>
  <c r="AB62" i="4"/>
  <c r="B70" i="4"/>
  <c r="N70" i="4"/>
  <c r="Z70" i="4"/>
  <c r="AL70" i="4"/>
  <c r="L78" i="4"/>
  <c r="X78" i="4"/>
  <c r="AJ78" i="4"/>
  <c r="Y30" i="4"/>
  <c r="W38" i="4"/>
  <c r="U46" i="4"/>
  <c r="E62" i="4"/>
  <c r="AM70" i="4"/>
  <c r="AK78" i="4"/>
  <c r="M30" i="4"/>
  <c r="K38" i="4"/>
  <c r="I46" i="4"/>
  <c r="G54" i="4"/>
  <c r="AE54" i="4"/>
  <c r="AC62" i="4"/>
  <c r="O70" i="4"/>
  <c r="Y78" i="4"/>
  <c r="H6" i="4"/>
  <c r="T6" i="4"/>
  <c r="AF6" i="4"/>
  <c r="F14" i="4"/>
  <c r="R14" i="4"/>
  <c r="AD14" i="4"/>
  <c r="D22" i="4"/>
  <c r="P22" i="4"/>
  <c r="AB22" i="4"/>
  <c r="B30" i="4"/>
  <c r="N30" i="4"/>
  <c r="Z30" i="4"/>
  <c r="AL30" i="4"/>
  <c r="L38" i="4"/>
  <c r="X38" i="4"/>
  <c r="AJ38" i="4"/>
  <c r="J46" i="4"/>
  <c r="V46" i="4"/>
  <c r="AH46" i="4"/>
  <c r="H54" i="4"/>
  <c r="T54" i="4"/>
  <c r="AF54" i="4"/>
  <c r="F62" i="4"/>
  <c r="R62" i="4"/>
  <c r="AD62" i="4"/>
  <c r="D70" i="4"/>
  <c r="P70" i="4"/>
  <c r="AB70" i="4"/>
  <c r="B78" i="4"/>
  <c r="N78" i="4"/>
  <c r="Z78" i="4"/>
  <c r="AL78" i="4"/>
  <c r="AK30" i="4"/>
  <c r="AI38" i="4"/>
  <c r="AG46" i="4"/>
  <c r="S54" i="4"/>
  <c r="Q62" i="4"/>
  <c r="C70" i="4"/>
  <c r="AA70" i="4"/>
  <c r="M78" i="4"/>
  <c r="I6" i="4"/>
  <c r="U6" i="4"/>
  <c r="AG6" i="4"/>
  <c r="G14" i="4"/>
  <c r="S14" i="4"/>
  <c r="AE14" i="4"/>
  <c r="E22" i="4"/>
  <c r="Q22" i="4"/>
  <c r="AC22" i="4"/>
  <c r="C30" i="4"/>
  <c r="O30" i="4"/>
  <c r="AA30" i="4"/>
  <c r="AM30" i="4"/>
  <c r="M38" i="4"/>
  <c r="Y38" i="4"/>
  <c r="AK38" i="4"/>
  <c r="K46" i="4"/>
  <c r="W46" i="4"/>
  <c r="AI46" i="4"/>
  <c r="I54" i="4"/>
  <c r="U54" i="4"/>
  <c r="AG54" i="4"/>
  <c r="G62" i="4"/>
  <c r="S62" i="4"/>
  <c r="AE62" i="4"/>
  <c r="E70" i="4"/>
  <c r="Q70" i="4"/>
  <c r="AC70" i="4"/>
  <c r="C78" i="4"/>
  <c r="O78" i="4"/>
  <c r="AA78" i="4"/>
  <c r="AH2" i="1" l="1"/>
  <c r="AM78" i="1" l="1"/>
  <c r="AA78" i="1"/>
  <c r="O78" i="1"/>
  <c r="C78" i="1"/>
  <c r="AL78" i="1"/>
  <c r="Z78" i="1"/>
  <c r="AI78" i="1"/>
  <c r="W78" i="1"/>
  <c r="K78" i="1"/>
  <c r="I78" i="1"/>
  <c r="AF78" i="1"/>
  <c r="H78" i="1"/>
  <c r="G78" i="1"/>
  <c r="R78" i="1"/>
  <c r="E78" i="1"/>
  <c r="D78" i="1"/>
  <c r="AK78" i="1"/>
  <c r="AJ78" i="1"/>
  <c r="AH78" i="1"/>
  <c r="V78" i="1"/>
  <c r="J78" i="1"/>
  <c r="U78" i="1"/>
  <c r="T78" i="1"/>
  <c r="S78" i="1"/>
  <c r="AD78" i="1"/>
  <c r="AB78" i="1"/>
  <c r="B78" i="1"/>
  <c r="L78" i="1"/>
  <c r="AG78" i="1"/>
  <c r="AE78" i="1"/>
  <c r="F78" i="1"/>
  <c r="Q78" i="1"/>
  <c r="N78" i="1"/>
  <c r="M78" i="1"/>
  <c r="X78" i="1"/>
  <c r="AC78" i="1"/>
  <c r="P78" i="1"/>
  <c r="Y78" i="1"/>
  <c r="AM70" i="1"/>
  <c r="AA70" i="1"/>
  <c r="O70" i="1"/>
  <c r="C70" i="1"/>
  <c r="AL70" i="1"/>
  <c r="Z70" i="1"/>
  <c r="N70" i="1"/>
  <c r="B70" i="1"/>
  <c r="V70" i="1"/>
  <c r="I70" i="1"/>
  <c r="T70" i="1"/>
  <c r="S70" i="1"/>
  <c r="F70" i="1"/>
  <c r="P70" i="1"/>
  <c r="AK70" i="1"/>
  <c r="Y70" i="1"/>
  <c r="M70" i="1"/>
  <c r="AJ70" i="1"/>
  <c r="L70" i="1"/>
  <c r="W70" i="1"/>
  <c r="K70" i="1"/>
  <c r="AH70" i="1"/>
  <c r="J70" i="1"/>
  <c r="H70" i="1"/>
  <c r="AE70" i="1"/>
  <c r="AC70" i="1"/>
  <c r="Q70" i="1"/>
  <c r="X70" i="1"/>
  <c r="AB70" i="1"/>
  <c r="AI70" i="1"/>
  <c r="D70" i="1"/>
  <c r="AD70" i="1"/>
  <c r="AG70" i="1"/>
  <c r="U70" i="1"/>
  <c r="AF70" i="1"/>
  <c r="G70" i="1"/>
  <c r="R70" i="1"/>
  <c r="E70" i="1"/>
  <c r="AJ62" i="1"/>
  <c r="X62" i="1"/>
  <c r="L62" i="1"/>
  <c r="W62" i="1"/>
  <c r="K62" i="1"/>
  <c r="V62" i="1"/>
  <c r="J62" i="1"/>
  <c r="AG62" i="1"/>
  <c r="AF62" i="1"/>
  <c r="T62" i="1"/>
  <c r="S62" i="1"/>
  <c r="R62" i="1"/>
  <c r="F62" i="1"/>
  <c r="E62" i="1"/>
  <c r="AM62" i="1"/>
  <c r="C62" i="1"/>
  <c r="N62" i="1"/>
  <c r="AK62" i="1"/>
  <c r="AI62" i="1"/>
  <c r="U62" i="1"/>
  <c r="G62" i="1"/>
  <c r="Q62" i="1"/>
  <c r="D62" i="1"/>
  <c r="O62" i="1"/>
  <c r="Z62" i="1"/>
  <c r="Y62" i="1"/>
  <c r="AH62" i="1"/>
  <c r="I62" i="1"/>
  <c r="H62" i="1"/>
  <c r="AE62" i="1"/>
  <c r="AD62" i="1"/>
  <c r="AC62" i="1"/>
  <c r="AB62" i="1"/>
  <c r="AA62" i="1"/>
  <c r="AL62" i="1"/>
  <c r="B62" i="1"/>
  <c r="M62" i="1"/>
  <c r="P62" i="1"/>
  <c r="AL54" i="1"/>
  <c r="Z54" i="1"/>
  <c r="N54" i="1"/>
  <c r="B54" i="1"/>
  <c r="AK54" i="1"/>
  <c r="Y54" i="1"/>
  <c r="M54" i="1"/>
  <c r="AJ54" i="1"/>
  <c r="X54" i="1"/>
  <c r="L54" i="1"/>
  <c r="W54" i="1"/>
  <c r="K54" i="1"/>
  <c r="AH54" i="1"/>
  <c r="V54" i="1"/>
  <c r="AG54" i="1"/>
  <c r="U54" i="1"/>
  <c r="I54" i="1"/>
  <c r="AF54" i="1"/>
  <c r="T54" i="1"/>
  <c r="H54" i="1"/>
  <c r="G54" i="1"/>
  <c r="AD54" i="1"/>
  <c r="AC54" i="1"/>
  <c r="D54" i="1"/>
  <c r="AA54" i="1"/>
  <c r="AI54" i="1"/>
  <c r="S54" i="1"/>
  <c r="F54" i="1"/>
  <c r="E54" i="1"/>
  <c r="AM54" i="1"/>
  <c r="C54" i="1"/>
  <c r="J54" i="1"/>
  <c r="AB54" i="1"/>
  <c r="AE54" i="1"/>
  <c r="R54" i="1"/>
  <c r="Q54" i="1"/>
  <c r="P54" i="1"/>
  <c r="O54" i="1"/>
  <c r="AM46" i="1"/>
  <c r="AA46" i="1"/>
  <c r="O46" i="1"/>
  <c r="C46" i="1"/>
  <c r="Y46" i="1"/>
  <c r="M46" i="1"/>
  <c r="X46" i="1"/>
  <c r="L46" i="1"/>
  <c r="AI46" i="1"/>
  <c r="K46" i="1"/>
  <c r="J46" i="1"/>
  <c r="U46" i="1"/>
  <c r="AF46" i="1"/>
  <c r="S46" i="1"/>
  <c r="F46" i="1"/>
  <c r="AC46" i="1"/>
  <c r="D46" i="1"/>
  <c r="AL46" i="1"/>
  <c r="Z46" i="1"/>
  <c r="N46" i="1"/>
  <c r="B46" i="1"/>
  <c r="AK46" i="1"/>
  <c r="W46" i="1"/>
  <c r="V46" i="1"/>
  <c r="I46" i="1"/>
  <c r="H46" i="1"/>
  <c r="AE46" i="1"/>
  <c r="AD46" i="1"/>
  <c r="E46" i="1"/>
  <c r="P46" i="1"/>
  <c r="AH46" i="1"/>
  <c r="AJ46" i="1"/>
  <c r="AG46" i="1"/>
  <c r="T46" i="1"/>
  <c r="G46" i="1"/>
  <c r="R46" i="1"/>
  <c r="Q46" i="1"/>
  <c r="AB46" i="1"/>
  <c r="AM38" i="1"/>
  <c r="AA38" i="1"/>
  <c r="O38" i="1"/>
  <c r="C38" i="1"/>
  <c r="AL38" i="1"/>
  <c r="B38" i="1"/>
  <c r="X38" i="1"/>
  <c r="K38" i="1"/>
  <c r="AJ38" i="1"/>
  <c r="AH38" i="1"/>
  <c r="V38" i="1"/>
  <c r="J38" i="1"/>
  <c r="AF38" i="1"/>
  <c r="H38" i="1"/>
  <c r="S38" i="1"/>
  <c r="M38" i="1"/>
  <c r="L38" i="1"/>
  <c r="AG38" i="1"/>
  <c r="U38" i="1"/>
  <c r="I38" i="1"/>
  <c r="T38" i="1"/>
  <c r="AE38" i="1"/>
  <c r="G38" i="1"/>
  <c r="AD38" i="1"/>
  <c r="R38" i="1"/>
  <c r="F38" i="1"/>
  <c r="P38" i="1"/>
  <c r="D38" i="1"/>
  <c r="N38" i="1"/>
  <c r="AK38" i="1"/>
  <c r="AI38" i="1"/>
  <c r="AC38" i="1"/>
  <c r="Q38" i="1"/>
  <c r="E38" i="1"/>
  <c r="AB38" i="1"/>
  <c r="Z38" i="1"/>
  <c r="Y38" i="1"/>
  <c r="W38" i="1"/>
  <c r="AM30" i="1"/>
  <c r="AA30" i="1"/>
  <c r="O30" i="1"/>
  <c r="C30" i="1"/>
  <c r="AL30" i="1"/>
  <c r="Z30" i="1"/>
  <c r="N30" i="1"/>
  <c r="B30" i="1"/>
  <c r="AK30" i="1"/>
  <c r="Y30" i="1"/>
  <c r="M30" i="1"/>
  <c r="L30" i="1"/>
  <c r="AI30" i="1"/>
  <c r="K30" i="1"/>
  <c r="V30" i="1"/>
  <c r="AG30" i="1"/>
  <c r="U30" i="1"/>
  <c r="T30" i="1"/>
  <c r="S30" i="1"/>
  <c r="R30" i="1"/>
  <c r="AC30" i="1"/>
  <c r="E30" i="1"/>
  <c r="P30" i="1"/>
  <c r="AJ30" i="1"/>
  <c r="X30" i="1"/>
  <c r="W30" i="1"/>
  <c r="AH30" i="1"/>
  <c r="J30" i="1"/>
  <c r="I30" i="1"/>
  <c r="H30" i="1"/>
  <c r="G30" i="1"/>
  <c r="AD30" i="1"/>
  <c r="F30" i="1"/>
  <c r="Q30" i="1"/>
  <c r="AB30" i="1"/>
  <c r="D30" i="1"/>
  <c r="AF30" i="1"/>
  <c r="AE30" i="1"/>
  <c r="AM22" i="1"/>
  <c r="AA22" i="1"/>
  <c r="O22" i="1"/>
  <c r="C22" i="1"/>
  <c r="AL22" i="1"/>
  <c r="Z22" i="1"/>
  <c r="N22" i="1"/>
  <c r="B22" i="1"/>
  <c r="L22" i="1"/>
  <c r="W22" i="1"/>
  <c r="U22" i="1"/>
  <c r="T22" i="1"/>
  <c r="S22" i="1"/>
  <c r="R22" i="1"/>
  <c r="Q22" i="1"/>
  <c r="D22" i="1"/>
  <c r="AB22" i="1"/>
  <c r="AK22" i="1"/>
  <c r="Y22" i="1"/>
  <c r="M22" i="1"/>
  <c r="AJ22" i="1"/>
  <c r="X22" i="1"/>
  <c r="AI22" i="1"/>
  <c r="AF22" i="1"/>
  <c r="AE22" i="1"/>
  <c r="AD22" i="1"/>
  <c r="AC22" i="1"/>
  <c r="P22" i="1"/>
  <c r="K22" i="1"/>
  <c r="AH22" i="1"/>
  <c r="V22" i="1"/>
  <c r="J22" i="1"/>
  <c r="AG22" i="1"/>
  <c r="I22" i="1"/>
  <c r="H22" i="1"/>
  <c r="G22" i="1"/>
  <c r="F22" i="1"/>
  <c r="E22" i="1"/>
  <c r="AM14" i="1"/>
  <c r="AA14" i="1"/>
  <c r="O14" i="1"/>
  <c r="N14" i="1"/>
  <c r="AL14" i="1"/>
  <c r="AK14" i="1"/>
  <c r="Y14" i="1"/>
  <c r="M14" i="1"/>
  <c r="AJ14" i="1"/>
  <c r="X14" i="1"/>
  <c r="J14" i="1"/>
  <c r="U14" i="1"/>
  <c r="AF14" i="1"/>
  <c r="H14" i="1"/>
  <c r="AD14" i="1"/>
  <c r="F14" i="1"/>
  <c r="AB14" i="1"/>
  <c r="Z14" i="1"/>
  <c r="L14" i="1"/>
  <c r="Q14" i="1"/>
  <c r="C14" i="1"/>
  <c r="AI14" i="1"/>
  <c r="W14" i="1"/>
  <c r="K14" i="1"/>
  <c r="AH14" i="1"/>
  <c r="V14" i="1"/>
  <c r="AG14" i="1"/>
  <c r="I14" i="1"/>
  <c r="T14" i="1"/>
  <c r="S14" i="1"/>
  <c r="G14" i="1"/>
  <c r="R14" i="1"/>
  <c r="AC14" i="1"/>
  <c r="P14" i="1"/>
  <c r="B14" i="1"/>
  <c r="AE14" i="1"/>
  <c r="E14" i="1"/>
  <c r="D14" i="1"/>
  <c r="AM6" i="1"/>
  <c r="AA6" i="1"/>
  <c r="O6" i="1"/>
  <c r="C6" i="1"/>
  <c r="X6" i="1"/>
  <c r="J6" i="1"/>
  <c r="AF6" i="1"/>
  <c r="AE6" i="1"/>
  <c r="R6" i="1"/>
  <c r="Q6" i="1"/>
  <c r="AL6" i="1"/>
  <c r="Z6" i="1"/>
  <c r="N6" i="1"/>
  <c r="B6" i="1"/>
  <c r="L6" i="1"/>
  <c r="I6" i="1"/>
  <c r="T6" i="1"/>
  <c r="G6" i="1"/>
  <c r="AC6" i="1"/>
  <c r="D6" i="1"/>
  <c r="AK6" i="1"/>
  <c r="Y6" i="1"/>
  <c r="M6" i="1"/>
  <c r="U6" i="1"/>
  <c r="S6" i="1"/>
  <c r="F6" i="1"/>
  <c r="E6" i="1"/>
  <c r="AJ6" i="1"/>
  <c r="AI6" i="1"/>
  <c r="W6" i="1"/>
  <c r="K6" i="1"/>
  <c r="AH6" i="1"/>
  <c r="V6" i="1"/>
  <c r="AG6" i="1"/>
  <c r="H6" i="1"/>
  <c r="AD6" i="1"/>
  <c r="AB6" i="1"/>
  <c r="P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tc={5628E144-24E7-486A-AA7A-780669174624}</author>
    <author>tc={E6D373CB-F90C-43FC-8118-48BC49793C76}</author>
    <author>tc={441E9C4E-1242-4E37-95DD-29712711EA41}</author>
    <author>tc={0D43791B-62BB-4CB8-882F-2B1E4D3082C3}</author>
    <author>tc={8C6E5FE9-1E75-4F91-A584-CB864610EE40}</author>
    <author>tc={F8F51BDC-B32B-43B5-AB82-E5FF863FC3E8}</author>
    <author>tc={8D4AB306-6C7E-4221-82AA-221C57C74926}</author>
    <author>tc={5B2C8503-28AA-4EA1-87F5-1E4AB280B25F}</author>
    <author>tc={ECC0E9B9-3EA2-42C0-B042-8E6C16938913}</author>
    <author>tc={2F7A4A27-4931-4ACB-B0D2-12D04BB1C2C4}</author>
    <author>tc={C649A4FA-E0AB-4799-88BB-B41751B95774}</author>
    <author>tc={3C82903C-EBE9-4102-8C8C-F5D714F71B64}</author>
  </authors>
  <commentList>
    <comment ref="Y17" authorId="0" shapeId="0" xr:uid="{5628E144-24E7-486A-AA7A-780669174624}">
      <text>
        <t>[Threaded comment]
Your version of Excel allows you to read this threaded comment; however, any edits to it will get removed if the file is opened in a newer version of Excel. Learn more: https://go.microsoft.com/fwlink/?linkid=870924
Comment:
    9560 HEARTLAND COURT, Columbus, OH</t>
      </text>
    </comment>
    <comment ref="S32" authorId="1" shapeId="0" xr:uid="{E6D373CB-F90C-43FC-8118-48BC49793C76}">
      <text>
        <t>[Threaded comment]
Your version of Excel allows you to read this threaded comment; however, any edits to it will get removed if the file is opened in a newer version of Excel. Learn more: https://go.microsoft.com/fwlink/?linkid=870924
Comment:
    250 Hilton Lane Jeffersonville, Indiana 47130</t>
      </text>
    </comment>
    <comment ref="Q40" authorId="2" shapeId="0" xr:uid="{441E9C4E-1242-4E37-95DD-29712711EA41}">
      <text>
        <t>[Threaded comment]
Your version of Excel allows you to read this threaded comment; however, any edits to it will get removed if the file is opened in a newer version of Excel. Learn more: https://go.microsoft.com/fwlink/?linkid=870924
Comment:
    1901 IN-240, Greencastle, IN 46135 Green Castle, IN</t>
      </text>
    </comment>
    <comment ref="Y40" authorId="3" shapeId="0" xr:uid="{0D43791B-62BB-4CB8-882F-2B1E4D3082C3}">
      <text>
        <t>[Threaded comment]
Your version of Excel allows you to read this threaded comment; however, any edits to it will get removed if the file is opened in a newer version of Excel. Learn more: https://go.microsoft.com/fwlink/?linkid=870924
Comment:
    21300 Walorski Pkwy, Bristol, IN 46507</t>
      </text>
    </comment>
    <comment ref="AG40" authorId="4" shapeId="0" xr:uid="{8C6E5FE9-1E75-4F91-A584-CB864610EE40}">
      <text>
        <t>[Threaded comment]
Your version of Excel allows you to read this threaded comment; however, any edits to it will get removed if the file is opened in a newer version of Excel. Learn more: https://go.microsoft.com/fwlink/?linkid=870924
Comment:
    2635 Vineland Dr, Tallahassee, FL 32308</t>
      </text>
    </comment>
    <comment ref="H48" authorId="5" shapeId="0" xr:uid="{F8F51BDC-B32B-43B5-AB82-E5FF863FC3E8}">
      <text>
        <t>[Threaded comment]
Your version of Excel allows you to read this threaded comment; however, any edits to it will get removed if the file is opened in a newer version of Excel. Learn more: https://go.microsoft.com/fwlink/?linkid=870924
Comment:
    2635 Vineland Dr, Tallahassee, FL 32308</t>
      </text>
    </comment>
    <comment ref="J49" authorId="6" shapeId="0" xr:uid="{8D4AB306-6C7E-4221-82AA-221C57C74926}">
      <text>
        <t>[Threaded comment]
Your version of Excel allows you to read this threaded comment; however, any edits to it will get removed if the file is opened in a newer version of Excel. Learn more: https://go.microsoft.com/fwlink/?linkid=870924
Comment:
    4950 Goodman Rd, Eastvale, CA 91752</t>
      </text>
    </comment>
    <comment ref="AA49" authorId="7" shapeId="0" xr:uid="{5B2C8503-28AA-4EA1-87F5-1E4AB280B25F}">
      <text>
        <t>[Threaded comment]
Your version of Excel allows you to read this threaded comment; however, any edits to it will get removed if the file is opened in a newer version of Excel. Learn more: https://go.microsoft.com/fwlink/?linkid=870924
Comment:
    2635 Vineland Dr, Tallahassee, FL 32308</t>
      </text>
    </comment>
    <comment ref="AE49" authorId="8" shapeId="0" xr:uid="{ECC0E9B9-3EA2-42C0-B042-8E6C16938913}">
      <text>
        <t>[Threaded comment]
Your version of Excel allows you to read this threaded comment; however, any edits to it will get removed if the file is opened in a newer version of Excel. Learn more: https://go.microsoft.com/fwlink/?linkid=870924
Comment:
    14000 NW 37th Ave, Opa-locka, FL 33054</t>
      </text>
    </comment>
    <comment ref="AL49" authorId="9" shapeId="0" xr:uid="{2F7A4A27-4931-4ACB-B0D2-12D04BB1C2C4}">
      <text>
        <t>[Threaded comment]
Your version of Excel allows you to read this threaded comment; however, any edits to it will get removed if the file is opened in a newer version of Excel. Learn more: https://go.microsoft.com/fwlink/?linkid=870924
Comment:
    3100 Sakioka Dr, Oxnard, CA 93030</t>
      </text>
    </comment>
    <comment ref="D57" authorId="10" shapeId="0" xr:uid="{C649A4FA-E0AB-4799-88BB-B41751B95774}">
      <text>
        <t>[Threaded comment]
Your version of Excel allows you to read this threaded comment; however, any edits to it will get removed if the file is opened in a newer version of Excel. Learn more: https://go.microsoft.com/fwlink/?linkid=870924
Comment:
    3100 Sakioka Dr, Oxnard, CA 93030</t>
      </text>
    </comment>
    <comment ref="J57" authorId="11" shapeId="0" xr:uid="{3C82903C-EBE9-4102-8C8C-F5D714F71B64}">
      <text>
        <t>[Threaded comment]
Your version of Excel allows you to read this threaded comment; however, any edits to it will get removed if the file is opened in a newer version of Excel. Learn more: https://go.microsoft.com/fwlink/?linkid=870924
Comment:
     6806 Cal Turner Dr, San Antonio, TX 78220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Author</author>
    <author>tc={A385B001-6234-4585-9695-1F0EE31A3A5A}</author>
    <author>tc={796891FE-38D9-4599-821C-E3194DA4C14B}</author>
    <author>tc={F78858F3-70B1-4801-A4FA-835CCB29FBCC}</author>
    <author>tc={DE945B02-C92C-4315-AA0C-9550B1B38355}</author>
    <author>tc={E742E85F-F63C-4435-BE65-4AFDF03A2739}</author>
    <author>tc={89E6B2CE-7931-43F7-98BB-1810FE95F4F8}</author>
    <author>tc={E45FD578-619E-4FBD-BAEF-856951DD43E5}</author>
    <author>tc={3002C2D7-6249-4D4F-9A60-E7610B0F8368}</author>
    <author>tc={91A09091-BA6C-4247-99A2-876567BF1081}</author>
    <author>tc={88F5EFD7-5927-4B6B-8D91-10E592E8E4C7}</author>
  </authors>
  <commentList>
    <comment ref="Q9" authorId="0" shapeId="0" xr:uid="{4A95169E-4208-4BFA-9B66-04EAD19EEE21}">
      <text>
        <r>
          <rPr>
            <b/>
            <sz val="9"/>
            <color indexed="81"/>
            <rFont val="Tahoma"/>
            <family val="2"/>
          </rPr>
          <t>Author:</t>
        </r>
        <r>
          <rPr>
            <sz val="9"/>
            <color indexed="81"/>
            <rFont val="Tahoma"/>
            <family val="2"/>
          </rPr>
          <t xml:space="preserve">
Jacksonville, FL
</t>
        </r>
      </text>
    </comment>
    <comment ref="AB16" authorId="1" shapeId="0" xr:uid="{A385B001-6234-4585-9695-1F0EE31A3A5A}">
      <text>
        <t>[Threaded comment]
Your version of Excel allows you to read this threaded comment; however, any edits to it will get removed if the file is opened in a newer version of Excel. Learn more: https://go.microsoft.com/fwlink/?linkid=870924
Comment:
    6110 Abbott Drive, Omaha, NE 68110</t>
      </text>
    </comment>
    <comment ref="G24" authorId="2" shapeId="0" xr:uid="{796891FE-38D9-4599-821C-E3194DA4C14B}">
      <text>
        <t>[Threaded comment]
Your version of Excel allows you to read this threaded comment; however, any edits to it will get removed if the file is opened in a newer version of Excel. Learn more: https://go.microsoft.com/fwlink/?linkid=870924
Comment:
    7010 N CAJON BLVD SAN BERNARDINO, CA 92407-1899</t>
      </text>
    </comment>
    <comment ref="AA25" authorId="3" shapeId="0" xr:uid="{F78858F3-70B1-4801-A4FA-835CCB29FBCC}">
      <text>
        <t>[Threaded comment]
Your version of Excel allows you to read this threaded comment; however, any edits to it will get removed if the file is opened in a newer version of Excel. Learn more: https://go.microsoft.com/fwlink/?linkid=870924
Comment:
    7415 COMMONWEALTH AVE JACKSONVILLE, FL 32099</t>
      </text>
    </comment>
    <comment ref="AE33" authorId="4" shapeId="0" xr:uid="{DE945B02-C92C-4315-AA0C-9550B1B38355}">
      <text>
        <t>[Threaded comment]
Your version of Excel allows you to read this threaded comment; however, any edits to it will get removed if the file is opened in a newer version of Excel. Learn more: https://go.microsoft.com/fwlink/?linkid=870924
Comment:
    1300 Evans Ave. Ste. 30
San Francisco, CA 94188</t>
      </text>
    </comment>
    <comment ref="R40" authorId="5" shapeId="0" xr:uid="{E742E85F-F63C-4435-BE65-4AFDF03A2739}">
      <text>
        <t>[Threaded comment]
Your version of Excel allows you to read this threaded comment; however, any edits to it will get removed if the file is opened in a newer version of Excel. Learn more: https://go.microsoft.com/fwlink/?linkid=870924
Comment:
    260 Jordon Rd Tifton, GA 31794</t>
      </text>
    </comment>
    <comment ref="AB40" authorId="6" shapeId="0" xr:uid="{89E6B2CE-7931-43F7-98BB-1810FE95F4F8}">
      <text>
        <t>[Threaded comment]
Your version of Excel allows you to read this threaded comment; however, any edits to it will get removed if the file is opened in a newer version of Excel. Learn more: https://go.microsoft.com/fwlink/?linkid=870924
Comment:
    Skechers, Eucalyptus Avenue. Moreno Valey CA 92555</t>
      </text>
    </comment>
    <comment ref="AF40" authorId="7" shapeId="0" xr:uid="{E45FD578-619E-4FBD-BAEF-856951DD43E5}">
      <text>
        <t>[Threaded comment]
Your version of Excel allows you to read this threaded comment; however, any edits to it will get removed if the file is opened in a newer version of Excel. Learn more: https://go.microsoft.com/fwlink/?linkid=870924
Comment:
    20526 59th Pl S, Kent, WA 98032</t>
      </text>
    </comment>
    <comment ref="E41" authorId="8" shapeId="0" xr:uid="{3002C2D7-6249-4D4F-9A60-E7610B0F8368}">
      <text>
        <t>[Threaded comment]
Your version of Excel allows you to read this threaded comment; however, any edits to it will get removed if the file is opened in a newer version of Excel. Learn more: https://go.microsoft.com/fwlink/?linkid=870924
Comment:
    1300 Evans Ave. Ste. 30
San Francisco, CA 94188</t>
      </text>
    </comment>
    <comment ref="H48" authorId="9" shapeId="0" xr:uid="{91A09091-BA6C-4247-99A2-876567BF1081}">
      <text>
        <t>[Threaded comment]
Your version of Excel allows you to read this threaded comment; however, any edits to it will get removed if the file is opened in a newer version of Excel. Learn more: https://go.microsoft.com/fwlink/?linkid=870924
Comment:
    20526 59th Pl S, Kent, WA 98032</t>
      </text>
    </comment>
    <comment ref="Y49" authorId="10" shapeId="0" xr:uid="{88F5EFD7-5927-4B6B-8D91-10E592E8E4C7}">
      <text>
        <t>[Threaded comment]
Your version of Excel allows you to read this threaded comment; however, any edits to it will get removed if the file is opened in a newer version of Excel. Learn more: https://go.microsoft.com/fwlink/?linkid=870924
Comment:
    4600 Mark IV PKWY, Fort Worth, TX 76161</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Author</author>
    <author>tc={97DDDAB5-AE73-4064-8537-393ADE7A2341}</author>
    <author>tc={EF782BE1-1568-466F-A141-A11410BCF8D9}</author>
    <author>tc={F8B38755-3FC8-4D62-A178-DF73A679BBE7}</author>
  </authors>
  <commentList>
    <comment ref="R9" authorId="0" shapeId="0" xr:uid="{742FB454-7FFC-48E5-94A8-EE2CF33C8C93}">
      <text>
        <r>
          <rPr>
            <b/>
            <sz val="9"/>
            <color indexed="81"/>
            <rFont val="Tahoma"/>
            <charset val="1"/>
          </rPr>
          <t>Author:</t>
        </r>
        <r>
          <rPr>
            <sz val="9"/>
            <color indexed="81"/>
            <rFont val="Tahoma"/>
            <charset val="1"/>
          </rPr>
          <t xml:space="preserve">
380 Fort Argyle Road, Savannah GA</t>
        </r>
      </text>
    </comment>
    <comment ref="R25" authorId="1" shapeId="0" xr:uid="{97DDDAB5-AE73-4064-8537-393ADE7A2341}">
      <text>
        <t>[Threaded comment]
Your version of Excel allows you to read this threaded comment; however, any edits to it will get removed if the file is opened in a newer version of Excel. Learn more: https://go.microsoft.com/fwlink/?linkid=870924
Comment:
    Target Chicago Flow Center 661-345-8493 3501 S. Pulaski Chicago, IL 60623</t>
      </text>
    </comment>
    <comment ref="X49" authorId="2" shapeId="0" xr:uid="{EF782BE1-1568-466F-A141-A11410BCF8D9}">
      <text>
        <t>[Threaded comment]
Your version of Excel allows you to read this threaded comment; however, any edits to it will get removed if the file is opened in a newer version of Excel. Learn more: https://go.microsoft.com/fwlink/?linkid=870924
Comment:
    2010 Broening Hwy, Baltimore MD 21224</t>
      </text>
    </comment>
    <comment ref="AE49" authorId="3" shapeId="0" xr:uid="{F8B38755-3FC8-4D62-A178-DF73A679BBE7}">
      <text>
        <t>[Threaded comment]
Your version of Excel allows you to read this threaded comment; however, any edits to it will get removed if the file is opened in a newer version of Excel. Learn more: https://go.microsoft.com/fwlink/?linkid=870924
Comment:
    1700 Sparrows Point Blvd, Edgemere, MD 21219</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Author</author>
    <author>tc={373BEF9E-9A0B-4667-9493-444FE85150DB}</author>
    <author>tc={149483A2-4416-4EE4-B61D-322EB3D478B5}</author>
    <author>tc={3D983FA2-7DAA-4868-91A1-626A19A194DE}</author>
    <author>tc={D0A8FC27-05EF-41C7-9B4E-BEC0DA799CF1}</author>
    <author>tc={6118309E-AA5F-45D0-AF92-F217AF3D42C7}</author>
    <author>tc={75A1BFE0-C83E-471C-8BDB-0E50BDF4B00E}</author>
    <author>tc={B08D2C87-B0DA-4230-84F8-62534EEB81F5}</author>
  </authors>
  <commentList>
    <comment ref="S8" authorId="0" shapeId="0" xr:uid="{72E42901-436F-455B-8CB9-5AF6F9CF7FA2}">
      <text>
        <r>
          <rPr>
            <b/>
            <sz val="9"/>
            <color indexed="81"/>
            <rFont val="Tahoma"/>
            <family val="2"/>
          </rPr>
          <t>Author:</t>
        </r>
        <r>
          <rPr>
            <sz val="9"/>
            <color indexed="81"/>
            <rFont val="Tahoma"/>
            <family val="2"/>
          </rPr>
          <t xml:space="preserve">
3138 200th ST E Spanaway, Washington 98387</t>
        </r>
      </text>
    </comment>
    <comment ref="Y24" authorId="1" shapeId="0" xr:uid="{373BEF9E-9A0B-4667-9493-444FE85150DB}">
      <text>
        <t>[Threaded comment]
Your version of Excel allows you to read this threaded comment; however, any edits to it will get removed if the file is opened in a newer version of Excel. Learn more: https://go.microsoft.com/fwlink/?linkid=870924
Comment:
    23255 W Southern Ave BUCKEYE AZ 85326</t>
      </text>
    </comment>
    <comment ref="C32" authorId="2" shapeId="0" xr:uid="{149483A2-4416-4EE4-B61D-322EB3D478B5}">
      <text>
        <t>[Threaded comment]
Your version of Excel allows you to read this threaded comment; however, any edits to it will get removed if the file is opened in a newer version of Excel. Learn more: https://go.microsoft.com/fwlink/?linkid=870924
Comment:
    2519 Bellevue Ave, Daytona Beach, FL 32114</t>
      </text>
    </comment>
    <comment ref="AH40" authorId="3" shapeId="0" xr:uid="{3D983FA2-7DAA-4868-91A1-626A19A194DE}">
      <text>
        <t xml:space="preserve">[Threaded comment]
Your version of Excel allows you to read this threaded comment; however, any edits to it will get removed if the file is opened in a newer version of Excel. Learn more: https://go.microsoft.com/fwlink/?linkid=870924
Comment:
    </t>
      </text>
    </comment>
    <comment ref="H48" authorId="4" shapeId="0" xr:uid="{D0A8FC27-05EF-41C7-9B4E-BEC0DA799CF1}">
      <text>
        <t>[Threaded comment]
Your version of Excel allows you to read this threaded comment; however, any edits to it will get removed if the file is opened in a newer version of Excel. Learn more: https://go.microsoft.com/fwlink/?linkid=870924
Comment:
    2519 Bellevue Ave, Daytona Beach FL 32114</t>
      </text>
    </comment>
    <comment ref="L48" authorId="5" shapeId="0" xr:uid="{6118309E-AA5F-45D0-AF92-F217AF3D42C7}">
      <text>
        <t>[Threaded comment]
Your version of Excel allows you to read this threaded comment; however, any edits to it will get removed if the file is opened in a newer version of Excel. Learn more: https://go.microsoft.com/fwlink/?linkid=870924
Comment:
    21300 Walorski Pkwy, Bristol, IN 46507</t>
      </text>
    </comment>
    <comment ref="Y48" authorId="6" shapeId="0" xr:uid="{75A1BFE0-C83E-471C-8BDB-0E50BDF4B00E}">
      <text>
        <t>[Threaded comment]
Your version of Excel allows you to read this threaded comment; however, any edits to it will get removed if the file is opened in a newer version of Excel. Learn more: https://go.microsoft.com/fwlink/?linkid=870924
Comment:
     USPS 3701 W WENDOVER AVE GREENSBORO, NC 27495-0001</t>
      </text>
    </comment>
    <comment ref="AE49" authorId="7" shapeId="0" xr:uid="{B08D2C87-B0DA-4230-84F8-62534EEB81F5}">
      <text>
        <t>[Threaded comment]
Your version of Excel allows you to read this threaded comment; however, any edits to it will get removed if the file is opened in a newer version of Excel. Learn more: https://go.microsoft.com/fwlink/?linkid=870924
Comment:
    10010 W Geiger Blvd, Spokane, WA 99224</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Author</author>
    <author>tc={0FBEE1F8-766A-45D9-9AC1-D6C400FCC3A5}</author>
    <author>tc={1257FCE4-B6E3-4847-8953-FB776C8E66BA}</author>
  </authors>
  <commentList>
    <comment ref="R9" authorId="0" shapeId="0" xr:uid="{838E439F-BB89-4201-87D8-67B4C8127110}">
      <text>
        <r>
          <rPr>
            <b/>
            <sz val="9"/>
            <color indexed="81"/>
            <rFont val="Tahoma"/>
            <charset val="1"/>
          </rPr>
          <t>Author:</t>
        </r>
        <r>
          <rPr>
            <sz val="9"/>
            <color indexed="81"/>
            <rFont val="Tahoma"/>
            <charset val="1"/>
          </rPr>
          <t xml:space="preserve">
380 Fort Argyle Road, Savannah GA</t>
        </r>
      </text>
    </comment>
    <comment ref="R25" authorId="1" shapeId="0" xr:uid="{0FBEE1F8-766A-45D9-9AC1-D6C400FCC3A5}">
      <text>
        <t>[Threaded comment]
Your version of Excel allows you to read this threaded comment; however, any edits to it will get removed if the file is opened in a newer version of Excel. Learn more: https://go.microsoft.com/fwlink/?linkid=870924
Comment:
    Target Chicago Flow Center 661-345-8493 3501 S. Pulaski Chicago, IL 60623</t>
      </text>
    </comment>
    <comment ref="AF48" authorId="2" shapeId="0" xr:uid="{1257FCE4-B6E3-4847-8953-FB776C8E66BA}">
      <text>
        <t>[Threaded comment]
Your version of Excel allows you to read this threaded comment; however, any edits to it will get removed if the file is opened in a newer version of Excel. Learn more: https://go.microsoft.com/fwlink/?linkid=870924
Comment:
    3201 E Arkansas Ln, Arlington, TX 76010</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Author</author>
    <author>tc={94CCD27E-AE30-426E-96A2-7CD4A094398F}</author>
    <author>tc={30249D80-106F-4620-B783-78623851E724}</author>
    <author>tc={EB52E4B8-2AC1-4FE8-AF69-8968E2E6F1C6}</author>
    <author>tc={F53F7952-FEE7-440D-A4ED-E540C733C734}</author>
    <author>tc={78510CBC-8800-4D77-BBCE-F7BC8CD153E3}</author>
    <author>tc={621E4B5D-98E7-4813-88A1-C2E728A1C691}</author>
  </authors>
  <commentList>
    <comment ref="R8" authorId="0" shapeId="0" xr:uid="{39F30E3E-6185-43AD-8515-082DB46776BA}">
      <text>
        <r>
          <rPr>
            <b/>
            <sz val="9"/>
            <color indexed="81"/>
            <rFont val="Tahoma"/>
            <charset val="1"/>
          </rPr>
          <t>Author:</t>
        </r>
        <r>
          <rPr>
            <sz val="9"/>
            <color indexed="81"/>
            <rFont val="Tahoma"/>
            <charset val="1"/>
          </rPr>
          <t xml:space="preserve">
1820 W. Pointe Rd. Charlotte, NC 28214</t>
        </r>
      </text>
    </comment>
    <comment ref="AG24" authorId="1" shapeId="0" xr:uid="{94CCD27E-AE30-426E-96A2-7CD4A094398F}">
      <text>
        <t>[Threaded comment]
Your version of Excel allows you to read this threaded comment; however, any edits to it will get removed if the file is opened in a newer version of Excel. Learn more: https://go.microsoft.com/fwlink/?linkid=870924
Comment:
    1610 Van Buren Easton , Pennsylvania 18045</t>
      </text>
    </comment>
    <comment ref="R40" authorId="2" shapeId="0" xr:uid="{30249D80-106F-4620-B783-78623851E724}">
      <text>
        <t>[Threaded comment]
Your version of Excel allows you to read this threaded comment; however, any edits to it will get removed if the file is opened in a newer version of Excel. Learn more: https://go.microsoft.com/fwlink/?linkid=870924
Comment:
    260 Jordon Rd Tifton, GA 31794</t>
      </text>
    </comment>
    <comment ref="AC40" authorId="3" shapeId="0" xr:uid="{EB52E4B8-2AC1-4FE8-AF69-8968E2E6F1C6}">
      <text>
        <t>[Threaded comment]
Your version of Excel allows you to read this threaded comment; however, any edits to it will get removed if the file is opened in a newer version of Excel. Learn more: https://go.microsoft.com/fwlink/?linkid=870924
Comment:
    Tellworks Logistics 250 Hilton Lane Jeffersonville, Indiana 47130 </t>
      </text>
    </comment>
    <comment ref="J49" authorId="4" shapeId="0" xr:uid="{F53F7952-FEE7-440D-A4ED-E540C733C734}">
      <text>
        <t>[Threaded comment]
Your version of Excel allows you to read this threaded comment; however, any edits to it will get removed if the file is opened in a newer version of Excel. Learn more: https://go.microsoft.com/fwlink/?linkid=870924
Comment:
    2020 Piper Ranch Rd, San Diego, CA 92154</t>
      </text>
    </comment>
    <comment ref="AE49" authorId="5" shapeId="0" xr:uid="{78510CBC-8800-4D77-BBCE-F7BC8CD153E3}">
      <text>
        <t>[Threaded comment]
Your version of Excel allows you to read this threaded comment; however, any edits to it will get removed if the file is opened in a newer version of Excel. Learn more: https://go.microsoft.com/fwlink/?linkid=870924
Comment:
    3100 Sakioka Dr, Oxnard, CA 93030</t>
      </text>
    </comment>
    <comment ref="E56" authorId="6" shapeId="0" xr:uid="{621E4B5D-98E7-4813-88A1-C2E728A1C691}">
      <text>
        <t>[Threaded comment]
Your version of Excel allows you to read this threaded comment; however, any edits to it will get removed if the file is opened in a newer version of Excel. Learn more: https://go.microsoft.com/fwlink/?linkid=870924
Comment:
    Amazon FWA4 9800 SMITH ROAD WAYNE IN 46818 UNITED STATES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tc={8CDE7149-0933-45A3-9841-AEC47F298BD5}</author>
    <author>tc={D4F2D5D5-A59F-4946-AA64-F2D43C123A3E}</author>
    <author>tc={FC0F9067-5A98-4EE3-90E1-D6F1031072B0}</author>
    <author>tc={337CDAB3-1074-4143-9BBD-FFEF5496B4E8}</author>
    <author>tc={C6F453DA-4DCF-4B77-B5FA-951D03BF1601}</author>
    <author>tc={E8931DF2-2726-41EE-B16C-50BB17A03299}</author>
    <author>tc={18C5046F-5834-407C-8254-9B056F809D50}</author>
    <author>tc={18E172DF-D1F4-4547-8A47-6EF455321A98}</author>
    <author>tc={865B23A1-00CF-4200-ABF5-C111A47E4EC7}</author>
    <author>tc={E45DF107-FD3D-416B-8252-6A3F870CCB4E}</author>
    <author>tc={48B5EA44-5ECC-4B9E-BFDF-537205793694}</author>
    <author>tc={44E0A80D-E23F-4B5D-A6C4-28177B75C23D}</author>
    <author>tc={F9B80FA2-4845-4A49-821B-B6B81460BCFF}</author>
    <author>tc={A85DB91E-39B9-476C-AD5A-1D7DB0EDB1F8}</author>
    <author>tc={8097C43A-218B-4349-86F8-2E89C071A864}</author>
  </authors>
  <commentList>
    <comment ref="AI8" authorId="0" shapeId="0" xr:uid="{8F4FC4EB-2C9A-4319-B767-80F126083F62}">
      <text>
        <r>
          <rPr>
            <b/>
            <sz val="9"/>
            <color indexed="81"/>
            <rFont val="Tahoma"/>
            <charset val="1"/>
          </rPr>
          <t>Author:</t>
        </r>
        <r>
          <rPr>
            <sz val="9"/>
            <color indexed="81"/>
            <rFont val="Tahoma"/>
            <charset val="1"/>
          </rPr>
          <t xml:space="preserve">
1900 West Ave S • La Crosse, Wisconsin 54601
</t>
        </r>
      </text>
    </comment>
    <comment ref="Y24" authorId="1" shapeId="0" xr:uid="{8CDE7149-0933-45A3-9841-AEC47F298BD5}">
      <text>
        <t xml:space="preserve">[Threaded comment]
Your version of Excel allows you to read this threaded comment; however, any edits to it will get removed if the file is opened in a newer version of Excel. Learn more: https://go.microsoft.com/fwlink/?linkid=870924
Comment:
    </t>
      </text>
    </comment>
    <comment ref="M25" authorId="2" shapeId="0" xr:uid="{D4F2D5D5-A59F-4946-AA64-F2D43C123A3E}">
      <text>
        <t>[Threaded comment]
Your version of Excel allows you to read this threaded comment; however, any edits to it will get removed if the file is opened in a newer version of Excel. Learn more: https://go.microsoft.com/fwlink/?linkid=870924
Comment:
    9560 HEARTLAND COURT, Columbus, OH</t>
      </text>
    </comment>
    <comment ref="AH25" authorId="3" shapeId="0" xr:uid="{FC0F9067-5A98-4EE3-90E1-D6F1031072B0}">
      <text>
        <t>[Threaded comment]
Your version of Excel allows you to read this threaded comment; however, any edits to it will get removed if the file is opened in a newer version of Excel. Learn more: https://go.microsoft.com/fwlink/?linkid=870924
Comment:
    9560 HEARTLAND COURT, Columbus, OH</t>
      </text>
    </comment>
    <comment ref="T32" authorId="4" shapeId="0" xr:uid="{337CDAB3-1074-4143-9BBD-FFEF5496B4E8}">
      <text>
        <t>[Threaded comment]
Your version of Excel allows you to read this threaded comment; however, any edits to it will get removed if the file is opened in a newer version of Excel. Learn more: https://go.microsoft.com/fwlink/?linkid=870924
Comment:
    120 W. THOMAS P. ECHOLS LANE SHEPHERDSVILLE KY 40165</t>
      </text>
    </comment>
    <comment ref="C33" authorId="5" shapeId="0" xr:uid="{C6F453DA-4DCF-4B77-B5FA-951D03BF1601}">
      <text>
        <t>[Threaded comment]
Your version of Excel allows you to read this threaded comment; however, any edits to it will get removed if the file is opened in a newer version of Excel. Learn more: https://go.microsoft.com/fwlink/?linkid=870924
Comment:
    9560 HEARTLAND COURT, Columbus, OH</t>
      </text>
    </comment>
    <comment ref="AF33" authorId="6" shapeId="0" xr:uid="{E8931DF2-2726-41EE-B16C-50BB17A03299}">
      <text>
        <t>[Threaded comment]
Your version of Excel allows you to read this threaded comment; however, any edits to it will get removed if the file is opened in a newer version of Excel. Learn more: https://go.microsoft.com/fwlink/?linkid=870924
Comment:
    9560 HEARTLAND COURT, Columbus, OH</t>
      </text>
    </comment>
    <comment ref="Y40" authorId="7" shapeId="0" xr:uid="{18C5046F-5834-407C-8254-9B056F809D50}">
      <text>
        <t>[Threaded comment]
Your version of Excel allows you to read this threaded comment; however, any edits to it will get removed if the file is opened in a newer version of Excel. Learn more: https://go.microsoft.com/fwlink/?linkid=870924
Comment:
    21300 Walorski Pkwy, Bristol, IN 46507</t>
      </text>
    </comment>
    <comment ref="E41" authorId="8" shapeId="0" xr:uid="{18E172DF-D1F4-4547-8A47-6EF455321A98}">
      <text>
        <t>[Threaded comment]
Your version of Excel allows you to read this threaded comment; however, any edits to it will get removed if the file is opened in a newer version of Excel. Learn more: https://go.microsoft.com/fwlink/?linkid=870924
Comment:
    9560 HEARTLAND COURT, Columbus, OH</t>
      </text>
    </comment>
    <comment ref="K41" authorId="9" shapeId="0" xr:uid="{865B23A1-00CF-4200-ABF5-C111A47E4EC7}">
      <text>
        <t>[Threaded comment]
Your version of Excel allows you to read this threaded comment; however, any edits to it will get removed if the file is opened in a newer version of Excel. Learn more: https://go.microsoft.com/fwlink/?linkid=870924
Comment:
    9560 HEARTLAND COURT, Columbus, OH</t>
      </text>
    </comment>
    <comment ref="Q41" authorId="10" shapeId="0" xr:uid="{E45DF107-FD3D-416B-8252-6A3F870CCB4E}">
      <text>
        <t>[Threaded comment]
Your version of Excel allows you to read this threaded comment; however, any edits to it will get removed if the file is opened in a newer version of Excel. Learn more: https://go.microsoft.com/fwlink/?linkid=870924
Comment:
    9560 HEARTLAND COURT, Columbus, OH</t>
      </text>
    </comment>
    <comment ref="AF41" authorId="11" shapeId="0" xr:uid="{48B5EA44-5ECC-4B9E-BFDF-537205793694}">
      <text>
        <t>[Threaded comment]
Your version of Excel allows you to read this threaded comment; however, any edits to it will get removed if the file is opened in a newer version of Excel. Learn more: https://go.microsoft.com/fwlink/?linkid=870924
Comment:
    9560 HEARTLAND COURT, Columbus, OH</t>
      </text>
    </comment>
    <comment ref="H49" authorId="12" shapeId="0" xr:uid="{44E0A80D-E23F-4B5D-A6C4-28177B75C23D}">
      <text>
        <t>[Threaded comment]
Your version of Excel allows you to read this threaded comment; however, any edits to it will get removed if the file is opened in a newer version of Excel. Learn more: https://go.microsoft.com/fwlink/?linkid=870924
Comment:
    9560 HEARTLAND COURT, Columbus, OH</t>
      </text>
    </comment>
    <comment ref="Q49" authorId="13" shapeId="0" xr:uid="{F9B80FA2-4845-4A49-821B-B6B81460BCFF}">
      <text>
        <t>[Threaded comment]
Your version of Excel allows you to read this threaded comment; however, any edits to it will get removed if the file is opened in a newer version of Excel. Learn more: https://go.microsoft.com/fwlink/?linkid=870924
Comment:
    10010 W Geiger Blvd, Spokane, WA 99224</t>
      </text>
    </comment>
    <comment ref="X49" authorId="14" shapeId="0" xr:uid="{A85DB91E-39B9-476C-AD5A-1D7DB0EDB1F8}">
      <text>
        <t>[Threaded comment]
Your version of Excel allows you to read this threaded comment; however, any edits to it will get removed if the file is opened in a newer version of Excel. Learn more: https://go.microsoft.com/fwlink/?linkid=870924
Comment:
    21500 Emery Rd, North Randall, OH 44128</t>
      </text>
    </comment>
    <comment ref="AE49" authorId="15" shapeId="0" xr:uid="{8097C43A-218B-4349-86F8-2E89C071A864}">
      <text>
        <t>[Threaded comment]
Your version of Excel allows you to read this threaded comment; however, any edits to it will get removed if the file is opened in a newer version of Excel. Learn more: https://go.microsoft.com/fwlink/?linkid=870924
Comment:
    4950 Goodman Wy, Eastvale, CA 91752</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tc={BE80EB65-C75F-4C87-A74D-4BE9DAB29C31}</author>
  </authors>
  <commentList>
    <comment ref="T8" authorId="0" shapeId="0" xr:uid="{A05B4F37-89C2-49FC-8F77-6B6876C33D36}">
      <text>
        <r>
          <rPr>
            <b/>
            <sz val="9"/>
            <color indexed="81"/>
            <rFont val="Tahoma"/>
            <charset val="1"/>
          </rPr>
          <t>Author:</t>
        </r>
        <r>
          <rPr>
            <sz val="9"/>
            <color indexed="81"/>
            <rFont val="Tahoma"/>
            <charset val="1"/>
          </rPr>
          <t xml:space="preserve">
Omaha, NE
</t>
        </r>
      </text>
    </comment>
    <comment ref="AI8" authorId="0" shapeId="0" xr:uid="{D5B36416-596D-4AD9-A2BD-8C5E38EAA553}">
      <text>
        <r>
          <rPr>
            <b/>
            <sz val="9"/>
            <color indexed="81"/>
            <rFont val="Tahoma"/>
            <charset val="1"/>
          </rPr>
          <t>Author:</t>
        </r>
        <r>
          <rPr>
            <sz val="9"/>
            <color indexed="81"/>
            <rFont val="Tahoma"/>
            <charset val="1"/>
          </rPr>
          <t xml:space="preserve">
1900 West Ave S • La Crosse, Wisconsin 54601
</t>
        </r>
      </text>
    </comment>
    <comment ref="Y11" authorId="0" shapeId="0" xr:uid="{4BC8E374-9114-4513-AA49-1D850CEA8C8D}">
      <text>
        <r>
          <rPr>
            <b/>
            <sz val="9"/>
            <color indexed="81"/>
            <rFont val="Tahoma"/>
            <family val="2"/>
          </rPr>
          <t>Author:</t>
        </r>
        <r>
          <rPr>
            <sz val="9"/>
            <color indexed="81"/>
            <rFont val="Tahoma"/>
            <family val="2"/>
          </rPr>
          <t xml:space="preserve">
Remote</t>
        </r>
      </text>
    </comment>
    <comment ref="Y24" authorId="1" shapeId="0" xr:uid="{BE80EB65-C75F-4C87-A74D-4BE9DAB29C31}">
      <text>
        <t>[Threaded comment]
Your version of Excel allows you to read this threaded comment; however, any edits to it will get removed if the file is opened in a newer version of Excel. Learn more: https://go.microsoft.com/fwlink/?linkid=870924
Comment:
    10507 Harlem Rd Richmond, TX 77407</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tc={B83B7366-6169-46F8-8430-19E2B9C51994}</author>
    <author>tc={23DD7CD8-29E3-4F8C-89C6-AFDE7B2AFFE5}</author>
    <author>tc={AE74D3D2-BAE0-49F5-A098-E5D187AF7F76}</author>
    <author>tc={809D0709-B45C-42F1-9AC2-0D76E16A23F1}</author>
    <author>tc={8B31F3A0-2E53-4E47-9737-B10D875E043A}</author>
  </authors>
  <commentList>
    <comment ref="AF9" authorId="0" shapeId="0" xr:uid="{13C58053-0B96-4FF9-BE3C-D9B49583C743}">
      <text>
        <r>
          <rPr>
            <b/>
            <sz val="9"/>
            <color indexed="81"/>
            <rFont val="Tahoma"/>
            <family val="2"/>
          </rPr>
          <t>Author:</t>
        </r>
        <r>
          <rPr>
            <sz val="9"/>
            <color indexed="81"/>
            <rFont val="Tahoma"/>
            <family val="2"/>
          </rPr>
          <t xml:space="preserve">
Hampton, GA</t>
        </r>
      </text>
    </comment>
    <comment ref="Y11" authorId="0" shapeId="0" xr:uid="{820360A7-8055-47A1-9107-A62D71F0D1B9}">
      <text>
        <r>
          <rPr>
            <b/>
            <sz val="9"/>
            <color indexed="81"/>
            <rFont val="Tahoma"/>
            <family val="2"/>
          </rPr>
          <t>Author:</t>
        </r>
        <r>
          <rPr>
            <sz val="9"/>
            <color indexed="81"/>
            <rFont val="Tahoma"/>
            <family val="2"/>
          </rPr>
          <t xml:space="preserve">
Grand Rapids, MI </t>
        </r>
      </text>
    </comment>
    <comment ref="R40" authorId="1" shapeId="0" xr:uid="{B83B7366-6169-46F8-8430-19E2B9C51994}">
      <text>
        <t>[Threaded comment]
Your version of Excel allows you to read this threaded comment; however, any edits to it will get removed if the file is opened in a newer version of Excel. Learn more: https://go.microsoft.com/fwlink/?linkid=870924
Comment:
    6301 LaSalle Drive Lockbourne, OH, 43137</t>
      </text>
    </comment>
    <comment ref="L48" authorId="2" shapeId="0" xr:uid="{23DD7CD8-29E3-4F8C-89C6-AFDE7B2AFFE5}">
      <text>
        <t>[Threaded comment]
Your version of Excel allows you to read this threaded comment; however, any edits to it will get removed if the file is opened in a newer version of Excel. Learn more: https://go.microsoft.com/fwlink/?linkid=870924
Comment:
    MACY'S LOGISTICS WEST VIRGINIA 333 Caperton Blvd Martinsburg,WV 25403 
Danny Alexander Danny.Alexander@macys.com
4:30pm-6:00am
RETURN TRIP - Original product sent was non-functional so need to get someone back to site. The bottom side scanning system is not functioning onsite. This trip is going in and replacing the solution so installing and commissioning a new BLSL/integrating it with current tunnel.</t>
      </text>
    </comment>
    <comment ref="O48" authorId="3" shapeId="0" xr:uid="{AE74D3D2-BAE0-49F5-A098-E5D187AF7F76}">
      <text>
        <t>[Threaded comment]
Your version of Excel allows you to read this threaded comment; however, any edits to it will get removed if the file is opened in a newer version of Excel. Learn more: https://go.microsoft.com/fwlink/?linkid=870924
Comment:
    Tellworks Logistics 250 Hilton Lane Jeffersonville, Indiana 47130 </t>
      </text>
    </comment>
    <comment ref="Z48" authorId="4" shapeId="0" xr:uid="{809D0709-B45C-42F1-9AC2-0D76E16A23F1}">
      <text>
        <t>[Threaded comment]
Your version of Excel allows you to read this threaded comment; however, any edits to it will get removed if the file is opened in a newer version of Excel. Learn more: https://go.microsoft.com/fwlink/?linkid=870924
Comment:
    Amazon RFD2, 11500 Freeman Rd, Huntley, IL 60142</t>
      </text>
    </comment>
    <comment ref="E56" authorId="5" shapeId="0" xr:uid="{8B31F3A0-2E53-4E47-9737-B10D875E043A}">
      <text>
        <t>[Threaded comment]
Your version of Excel allows you to read this threaded comment; however, any edits to it will get removed if the file is opened in a newer version of Excel. Learn more: https://go.microsoft.com/fwlink/?linkid=870924
Comment:
    Amazon FWA4 9800 SMITH ROAD WAYNE IN 46818 UNITED STATES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tc={3F45368D-6C7D-417D-8AD0-562CB373049F}</author>
    <author>tc={628EA513-583C-44DF-A54B-05976CA9658D}</author>
    <author>tc={D6212BC7-BCD0-471F-9A08-74F299383D2D}</author>
    <author>tc={42B8F90C-8A0E-4A12-BEA3-2A236DD41C78}</author>
    <author>tc={10C2213A-ED82-44B1-A1C2-474AAF612887}</author>
    <author>tc={B691C330-EDD2-4304-B58C-EF02B4998647}</author>
    <author>tc={D8461863-67E1-49A9-BC80-CDA71929C3A4}</author>
    <author>tc={E2899E0A-7146-4AE2-BE77-E4586B80FF42}</author>
  </authors>
  <commentList>
    <comment ref="M8" authorId="0" shapeId="0" xr:uid="{78362DDA-2A43-4403-AAFC-B190A030023A}">
      <text>
        <r>
          <rPr>
            <b/>
            <sz val="9"/>
            <color indexed="81"/>
            <rFont val="Tahoma"/>
            <family val="2"/>
          </rPr>
          <t>Author:</t>
        </r>
        <r>
          <rPr>
            <sz val="9"/>
            <color indexed="81"/>
            <rFont val="Tahoma"/>
            <family val="2"/>
          </rPr>
          <t xml:space="preserve">
15245 Van Vliet Ave. Chino, CA 91710
</t>
        </r>
      </text>
    </comment>
    <comment ref="AH9" authorId="0" shapeId="0" xr:uid="{B8DBC56F-6DE4-43FE-A5D1-8AFDAD7D3E82}">
      <text>
        <r>
          <rPr>
            <b/>
            <sz val="9"/>
            <color indexed="81"/>
            <rFont val="Tahoma"/>
            <family val="2"/>
          </rPr>
          <t>Author:</t>
        </r>
        <r>
          <rPr>
            <sz val="9"/>
            <color indexed="81"/>
            <rFont val="Tahoma"/>
            <family val="2"/>
          </rPr>
          <t xml:space="preserve">
10480 Yeager Road, Jacksonville, FL 32218
</t>
        </r>
      </text>
    </comment>
    <comment ref="Y11" authorId="0" shapeId="0" xr:uid="{D0673ACF-0216-45B2-BFB4-D72D8E32819B}">
      <text>
        <r>
          <rPr>
            <b/>
            <sz val="9"/>
            <color indexed="81"/>
            <rFont val="Tahoma"/>
            <family val="2"/>
          </rPr>
          <t>Author:</t>
        </r>
        <r>
          <rPr>
            <sz val="9"/>
            <color indexed="81"/>
            <rFont val="Tahoma"/>
            <family val="2"/>
          </rPr>
          <t xml:space="preserve">
Grand Rapids MI
</t>
        </r>
      </text>
    </comment>
    <comment ref="AG24" authorId="1" shapeId="0" xr:uid="{3F45368D-6C7D-417D-8AD0-562CB373049F}">
      <text>
        <t>[Threaded comment]
Your version of Excel allows you to read this threaded comment; however, any edits to it will get removed if the file is opened in a newer version of Excel. Learn more: https://go.microsoft.com/fwlink/?linkid=870924
Comment:
    1610 Van Buren Easton , Pennsylvania 18045</t>
      </text>
    </comment>
    <comment ref="Q25" authorId="2" shapeId="0" xr:uid="{628EA513-583C-44DF-A54B-05976CA9658D}">
      <text>
        <t>[Threaded comment]
Your version of Excel allows you to read this threaded comment; however, any edits to it will get removed if the file is opened in a newer version of Excel. Learn more: https://go.microsoft.com/fwlink/?linkid=870924
Comment:
    Target Chicago Flow Center 661-345-8493 3501 S. Pulaski Chicago, IL 60623</t>
      </text>
    </comment>
    <comment ref="Y33" authorId="3" shapeId="0" xr:uid="{D6212BC7-BCD0-471F-9A08-74F299383D2D}">
      <text>
        <t>[Threaded comment]
Your version of Excel allows you to read this threaded comment; however, any edits to it will get removed if the file is opened in a newer version of Excel. Learn more: https://go.microsoft.com/fwlink/?linkid=870924
Comment:
    9560 HEARTLAND COURT, Columbus, OH</t>
      </text>
    </comment>
    <comment ref="R40" authorId="4" shapeId="0" xr:uid="{42B8F90C-8A0E-4A12-BEA3-2A236DD41C78}">
      <text>
        <t>[Threaded comment]
Your version of Excel allows you to read this threaded comment; however, any edits to it will get removed if the file is opened in a newer version of Excel. Learn more: https://go.microsoft.com/fwlink/?linkid=870924
Comment:
    6301 LaSalle Drive Lockbourne, OH, 43137</t>
      </text>
    </comment>
    <comment ref="AC40" authorId="5" shapeId="0" xr:uid="{10C2213A-ED82-44B1-A1C2-474AAF612887}">
      <text>
        <t>[Threaded comment]
Your version of Excel allows you to read this threaded comment; however, any edits to it will get removed if the file is opened in a newer version of Excel. Learn more: https://go.microsoft.com/fwlink/?linkid=870924
Comment:
    Jenne 33665 Chester Road Avon OH 44011
2 Tunnels 
Top Read &amp; 2 Sided
Jonathan Bish
440-471-3436</t>
      </text>
    </comment>
    <comment ref="Y48" authorId="6" shapeId="0" xr:uid="{B691C330-EDD2-4304-B58C-EF02B4998647}">
      <text>
        <t>[Threaded comment]
Your version of Excel allows you to read this threaded comment; however, any edits to it will get removed if the file is opened in a newer version of Excel. Learn more: https://go.microsoft.com/fwlink/?linkid=870924
Comment:
    Delta Galil 260 Jordon Rd Tifton,GA.31794</t>
      </text>
    </comment>
    <comment ref="AH48" authorId="7" shapeId="0" xr:uid="{D8461863-67E1-49A9-BC80-CDA71929C3A4}">
      <text>
        <t>[Threaded comment]
Your version of Excel allows you to read this threaded comment; however, any edits to it will get removed if the file is opened in a newer version of Excel. Learn more: https://go.microsoft.com/fwlink/?linkid=870924
Comment:
    23257 Central Ave, University Park, IL 60484</t>
      </text>
    </comment>
    <comment ref="J49" authorId="8" shapeId="0" xr:uid="{E2899E0A-7146-4AE2-BE77-E4586B80FF42}">
      <text>
        <t>[Threaded comment]
Your version of Excel allows you to read this threaded comment; however, any edits to it will get removed if the file is opened in a newer version of Excel. Learn more: https://go.microsoft.com/fwlink/?linkid=870924
Comment:
    6885 Commercial Dr, Springfield, VA 22151</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tc={69964240-C6F3-4519-98AD-AF248F61A165}</author>
    <author>tc={BF76DB49-4EDB-4A39-AED6-7D756312CA4B}</author>
    <author>tc={D6DEC832-D415-4982-BF32-CE3BD571686D}</author>
    <author>tc={8517A9B0-6927-4A8C-AA63-5FE2351F68A8}</author>
  </authors>
  <commentList>
    <comment ref="R40" authorId="0" shapeId="0" xr:uid="{69964240-C6F3-4519-98AD-AF248F61A165}">
      <text>
        <t>[Threaded comment]
Your version of Excel allows you to read this threaded comment; however, any edits to it will get removed if the file is opened in a newer version of Excel. Learn more: https://go.microsoft.com/fwlink/?linkid=870924
Comment:
    1200 Cassville White Road White GA 30184</t>
      </text>
    </comment>
    <comment ref="Z48" authorId="1" shapeId="0" xr:uid="{BF76DB49-4EDB-4A39-AED6-7D756312CA4B}">
      <text>
        <t>[Threaded comment]
Your version of Excel allows you to read this threaded comment; however, any edits to it will get removed if the file is opened in a newer version of Excel. Learn more: https://go.microsoft.com/fwlink/?linkid=870924
Comment:
    Amazon RFD2, 11500 Freeman Rd, Huntley, IL 60142</t>
      </text>
    </comment>
    <comment ref="AH48" authorId="2" shapeId="0" xr:uid="{D6DEC832-D415-4982-BF32-CE3BD571686D}">
      <text>
        <t>[Threaded comment]
Your version of Excel allows you to read this threaded comment; however, any edits to it will get removed if the file is opened in a newer version of Excel. Learn more: https://go.microsoft.com/fwlink/?linkid=870924
Comment:
    23257 Central Ave, University Park, IL 60484</t>
      </text>
    </comment>
    <comment ref="M49" authorId="3" shapeId="0" xr:uid="{8517A9B0-6927-4A8C-AA63-5FE2351F68A8}">
      <text>
        <t>[Threaded comment]
Your version of Excel allows you to read this threaded comment; however, any edits to it will get removed if the file is opened in a newer version of Excel. Learn more: https://go.microsoft.com/fwlink/?linkid=870924
Comment:
    6885 Commercial Dr, Springfield, VA 22151</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tc={6A1A2BDA-6464-458E-BB76-FCE8D15332C1}</author>
    <author>tc={B9E6A6BA-B394-4B49-AC22-F70E34FA6CC2}</author>
    <author>tc={5D872FB9-4930-415C-93E4-9CF6D32C64C5}</author>
    <author>tc={32D7B526-274F-4013-A9D6-AC8DBFDF10AB}</author>
    <author>tc={DD33ED04-9992-42A8-A6FE-44E26F3B2383}</author>
    <author>tc={51E2704B-C77F-426E-A864-FEE251E63C60}</author>
    <author>tc={FDB9DA45-5A03-44EC-808C-AC78E54F4086}</author>
    <author>tc={DAEC0766-4BBB-4E15-A7B6-EBA06956C4B2}</author>
    <author>tc={88691116-8985-4BF6-807E-9A283AEA0C9B}</author>
    <author>tc={AA49F253-15D0-4027-BEA8-95D55AD7AB5B}</author>
    <author>tc={52A68137-E7CB-42EF-BA35-20040A07636A}</author>
    <author>tc={0271494F-476C-43A5-B605-482C41995E28}</author>
    <author>tc={2725E542-D308-45B1-AC51-8CEEE55D3729}</author>
  </authors>
  <commentList>
    <comment ref="R8" authorId="0" shapeId="0" xr:uid="{D56D2083-D7F0-460C-AFDF-B593977167DB}">
      <text>
        <r>
          <rPr>
            <b/>
            <sz val="9"/>
            <color indexed="81"/>
            <rFont val="Tahoma"/>
            <charset val="1"/>
          </rPr>
          <t>Author:</t>
        </r>
        <r>
          <rPr>
            <sz val="9"/>
            <color indexed="81"/>
            <rFont val="Tahoma"/>
            <charset val="1"/>
          </rPr>
          <t xml:space="preserve">
1820 W. Pointe Rd. Charlotte, NC 28214</t>
        </r>
      </text>
    </comment>
    <comment ref="Y24" authorId="1" shapeId="0" xr:uid="{6A1A2BDA-6464-458E-BB76-FCE8D15332C1}">
      <text>
        <t>[Threaded comment]
Your version of Excel allows you to read this threaded comment; however, any edits to it will get removed if the file is opened in a newer version of Excel. Learn more: https://go.microsoft.com/fwlink/?linkid=870924
Comment:
    10507 Harlem Rd Richmond, TX 77407</t>
      </text>
    </comment>
    <comment ref="M25" authorId="2" shapeId="0" xr:uid="{B9E6A6BA-B394-4B49-AC22-F70E34FA6CC2}">
      <text>
        <t>[Threaded comment]
Your version of Excel allows you to read this threaded comment; however, any edits to it will get removed if the file is opened in a newer version of Excel. Learn more: https://go.microsoft.com/fwlink/?linkid=870924
Comment:
    9560 HEARTLAND COURT, Columbus, OH</t>
      </text>
    </comment>
    <comment ref="J32" authorId="3" shapeId="0" xr:uid="{5D872FB9-4930-415C-93E4-9CF6D32C64C5}">
      <text>
        <t>[Threaded comment]
Your version of Excel allows you to read this threaded comment; however, any edits to it will get removed if the file is opened in a newer version of Excel. Learn more: https://go.microsoft.com/fwlink/?linkid=870924
Comment:
    380 Estill Baker Rd. Hanson, KY 42413 US</t>
      </text>
    </comment>
    <comment ref="S32" authorId="4" shapeId="0" xr:uid="{32D7B526-274F-4013-A9D6-AC8DBFDF10AB}">
      <text>
        <t>[Threaded comment]
Your version of Excel allows you to read this threaded comment; however, any edits to it will get removed if the file is opened in a newer version of Excel. Learn more: https://go.microsoft.com/fwlink/?linkid=870924
Comment:
    501 W Wildlife Parkway GRAND PRAIRIE TX 75050 </t>
      </text>
    </comment>
    <comment ref="X32" authorId="5" shapeId="0" xr:uid="{DD33ED04-9992-42A8-A6FE-44E26F3B2383}">
      <text>
        <t>[Threaded comment]
Your version of Excel allows you to read this threaded comment; however, any edits to it will get removed if the file is opened in a newer version of Excel. Learn more: https://go.microsoft.com/fwlink/?linkid=870924
Comment:
    1260 London Groveport Rd Lockbourne, OH 43137</t>
      </text>
    </comment>
    <comment ref="R40" authorId="6" shapeId="0" xr:uid="{51E2704B-C77F-426E-A864-FEE251E63C60}">
      <text>
        <t>[Threaded comment]
Your version of Excel allows you to read this threaded comment; however, any edits to it will get removed if the file is opened in a newer version of Excel. Learn more: https://go.microsoft.com/fwlink/?linkid=870924
Comment:
    1200 Cassville White Road White GA 30184</t>
      </text>
    </comment>
    <comment ref="AF40" authorId="7" shapeId="0" xr:uid="{FDB9DA45-5A03-44EC-808C-AC78E54F4086}">
      <text>
        <t>[Threaded comment]
Your version of Excel allows you to read this threaded comment; however, any edits to it will get removed if the file is opened in a newer version of Excel. Learn more: https://go.microsoft.com/fwlink/?linkid=870924
Comment:
    20526 59th Pl S, Kent, WA 98032</t>
      </text>
    </comment>
    <comment ref="K41" authorId="8" shapeId="0" xr:uid="{DAEC0766-4BBB-4E15-A7B6-EBA06956C4B2}">
      <text>
        <t>[Threaded comment]
Your version of Excel allows you to read this threaded comment; however, any edits to it will get removed if the file is opened in a newer version of Excel. Learn more: https://go.microsoft.com/fwlink/?linkid=870924
Comment:
    9560 HEARTLAND COURT, Columbus, OH</t>
      </text>
    </comment>
    <comment ref="Y41" authorId="9" shapeId="0" xr:uid="{88691116-8985-4BF6-807E-9A283AEA0C9B}">
      <text>
        <t>[Threaded comment]
Your version of Excel allows you to read this threaded comment; however, any edits to it will get removed if the file is opened in a newer version of Excel. Learn more: https://go.microsoft.com/fwlink/?linkid=870924
Comment:
    9560 HEARTLAND COURT, Columbus, OH</t>
      </text>
    </comment>
    <comment ref="H48" authorId="10" shapeId="0" xr:uid="{AA49F253-15D0-4027-BEA8-95D55AD7AB5B}">
      <text>
        <t>[Threaded comment]
Your version of Excel allows you to read this threaded comment; however, any edits to it will get removed if the file is opened in a newer version of Excel. Learn more: https://go.microsoft.com/fwlink/?linkid=870924
Comment:
    20526 59th Pl S, Kent, WA 98032</t>
      </text>
    </comment>
    <comment ref="Y48" authorId="11" shapeId="0" xr:uid="{52A68137-E7CB-42EF-BA35-20040A07636A}">
      <text>
        <t>[Threaded comment]
Your version of Excel allows you to read this threaded comment; however, any edits to it will get removed if the file is opened in a newer version of Excel. Learn more: https://go.microsoft.com/fwlink/?linkid=870924
Comment:
     USPS 3701 W WENDOVER AVE GREENSBORO, NC 27495-0001</t>
      </text>
    </comment>
    <comment ref="Q49" authorId="12" shapeId="0" xr:uid="{0271494F-476C-43A5-B605-482C41995E28}">
      <text>
        <t>[Threaded comment]
Your version of Excel allows you to read this threaded comment; however, any edits to it will get removed if the file is opened in a newer version of Excel. Learn more: https://go.microsoft.com/fwlink/?linkid=870924
Comment:
    SAN3  6971 Otay Mesa Rd. San Diego, CA 92154</t>
      </text>
    </comment>
    <comment ref="AE49" authorId="13" shapeId="0" xr:uid="{2725E542-D308-45B1-AC51-8CEEE55D3729}">
      <text>
        <t>[Threaded comment]
Your version of Excel allows you to read this threaded comment; however, any edits to it will get removed if the file is opened in a newer version of Excel. Learn more: https://go.microsoft.com/fwlink/?linkid=870924
Comment:
    1700 Sparrows Point Blvd, Edgemere, MD 21219</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tc={2F2429C3-6224-4E99-BB8B-D913A5CFB498}</author>
    <author>tc={72A8AE19-63A4-41F0-931D-8F005AF0E9E6}</author>
    <author>tc={1AB71501-DAEE-409E-A7BB-005C6ADDB763}</author>
  </authors>
  <commentList>
    <comment ref="R9" authorId="0" shapeId="0" xr:uid="{9465F255-2956-4E0F-ABA2-BAD86329BA83}">
      <text>
        <r>
          <rPr>
            <b/>
            <sz val="9"/>
            <color indexed="81"/>
            <rFont val="Tahoma"/>
            <charset val="1"/>
          </rPr>
          <t>Author:</t>
        </r>
        <r>
          <rPr>
            <sz val="9"/>
            <color indexed="81"/>
            <rFont val="Tahoma"/>
            <charset val="1"/>
          </rPr>
          <t xml:space="preserve">
380 Fort Argyle Road, Savannah GA</t>
        </r>
      </text>
    </comment>
    <comment ref="R25" authorId="1" shapeId="0" xr:uid="{2F2429C3-6224-4E99-BB8B-D913A5CFB498}">
      <text>
        <t>[Threaded comment]
Your version of Excel allows you to read this threaded comment; however, any edits to it will get removed if the file is opened in a newer version of Excel. Learn more: https://go.microsoft.com/fwlink/?linkid=870924
Comment:
    Target Chicago Flow Center 661-345-8493 3501 S. Pulaski Chicago, IL 60623</t>
      </text>
    </comment>
    <comment ref="R49" authorId="2" shapeId="0" xr:uid="{72A8AE19-63A4-41F0-931D-8F005AF0E9E6}">
      <text>
        <t>[Threaded comment]
Your version of Excel allows you to read this threaded comment; however, any edits to it will get removed if the file is opened in a newer version of Excel. Learn more: https://go.microsoft.com/fwlink/?linkid=870924
Comment:
    14248 NE-370, Omaha, NE 68138</t>
      </text>
    </comment>
    <comment ref="AE49" authorId="3" shapeId="0" xr:uid="{1AB71501-DAEE-409E-A7BB-005C6ADDB763}">
      <text>
        <t>[Threaded comment]
Your version of Excel allows you to read this threaded comment; however, any edits to it will get removed if the file is opened in a newer version of Excel. Learn more: https://go.microsoft.com/fwlink/?linkid=870924
Comment:
    1450 Osgood St, North Andover, MA 01845</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Author</author>
    <author>tc={9E0479C9-88AE-4C58-B703-3BF431B8E199}</author>
  </authors>
  <commentList>
    <comment ref="R9" authorId="0" shapeId="0" xr:uid="{73ED81EE-8B4A-4445-813F-F06A5BC63764}">
      <text>
        <r>
          <rPr>
            <b/>
            <sz val="9"/>
            <color indexed="81"/>
            <rFont val="Tahoma"/>
            <charset val="1"/>
          </rPr>
          <t>Author:</t>
        </r>
        <r>
          <rPr>
            <sz val="9"/>
            <color indexed="81"/>
            <rFont val="Tahoma"/>
            <charset val="1"/>
          </rPr>
          <t xml:space="preserve">
380 Fort Argyle Road, Savannah GA</t>
        </r>
      </text>
    </comment>
    <comment ref="R25" authorId="1" shapeId="0" xr:uid="{9E0479C9-88AE-4C58-B703-3BF431B8E199}">
      <text>
        <t>[Threaded comment]
Your version of Excel allows you to read this threaded comment; however, any edits to it will get removed if the file is opened in a newer version of Excel. Learn more: https://go.microsoft.com/fwlink/?linkid=870924
Comment:
    Target Chicago Flow Center 661-345-8493 3501 S. Pulaski Chicago, IL 60623</t>
      </text>
    </comment>
  </commentList>
</comments>
</file>

<file path=xl/sharedStrings.xml><?xml version="1.0" encoding="utf-8"?>
<sst xmlns="http://schemas.openxmlformats.org/spreadsheetml/2006/main" count="29432" uniqueCount="119">
  <si>
    <t>Adam Nesbitt Project Allocation</t>
  </si>
  <si>
    <t>Time Off/Holiday</t>
  </si>
  <si>
    <t>Shop/Open</t>
  </si>
  <si>
    <t>Michaels Project</t>
  </si>
  <si>
    <t>Trentons Project</t>
  </si>
  <si>
    <t>Training</t>
  </si>
  <si>
    <t>Su</t>
  </si>
  <si>
    <t>Mo</t>
  </si>
  <si>
    <t>Tu</t>
  </si>
  <si>
    <t>We</t>
  </si>
  <si>
    <t>Th</t>
  </si>
  <si>
    <t>Fr</t>
  </si>
  <si>
    <t>Sa</t>
  </si>
  <si>
    <t>PM - Trenton</t>
  </si>
  <si>
    <t/>
  </si>
  <si>
    <t xml:space="preserve">PM - Michael </t>
  </si>
  <si>
    <t>Shop</t>
  </si>
  <si>
    <t>24162 -- Cardinal Health</t>
  </si>
  <si>
    <t>Home</t>
  </si>
  <si>
    <t>Holiday</t>
  </si>
  <si>
    <t>25147C - Tellworks - DM370 Top read - Commissioning</t>
  </si>
  <si>
    <t>20126C - C1 Certification</t>
  </si>
  <si>
    <t>24324 - LEI/Knitwell - DM380 Top read</t>
  </si>
  <si>
    <t>25177C - Amazon 14x AFE</t>
  </si>
  <si>
    <t>25144C - Amazon BSLS - TLH2</t>
  </si>
  <si>
    <t>25144C - Amazon BSLS (13) - LGB3</t>
  </si>
  <si>
    <t xml:space="preserve">25144C - Amazon BSLS - TLH2 </t>
  </si>
  <si>
    <t>25144C - Amazon BSLS(11) - MIA1</t>
  </si>
  <si>
    <t>25144C - Amazon BSLS(11) - OXR1</t>
  </si>
  <si>
    <t>TO</t>
  </si>
  <si>
    <t>25144C - Amazon BSLS(10) - SAT3</t>
  </si>
  <si>
    <t>Aries Ramos Project Allocation</t>
  </si>
  <si>
    <t>25066 - Addverb</t>
  </si>
  <si>
    <t>25120 - TREW/Finish Line - Go Live</t>
  </si>
  <si>
    <t>24162 - Cardinal Health</t>
  </si>
  <si>
    <t>24162 - Cardinal Health - Go Live</t>
  </si>
  <si>
    <t>Amazon SDF6 - Go Live</t>
  </si>
  <si>
    <t>25144C - Amazon BSLS (10) - GEG1</t>
  </si>
  <si>
    <t>25144C - Amazon BSLS (11) - CLE2</t>
  </si>
  <si>
    <t>PTO</t>
  </si>
  <si>
    <t>Beau Hines Project Allocation</t>
  </si>
  <si>
    <t>25012 - Airlite</t>
  </si>
  <si>
    <t>24321 - 5 Sided/3D Sim Training</t>
  </si>
  <si>
    <t>25078 - HOU6 - Totefill</t>
  </si>
  <si>
    <t>At home</t>
  </si>
  <si>
    <t>At Home</t>
  </si>
  <si>
    <t>Brandon Burge Project Allocation</t>
  </si>
  <si>
    <t>22518 - Target Hamton Audit</t>
  </si>
  <si>
    <t>25132 - Amerisource Bergen - 2x 5 Sided Retrofit</t>
  </si>
  <si>
    <t>25198C - BSLS - Coffin Style</t>
  </si>
  <si>
    <t>25195C - WES Tellworks - Trip 2</t>
  </si>
  <si>
    <t>25180C - Dematic Amazon RFD2</t>
  </si>
  <si>
    <t xml:space="preserve"> </t>
  </si>
  <si>
    <t>No Travel</t>
  </si>
  <si>
    <t xml:space="preserve">25201C- Amazon FWA4 - Logistics Detector </t>
  </si>
  <si>
    <t>Chris Bina Project Allocation</t>
  </si>
  <si>
    <t>25024C - LEI/Calaressss - 5 Sided 380</t>
  </si>
  <si>
    <t>24186 - Bastian/Samsonite 2x 5 Sided sorter</t>
  </si>
  <si>
    <t>24321 - 5 Sided Training/3D Sim</t>
  </si>
  <si>
    <t>25135 - Silman/Amazon - DM380 Retrofit</t>
  </si>
  <si>
    <t xml:space="preserve">25084C - Target - 1x 5 Sided DM380 </t>
  </si>
  <si>
    <t>21389 - Fiserv HOU PM</t>
  </si>
  <si>
    <t>51255 - Target Pilot</t>
  </si>
  <si>
    <t>24156 - USPS - JAX Sleever support</t>
  </si>
  <si>
    <t>25168 - Cardinal Health - Retrofit</t>
  </si>
  <si>
    <t xml:space="preserve">25090C - Hy-Tek Jenne </t>
  </si>
  <si>
    <t>25171C - Hytek Delta Galil</t>
  </si>
  <si>
    <t>25174C - Amazon IGQ2 - 5 Sided</t>
  </si>
  <si>
    <t>25144C - Amazon BSLS (11) - DCA1</t>
  </si>
  <si>
    <t>Didier Presle Project Allocation</t>
  </si>
  <si>
    <t xml:space="preserve"> 25156C - Hy Tek - Single read stations x 21</t>
  </si>
  <si>
    <t>20126C - C1 TraIning</t>
  </si>
  <si>
    <t>]</t>
  </si>
  <si>
    <t>Jeremy Busby Project Allocation</t>
  </si>
  <si>
    <t>24168 - USPS CHA Sleever Support</t>
  </si>
  <si>
    <t>25123 - CASI/Carhart - LD Commissioning</t>
  </si>
  <si>
    <t>25162 - Tompkins/Dematic - Commissioning tune up</t>
  </si>
  <si>
    <t>25141C - Ontrac - 2x Tunnel Conversions 3- 5 side</t>
  </si>
  <si>
    <t>culver</t>
  </si>
  <si>
    <t>25189C - Amazon Image only install</t>
  </si>
  <si>
    <t>25204C - USPS Adding A1000</t>
  </si>
  <si>
    <t>25144C - Amazon BSLS (10) - SAN3</t>
  </si>
  <si>
    <t>Shop - Confirmed</t>
  </si>
  <si>
    <t>Jordan Wehmeier Project Allocation</t>
  </si>
  <si>
    <t>25060 - Maersk - 4 Sided/Top Side</t>
  </si>
  <si>
    <t>x cx c cx c xx cx</t>
  </si>
  <si>
    <t xml:space="preserve">25084 - Target - 1x 5 Sided DM380 </t>
  </si>
  <si>
    <t>25144C - Amazon BSLS (10) - OMA2</t>
  </si>
  <si>
    <t>25144C - Amazon BSLS (10) - BOS3</t>
  </si>
  <si>
    <t>Kenyon Epp Project Allocation</t>
  </si>
  <si>
    <t>Kit Smith Project Allocation</t>
  </si>
  <si>
    <t>24066 - USPS Imager</t>
  </si>
  <si>
    <t>Time Off</t>
  </si>
  <si>
    <t>25081 - GXO DM380 Retrofit</t>
  </si>
  <si>
    <t>25054 USPS Fanuc - Middlesex, MA</t>
  </si>
  <si>
    <t>25117 - USPS - PSM Rebuild</t>
  </si>
  <si>
    <t>25054 USPS Fanuc - Boise ID</t>
  </si>
  <si>
    <t>25054 USPS Fanuc - SanFrancisco CA</t>
  </si>
  <si>
    <t>25171 - HyTek - 3x 5 sided</t>
  </si>
  <si>
    <t>(24312C) - Synergy Sketchers - 2 Sided DM370</t>
  </si>
  <si>
    <t>25144C - Amazon BSLS (13) - BOS3</t>
  </si>
  <si>
    <t>25213C - USPS Fanuc</t>
  </si>
  <si>
    <t>25144C - Amazon BSLS (3) - BWI2</t>
  </si>
  <si>
    <t>25144C - Amazon BSLS - Anchoring - DCA1</t>
  </si>
  <si>
    <t>Michael Smith Project Allocation</t>
  </si>
  <si>
    <t>24333 - Trew/Amazon HWA4 380 A Frame</t>
  </si>
  <si>
    <t>24126 - PDX8 - Go Live Support</t>
  </si>
  <si>
    <t>25114 - Dematic/Ross - LD Tune up</t>
  </si>
  <si>
    <t>25138C - Amazon DAB2 - Tote Fill Go Live</t>
  </si>
  <si>
    <t>24162 - PDX8 - Go Live</t>
  </si>
  <si>
    <t>25138C - DAB2 - Go Live</t>
  </si>
  <si>
    <t>25177C - 6x AFE</t>
  </si>
  <si>
    <t>Philip Kurutz Project Allocation</t>
  </si>
  <si>
    <t>25159 PBPS DF2 - 3 Scan Points</t>
  </si>
  <si>
    <t>Sean Daws Project Allocation</t>
  </si>
  <si>
    <t>25195C - WES Tellwork - Side Read Support</t>
  </si>
  <si>
    <t>25144C - Amazon BSLS - SAN3</t>
  </si>
  <si>
    <t>25144C - Amazon BSLS (15) - MSP1</t>
  </si>
  <si>
    <t>25144C - Amazon BSLS (7) - OXR1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</si>
</sst>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mmmm\ yyyy"/>
    <numFmt numFmtId="166" formatCode=";;;"/>
  </numFmts>
  <fonts count="32">
    <font>
      <sz val="11"/>
      <color theme="1"/>
      <name val="Franklin Gothic Book"/>
      <family val="2"/>
      <scheme val="minor"/>
    </font>
    <font>
      <sz val="11"/>
      <color theme="1" tint="0.14999847407452621"/>
      <name val="Franklin Gothic Book"/>
      <family val="2"/>
      <scheme val="minor"/>
    </font>
    <font>
      <b/>
      <sz val="9"/>
      <color theme="0"/>
      <name val="Franklin Gothic Book"/>
      <family val="2"/>
      <scheme val="minor"/>
    </font>
    <font>
      <b/>
      <sz val="9"/>
      <color theme="1"/>
      <name val="Franklin Gothic Book"/>
      <family val="2"/>
      <scheme val="minor"/>
    </font>
    <font>
      <b/>
      <sz val="10"/>
      <color theme="0"/>
      <name val="Franklin Gothic Book"/>
      <family val="2"/>
      <scheme val="minor"/>
    </font>
    <font>
      <b/>
      <sz val="12"/>
      <color theme="0"/>
      <name val="Franklin Gothic Book"/>
      <family val="2"/>
      <scheme val="minor"/>
    </font>
    <font>
      <b/>
      <sz val="12"/>
      <name val="Franklin Gothic Book"/>
      <family val="2"/>
      <scheme val="minor"/>
    </font>
    <font>
      <sz val="11"/>
      <name val="Franklin Gothic Book"/>
      <family val="2"/>
      <scheme val="minor"/>
    </font>
    <font>
      <sz val="36"/>
      <color theme="3" tint="-0.499984740745262"/>
      <name val="Franklin Gothic Medium"/>
      <family val="2"/>
      <scheme val="major"/>
    </font>
    <font>
      <b/>
      <sz val="22"/>
      <color theme="3" tint="-0.499984740745262"/>
      <name val="Franklin Gothic Book"/>
      <family val="2"/>
      <scheme val="minor"/>
    </font>
    <font>
      <sz val="11"/>
      <color theme="3" tint="-0.499984740745262"/>
      <name val="Franklin Gothic Book"/>
      <family val="2"/>
      <scheme val="minor"/>
    </font>
    <font>
      <sz val="11"/>
      <color theme="3" tint="-0.499984740745262"/>
      <name val="Calibri"/>
      <family val="2"/>
    </font>
    <font>
      <b/>
      <sz val="11"/>
      <color theme="1"/>
      <name val="Franklin Gothic Book"/>
      <family val="2"/>
      <scheme val="minor"/>
    </font>
    <font>
      <b/>
      <sz val="11"/>
      <color theme="1" tint="0.14999847407452621"/>
      <name val="Franklin Gothic Book"/>
      <family val="2"/>
      <scheme val="minor"/>
    </font>
    <font>
      <b/>
      <sz val="9"/>
      <color theme="1" tint="0.14999847407452621"/>
      <name val="Franklin Gothic Book"/>
      <family val="2"/>
      <scheme val="minor"/>
    </font>
    <font>
      <b/>
      <sz val="11"/>
      <color theme="0"/>
      <name val="Franklin Gothic Book"/>
      <family val="2"/>
      <scheme val="minor"/>
    </font>
    <font>
      <sz val="11"/>
      <color rgb="FF9C0006"/>
      <name val="Franklin Gothic Book"/>
      <family val="2"/>
      <scheme val="minor"/>
    </font>
    <font>
      <b/>
      <sz val="12"/>
      <color theme="1"/>
      <name val="Franklin Gothic Book"/>
      <family val="2"/>
      <scheme val="minor"/>
    </font>
    <font>
      <sz val="9"/>
      <color theme="1"/>
      <name val="Franklin Gothic Book"/>
      <family val="2"/>
      <scheme val="minor"/>
    </font>
    <font>
      <sz val="9"/>
      <color theme="1" tint="4.9989318521683403E-2"/>
      <name val="Franklin Gothic Book"/>
      <family val="2"/>
      <scheme val="minor"/>
    </font>
    <font>
      <b/>
      <sz val="12"/>
      <color theme="1" tint="0.14999847407452621"/>
      <name val="Franklin Gothic Book"/>
      <family val="2"/>
      <scheme val="minor"/>
    </font>
    <font>
      <sz val="9"/>
      <color indexed="81"/>
      <name val="Tahoma"/>
      <family val="2"/>
    </font>
    <font>
      <b/>
      <sz val="9"/>
      <color indexed="81"/>
      <name val="Tahoma"/>
      <family val="2"/>
    </font>
    <font>
      <sz val="9"/>
      <color indexed="81"/>
      <name val="Tahoma"/>
      <charset val="1"/>
    </font>
    <font>
      <sz val="9"/>
      <color theme="1" tint="0.14996795556505021"/>
      <name val="Franklin Gothic Book"/>
      <family val="2"/>
      <scheme val="minor"/>
    </font>
    <font>
      <b/>
      <sz val="9"/>
      <color indexed="81"/>
      <name val="Tahoma"/>
      <charset val="1"/>
    </font>
    <font>
      <sz val="9"/>
      <color rgb="FF242424"/>
      <name val="Franklin Gothic Book"/>
      <scheme val="minor"/>
    </font>
    <font>
      <sz val="9"/>
      <color rgb="FF242424"/>
      <name val="Franklin Gothic Book"/>
    </font>
    <font>
      <sz val="9"/>
      <color rgb="FF0D0D0D"/>
      <name val="Franklin Gothic Book"/>
      <charset val="1"/>
    </font>
    <font>
      <sz val="8"/>
      <color theme="1"/>
      <name val="Aptos"/>
      <charset val="1"/>
    </font>
    <font>
      <sz val="8"/>
      <color theme="1"/>
      <name val="Franklin Gothic Book"/>
      <family val="2"/>
      <scheme val="minor"/>
    </font>
    <font>
      <sz val="8"/>
      <color theme="1" tint="0.14999847407452621"/>
      <name val="Franklin Gothic Book"/>
      <family val="2"/>
      <scheme val="minor"/>
    </font>
  </fonts>
  <fills count="13">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3" tint="-0.499984740745262"/>
        <bgColor indexed="64"/>
      </patternFill>
    </fill>
    <fill>
      <patternFill patternType="solid">
        <fgColor theme="7" tint="0.59996337778862885"/>
        <bgColor indexed="65"/>
      </patternFill>
    </fill>
    <fill>
      <patternFill patternType="solid">
        <fgColor theme="2" tint="-0.499984740745262"/>
        <bgColor indexed="64"/>
      </patternFill>
    </fill>
    <fill>
      <patternFill patternType="solid">
        <fgColor rgb="FFFFC7CE"/>
      </patternFill>
    </fill>
    <fill>
      <patternFill patternType="solid">
        <fgColor theme="6" tint="0.59996337778862885"/>
        <bgColor indexed="64"/>
      </patternFill>
    </fill>
    <fill>
      <patternFill patternType="solid">
        <fgColor theme="4" tint="0.59996337778862885"/>
        <bgColor indexed="64"/>
      </patternFill>
    </fill>
    <fill>
      <patternFill patternType="solid">
        <fgColor rgb="FFF1F636"/>
        <bgColor indexed="64"/>
      </patternFill>
    </fill>
    <fill>
      <patternFill patternType="darkUp">
        <bgColor theme="0"/>
      </patternFill>
    </fill>
  </fills>
  <borders count="6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left>
      <right style="thin">
        <color theme="0"/>
      </right>
      <top style="thin">
        <color theme="0"/>
      </top>
      <bottom style="thin">
        <color theme="0"/>
      </bottom>
      <diagonal/>
    </border>
    <border>
      <left style="thin">
        <color theme="0" tint="-0.24994659260841701"/>
      </left>
      <right style="thin">
        <color theme="0" tint="-0.24994659260841701"/>
      </right>
      <top/>
      <bottom style="thin">
        <color theme="0" tint="-0.24994659260841701"/>
      </bottom>
      <diagonal/>
    </border>
    <border>
      <left/>
      <right style="thin">
        <color theme="0"/>
      </right>
      <top/>
      <bottom style="thin">
        <color theme="0"/>
      </bottom>
      <diagonal/>
    </border>
    <border>
      <left/>
      <right style="thin">
        <color theme="0"/>
      </right>
      <top style="thin">
        <color theme="0"/>
      </top>
      <bottom/>
      <diagonal/>
    </border>
    <border>
      <left style="thin">
        <color theme="0"/>
      </left>
      <right/>
      <top style="thin">
        <color theme="0"/>
      </top>
      <bottom style="thin">
        <color theme="0"/>
      </bottom>
      <diagonal/>
    </border>
    <border>
      <left/>
      <right style="thin">
        <color theme="0" tint="-0.249977111117893"/>
      </right>
      <top/>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style="thin">
        <color theme="0"/>
      </left>
      <right style="thin">
        <color theme="0"/>
      </right>
      <top style="thin">
        <color theme="0"/>
      </top>
      <bottom/>
      <diagonal/>
    </border>
    <border>
      <left/>
      <right/>
      <top/>
      <bottom style="thin">
        <color theme="3" tint="-0.499984740745262"/>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top/>
      <bottom style="thin">
        <color theme="0" tint="-0.24994659260841701"/>
      </bottom>
      <diagonal/>
    </border>
    <border>
      <left style="thin">
        <color theme="2"/>
      </left>
      <right style="thin">
        <color theme="2"/>
      </right>
      <top style="thin">
        <color theme="2"/>
      </top>
      <bottom style="thin">
        <color theme="2"/>
      </bottom>
      <diagonal/>
    </border>
    <border>
      <left/>
      <right style="thin">
        <color theme="2"/>
      </right>
      <top/>
      <bottom/>
      <diagonal/>
    </border>
    <border>
      <left/>
      <right/>
      <top style="thin">
        <color theme="0" tint="-0.24994659260841701"/>
      </top>
      <bottom/>
      <diagonal/>
    </border>
    <border>
      <left style="thin">
        <color theme="0" tint="-0.24994659260841701"/>
      </left>
      <right/>
      <top style="thin">
        <color theme="0" tint="-0.24994659260841701"/>
      </top>
      <bottom style="thin">
        <color theme="0" tint="-0.249977111117893"/>
      </bottom>
      <diagonal/>
    </border>
    <border>
      <left/>
      <right/>
      <top style="thin">
        <color theme="0" tint="-0.24994659260841701"/>
      </top>
      <bottom style="thin">
        <color theme="0" tint="-0.249977111117893"/>
      </bottom>
      <diagonal/>
    </border>
    <border>
      <left/>
      <right style="thin">
        <color theme="0" tint="-0.24994659260841701"/>
      </right>
      <top style="thin">
        <color theme="0" tint="-0.24994659260841701"/>
      </top>
      <bottom style="thin">
        <color theme="0" tint="-0.249977111117893"/>
      </bottom>
      <diagonal/>
    </border>
    <border>
      <left style="thin">
        <color theme="0" tint="-0.24994659260841701"/>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4659260841701"/>
      </right>
      <top style="thin">
        <color theme="0" tint="-0.249977111117893"/>
      </top>
      <bottom style="thin">
        <color theme="0" tint="-0.249977111117893"/>
      </bottom>
      <diagonal/>
    </border>
    <border>
      <left/>
      <right style="thin">
        <color theme="0" tint="-0.249977111117893"/>
      </right>
      <top style="thin">
        <color theme="0" tint="-0.24994659260841701"/>
      </top>
      <bottom style="thin">
        <color theme="0" tint="-0.249977111117893"/>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0"/>
      </left>
      <right/>
      <top style="thin">
        <color theme="0"/>
      </top>
      <bottom/>
      <diagonal/>
    </border>
    <border>
      <left style="thin">
        <color theme="0" tint="-0.24994659260841701"/>
      </left>
      <right/>
      <top style="thin">
        <color theme="0" tint="-0.249977111117893"/>
      </top>
      <bottom style="thin">
        <color theme="0" tint="-0.24994659260841701"/>
      </bottom>
      <diagonal/>
    </border>
    <border>
      <left/>
      <right/>
      <top style="thin">
        <color theme="0" tint="-0.249977111117893"/>
      </top>
      <bottom style="thin">
        <color theme="0" tint="-0.24994659260841701"/>
      </bottom>
      <diagonal/>
    </border>
    <border>
      <left/>
      <right style="thin">
        <color theme="0" tint="-0.24994659260841701"/>
      </right>
      <top style="thin">
        <color theme="0" tint="-0.249977111117893"/>
      </top>
      <bottom style="thin">
        <color theme="0" tint="-0.24994659260841701"/>
      </bottom>
      <diagonal/>
    </border>
    <border>
      <left/>
      <right style="thin">
        <color theme="0" tint="-0.249977111117893"/>
      </right>
      <top style="thin">
        <color theme="0" tint="-0.249977111117893"/>
      </top>
      <bottom style="thin">
        <color theme="0" tint="-0.249977111117893"/>
      </bottom>
      <diagonal/>
    </border>
    <border>
      <left style="thin">
        <color theme="0" tint="-0.24994659260841701"/>
      </left>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thin">
        <color theme="0" tint="-0.24994659260841701"/>
      </right>
      <top style="thin">
        <color theme="0" tint="-0.24994659260841701"/>
      </top>
      <bottom style="thin">
        <color theme="2" tint="-9.9978637043366805E-2"/>
      </bottom>
      <diagonal/>
    </border>
    <border>
      <left style="thin">
        <color theme="0" tint="-0.24994659260841701"/>
      </left>
      <right/>
      <top style="thin">
        <color theme="2" tint="-9.9978637043366805E-2"/>
      </top>
      <bottom style="thin">
        <color theme="0" tint="-0.24994659260841701"/>
      </bottom>
      <diagonal/>
    </border>
    <border>
      <left/>
      <right/>
      <top style="thin">
        <color theme="2" tint="-9.9978637043366805E-2"/>
      </top>
      <bottom style="thin">
        <color theme="0" tint="-0.24994659260841701"/>
      </bottom>
      <diagonal/>
    </border>
    <border>
      <left/>
      <right style="thin">
        <color theme="0" tint="-0.24994659260841701"/>
      </right>
      <top style="thin">
        <color theme="2" tint="-9.9978637043366805E-2"/>
      </top>
      <bottom style="thin">
        <color theme="0" tint="-0.24994659260841701"/>
      </bottom>
      <diagonal/>
    </border>
    <border>
      <left style="thin">
        <color theme="2" tint="-9.9978637043366805E-2"/>
      </left>
      <right/>
      <top/>
      <bottom style="thin">
        <color theme="2" tint="-9.9978637043366805E-2"/>
      </bottom>
      <diagonal/>
    </border>
    <border>
      <left/>
      <right style="thin">
        <color theme="2" tint="-9.9978637043366805E-2"/>
      </right>
      <top/>
      <bottom style="thin">
        <color theme="2" tint="-9.9978637043366805E-2"/>
      </bottom>
      <diagonal/>
    </border>
    <border>
      <left style="thin">
        <color theme="0" tint="-0.24994659260841701"/>
      </left>
      <right/>
      <top style="thin">
        <color theme="0" tint="-0.249977111117893"/>
      </top>
      <bottom/>
      <diagonal/>
    </border>
    <border>
      <left/>
      <right/>
      <top style="thin">
        <color theme="0" tint="-0.249977111117893"/>
      </top>
      <bottom/>
      <diagonal/>
    </border>
    <border>
      <left/>
      <right style="thin">
        <color theme="0" tint="-0.24994659260841701"/>
      </right>
      <top style="thin">
        <color theme="0" tint="-0.249977111117893"/>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style="thin">
        <color theme="0"/>
      </top>
      <bottom/>
      <diagonal/>
    </border>
    <border>
      <left/>
      <right/>
      <top style="thin">
        <color theme="0"/>
      </top>
      <bottom/>
      <diagonal/>
    </border>
    <border>
      <left style="thin">
        <color theme="0" tint="-0.24994659260841701"/>
      </left>
      <right/>
      <top/>
      <bottom style="thin">
        <color theme="0" tint="-0.249977111117893"/>
      </bottom>
      <diagonal/>
    </border>
    <border>
      <left/>
      <right/>
      <top/>
      <bottom style="thin">
        <color theme="0" tint="-0.249977111117893"/>
      </bottom>
      <diagonal/>
    </border>
    <border>
      <left/>
      <right/>
      <top/>
      <bottom style="thin">
        <color theme="0" tint="-0.24994659260841701"/>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style="thin">
        <color theme="8"/>
      </top>
      <bottom style="thin">
        <color theme="8"/>
      </bottom>
      <diagonal/>
    </border>
    <border>
      <left style="thin">
        <color theme="2" tint="-9.9978637043366805E-2"/>
      </left>
      <right/>
      <top style="thin">
        <color theme="0" tint="-0.249977111117893"/>
      </top>
      <bottom style="thin">
        <color theme="2" tint="-9.9978637043366805E-2"/>
      </bottom>
      <diagonal/>
    </border>
    <border>
      <left/>
      <right/>
      <top/>
      <bottom style="thin">
        <color theme="2" tint="-9.9978637043366805E-2"/>
      </bottom>
      <diagonal/>
    </border>
    <border>
      <left style="thin">
        <color theme="2" tint="-9.9978637043366805E-2"/>
      </left>
      <right/>
      <top style="thin">
        <color theme="0" tint="-0.24994659260841701"/>
      </top>
      <bottom/>
      <diagonal/>
    </border>
    <border>
      <left/>
      <right style="thin">
        <color theme="0" tint="-0.24994659260841701"/>
      </right>
      <top style="thin">
        <color theme="0" tint="-0.249977111117893"/>
      </top>
      <bottom style="thin">
        <color theme="2" tint="-9.9978637043366805E-2"/>
      </bottom>
      <diagonal/>
    </border>
    <border>
      <left/>
      <right style="thin">
        <color theme="0" tint="-0.24994659260841701"/>
      </right>
      <top style="thin">
        <color theme="0"/>
      </top>
      <bottom/>
      <diagonal/>
    </border>
    <border>
      <left style="thin">
        <color theme="0" tint="-0.24994659260841701"/>
      </left>
      <right/>
      <top style="thin">
        <color theme="0"/>
      </top>
      <bottom style="thin">
        <color theme="0" tint="-0.24994659260841701"/>
      </bottom>
      <diagonal/>
    </border>
    <border>
      <left/>
      <right/>
      <top style="thin">
        <color theme="0"/>
      </top>
      <bottom style="thin">
        <color theme="0" tint="-0.24994659260841701"/>
      </bottom>
      <diagonal/>
    </border>
    <border>
      <left/>
      <right style="thin">
        <color theme="0" tint="-0.24994659260841701"/>
      </right>
      <top style="thin">
        <color theme="0"/>
      </top>
      <bottom style="thin">
        <color theme="0" tint="-0.24994659260841701"/>
      </bottom>
      <diagonal/>
    </border>
    <border>
      <left style="thin">
        <color theme="0" tint="-0.24994659260841701"/>
      </left>
      <right/>
      <top/>
      <bottom style="thin">
        <color theme="2" tint="-9.9978637043366805E-2"/>
      </bottom>
      <diagonal/>
    </border>
    <border>
      <left/>
      <right style="thin">
        <color theme="0" tint="-0.24994659260841701"/>
      </right>
      <top/>
      <bottom style="thin">
        <color theme="2" tint="-9.9978637043366805E-2"/>
      </bottom>
      <diagonal/>
    </border>
  </borders>
  <cellStyleXfs count="8">
    <xf numFmtId="0" fontId="0" fillId="0" borderId="0"/>
    <xf numFmtId="0" fontId="19" fillId="6" borderId="2">
      <alignment horizontal="center" vertical="center"/>
    </xf>
    <xf numFmtId="0" fontId="18" fillId="11" borderId="2">
      <alignment horizontal="center" vertical="center"/>
    </xf>
    <xf numFmtId="0" fontId="19" fillId="9" borderId="2">
      <alignment horizontal="center" vertical="center"/>
    </xf>
    <xf numFmtId="0" fontId="18" fillId="10" borderId="2">
      <alignment horizontal="center" vertical="center"/>
    </xf>
    <xf numFmtId="0" fontId="16" fillId="8" borderId="0" applyNumberFormat="0" applyBorder="0" applyAlignment="0" applyProtection="0"/>
    <xf numFmtId="0" fontId="24" fillId="4" borderId="4">
      <alignment horizontal="center" vertical="center"/>
    </xf>
    <xf numFmtId="0" fontId="24" fillId="12" borderId="1">
      <alignment vertical="center"/>
    </xf>
  </cellStyleXfs>
  <cellXfs count="207">
    <xf numFmtId="0" fontId="0" fillId="0" borderId="0" xfId="0"/>
    <xf numFmtId="0" fontId="1" fillId="0" borderId="0" xfId="0" applyFont="1" applyAlignment="1">
      <alignment horizontal="center" vertical="center"/>
    </xf>
    <xf numFmtId="166" fontId="1" fillId="0" borderId="4" xfId="0" applyNumberFormat="1" applyFont="1" applyBorder="1" applyAlignment="1">
      <alignment horizontal="center" vertical="center"/>
    </xf>
    <xf numFmtId="166" fontId="1" fillId="0" borderId="1" xfId="0" applyNumberFormat="1" applyFont="1" applyBorder="1" applyAlignment="1">
      <alignment horizontal="center" vertical="center"/>
    </xf>
    <xf numFmtId="164" fontId="2" fillId="5" borderId="3" xfId="0" applyNumberFormat="1" applyFont="1" applyFill="1" applyBorder="1" applyAlignment="1">
      <alignment horizontal="center" vertical="center"/>
    </xf>
    <xf numFmtId="0" fontId="2" fillId="7" borderId="3" xfId="0" applyFont="1" applyFill="1" applyBorder="1" applyAlignment="1">
      <alignment horizontal="center" vertical="center"/>
    </xf>
    <xf numFmtId="164" fontId="2" fillId="5" borderId="7" xfId="0" applyNumberFormat="1" applyFont="1" applyFill="1" applyBorder="1" applyAlignment="1">
      <alignment horizontal="center" vertical="center"/>
    </xf>
    <xf numFmtId="0" fontId="2" fillId="7" borderId="7" xfId="0" applyFont="1" applyFill="1" applyBorder="1" applyAlignment="1">
      <alignment horizontal="center" vertical="center"/>
    </xf>
    <xf numFmtId="0" fontId="6" fillId="0" borderId="0" xfId="0" applyFont="1" applyAlignment="1">
      <alignment horizontal="left" vertical="center"/>
    </xf>
    <xf numFmtId="0" fontId="7" fillId="0" borderId="0" xfId="0" applyFont="1" applyAlignment="1">
      <alignment horizontal="center" vertical="center"/>
    </xf>
    <xf numFmtId="0" fontId="11" fillId="0" borderId="0" xfId="0" applyFont="1" applyAlignment="1">
      <alignment vertical="center"/>
    </xf>
    <xf numFmtId="0" fontId="8" fillId="0" borderId="12" xfId="0" applyFont="1" applyBorder="1" applyAlignment="1">
      <alignment horizontal="left"/>
    </xf>
    <xf numFmtId="0" fontId="9" fillId="0" borderId="12" xfId="0" applyFont="1" applyBorder="1" applyAlignment="1">
      <alignment vertical="center"/>
    </xf>
    <xf numFmtId="0" fontId="9" fillId="0" borderId="12" xfId="0" applyFont="1" applyBorder="1" applyAlignment="1">
      <alignment horizontal="left" vertical="center"/>
    </xf>
    <xf numFmtId="0" fontId="10" fillId="0" borderId="12" xfId="0" applyFont="1" applyBorder="1" applyAlignment="1">
      <alignment vertical="center"/>
    </xf>
    <xf numFmtId="0" fontId="11" fillId="0" borderId="12" xfId="0" applyFont="1" applyBorder="1" applyAlignment="1">
      <alignment vertical="center"/>
    </xf>
    <xf numFmtId="0" fontId="13" fillId="0" borderId="0" xfId="0" applyFont="1" applyAlignment="1">
      <alignment horizontal="center" vertical="center"/>
    </xf>
    <xf numFmtId="0" fontId="12" fillId="0" borderId="0" xfId="0" applyFont="1"/>
    <xf numFmtId="0" fontId="14" fillId="2" borderId="4" xfId="0" applyFont="1" applyFill="1" applyBorder="1" applyAlignment="1">
      <alignment horizontal="left" vertical="center" indent="1"/>
    </xf>
    <xf numFmtId="0" fontId="14" fillId="3" borderId="1" xfId="0" applyFont="1" applyFill="1" applyBorder="1" applyAlignment="1">
      <alignment horizontal="left" vertical="center" indent="1"/>
    </xf>
    <xf numFmtId="0" fontId="14" fillId="4" borderId="1" xfId="0" applyFont="1" applyFill="1" applyBorder="1" applyAlignment="1">
      <alignment horizontal="left" vertical="center" indent="1"/>
    </xf>
    <xf numFmtId="0" fontId="4" fillId="0" borderId="0" xfId="0" applyFont="1" applyAlignment="1">
      <alignment horizontal="center" vertical="center"/>
    </xf>
    <xf numFmtId="0" fontId="15" fillId="0" borderId="0" xfId="0" applyFont="1" applyAlignment="1">
      <alignment horizontal="center" vertical="center"/>
    </xf>
    <xf numFmtId="166" fontId="1" fillId="0" borderId="13" xfId="0" applyNumberFormat="1" applyFont="1" applyBorder="1" applyAlignment="1">
      <alignment horizontal="center" vertical="center"/>
    </xf>
    <xf numFmtId="166" fontId="1" fillId="0" borderId="14" xfId="0" applyNumberFormat="1" applyFont="1" applyBorder="1" applyAlignment="1">
      <alignment horizontal="center" vertical="center"/>
    </xf>
    <xf numFmtId="0" fontId="2" fillId="7" borderId="11" xfId="0" applyFont="1" applyFill="1" applyBorder="1" applyAlignment="1">
      <alignment horizontal="center" vertical="center"/>
    </xf>
    <xf numFmtId="166" fontId="1" fillId="0" borderId="17" xfId="0" applyNumberFormat="1" applyFont="1" applyBorder="1" applyAlignment="1">
      <alignment horizontal="center" vertical="center"/>
    </xf>
    <xf numFmtId="166" fontId="1" fillId="0" borderId="18" xfId="0" applyNumberFormat="1" applyFont="1" applyBorder="1" applyAlignment="1">
      <alignment horizontal="center" vertical="center"/>
    </xf>
    <xf numFmtId="0" fontId="19" fillId="6" borderId="2" xfId="1">
      <alignment horizontal="center" vertical="center"/>
    </xf>
    <xf numFmtId="0" fontId="19" fillId="9" borderId="2" xfId="3">
      <alignment horizontal="center" vertical="center"/>
    </xf>
    <xf numFmtId="0" fontId="18" fillId="10" borderId="2" xfId="4">
      <alignment horizontal="center" vertical="center"/>
    </xf>
    <xf numFmtId="0" fontId="3" fillId="8" borderId="1" xfId="5" applyFont="1" applyBorder="1" applyAlignment="1">
      <alignment horizontal="left" vertical="center" indent="1"/>
    </xf>
    <xf numFmtId="0" fontId="18" fillId="11" borderId="2" xfId="2">
      <alignment horizontal="center" vertical="center"/>
    </xf>
    <xf numFmtId="0" fontId="3" fillId="11" borderId="2" xfId="2" applyFont="1" applyAlignment="1">
      <alignment horizontal="left" vertical="center" indent="1"/>
    </xf>
    <xf numFmtId="0" fontId="18" fillId="11" borderId="22" xfId="2" applyBorder="1">
      <alignment horizontal="center" vertical="center"/>
    </xf>
    <xf numFmtId="0" fontId="17" fillId="0" borderId="0" xfId="0" applyFont="1"/>
    <xf numFmtId="0" fontId="17" fillId="0" borderId="8" xfId="0" applyFont="1" applyBorder="1"/>
    <xf numFmtId="0" fontId="24" fillId="4" borderId="4" xfId="6">
      <alignment horizontal="center" vertical="center"/>
    </xf>
    <xf numFmtId="0" fontId="24" fillId="4" borderId="13" xfId="6" applyBorder="1">
      <alignment horizontal="center" vertical="center"/>
    </xf>
    <xf numFmtId="166" fontId="1" fillId="0" borderId="16" xfId="0" applyNumberFormat="1" applyFont="1" applyBorder="1" applyAlignment="1">
      <alignment horizontal="center" vertical="center"/>
    </xf>
    <xf numFmtId="166" fontId="1" fillId="0" borderId="32" xfId="0" applyNumberFormat="1" applyFont="1" applyBorder="1" applyAlignment="1">
      <alignment horizontal="center" vertical="center"/>
    </xf>
    <xf numFmtId="0" fontId="14" fillId="2" borderId="18" xfId="0" applyFont="1" applyFill="1" applyBorder="1" applyAlignment="1">
      <alignment horizontal="left" vertical="center" indent="1"/>
    </xf>
    <xf numFmtId="0" fontId="14" fillId="3" borderId="13" xfId="0" applyFont="1" applyFill="1" applyBorder="1" applyAlignment="1">
      <alignment horizontal="left" vertical="center" indent="1"/>
    </xf>
    <xf numFmtId="0" fontId="3" fillId="11" borderId="10" xfId="2" applyFont="1" applyBorder="1" applyAlignment="1">
      <alignment horizontal="left" vertical="center" indent="1"/>
    </xf>
    <xf numFmtId="0" fontId="3" fillId="8" borderId="13" xfId="5" applyFont="1" applyBorder="1" applyAlignment="1">
      <alignment horizontal="left" vertical="center" indent="1"/>
    </xf>
    <xf numFmtId="0" fontId="14" fillId="4" borderId="13" xfId="0" applyFont="1" applyFill="1" applyBorder="1" applyAlignment="1">
      <alignment horizontal="left" vertical="center" indent="1"/>
    </xf>
    <xf numFmtId="0" fontId="2" fillId="7" borderId="33" xfId="0" applyFont="1" applyFill="1" applyBorder="1" applyAlignment="1">
      <alignment horizontal="center" vertical="center"/>
    </xf>
    <xf numFmtId="0" fontId="18" fillId="11" borderId="22" xfId="2" applyBorder="1" applyAlignment="1">
      <alignment vertical="center"/>
    </xf>
    <xf numFmtId="0" fontId="18" fillId="11" borderId="13" xfId="2" applyBorder="1" applyAlignment="1">
      <alignment vertical="center"/>
    </xf>
    <xf numFmtId="166" fontId="1" fillId="0" borderId="4" xfId="0" applyNumberFormat="1" applyFont="1" applyBorder="1" applyAlignment="1">
      <alignment vertical="center"/>
    </xf>
    <xf numFmtId="0" fontId="19" fillId="6" borderId="13" xfId="1" applyBorder="1" applyAlignment="1">
      <alignment horizontal="center" vertical="center" wrapText="1"/>
    </xf>
    <xf numFmtId="0" fontId="19" fillId="6" borderId="2" xfId="1" applyAlignment="1">
      <alignment vertical="center"/>
    </xf>
    <xf numFmtId="0" fontId="18" fillId="11" borderId="30" xfId="2" applyBorder="1" applyAlignment="1">
      <alignment vertical="center"/>
    </xf>
    <xf numFmtId="0" fontId="19" fillId="6" borderId="30" xfId="1" applyBorder="1" applyAlignment="1">
      <alignment vertical="center" wrapText="1"/>
    </xf>
    <xf numFmtId="166" fontId="1" fillId="0" borderId="55" xfId="0" applyNumberFormat="1" applyFont="1" applyBorder="1" applyAlignment="1">
      <alignment horizontal="center" vertical="center"/>
    </xf>
    <xf numFmtId="0" fontId="19" fillId="0" borderId="55" xfId="1" applyFill="1" applyBorder="1" applyAlignment="1">
      <alignment horizontal="center" vertical="center" wrapText="1"/>
    </xf>
    <xf numFmtId="0" fontId="19" fillId="6" borderId="0" xfId="1" applyBorder="1" applyAlignment="1">
      <alignment vertical="center" wrapText="1"/>
    </xf>
    <xf numFmtId="0" fontId="14" fillId="4" borderId="1" xfId="0" applyFont="1" applyFill="1" applyBorder="1" applyAlignment="1">
      <alignment horizontal="center" vertical="center" indent="1"/>
    </xf>
    <xf numFmtId="0" fontId="19" fillId="6" borderId="30" xfId="1" applyBorder="1" applyAlignment="1">
      <alignment vertical="center"/>
    </xf>
    <xf numFmtId="0" fontId="19" fillId="6" borderId="21" xfId="1" applyBorder="1" applyAlignment="1">
      <alignment vertical="center"/>
    </xf>
    <xf numFmtId="0" fontId="19" fillId="6" borderId="31" xfId="1" applyBorder="1" applyAlignment="1">
      <alignment vertical="center"/>
    </xf>
    <xf numFmtId="165" fontId="5" fillId="5" borderId="6" xfId="0" applyNumberFormat="1" applyFont="1" applyFill="1" applyBorder="1" applyAlignment="1">
      <alignment horizontal="left" vertical="center" indent="1"/>
    </xf>
    <xf numFmtId="165" fontId="5" fillId="5" borderId="5" xfId="0" applyNumberFormat="1" applyFont="1" applyFill="1" applyBorder="1" applyAlignment="1">
      <alignment horizontal="left" vertical="center" indent="1"/>
    </xf>
    <xf numFmtId="0" fontId="20" fillId="0" borderId="9" xfId="0" applyFont="1" applyBorder="1" applyAlignment="1">
      <alignment horizontal="center" vertical="center"/>
    </xf>
    <xf numFmtId="0" fontId="20" fillId="0" borderId="0" xfId="0" applyFont="1" applyAlignment="1">
      <alignment horizontal="center" vertical="center"/>
    </xf>
    <xf numFmtId="0" fontId="20" fillId="0" borderId="8" xfId="0" applyFont="1" applyBorder="1" applyAlignment="1">
      <alignment horizontal="center" vertical="center"/>
    </xf>
    <xf numFmtId="0" fontId="19" fillId="9" borderId="2" xfId="3" applyAlignment="1">
      <alignment horizontal="center" vertical="center" wrapText="1"/>
    </xf>
    <xf numFmtId="0" fontId="8" fillId="0" borderId="12" xfId="0" applyFont="1" applyBorder="1" applyAlignment="1">
      <alignment horizontal="right" wrapText="1"/>
    </xf>
    <xf numFmtId="0" fontId="6" fillId="0" borderId="9" xfId="0" applyFont="1" applyBorder="1" applyAlignment="1">
      <alignment horizontal="center" vertical="center"/>
    </xf>
    <xf numFmtId="0" fontId="6" fillId="0" borderId="20" xfId="0" applyFont="1" applyBorder="1" applyAlignment="1">
      <alignment horizontal="center" vertical="center"/>
    </xf>
    <xf numFmtId="0" fontId="19" fillId="6" borderId="21" xfId="1" applyBorder="1" applyAlignment="1">
      <alignment horizontal="center" vertical="center" wrapText="1"/>
    </xf>
    <xf numFmtId="0" fontId="19" fillId="6" borderId="13" xfId="1" applyBorder="1" applyAlignment="1">
      <alignment horizontal="center" vertical="center" wrapText="1"/>
    </xf>
    <xf numFmtId="0" fontId="19" fillId="6" borderId="29" xfId="1" applyBorder="1" applyAlignment="1">
      <alignment horizontal="center" vertical="center" wrapText="1"/>
    </xf>
    <xf numFmtId="0" fontId="19" fillId="6" borderId="18" xfId="1" applyBorder="1" applyAlignment="1">
      <alignment horizontal="center" vertical="center" wrapText="1"/>
    </xf>
    <xf numFmtId="0" fontId="19" fillId="6" borderId="55" xfId="1" applyBorder="1" applyAlignment="1">
      <alignment horizontal="center" vertical="center" wrapText="1"/>
    </xf>
    <xf numFmtId="0" fontId="19" fillId="6" borderId="14" xfId="1" applyBorder="1" applyAlignment="1">
      <alignment horizontal="center" vertical="center" wrapText="1"/>
    </xf>
    <xf numFmtId="0" fontId="19" fillId="6" borderId="30" xfId="1" applyBorder="1" applyAlignment="1">
      <alignment horizontal="center" vertical="center" wrapText="1"/>
    </xf>
    <xf numFmtId="0" fontId="19" fillId="6" borderId="31" xfId="1" applyBorder="1" applyAlignment="1">
      <alignment horizontal="center" vertical="center" wrapText="1"/>
    </xf>
    <xf numFmtId="0" fontId="26" fillId="3" borderId="30" xfId="0" applyFont="1" applyFill="1" applyBorder="1" applyAlignment="1">
      <alignment horizontal="center" wrapText="1"/>
    </xf>
    <xf numFmtId="0" fontId="26" fillId="3" borderId="21" xfId="0" applyFont="1" applyFill="1" applyBorder="1" applyAlignment="1">
      <alignment horizontal="center" wrapText="1"/>
    </xf>
    <xf numFmtId="0" fontId="26" fillId="3" borderId="31" xfId="0" applyFont="1" applyFill="1" applyBorder="1" applyAlignment="1">
      <alignment horizontal="center" wrapText="1"/>
    </xf>
    <xf numFmtId="0" fontId="18" fillId="10" borderId="22" xfId="4" applyBorder="1" applyAlignment="1">
      <alignment horizontal="center" vertical="center" wrapText="1"/>
    </xf>
    <xf numFmtId="0" fontId="18" fillId="10" borderId="23" xfId="4" applyBorder="1" applyAlignment="1">
      <alignment horizontal="center" vertical="center" wrapText="1"/>
    </xf>
    <xf numFmtId="0" fontId="18" fillId="10" borderId="28" xfId="4" applyBorder="1" applyAlignment="1">
      <alignment horizontal="center" vertical="center" wrapText="1"/>
    </xf>
    <xf numFmtId="0" fontId="29" fillId="2" borderId="22" xfId="2" applyFont="1" applyFill="1" applyBorder="1" applyAlignment="1">
      <alignment horizontal="center" vertical="center" wrapText="1"/>
    </xf>
    <xf numFmtId="0" fontId="30" fillId="2" borderId="23" xfId="2" applyFont="1" applyFill="1" applyBorder="1" applyAlignment="1">
      <alignment horizontal="center" vertical="center" wrapText="1"/>
    </xf>
    <xf numFmtId="0" fontId="30" fillId="2" borderId="24" xfId="2" applyFont="1" applyFill="1" applyBorder="1" applyAlignment="1">
      <alignment horizontal="center" vertical="center" wrapText="1"/>
    </xf>
    <xf numFmtId="0" fontId="18" fillId="2" borderId="22" xfId="2" applyFill="1" applyBorder="1" applyAlignment="1">
      <alignment horizontal="center" vertical="center" wrapText="1"/>
    </xf>
    <xf numFmtId="0" fontId="18" fillId="2" borderId="23" xfId="2" applyFill="1" applyBorder="1" applyAlignment="1">
      <alignment horizontal="center" vertical="center" wrapText="1"/>
    </xf>
    <xf numFmtId="0" fontId="18" fillId="2" borderId="24" xfId="2" applyFill="1" applyBorder="1" applyAlignment="1">
      <alignment horizontal="center" vertical="center" wrapText="1"/>
    </xf>
    <xf numFmtId="0" fontId="19" fillId="9" borderId="61" xfId="3" applyBorder="1" applyAlignment="1">
      <alignment horizontal="center" vertical="center" wrapText="1"/>
    </xf>
    <xf numFmtId="0" fontId="19" fillId="9" borderId="21" xfId="3" applyBorder="1" applyAlignment="1">
      <alignment horizontal="center" vertical="center" wrapText="1"/>
    </xf>
    <xf numFmtId="0" fontId="19" fillId="9" borderId="31" xfId="3" applyBorder="1" applyAlignment="1">
      <alignment horizontal="center" vertical="center" wrapText="1"/>
    </xf>
    <xf numFmtId="0" fontId="31" fillId="2" borderId="64" xfId="0" applyFont="1" applyFill="1" applyBorder="1" applyAlignment="1">
      <alignment horizontal="center" vertical="center" wrapText="1" indent="1"/>
    </xf>
    <xf numFmtId="0" fontId="31" fillId="2" borderId="65" xfId="0" applyFont="1" applyFill="1" applyBorder="1" applyAlignment="1">
      <alignment horizontal="center" vertical="center" wrapText="1" indent="1"/>
    </xf>
    <xf numFmtId="0" fontId="31" fillId="2" borderId="66" xfId="0" applyFont="1" applyFill="1" applyBorder="1" applyAlignment="1">
      <alignment horizontal="center" vertical="center" wrapText="1" indent="1"/>
    </xf>
    <xf numFmtId="0" fontId="19" fillId="6" borderId="15" xfId="1" applyBorder="1" applyAlignment="1">
      <alignment horizontal="center" vertical="center" wrapText="1"/>
    </xf>
    <xf numFmtId="0" fontId="19" fillId="9" borderId="25" xfId="3" applyBorder="1" applyAlignment="1">
      <alignment horizontal="center" vertical="center" wrapText="1"/>
    </xf>
    <xf numFmtId="0" fontId="19" fillId="9" borderId="26" xfId="3" applyBorder="1" applyAlignment="1">
      <alignment horizontal="center" vertical="center" wrapText="1"/>
    </xf>
    <xf numFmtId="0" fontId="19" fillId="9" borderId="27" xfId="3" applyBorder="1" applyAlignment="1">
      <alignment horizontal="center" vertical="center" wrapText="1"/>
    </xf>
    <xf numFmtId="0" fontId="19" fillId="9" borderId="44" xfId="3" applyBorder="1" applyAlignment="1">
      <alignment horizontal="center" vertical="center" wrapText="1"/>
    </xf>
    <xf numFmtId="0" fontId="19" fillId="9" borderId="60" xfId="3" applyBorder="1" applyAlignment="1">
      <alignment horizontal="center" vertical="center" wrapText="1"/>
    </xf>
    <xf numFmtId="0" fontId="19" fillId="9" borderId="45" xfId="3" applyBorder="1" applyAlignment="1">
      <alignment horizontal="center" vertical="center" wrapText="1"/>
    </xf>
    <xf numFmtId="0" fontId="19" fillId="9" borderId="67" xfId="3" applyBorder="1" applyAlignment="1">
      <alignment horizontal="center" vertical="center" wrapText="1"/>
    </xf>
    <xf numFmtId="0" fontId="19" fillId="9" borderId="68" xfId="3" applyBorder="1" applyAlignment="1">
      <alignment horizontal="center" vertical="center" wrapText="1"/>
    </xf>
    <xf numFmtId="0" fontId="19" fillId="6" borderId="22" xfId="1" applyBorder="1" applyAlignment="1">
      <alignment horizontal="center" vertical="center" wrapText="1"/>
    </xf>
    <xf numFmtId="0" fontId="19" fillId="6" borderId="23" xfId="1" applyBorder="1" applyAlignment="1">
      <alignment horizontal="center" vertical="center" wrapText="1"/>
    </xf>
    <xf numFmtId="0" fontId="19" fillId="6" borderId="28" xfId="1" applyBorder="1" applyAlignment="1">
      <alignment horizontal="center" vertical="center" wrapText="1"/>
    </xf>
    <xf numFmtId="0" fontId="19" fillId="6" borderId="38" xfId="1" applyBorder="1" applyAlignment="1">
      <alignment horizontal="center" vertical="center" wrapText="1"/>
    </xf>
    <xf numFmtId="0" fontId="19" fillId="6" borderId="39" xfId="1" applyBorder="1" applyAlignment="1">
      <alignment horizontal="center" vertical="center" wrapText="1"/>
    </xf>
    <xf numFmtId="0" fontId="19" fillId="6" borderId="40" xfId="1" applyBorder="1" applyAlignment="1">
      <alignment horizontal="center" vertical="center" wrapText="1"/>
    </xf>
    <xf numFmtId="0" fontId="19" fillId="9" borderId="56" xfId="3" applyBorder="1" applyAlignment="1">
      <alignment horizontal="center" vertical="center" wrapText="1"/>
    </xf>
    <xf numFmtId="0" fontId="19" fillId="9" borderId="57" xfId="3" applyBorder="1" applyAlignment="1">
      <alignment horizontal="center" vertical="center" wrapText="1"/>
    </xf>
    <xf numFmtId="0" fontId="19" fillId="9" borderId="58" xfId="3" applyBorder="1" applyAlignment="1">
      <alignment horizontal="center" vertical="center" wrapText="1"/>
    </xf>
    <xf numFmtId="0" fontId="14" fillId="11" borderId="13" xfId="0" applyFont="1" applyFill="1" applyBorder="1" applyAlignment="1">
      <alignment horizontal="center" vertical="center" indent="1"/>
    </xf>
    <xf numFmtId="0" fontId="14" fillId="11" borderId="29" xfId="0" applyFont="1" applyFill="1" applyBorder="1" applyAlignment="1">
      <alignment horizontal="center" vertical="center" indent="1"/>
    </xf>
    <xf numFmtId="0" fontId="14" fillId="11" borderId="15" xfId="0" applyFont="1" applyFill="1" applyBorder="1" applyAlignment="1">
      <alignment horizontal="center" vertical="center" indent="1"/>
    </xf>
    <xf numFmtId="0" fontId="19" fillId="9" borderId="51" xfId="3" applyBorder="1" applyAlignment="1">
      <alignment horizontal="center" vertical="center" wrapText="1"/>
    </xf>
    <xf numFmtId="0" fontId="19" fillId="9" borderId="52" xfId="3" applyBorder="1" applyAlignment="1">
      <alignment horizontal="center" vertical="center" wrapText="1"/>
    </xf>
    <xf numFmtId="0" fontId="19" fillId="9" borderId="49" xfId="3" applyBorder="1" applyAlignment="1">
      <alignment horizontal="center" vertical="center" wrapText="1"/>
    </xf>
    <xf numFmtId="0" fontId="19" fillId="9" borderId="0" xfId="3" applyBorder="1" applyAlignment="1">
      <alignment horizontal="center" vertical="center" wrapText="1"/>
    </xf>
    <xf numFmtId="0" fontId="19" fillId="9" borderId="50" xfId="3" applyBorder="1" applyAlignment="1">
      <alignment horizontal="center" vertical="center" wrapText="1"/>
    </xf>
    <xf numFmtId="0" fontId="19" fillId="9" borderId="63" xfId="3" applyBorder="1" applyAlignment="1">
      <alignment horizontal="center" vertical="center" wrapText="1"/>
    </xf>
    <xf numFmtId="0" fontId="19" fillId="6" borderId="24" xfId="1" applyBorder="1" applyAlignment="1">
      <alignment horizontal="center" vertical="center" wrapText="1"/>
    </xf>
    <xf numFmtId="0" fontId="28" fillId="6" borderId="21" xfId="1" applyFont="1" applyBorder="1" applyAlignment="1">
      <alignment horizontal="center" vertical="center" wrapText="1"/>
    </xf>
    <xf numFmtId="0" fontId="14" fillId="4" borderId="13" xfId="0" applyFont="1" applyFill="1" applyBorder="1" applyAlignment="1">
      <alignment horizontal="center" vertical="center" indent="1"/>
    </xf>
    <xf numFmtId="0" fontId="14" fillId="4" borderId="29" xfId="0" applyFont="1" applyFill="1" applyBorder="1" applyAlignment="1">
      <alignment horizontal="center" vertical="center" indent="1"/>
    </xf>
    <xf numFmtId="0" fontId="14" fillId="4" borderId="15" xfId="0" applyFont="1" applyFill="1" applyBorder="1" applyAlignment="1">
      <alignment horizontal="center" vertical="center" indent="1"/>
    </xf>
    <xf numFmtId="0" fontId="19" fillId="9" borderId="46" xfId="3" applyBorder="1" applyAlignment="1">
      <alignment horizontal="center" vertical="center" wrapText="1"/>
    </xf>
    <xf numFmtId="0" fontId="19" fillId="9" borderId="47" xfId="3" applyBorder="1" applyAlignment="1">
      <alignment horizontal="center" vertical="center" wrapText="1"/>
    </xf>
    <xf numFmtId="0" fontId="19" fillId="9" borderId="34" xfId="3" applyBorder="1" applyAlignment="1">
      <alignment horizontal="center" vertical="center" wrapText="1"/>
    </xf>
    <xf numFmtId="0" fontId="19" fillId="9" borderId="35" xfId="3" applyBorder="1" applyAlignment="1">
      <alignment horizontal="center" vertical="center" wrapText="1"/>
    </xf>
    <xf numFmtId="0" fontId="19" fillId="9" borderId="36" xfId="3" applyBorder="1" applyAlignment="1">
      <alignment horizontal="center" vertical="center" wrapText="1"/>
    </xf>
    <xf numFmtId="0" fontId="18" fillId="11" borderId="22" xfId="2" applyBorder="1" applyAlignment="1">
      <alignment horizontal="center" vertical="center"/>
    </xf>
    <xf numFmtId="0" fontId="18" fillId="11" borderId="23" xfId="2" applyBorder="1" applyAlignment="1">
      <alignment horizontal="center" vertical="center"/>
    </xf>
    <xf numFmtId="0" fontId="18" fillId="11" borderId="24" xfId="2" applyBorder="1" applyAlignment="1">
      <alignment horizontal="center" vertical="center"/>
    </xf>
    <xf numFmtId="0" fontId="19" fillId="6" borderId="30" xfId="1" applyBorder="1" applyAlignment="1">
      <alignment horizontal="center" vertical="center"/>
    </xf>
    <xf numFmtId="0" fontId="19" fillId="6" borderId="21" xfId="1" applyBorder="1" applyAlignment="1">
      <alignment horizontal="center" vertical="center"/>
    </xf>
    <xf numFmtId="0" fontId="19" fillId="6" borderId="31" xfId="1" applyBorder="1" applyAlignment="1">
      <alignment horizontal="center" vertical="center"/>
    </xf>
    <xf numFmtId="0" fontId="18" fillId="11" borderId="2" xfId="2" applyAlignment="1">
      <alignment horizontal="center" vertical="center"/>
    </xf>
    <xf numFmtId="0" fontId="18" fillId="11" borderId="13" xfId="2" applyBorder="1" applyAlignment="1">
      <alignment horizontal="center" vertical="center"/>
    </xf>
    <xf numFmtId="0" fontId="18" fillId="11" borderId="15" xfId="2" applyBorder="1" applyAlignment="1">
      <alignment horizontal="center" vertical="center"/>
    </xf>
    <xf numFmtId="0" fontId="18" fillId="10" borderId="2" xfId="4" applyAlignment="1">
      <alignment horizontal="center" vertical="center"/>
    </xf>
    <xf numFmtId="0" fontId="19" fillId="9" borderId="25" xfId="3" applyBorder="1" applyAlignment="1">
      <alignment horizontal="center" vertical="center"/>
    </xf>
    <xf numFmtId="0" fontId="19" fillId="9" borderId="26" xfId="3" applyBorder="1" applyAlignment="1">
      <alignment horizontal="center" vertical="center"/>
    </xf>
    <xf numFmtId="0" fontId="19" fillId="9" borderId="49" xfId="3" applyBorder="1" applyAlignment="1">
      <alignment horizontal="center" vertical="center"/>
    </xf>
    <xf numFmtId="0" fontId="19" fillId="9" borderId="0" xfId="3" applyBorder="1" applyAlignment="1">
      <alignment horizontal="center" vertical="center"/>
    </xf>
    <xf numFmtId="0" fontId="19" fillId="9" borderId="50" xfId="3" applyBorder="1" applyAlignment="1">
      <alignment horizontal="center" vertical="center"/>
    </xf>
    <xf numFmtId="0" fontId="18" fillId="11" borderId="29" xfId="2" applyBorder="1" applyAlignment="1">
      <alignment horizontal="center" vertical="center"/>
    </xf>
    <xf numFmtId="0" fontId="24" fillId="4" borderId="4" xfId="6" applyAlignment="1">
      <alignment horizontal="center" vertical="center"/>
    </xf>
    <xf numFmtId="0" fontId="19" fillId="6" borderId="13" xfId="1" applyBorder="1" applyAlignment="1">
      <alignment horizontal="center" vertical="center"/>
    </xf>
    <xf numFmtId="0" fontId="19" fillId="6" borderId="29" xfId="1" applyBorder="1" applyAlignment="1">
      <alignment horizontal="center" vertical="center"/>
    </xf>
    <xf numFmtId="0" fontId="19" fillId="6" borderId="15" xfId="1" applyBorder="1" applyAlignment="1">
      <alignment horizontal="center" vertical="center"/>
    </xf>
    <xf numFmtId="0" fontId="24" fillId="4" borderId="13" xfId="6" applyBorder="1" applyAlignment="1">
      <alignment horizontal="center" vertical="center"/>
    </xf>
    <xf numFmtId="0" fontId="24" fillId="4" borderId="29" xfId="6" applyBorder="1" applyAlignment="1">
      <alignment horizontal="center" vertical="center"/>
    </xf>
    <xf numFmtId="0" fontId="24" fillId="4" borderId="15" xfId="6" applyBorder="1" applyAlignment="1">
      <alignment horizontal="center" vertical="center"/>
    </xf>
    <xf numFmtId="0" fontId="19" fillId="9" borderId="37" xfId="3" applyBorder="1" applyAlignment="1">
      <alignment horizontal="center" vertical="center"/>
    </xf>
    <xf numFmtId="0" fontId="19" fillId="9" borderId="27" xfId="3" applyBorder="1" applyAlignment="1">
      <alignment horizontal="center" vertical="center"/>
    </xf>
    <xf numFmtId="0" fontId="27" fillId="6" borderId="30" xfId="1" applyFont="1" applyBorder="1" applyAlignment="1">
      <alignment horizontal="center" vertical="center"/>
    </xf>
    <xf numFmtId="0" fontId="27" fillId="6" borderId="21" xfId="1" applyFont="1" applyBorder="1" applyAlignment="1">
      <alignment horizontal="center" vertical="center"/>
    </xf>
    <xf numFmtId="0" fontId="27" fillId="6" borderId="31" xfId="1" applyFont="1" applyBorder="1" applyAlignment="1">
      <alignment horizontal="center" vertical="center"/>
    </xf>
    <xf numFmtId="0" fontId="19" fillId="9" borderId="2" xfId="3" applyAlignment="1">
      <alignment horizontal="center" vertical="center"/>
    </xf>
    <xf numFmtId="0" fontId="18" fillId="11" borderId="30" xfId="2" applyBorder="1" applyAlignment="1">
      <alignment horizontal="center" vertical="center"/>
    </xf>
    <xf numFmtId="0" fontId="18" fillId="11" borderId="21" xfId="2" applyBorder="1" applyAlignment="1">
      <alignment horizontal="center" vertical="center"/>
    </xf>
    <xf numFmtId="0" fontId="19" fillId="9" borderId="56" xfId="3" applyBorder="1" applyAlignment="1">
      <alignment horizontal="center" vertical="center"/>
    </xf>
    <xf numFmtId="0" fontId="19" fillId="9" borderId="57" xfId="3" applyBorder="1" applyAlignment="1">
      <alignment horizontal="center" vertical="center"/>
    </xf>
    <xf numFmtId="0" fontId="19" fillId="9" borderId="58" xfId="3" applyBorder="1" applyAlignment="1">
      <alignment horizontal="center" vertical="center"/>
    </xf>
    <xf numFmtId="0" fontId="18" fillId="11" borderId="19" xfId="2" applyBorder="1" applyAlignment="1">
      <alignment horizontal="center" vertical="center"/>
    </xf>
    <xf numFmtId="0" fontId="26" fillId="9" borderId="49" xfId="3" applyFont="1" applyBorder="1" applyAlignment="1">
      <alignment horizontal="center" vertical="center"/>
    </xf>
    <xf numFmtId="0" fontId="26" fillId="9" borderId="0" xfId="3" applyFont="1" applyBorder="1" applyAlignment="1">
      <alignment horizontal="center" vertical="center"/>
    </xf>
    <xf numFmtId="0" fontId="26" fillId="9" borderId="50" xfId="3" applyFont="1" applyBorder="1" applyAlignment="1">
      <alignment horizontal="center" vertical="center"/>
    </xf>
    <xf numFmtId="0" fontId="18" fillId="11" borderId="32" xfId="2" applyBorder="1" applyAlignment="1">
      <alignment horizontal="center" vertical="center"/>
    </xf>
    <xf numFmtId="0" fontId="19" fillId="6" borderId="2" xfId="1" applyAlignment="1">
      <alignment horizontal="center" vertical="center"/>
    </xf>
    <xf numFmtId="0" fontId="19" fillId="6" borderId="38" xfId="1" applyBorder="1" applyAlignment="1">
      <alignment horizontal="center" vertical="center"/>
    </xf>
    <xf numFmtId="0" fontId="19" fillId="6" borderId="39" xfId="1" applyBorder="1" applyAlignment="1">
      <alignment horizontal="center" vertical="center"/>
    </xf>
    <xf numFmtId="0" fontId="19" fillId="6" borderId="40" xfId="1" applyBorder="1" applyAlignment="1">
      <alignment horizontal="center" vertical="center"/>
    </xf>
    <xf numFmtId="0" fontId="18" fillId="11" borderId="44" xfId="2" applyBorder="1" applyAlignment="1">
      <alignment horizontal="center" vertical="center"/>
    </xf>
    <xf numFmtId="0" fontId="18" fillId="11" borderId="45" xfId="2" applyBorder="1" applyAlignment="1">
      <alignment horizontal="center" vertical="center"/>
    </xf>
    <xf numFmtId="0" fontId="24" fillId="4" borderId="41" xfId="6" applyBorder="1" applyAlignment="1">
      <alignment horizontal="center" vertical="center"/>
    </xf>
    <xf numFmtId="0" fontId="24" fillId="4" borderId="42" xfId="6" applyBorder="1" applyAlignment="1">
      <alignment horizontal="center" vertical="center"/>
    </xf>
    <xf numFmtId="0" fontId="24" fillId="4" borderId="43" xfId="6" applyBorder="1" applyAlignment="1">
      <alignment horizontal="center" vertical="center"/>
    </xf>
    <xf numFmtId="0" fontId="18" fillId="11" borderId="59" xfId="2" applyBorder="1" applyAlignment="1">
      <alignment horizontal="center" vertical="center"/>
    </xf>
    <xf numFmtId="0" fontId="18" fillId="11" borderId="62" xfId="2" applyBorder="1" applyAlignment="1">
      <alignment horizontal="center" vertical="center"/>
    </xf>
    <xf numFmtId="0" fontId="18" fillId="11" borderId="31" xfId="2" applyBorder="1" applyAlignment="1">
      <alignment horizontal="center" vertical="center"/>
    </xf>
    <xf numFmtId="0" fontId="18" fillId="10" borderId="22" xfId="4" applyBorder="1" applyAlignment="1">
      <alignment horizontal="center" vertical="center"/>
    </xf>
    <xf numFmtId="0" fontId="18" fillId="10" borderId="23" xfId="4" applyBorder="1" applyAlignment="1">
      <alignment horizontal="center" vertical="center"/>
    </xf>
    <xf numFmtId="0" fontId="18" fillId="10" borderId="24" xfId="4" applyBorder="1" applyAlignment="1">
      <alignment horizontal="center" vertical="center"/>
    </xf>
    <xf numFmtId="0" fontId="19" fillId="6" borderId="22" xfId="1" applyBorder="1" applyAlignment="1">
      <alignment horizontal="center" vertical="center"/>
    </xf>
    <xf numFmtId="0" fontId="19" fillId="6" borderId="23" xfId="1" applyBorder="1" applyAlignment="1">
      <alignment horizontal="center" vertical="center"/>
    </xf>
    <xf numFmtId="0" fontId="19" fillId="6" borderId="28" xfId="1" applyBorder="1" applyAlignment="1">
      <alignment horizontal="center" vertical="center"/>
    </xf>
    <xf numFmtId="0" fontId="19" fillId="6" borderId="24" xfId="1" applyBorder="1" applyAlignment="1">
      <alignment horizontal="center" vertical="center"/>
    </xf>
    <xf numFmtId="0" fontId="19" fillId="9" borderId="53" xfId="3" applyBorder="1" applyAlignment="1">
      <alignment horizontal="center" vertical="center"/>
    </xf>
    <xf numFmtId="0" fontId="19" fillId="9" borderId="54" xfId="3" applyBorder="1" applyAlignment="1">
      <alignment horizontal="center" vertical="center"/>
    </xf>
    <xf numFmtId="0" fontId="19" fillId="9" borderId="34" xfId="3" applyBorder="1" applyAlignment="1">
      <alignment horizontal="center" vertical="center"/>
    </xf>
    <xf numFmtId="0" fontId="19" fillId="9" borderId="35" xfId="3" applyBorder="1" applyAlignment="1">
      <alignment horizontal="center" vertical="center"/>
    </xf>
    <xf numFmtId="0" fontId="19" fillId="9" borderId="36" xfId="3" applyBorder="1" applyAlignment="1">
      <alignment horizontal="center" vertical="center"/>
    </xf>
    <xf numFmtId="0" fontId="19" fillId="9" borderId="46" xfId="3" applyBorder="1" applyAlignment="1">
      <alignment horizontal="center" vertical="center"/>
    </xf>
    <xf numFmtId="0" fontId="19" fillId="9" borderId="47" xfId="3" applyBorder="1" applyAlignment="1">
      <alignment horizontal="center" vertical="center"/>
    </xf>
    <xf numFmtId="0" fontId="19" fillId="9" borderId="48" xfId="3" applyBorder="1" applyAlignment="1">
      <alignment horizontal="center" vertical="center"/>
    </xf>
    <xf numFmtId="0" fontId="19" fillId="9" borderId="30" xfId="3" applyBorder="1" applyAlignment="1">
      <alignment horizontal="center" vertical="center"/>
    </xf>
    <xf numFmtId="0" fontId="19" fillId="9" borderId="21" xfId="3" applyBorder="1" applyAlignment="1">
      <alignment horizontal="center" vertical="center"/>
    </xf>
    <xf numFmtId="0" fontId="19" fillId="9" borderId="31" xfId="3" applyBorder="1" applyAlignment="1">
      <alignment horizontal="center" vertical="center"/>
    </xf>
    <xf numFmtId="0" fontId="3" fillId="11" borderId="30" xfId="2" applyFont="1" applyBorder="1" applyAlignment="1">
      <alignment horizontal="center" vertical="center"/>
    </xf>
    <xf numFmtId="0" fontId="3" fillId="11" borderId="21" xfId="2" applyFont="1" applyBorder="1" applyAlignment="1">
      <alignment horizontal="center" vertical="center"/>
    </xf>
    <xf numFmtId="0" fontId="3" fillId="11" borderId="31" xfId="2" applyFont="1" applyBorder="1" applyAlignment="1">
      <alignment horizontal="center" vertical="center"/>
    </xf>
    <xf numFmtId="0" fontId="18" fillId="11" borderId="25" xfId="2" applyBorder="1" applyAlignment="1">
      <alignment horizontal="center" vertical="center"/>
    </xf>
    <xf numFmtId="0" fontId="18" fillId="11" borderId="27" xfId="2" applyBorder="1" applyAlignment="1">
      <alignment horizontal="center" vertical="center"/>
    </xf>
  </cellXfs>
  <cellStyles count="8">
    <cellStyle name="Bad" xfId="5" builtinId="27"/>
    <cellStyle name="Customer PO" xfId="1" xr:uid="{00000000-0005-0000-0000-000001000000}"/>
    <cellStyle name="LPI Request" xfId="3" xr:uid="{00000000-0005-0000-0000-000002000000}"/>
    <cellStyle name="Normal" xfId="0" builtinId="0"/>
    <cellStyle name="Shop/Open" xfId="2" xr:uid="{00000000-0005-0000-0000-000004000000}"/>
    <cellStyle name="Time Off/Holiday" xfId="6" xr:uid="{64ED349E-4A2D-46F8-864F-4EF0C24D010E}"/>
    <cellStyle name="Training" xfId="4" xr:uid="{00000000-0005-0000-0000-000003000000}"/>
    <cellStyle name="Weekend" xfId="7" xr:uid="{1060864C-B5FE-4B0F-8335-E385057E93EB}"/>
  </cellStyles>
  <dxfs count="2914">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3" tint="-0.24994659260841701"/>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3" tint="-0.24994659260841701"/>
        </patternFill>
      </fill>
    </dxf>
    <dxf>
      <fill>
        <patternFill>
          <bgColor theme="3" tint="-0.24994659260841701"/>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3" tint="-0.24994659260841701"/>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rgb="FFC00000"/>
        </patternFill>
      </fill>
    </dxf>
    <dxf>
      <font>
        <color theme="2" tint="-0.24994659260841701"/>
      </font>
      <fill>
        <patternFill>
          <bgColor theme="2" tint="-0.24994659260841701"/>
        </patternFill>
      </fill>
    </dxf>
    <dxf>
      <fill>
        <patternFill>
          <bgColor theme="3" tint="-0.24994659260841701"/>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
      <fill>
        <patternFill>
          <bgColor theme="8" tint="0.79998168889431442"/>
        </patternFill>
      </fill>
    </dxf>
    <dxf>
      <fill>
        <patternFill>
          <bgColor theme="7" tint="0.59996337778862885"/>
        </patternFill>
      </fill>
    </dxf>
    <dxf>
      <fill>
        <patternFill>
          <bgColor theme="5" tint="0.59996337778862885"/>
        </patternFill>
      </fill>
    </dxf>
  </dxfs>
  <tableStyles count="0" defaultTableStyle="TableStyleMedium2" defaultPivotStyle="PivotStyleLight16"/>
  <colors>
    <mruColors>
      <color rgb="FFF1F636"/>
      <color rgb="FFB4E3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209550</xdr:colOff>
      <xdr:row>57</xdr:row>
      <xdr:rowOff>47625</xdr:rowOff>
    </xdr:to>
    <xdr:sp macro="" textlink="">
      <xdr:nvSpPr>
        <xdr:cNvPr id="25783" name="AutoShape 183">
          <a:extLst>
            <a:ext uri="{FF2B5EF4-FFF2-40B4-BE49-F238E27FC236}">
              <a16:creationId xmlns:a16="http://schemas.microsoft.com/office/drawing/2014/main" id="{978B2D48-BF6E-79B2-8FDA-59B9882671D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209550</xdr:colOff>
      <xdr:row>57</xdr:row>
      <xdr:rowOff>47625</xdr:rowOff>
    </xdr:to>
    <xdr:sp macro="" textlink="">
      <xdr:nvSpPr>
        <xdr:cNvPr id="28673" name="AutoShape 1">
          <a:extLst>
            <a:ext uri="{FF2B5EF4-FFF2-40B4-BE49-F238E27FC236}">
              <a16:creationId xmlns:a16="http://schemas.microsoft.com/office/drawing/2014/main" id="{7C484FB1-216D-034C-B4FC-CD2FE4483F2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209550</xdr:colOff>
      <xdr:row>62</xdr:row>
      <xdr:rowOff>47625</xdr:rowOff>
    </xdr:to>
    <xdr:sp macro="" textlink="">
      <xdr:nvSpPr>
        <xdr:cNvPr id="2" name="AutoShape 10">
          <a:extLst>
            <a:ext uri="{FF2B5EF4-FFF2-40B4-BE49-F238E27FC236}">
              <a16:creationId xmlns:a16="http://schemas.microsoft.com/office/drawing/2014/main" id="{73451CC2-B8A7-4935-AF01-B0D97269468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209550</xdr:colOff>
      <xdr:row>62</xdr:row>
      <xdr:rowOff>47625</xdr:rowOff>
    </xdr:to>
    <xdr:sp macro="" textlink="">
      <xdr:nvSpPr>
        <xdr:cNvPr id="2" name="AutoShape 10">
          <a:extLst>
            <a:ext uri="{FF2B5EF4-FFF2-40B4-BE49-F238E27FC236}">
              <a16:creationId xmlns:a16="http://schemas.microsoft.com/office/drawing/2014/main" id="{0FE7FA2C-52C0-43EB-8F50-86A60DF372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209550</xdr:colOff>
      <xdr:row>62</xdr:row>
      <xdr:rowOff>47625</xdr:rowOff>
    </xdr:to>
    <xdr:sp macro="" textlink="">
      <xdr:nvSpPr>
        <xdr:cNvPr id="2" name="AutoShape 10">
          <a:extLst>
            <a:ext uri="{FF2B5EF4-FFF2-40B4-BE49-F238E27FC236}">
              <a16:creationId xmlns:a16="http://schemas.microsoft.com/office/drawing/2014/main" id="{56EF8A3C-3FE1-45A1-9AB7-EFE84C67642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209550</xdr:colOff>
      <xdr:row>62</xdr:row>
      <xdr:rowOff>47625</xdr:rowOff>
    </xdr:to>
    <xdr:sp macro="" textlink="">
      <xdr:nvSpPr>
        <xdr:cNvPr id="20490" name="AutoShape 10">
          <a:extLst>
            <a:ext uri="{FF2B5EF4-FFF2-40B4-BE49-F238E27FC236}">
              <a16:creationId xmlns:a16="http://schemas.microsoft.com/office/drawing/2014/main" id="{59D036B0-BB0C-22D4-17D6-C4F2BBE2A0B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209550</xdr:colOff>
      <xdr:row>57</xdr:row>
      <xdr:rowOff>47625</xdr:rowOff>
    </xdr:to>
    <xdr:sp macro="" textlink="">
      <xdr:nvSpPr>
        <xdr:cNvPr id="19481" name="AutoShape 25">
          <a:extLst>
            <a:ext uri="{FF2B5EF4-FFF2-40B4-BE49-F238E27FC236}">
              <a16:creationId xmlns:a16="http://schemas.microsoft.com/office/drawing/2014/main" id="{A796F554-34C0-8F7E-D049-B48034D05F8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Trenton Hays" id="{DD36C5BA-03D2-41BC-997E-A18FE08F93C2}" userId="S::thays@captechno.com::ead66683-5b24-4700-8724-9b8622d93f3e" providerId="AD"/>
  <person displayName="Brandon Burge" id="{74933918-694C-462F-BD9F-56EFDC8B67AA}" userId="S::bburge@captechno.com::b7f40757-8f1d-49f7-9c67-e4fccb258a62" providerId="AD"/>
  <person displayName="Jordan Wehmeier" id="{93440A8C-D3F0-4418-A2F0-0B492961B277}" userId="S::jwehmeier@captechno.com::ffee463a-6710-45c4-84ba-906ae0c0e57c" providerId="AD"/>
</personList>
</file>

<file path=xl/theme/theme1.xml><?xml version="1.0" encoding="utf-8"?>
<a:theme xmlns:a="http://schemas.openxmlformats.org/drawingml/2006/main" name="Shift Work Calendar">
  <a:themeElements>
    <a:clrScheme name="Custom 158">
      <a:dk1>
        <a:srgbClr val="000000"/>
      </a:dk1>
      <a:lt1>
        <a:srgbClr val="FFFFFF"/>
      </a:lt1>
      <a:dk2>
        <a:srgbClr val="5E5E5E"/>
      </a:dk2>
      <a:lt2>
        <a:srgbClr val="D6D5D5"/>
      </a:lt2>
      <a:accent1>
        <a:srgbClr val="DF2D25"/>
      </a:accent1>
      <a:accent2>
        <a:srgbClr val="62C99E"/>
      </a:accent2>
      <a:accent3>
        <a:srgbClr val="62C99E"/>
      </a:accent3>
      <a:accent4>
        <a:srgbClr val="45B9EC"/>
      </a:accent4>
      <a:accent5>
        <a:srgbClr val="0000FF"/>
      </a:accent5>
      <a:accent6>
        <a:srgbClr val="EF2F94"/>
      </a:accent6>
      <a:hlink>
        <a:srgbClr val="0000FF"/>
      </a:hlink>
      <a:folHlink>
        <a:srgbClr val="FF00FF"/>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hit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25400" cap="flat">
          <a:solidFill>
            <a:srgbClr val="000000"/>
          </a:solidFill>
          <a:prstDash val="solid"/>
          <a:miter lim="400000"/>
        </a:ln>
        <a:effectLst/>
        <a:sp3d/>
      </a:spPr>
      <a:bodyPr rot="0" spcFirstLastPara="1" vertOverflow="overflow" horzOverflow="overflow" vert="horz" wrap="square" lIns="38100" tIns="38100" rIns="38100" bIns="381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3000" b="0" i="0" u="none" strike="noStrike" cap="none" spc="0" normalizeH="0" baseline="0">
            <a:ln>
              <a:noFill/>
            </a:ln>
            <a:solidFill>
              <a:srgbClr val="FFFFFF"/>
            </a:solidFill>
            <a:effectLst>
              <a:outerShdw blurRad="38100" dist="12700" dir="5400000" rotWithShape="0">
                <a:srgbClr val="000000">
                  <a:alpha val="50000"/>
                </a:srgbClr>
              </a:outerShdw>
            </a:effectLst>
            <a:uFillTx/>
            <a:latin typeface="+mn-lt"/>
            <a:ea typeface="+mn-ea"/>
            <a:cs typeface="+mn-cs"/>
            <a:sym typeface="Gill Sans"/>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381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extLst>
    <a:ext uri="{05A4C25C-085E-4340-85A3-A5531E510DB2}">
      <thm15:themeFamily xmlns:thm15="http://schemas.microsoft.com/office/thememl/2012/main" name=" ShiftCalendar" id="{C0C15053-41A7-A842-8BD5-207B5038EBEC}" vid="{EDF4B661-04CF-B74B-852D-F3AE147C5ED3}"/>
    </a:ext>
  </a:extLst>
</a:theme>
</file>

<file path=xl/threadedComments/threadedComment1.xml><?xml version="1.0" encoding="utf-8"?>
<ThreadedComments xmlns="http://schemas.microsoft.com/office/spreadsheetml/2018/threadedcomments" xmlns:x="http://schemas.openxmlformats.org/spreadsheetml/2006/main">
  <threadedComment ref="Y17" dT="2025-04-11T19:49:28.48" personId="{74933918-694C-462F-BD9F-56EFDC8B67AA}" id="{5628E144-24E7-486A-AA7A-780669174624}">
    <text>9560 HEARTLAND COURT, Columbus, OH</text>
  </threadedComment>
  <threadedComment ref="S32" dT="2025-06-10T13:52:26.18" personId="{74933918-694C-462F-BD9F-56EFDC8B67AA}" id="{E6D373CB-F90C-43FC-8118-48BC49793C76}">
    <text>250 Hilton Lane Jeffersonville, Indiana 47130</text>
  </threadedComment>
  <threadedComment ref="Q40" dT="2025-06-20T15:14:11.14" personId="{74933918-694C-462F-BD9F-56EFDC8B67AA}" id="{441E9C4E-1242-4E37-95DD-29712711EA41}">
    <text>1901 IN-240, Greencastle, IN 46135 Green Castle, IN</text>
  </threadedComment>
  <threadedComment ref="Y40" dT="2025-07-01T16:10:56.47" personId="{74933918-694C-462F-BD9F-56EFDC8B67AA}" id="{0D43791B-62BB-4CB8-882F-2B1E4D3082C3}">
    <text>21300 Walorski Pkwy, Bristol, IN 46507</text>
  </threadedComment>
  <threadedComment ref="AG40" dT="2025-07-28T20:58:51.48" personId="{93440A8C-D3F0-4418-A2F0-0B492961B277}" id="{8C6E5FE9-1E75-4F91-A584-CB864610EE40}">
    <text>2635 Vineland Dr, Tallahassee, FL 32308</text>
  </threadedComment>
  <threadedComment ref="H48" dT="2025-07-28T20:58:56.97" personId="{93440A8C-D3F0-4418-A2F0-0B492961B277}" id="{F8F51BDC-B32B-43B5-AB82-E5FF863FC3E8}">
    <text>2635 Vineland Dr, Tallahassee, FL 32308</text>
  </threadedComment>
  <threadedComment ref="J49" dT="2025-07-28T14:05:02.70" personId="{93440A8C-D3F0-4418-A2F0-0B492961B277}" id="{8D4AB306-6C7E-4221-82AA-221C57C74926}">
    <text>4950 Goodman Rd, Eastvale, CA 91752</text>
  </threadedComment>
  <threadedComment ref="AA49" dT="2025-08-15T19:32:11.03" personId="{74933918-694C-462F-BD9F-56EFDC8B67AA}" id="{5B2C8503-28AA-4EA1-87F5-1E4AB280B25F}">
    <text>2635 Vineland Dr, Tallahassee, FL 32308</text>
  </threadedComment>
  <threadedComment ref="AE49" dT="2025-08-15T19:58:22.38" personId="{74933918-694C-462F-BD9F-56EFDC8B67AA}" id="{ECC0E9B9-3EA2-42C0-B042-8E6C16938913}">
    <text>14000 NW 37th Ave, Opa-locka, FL 33054</text>
  </threadedComment>
  <threadedComment ref="AL49" dT="2025-08-27T18:04:36.88" personId="{93440A8C-D3F0-4418-A2F0-0B492961B277}" id="{2F7A4A27-4931-4ACB-B0D2-12D04BB1C2C4}">
    <text>3100 Sakioka Dr, Oxnard, CA 93030</text>
  </threadedComment>
  <threadedComment ref="D57" dT="2025-08-27T18:05:35.87" personId="{93440A8C-D3F0-4418-A2F0-0B492961B277}" id="{C649A4FA-E0AB-4799-88BB-B41751B95774}">
    <text>3100 Sakioka Dr, Oxnard, CA 93030</text>
  </threadedComment>
  <threadedComment ref="J57" dT="2025-08-27T18:05:35.87" personId="{93440A8C-D3F0-4418-A2F0-0B492961B277}" id="{3C82903C-EBE9-4102-8C8C-F5D714F71B64}">
    <text> 6806 Cal Turner Dr, San Antonio, TX 78220</text>
  </threadedComment>
</ThreadedComments>
</file>

<file path=xl/threadedComments/threadedComment10.xml><?xml version="1.0" encoding="utf-8"?>
<ThreadedComments xmlns="http://schemas.microsoft.com/office/spreadsheetml/2018/threadedcomments" xmlns:x="http://schemas.openxmlformats.org/spreadsheetml/2006/main">
  <threadedComment ref="AB16" dT="2025-04-23T15:38:11.26" personId="{74933918-694C-462F-BD9F-56EFDC8B67AA}" id="{A385B001-6234-4585-9695-1F0EE31A3A5A}">
    <text>6110 Abbott Drive, Omaha, NE 68110</text>
  </threadedComment>
  <threadedComment ref="G24" dT="2025-04-07T16:16:35.08" personId="{74933918-694C-462F-BD9F-56EFDC8B67AA}" id="{796891FE-38D9-4599-821C-E3194DA4C14B}">
    <text>7010 N CAJON BLVD SAN BERNARDINO, CA 92407-1899</text>
  </threadedComment>
  <threadedComment ref="AA25" dT="2025-05-19T13:30:07.67" personId="{74933918-694C-462F-BD9F-56EFDC8B67AA}" id="{F78858F3-70B1-4801-A4FA-835CCB29FBCC}">
    <text>7415 COMMONWEALTH AVE JACKSONVILLE, FL 32099</text>
  </threadedComment>
  <threadedComment ref="AE33" dT="2025-06-27T16:16:04.46" personId="{74933918-694C-462F-BD9F-56EFDC8B67AA}" id="{DE945B02-C92C-4315-AA0C-9550B1B38355}">
    <text>1300 Evans Ave. Ste. 30
San Francisco, CA 94188</text>
  </threadedComment>
  <threadedComment ref="R40" dT="2025-07-07T20:12:02.46" personId="{74933918-694C-462F-BD9F-56EFDC8B67AA}" id="{E742E85F-F63C-4435-BE65-4AFDF03A2739}">
    <text>260 Jordon Rd Tifton, GA 31794</text>
  </threadedComment>
  <threadedComment ref="AB40" dT="2025-07-24T17:55:10.34" personId="{93440A8C-D3F0-4418-A2F0-0B492961B277}" id="{89E6B2CE-7931-43F7-98BB-1810FE95F4F8}">
    <text>Skechers, Eucalyptus Avenue. Moreno Valey CA 92555</text>
  </threadedComment>
  <threadedComment ref="AF40" dT="2025-07-17T11:54:10.83" personId="{74933918-694C-462F-BD9F-56EFDC8B67AA}" id="{E45FD578-619E-4FBD-BAEF-856951DD43E5}">
    <text>20526 59th Pl S, Kent, WA 98032</text>
  </threadedComment>
  <threadedComment ref="E41" dT="2025-06-27T16:16:00.20" personId="{74933918-694C-462F-BD9F-56EFDC8B67AA}" id="{3002C2D7-6249-4D4F-9A60-E7610B0F8368}">
    <text>1300 Evans Ave. Ste. 30
San Francisco, CA 94188</text>
  </threadedComment>
  <threadedComment ref="H48" dT="2025-07-17T11:54:15.00" personId="{74933918-694C-462F-BD9F-56EFDC8B67AA}" id="{91A09091-BA6C-4247-99A2-876567BF1081}">
    <text>20526 59th Pl S, Kent, WA 98032</text>
  </threadedComment>
  <threadedComment ref="Y49" dT="2025-08-12T15:46:38.86" personId="{93440A8C-D3F0-4418-A2F0-0B492961B277}" id="{88F5EFD7-5927-4B6B-8D91-10E592E8E4C7}">
    <text>4600 Mark IV PKWY, Fort Worth, TX 76161</text>
  </threadedComment>
</ThreadedComments>
</file>

<file path=xl/threadedComments/threadedComment11.xml><?xml version="1.0" encoding="utf-8"?>
<ThreadedComments xmlns="http://schemas.microsoft.com/office/spreadsheetml/2018/threadedcomments" xmlns:x="http://schemas.openxmlformats.org/spreadsheetml/2006/main">
  <threadedComment ref="R25" dT="2025-04-07T16:26:18.02" personId="{74933918-694C-462F-BD9F-56EFDC8B67AA}" id="{97DDDAB5-AE73-4064-8537-393ADE7A2341}">
    <text>Target Chicago Flow Center 661-345-8493 3501 S. Pulaski Chicago, IL 60623</text>
  </threadedComment>
  <threadedComment ref="X49" dT="2025-08-07T14:02:29.54" personId="{DD36C5BA-03D2-41BC-997E-A18FE08F93C2}" id="{EF782BE1-1568-466F-A141-A11410BCF8D9}">
    <text>2010 Broening Hwy, Baltimore MD 21224</text>
  </threadedComment>
  <threadedComment ref="AE49" dT="2025-08-15T20:51:25.83" personId="{74933918-694C-462F-BD9F-56EFDC8B67AA}" id="{F8B38755-3FC8-4D62-A178-DF73A679BBE7}">
    <text>1700 Sparrows Point Blvd, Edgemere, MD 21219</text>
  </threadedComment>
</ThreadedComments>
</file>

<file path=xl/threadedComments/threadedComment12.xml><?xml version="1.0" encoding="utf-8"?>
<ThreadedComments xmlns="http://schemas.microsoft.com/office/spreadsheetml/2018/threadedcomments" xmlns:x="http://schemas.openxmlformats.org/spreadsheetml/2006/main">
  <threadedComment ref="Y24" dT="2025-05-19T13:29:22.41" personId="{74933918-694C-462F-BD9F-56EFDC8B67AA}" id="{373BEF9E-9A0B-4667-9493-444FE85150DB}">
    <text>23255 W Southern Ave BUCKEYE AZ 85326</text>
  </threadedComment>
  <threadedComment ref="C32" dT="2025-05-29T13:13:53.05" personId="{74933918-694C-462F-BD9F-56EFDC8B67AA}" id="{149483A2-4416-4EE4-B61D-322EB3D478B5}">
    <text>2519 Bellevue Ave, Daytona Beach, FL 32114</text>
  </threadedComment>
  <threadedComment ref="AG40" dT="2025-06-27T14:52:10.09" personId="{74933918-694C-462F-BD9F-56EFDC8B67AA}" id="{3D983FA2-7DAA-4868-91A1-626A19A194DE}">
    <text>2519 Bellevue Ave, Daytona Beach FL 32114</text>
  </threadedComment>
  <threadedComment ref="H48" dT="2025-06-27T14:52:17.45" personId="{74933918-694C-462F-BD9F-56EFDC8B67AA}" id="{D0A8FC27-05EF-41C7-9B4E-BEC0DA799CF1}">
    <text>2519 Bellevue Ave, Daytona Beach FL 32114</text>
  </threadedComment>
  <threadedComment ref="L48" dT="2025-07-30T13:30:02.05" personId="{74933918-694C-462F-BD9F-56EFDC8B67AA}" id="{6118309E-AA5F-45D0-AF92-F217AF3D42C7}">
    <text>21300 Walorski Pkwy, Bristol, IN 46507</text>
  </threadedComment>
  <threadedComment ref="Y48" dT="2025-07-21T15:54:45.90" personId="{93440A8C-D3F0-4418-A2F0-0B492961B277}" id="{75A1BFE0-C83E-471C-8BDB-0E50BDF4B00E}">
    <text xml:space="preserve"> USPS 3701 W WENDOVER AVE GREENSBORO, NC 27495-0001</text>
  </threadedComment>
  <threadedComment ref="AE49" dT="2025-08-15T18:23:17.42" personId="{74933918-694C-462F-BD9F-56EFDC8B67AA}" id="{B08D2C87-B0DA-4230-84F8-62534EEB81F5}">
    <text>10010 W Geiger Blvd, Spokane, WA 99224</text>
  </threadedComment>
</ThreadedComments>
</file>

<file path=xl/threadedComments/threadedComment13.xml><?xml version="1.0" encoding="utf-8"?>
<ThreadedComments xmlns="http://schemas.microsoft.com/office/spreadsheetml/2018/threadedcomments" xmlns:x="http://schemas.openxmlformats.org/spreadsheetml/2006/main">
  <threadedComment ref="R25" dT="2025-04-07T16:26:18.02" personId="{74933918-694C-462F-BD9F-56EFDC8B67AA}" id="{0FBEE1F8-766A-45D9-9AC1-D6C400FCC3A5}">
    <text>Target Chicago Flow Center 661-345-8493 3501 S. Pulaski Chicago, IL 60623</text>
  </threadedComment>
  <threadedComment ref="AF48" dT="2025-07-28T15:52:43.61" personId="{93440A8C-D3F0-4418-A2F0-0B492961B277}" id="{1257FCE4-B6E3-4847-8953-FB776C8E66BA}">
    <text>3201 E Arkansas Ln, Arlington, TX 76010</text>
  </threadedComment>
</ThreadedComments>
</file>

<file path=xl/threadedComments/threadedComment14.xml><?xml version="1.0" encoding="utf-8"?>
<ThreadedComments xmlns="http://schemas.microsoft.com/office/spreadsheetml/2018/threadedcomments" xmlns:x="http://schemas.openxmlformats.org/spreadsheetml/2006/main">
  <threadedComment ref="AG24" dT="2025-05-27T14:15:43.70" personId="{74933918-694C-462F-BD9F-56EFDC8B67AA}" id="{94CCD27E-AE30-426E-96A2-7CD4A094398F}">
    <text>1610 Van Buren Easton , Pennsylvania 18045</text>
  </threadedComment>
  <threadedComment ref="R40" dT="2025-07-07T20:12:02.46" personId="{74933918-694C-462F-BD9F-56EFDC8B67AA}" id="{30249D80-106F-4620-B783-78623851E724}">
    <text>260 Jordon Rd Tifton, GA 31794</text>
  </threadedComment>
  <threadedComment ref="AC40" dT="2025-07-23T15:51:14.27" personId="{93440A8C-D3F0-4418-A2F0-0B492961B277}" id="{EB52E4B8-2AC1-4FE8-AF69-8968E2E6F1C6}">
    <text>Tellworks Logistics 250 Hilton Lane Jeffersonville, Indiana 47130 </text>
  </threadedComment>
  <threadedComment ref="J49" dT="2025-07-28T14:11:15.50" personId="{93440A8C-D3F0-4418-A2F0-0B492961B277}" id="{F53F7952-FEE7-440D-A4ED-E540C733C734}">
    <text>2020 Piper Ranch Rd, San Diego, CA 92154</text>
  </threadedComment>
  <threadedComment ref="AE49" dT="2025-08-15T18:21:28.99" personId="{74933918-694C-462F-BD9F-56EFDC8B67AA}" id="{78510CBC-8800-4D77-BBCE-F7BC8CD153E3}">
    <text>3100 Sakioka Dr, Oxnard, CA 93030</text>
  </threadedComment>
  <threadedComment ref="E56" dT="2025-08-08T16:12:15.74" personId="{93440A8C-D3F0-4418-A2F0-0B492961B277}" id="{621E4B5D-98E7-4813-88A1-C2E728A1C691}">
    <text>Amazon FWA4 9800 SMITH ROAD WAYNE IN 46818 UNITED STATES</text>
  </threadedComment>
</ThreadedComments>
</file>

<file path=xl/threadedComments/threadedComment2.xml><?xml version="1.0" encoding="utf-8"?>
<ThreadedComments xmlns="http://schemas.microsoft.com/office/spreadsheetml/2018/threadedcomments" xmlns:x="http://schemas.openxmlformats.org/spreadsheetml/2006/main">
  <threadedComment ref="X24" dT="2025-05-01T14:57:35.58" personId="{74933918-694C-462F-BD9F-56EFDC8B67AA}" id="{8CDE7149-0933-45A3-9841-AEC47F298BD5}">
    <text>10507 Harlem Rd Richmond, TX 77407</text>
  </threadedComment>
  <threadedComment ref="M25" dT="2025-05-05T15:55:59.94" personId="{74933918-694C-462F-BD9F-56EFDC8B67AA}" id="{D4F2D5D5-A59F-4946-AA64-F2D43C123A3E}">
    <text>9560 HEARTLAND COURT, Columbus, OH</text>
  </threadedComment>
  <threadedComment ref="AH25" dT="2025-05-27T17:21:10.86" personId="{74933918-694C-462F-BD9F-56EFDC8B67AA}" id="{FC0F9067-5A98-4EE3-90E1-D6F1031072B0}">
    <text>9560 HEARTLAND COURT, Columbus, OH</text>
  </threadedComment>
  <threadedComment ref="T32" dT="2025-06-13T13:53:04.13" personId="{74933918-694C-462F-BD9F-56EFDC8B67AA}" id="{337CDAB3-1074-4143-9BBD-FFEF5496B4E8}">
    <text>120 W. THOMAS P. ECHOLS LANE SHEPHERDSVILLE KY 40165</text>
  </threadedComment>
  <threadedComment ref="C33" dT="2025-05-27T17:21:14.92" personId="{74933918-694C-462F-BD9F-56EFDC8B67AA}" id="{C6F453DA-4DCF-4B77-B5FA-951D03BF1601}">
    <text>9560 HEARTLAND COURT, Columbus, OH</text>
  </threadedComment>
  <threadedComment ref="AF33" dT="2025-05-27T17:21:14.92" personId="{74933918-694C-462F-BD9F-56EFDC8B67AA}" id="{E8931DF2-2726-41EE-B16C-50BB17A03299}">
    <text>9560 HEARTLAND COURT, Columbus, OH</text>
  </threadedComment>
  <threadedComment ref="Y40" dT="2025-07-01T16:10:56.47" personId="{74933918-694C-462F-BD9F-56EFDC8B67AA}" id="{18C5046F-5834-407C-8254-9B056F809D50}">
    <text>21300 Walorski Pkwy, Bristol, IN 46507</text>
  </threadedComment>
  <threadedComment ref="E41" dT="2025-05-27T17:21:10.86" personId="{74933918-694C-462F-BD9F-56EFDC8B67AA}" id="{18E172DF-D1F4-4547-8A47-6EF455321A98}">
    <text>9560 HEARTLAND COURT, Columbus, OH</text>
  </threadedComment>
  <threadedComment ref="K41" dT="2025-05-27T17:21:10.86" personId="{74933918-694C-462F-BD9F-56EFDC8B67AA}" id="{865B23A1-00CF-4200-ABF5-C111A47E4EC7}">
    <text>9560 HEARTLAND COURT, Columbus, OH</text>
  </threadedComment>
  <threadedComment ref="Q41" dT="2025-05-27T17:21:10.86" personId="{74933918-694C-462F-BD9F-56EFDC8B67AA}" id="{E45DF107-FD3D-416B-8252-6A3F870CCB4E}">
    <text>9560 HEARTLAND COURT, Columbus, OH</text>
  </threadedComment>
  <threadedComment ref="AF41" dT="2025-05-27T17:21:10.86" personId="{74933918-694C-462F-BD9F-56EFDC8B67AA}" id="{48B5EA44-5ECC-4B9E-BFDF-537205793694}">
    <text>9560 HEARTLAND COURT, Columbus, OH</text>
  </threadedComment>
  <threadedComment ref="H49" dT="2025-05-27T17:21:10.86" personId="{74933918-694C-462F-BD9F-56EFDC8B67AA}" id="{44E0A80D-E23F-4B5D-A6C4-28177B75C23D}">
    <text>9560 HEARTLAND COURT, Columbus, OH</text>
  </threadedComment>
  <threadedComment ref="Q49" dT="2025-08-08T18:52:29.01" personId="{93440A8C-D3F0-4418-A2F0-0B492961B277}" id="{F9B80FA2-4845-4A49-821B-B6B81460BCFF}">
    <text>10010 W Geiger Blvd, Spokane, WA 99224</text>
  </threadedComment>
  <threadedComment ref="X49" dT="2025-08-07T14:03:43.50" personId="{DD36C5BA-03D2-41BC-997E-A18FE08F93C2}" id="{A85DB91E-39B9-476C-AD5A-1D7DB0EDB1F8}">
    <text>21500 Emery Rd, North Randall, OH 44128</text>
  </threadedComment>
  <threadedComment ref="AE49" dT="2025-08-15T18:17:55.74" personId="{74933918-694C-462F-BD9F-56EFDC8B67AA}" id="{8097C43A-218B-4349-86F8-2E89C071A864}">
    <text>4950 Goodman Wy, Eastvale, CA 91752</text>
  </threadedComment>
</ThreadedComments>
</file>

<file path=xl/threadedComments/threadedComment3.xml><?xml version="1.0" encoding="utf-8"?>
<ThreadedComments xmlns="http://schemas.microsoft.com/office/spreadsheetml/2018/threadedcomments" xmlns:x="http://schemas.openxmlformats.org/spreadsheetml/2006/main">
  <threadedComment ref="Y24" dT="2025-05-01T14:57:35.58" personId="{74933918-694C-462F-BD9F-56EFDC8B67AA}" id="{BE80EB65-C75F-4C87-A74D-4BE9DAB29C31}">
    <text>10507 Harlem Rd Richmond, TX 77407</text>
  </threadedComment>
</ThreadedComments>
</file>

<file path=xl/threadedComments/threadedComment4.xml><?xml version="1.0" encoding="utf-8"?>
<ThreadedComments xmlns="http://schemas.microsoft.com/office/spreadsheetml/2018/threadedcomments" xmlns:x="http://schemas.openxmlformats.org/spreadsheetml/2006/main">
  <threadedComment ref="R40" dT="2025-06-02T13:24:29.88" personId="{74933918-694C-462F-BD9F-56EFDC8B67AA}" id="{B83B7366-6169-46F8-8430-19E2B9C51994}">
    <text>6301 LaSalle Drive Lockbourne, OH, 43137</text>
  </threadedComment>
  <threadedComment ref="L48" dT="2025-07-24T13:01:21.46" personId="{93440A8C-D3F0-4418-A2F0-0B492961B277}" id="{23DD7CD8-29E3-4F8C-89C6-AFDE7B2AFFE5}">
    <text>MACY'S LOGISTICS WEST VIRGINIA 333 Caperton Blvd Martinsburg,WV 25403 
Danny Alexander Danny.Alexander@macys.com
4:30pm-6:00am
RETURN TRIP - Original product sent was non-functional so need to get someone back to site. The bottom side scanning system is not functioning onsite. This trip is going in and replacing the solution so installing and commissioning a new BLSL/integrating it with current tunnel.</text>
    <extLst>
      <x:ext xmlns:xltc2="http://schemas.microsoft.com/office/spreadsheetml/2020/threadedcomments2" uri="{F7C98A9C-CBB3-438F-8F68-D28B6AF4A901}">
        <xltc2:checksum>3413175513</xltc2:checksum>
        <xltc2:hyperlink startIndex="87" length="25" url="mailto:Danny.Alexander@macys.com"/>
      </x:ext>
    </extLst>
  </threadedComment>
  <threadedComment ref="O48" dT="2025-07-23T19:43:30.63" personId="{93440A8C-D3F0-4418-A2F0-0B492961B277}" id="{AE74D3D2-BAE0-49F5-A098-E5D187AF7F76}">
    <text>Tellworks Logistics 250 Hilton Lane Jeffersonville, Indiana 47130 </text>
  </threadedComment>
  <threadedComment ref="Z48" dT="2025-08-11T19:36:06.10" personId="{93440A8C-D3F0-4418-A2F0-0B492961B277}" id="{809D0709-B45C-42F1-9AC2-0D76E16A23F1}">
    <text>Amazon RFD2, 11500 Freeman Rd, Huntley, IL 60142</text>
  </threadedComment>
  <threadedComment ref="E56" dT="2025-08-08T16:12:15.74" personId="{93440A8C-D3F0-4418-A2F0-0B492961B277}" id="{8B31F3A0-2E53-4E47-9737-B10D875E043A}">
    <text>Amazon FWA4 9800 SMITH ROAD WAYNE IN 46818 UNITED STATES</text>
  </threadedComment>
</ThreadedComments>
</file>

<file path=xl/threadedComments/threadedComment5.xml><?xml version="1.0" encoding="utf-8"?>
<ThreadedComments xmlns="http://schemas.microsoft.com/office/spreadsheetml/2018/threadedcomments" xmlns:x="http://schemas.openxmlformats.org/spreadsheetml/2006/main">
  <threadedComment ref="AG24" dT="2025-05-27T14:15:43.70" personId="{74933918-694C-462F-BD9F-56EFDC8B67AA}" id="{3F45368D-6C7D-417D-8AD0-562CB373049F}">
    <text>1610 Van Buren Easton , Pennsylvania 18045</text>
  </threadedComment>
  <threadedComment ref="Q25" dT="2025-04-07T16:24:50.94" personId="{74933918-694C-462F-BD9F-56EFDC8B67AA}" id="{628EA513-583C-44DF-A54B-05976CA9658D}">
    <text>Target Chicago Flow Center 661-345-8493 3501 S. Pulaski Chicago, IL 60623</text>
  </threadedComment>
  <threadedComment ref="Y33" dT="2025-05-27T17:21:14.92" personId="{74933918-694C-462F-BD9F-56EFDC8B67AA}" id="{D6212BC7-BCD0-471F-9A08-74F299383D2D}">
    <text>9560 HEARTLAND COURT, Columbus, OH</text>
  </threadedComment>
  <threadedComment ref="R40" dT="2025-05-22T14:46:55.34" personId="{74933918-694C-462F-BD9F-56EFDC8B67AA}" id="{42B8F90C-8A0E-4A12-BEA3-2A236DD41C78}">
    <text>6301 LaSalle Drive Lockbourne, OH, 43137</text>
  </threadedComment>
  <threadedComment ref="AC40" dT="2025-07-24T13:01:21.46" personId="{93440A8C-D3F0-4418-A2F0-0B492961B277}" id="{10C2213A-ED82-44B1-A1C2-474AAF612887}">
    <text>Jenne 33665 Chester Road Avon OH 44011
2 Tunnels 
Top Read &amp; 2 Sided
Jonathan Bish
440-471-3436</text>
  </threadedComment>
  <threadedComment ref="Y48" dT="2025-08-07T14:14:22.55" personId="{DD36C5BA-03D2-41BC-997E-A18FE08F93C2}" id="{B691C330-EDD2-4304-B58C-EF02B4998647}">
    <text>Delta Galil 260 Jordon Rd Tifton,GA.31794</text>
  </threadedComment>
  <threadedComment ref="AH48" dT="2025-07-21T15:54:45.90" personId="{93440A8C-D3F0-4418-A2F0-0B492961B277}" id="{D8461863-67E1-49A9-BC80-CDA71929C3A4}">
    <text>23257 Central Ave, University Park, IL 60484</text>
  </threadedComment>
  <threadedComment ref="J49" dT="2025-07-28T14:10:27.70" personId="{93440A8C-D3F0-4418-A2F0-0B492961B277}" id="{E2899E0A-7146-4AE2-BE77-E4586B80FF42}">
    <text>6885 Commercial Dr, Springfield, VA 22151</text>
  </threadedComment>
</ThreadedComments>
</file>

<file path=xl/threadedComments/threadedComment6.xml><?xml version="1.0" encoding="utf-8"?>
<ThreadedComments xmlns="http://schemas.microsoft.com/office/spreadsheetml/2018/threadedcomments" xmlns:x="http://schemas.openxmlformats.org/spreadsheetml/2006/main">
  <threadedComment ref="R40" dT="2025-06-10T13:53:48.38" personId="{74933918-694C-462F-BD9F-56EFDC8B67AA}" id="{69964240-C6F3-4519-98AD-AF248F61A165}">
    <text>1200 Cassville White Road White GA 30184</text>
  </threadedComment>
  <threadedComment ref="Z48" dT="2025-08-11T19:36:06.10" personId="{93440A8C-D3F0-4418-A2F0-0B492961B277}" id="{BF76DB49-4EDB-4A39-AED6-7D756312CA4B}">
    <text>Amazon RFD2, 11500 Freeman Rd, Huntley, IL 60142</text>
  </threadedComment>
  <threadedComment ref="AH48" dT="2025-07-21T15:54:45.90" personId="{93440A8C-D3F0-4418-A2F0-0B492961B277}" id="{D6DEC832-D415-4982-BF32-CE3BD571686D}">
    <text>23257 Central Ave, University Park, IL 60484</text>
  </threadedComment>
  <threadedComment ref="M49" dT="2025-07-28T14:10:27.70" personId="{93440A8C-D3F0-4418-A2F0-0B492961B277}" id="{8517A9B0-6927-4A8C-AA63-5FE2351F68A8}">
    <text>6885 Commercial Dr, Springfield, VA 22151</text>
  </threadedComment>
</ThreadedComments>
</file>

<file path=xl/threadedComments/threadedComment7.xml><?xml version="1.0" encoding="utf-8"?>
<ThreadedComments xmlns="http://schemas.microsoft.com/office/spreadsheetml/2018/threadedcomments" xmlns:x="http://schemas.openxmlformats.org/spreadsheetml/2006/main">
  <threadedComment ref="Y24" dT="2025-05-01T14:57:35.58" personId="{74933918-694C-462F-BD9F-56EFDC8B67AA}" id="{6A1A2BDA-6464-458E-BB76-FCE8D15332C1}">
    <text>10507 Harlem Rd Richmond, TX 77407</text>
  </threadedComment>
  <threadedComment ref="M25" dT="2025-05-05T15:55:59.94" personId="{74933918-694C-462F-BD9F-56EFDC8B67AA}" id="{B9E6A6BA-B394-4B49-AC22-F70E34FA6CC2}">
    <text>9560 HEARTLAND COURT, Columbus, OH</text>
  </threadedComment>
  <threadedComment ref="J32" dT="2025-05-20T14:45:47.62" personId="{74933918-694C-462F-BD9F-56EFDC8B67AA}" id="{5D872FB9-4930-415C-93E4-9CF6D32C64C5}">
    <text>380 Estill Baker Rd. Hanson, KY 42413 US</text>
  </threadedComment>
  <threadedComment ref="S32" dT="2025-06-17T23:56:17.13" personId="{74933918-694C-462F-BD9F-56EFDC8B67AA}" id="{32D7B526-274F-4013-A9D6-AC8DBFDF10AB}">
    <text>501 W Wildlife Parkway GRAND PRAIRIE TX 75050 </text>
  </threadedComment>
  <threadedComment ref="X32" dT="2025-06-02T13:20:12.81" personId="{74933918-694C-462F-BD9F-56EFDC8B67AA}" id="{DD33ED04-9992-42A8-A6FE-44E26F3B2383}">
    <text>1260 London Groveport Rd Lockbourne, OH 43137</text>
  </threadedComment>
  <threadedComment ref="R40" dT="2025-06-10T13:53:48.38" personId="{74933918-694C-462F-BD9F-56EFDC8B67AA}" id="{51E2704B-C77F-426E-A864-FEE251E63C60}">
    <text>1200 Cassville White Road White GA 30184</text>
  </threadedComment>
  <threadedComment ref="AF40" dT="2025-07-17T11:54:10.83" personId="{74933918-694C-462F-BD9F-56EFDC8B67AA}" id="{FDB9DA45-5A03-44EC-808C-AC78E54F4086}">
    <text>20526 59th Pl S, Kent, WA 98032</text>
  </threadedComment>
  <threadedComment ref="K41" dT="2025-05-27T17:21:10.86" personId="{74933918-694C-462F-BD9F-56EFDC8B67AA}" id="{DAEC0766-4BBB-4E15-A7B6-EBA06956C4B2}">
    <text>9560 HEARTLAND COURT, Columbus, OH</text>
  </threadedComment>
  <threadedComment ref="Y41" dT="2025-05-27T17:21:10.86" personId="{74933918-694C-462F-BD9F-56EFDC8B67AA}" id="{88691116-8985-4BF6-807E-9A283AEA0C9B}">
    <text>9560 HEARTLAND COURT, Columbus, OH</text>
  </threadedComment>
  <threadedComment ref="H48" dT="2025-07-17T11:54:15.00" personId="{74933918-694C-462F-BD9F-56EFDC8B67AA}" id="{AA49F253-15D0-4027-BEA8-95D55AD7AB5B}">
    <text>20526 59th Pl S, Kent, WA 98032</text>
  </threadedComment>
  <threadedComment ref="Y48" dT="2025-07-21T15:54:45.90" personId="{93440A8C-D3F0-4418-A2F0-0B492961B277}" id="{52A68137-E7CB-42EF-BA35-20040A07636A}">
    <text xml:space="preserve"> USPS 3701 W WENDOVER AVE GREENSBORO, NC 27495-0001</text>
  </threadedComment>
  <threadedComment ref="Q49" dT="2025-08-08T17:45:29.66" personId="{DD36C5BA-03D2-41BC-997E-A18FE08F93C2}" id="{0271494F-476C-43A5-B605-482C41995E28}">
    <text>SAN3  6971 Otay Mesa Rd. San Diego, CA 92154</text>
  </threadedComment>
  <threadedComment ref="AE49" dT="2025-08-18T15:56:26.95" personId="{74933918-694C-462F-BD9F-56EFDC8B67AA}" id="{2725E542-D308-45B1-AC51-8CEEE55D3729}">
    <text>1700 Sparrows Point Blvd, Edgemere, MD 21219</text>
  </threadedComment>
</ThreadedComments>
</file>

<file path=xl/threadedComments/threadedComment8.xml><?xml version="1.0" encoding="utf-8"?>
<ThreadedComments xmlns="http://schemas.microsoft.com/office/spreadsheetml/2018/threadedcomments" xmlns:x="http://schemas.openxmlformats.org/spreadsheetml/2006/main">
  <threadedComment ref="R25" dT="2025-04-07T16:26:18.02" personId="{74933918-694C-462F-BD9F-56EFDC8B67AA}" id="{2F2429C3-6224-4E99-BB8B-D913A5CFB498}">
    <text>Target Chicago Flow Center 661-345-8493 3501 S. Pulaski Chicago, IL 60623</text>
  </threadedComment>
  <threadedComment ref="R49" dT="2025-08-06T20:45:14.62" personId="{DD36C5BA-03D2-41BC-997E-A18FE08F93C2}" id="{72A8AE19-63A4-41F0-931D-8F005AF0E9E6}">
    <text>14248 NE-370, Omaha, NE 68138</text>
  </threadedComment>
  <threadedComment ref="AE49" dT="2025-08-15T18:21:56.43" personId="{74933918-694C-462F-BD9F-56EFDC8B67AA}" id="{1AB71501-DAEE-409E-A7BB-005C6ADDB763}">
    <text>1450 Osgood St, North Andover, MA 01845</text>
  </threadedComment>
</ThreadedComments>
</file>

<file path=xl/threadedComments/threadedComment9.xml><?xml version="1.0" encoding="utf-8"?>
<ThreadedComments xmlns="http://schemas.microsoft.com/office/spreadsheetml/2018/threadedcomments" xmlns:x="http://schemas.openxmlformats.org/spreadsheetml/2006/main">
  <threadedComment ref="R25" dT="2025-04-07T16:26:18.02" personId="{74933918-694C-462F-BD9F-56EFDC8B67AA}" id="{9E0479C9-88AE-4C58-B703-3BF431B8E199}">
    <text>Target Chicago Flow Center 661-345-8493 3501 S. Pulaski Chicago, IL 60623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 Id="rId4" Type="http://schemas.microsoft.com/office/2017/10/relationships/threadedComment" Target="../threadedComments/threadedComment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5.xml"/><Relationship Id="rId4" Type="http://schemas.microsoft.com/office/2017/10/relationships/threadedComment" Target="../threadedComments/threadedComment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6.xml"/><Relationship Id="rId1" Type="http://schemas.openxmlformats.org/officeDocument/2006/relationships/printerSettings" Target="../printerSettings/printerSettings10.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7.xml"/><Relationship Id="rId1" Type="http://schemas.openxmlformats.org/officeDocument/2006/relationships/printerSettings" Target="../printerSettings/printerSettings11.bin"/><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3.xml"/><Relationship Id="rId4" Type="http://schemas.microsoft.com/office/2017/10/relationships/threadedComment" Target="../threadedComments/threadedComment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4.xml"/><Relationship Id="rId4" Type="http://schemas.microsoft.com/office/2017/10/relationships/threadedComment" Target="../threadedComments/threadedComment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4923D-A00D-4756-B599-6F944ABDADDE}">
  <sheetPr>
    <pageSetUpPr fitToPage="1"/>
  </sheetPr>
  <dimension ref="A1:AR85"/>
  <sheetViews>
    <sheetView showGridLines="0" tabSelected="1" topLeftCell="A40" zoomScaleNormal="100" workbookViewId="0">
      <selection activeCell="J57" sqref="J57:O57"/>
    </sheetView>
  </sheetViews>
  <sheetFormatPr defaultColWidth="0" defaultRowHeight="18.95" customHeight="1" outlineLevelRow="1"/>
  <cols>
    <col min="1" max="1" width="3.77734375" style="1" customWidth="1"/>
    <col min="2" max="2" width="21.77734375" style="16" customWidth="1"/>
    <col min="3" max="40" width="3.77734375" style="1" customWidth="1"/>
    <col min="41" max="16384" width="8.88671875" style="1" hidden="1"/>
  </cols>
  <sheetData>
    <row r="1" spans="2:39" ht="4.9000000000000004" customHeight="1"/>
    <row r="2" spans="2:39" s="10" customFormat="1" ht="60" customHeight="1">
      <c r="B2" s="11" t="s">
        <v>0</v>
      </c>
      <c r="C2" s="12"/>
      <c r="D2" s="12"/>
      <c r="E2" s="12"/>
      <c r="F2" s="12"/>
      <c r="G2" s="12"/>
      <c r="H2" s="12"/>
      <c r="I2" s="12"/>
      <c r="J2" s="12"/>
      <c r="K2" s="12"/>
      <c r="L2" s="13"/>
      <c r="M2" s="14"/>
      <c r="N2" s="14"/>
      <c r="O2" s="14"/>
      <c r="P2" s="14"/>
      <c r="Q2" s="14"/>
      <c r="R2" s="14"/>
      <c r="S2" s="14"/>
      <c r="T2" s="14"/>
      <c r="U2" s="14"/>
      <c r="V2" s="14"/>
      <c r="W2" s="14"/>
      <c r="X2" s="14"/>
      <c r="Y2" s="14"/>
      <c r="Z2" s="14"/>
      <c r="AA2" s="14"/>
      <c r="AB2" s="14"/>
      <c r="AC2" s="14"/>
      <c r="AD2" s="14"/>
      <c r="AE2" s="14"/>
      <c r="AF2" s="14"/>
      <c r="AG2" s="15"/>
      <c r="AH2" s="67">
        <f ca="1">IF(MONTH(TODAY())=12,YEAR(TODAY())+1,YEAR(TODAY()))</f>
        <v>2025</v>
      </c>
      <c r="AI2" s="67"/>
      <c r="AJ2" s="67"/>
      <c r="AK2" s="67"/>
      <c r="AL2" s="67"/>
      <c r="AM2" s="67"/>
    </row>
    <row r="3" spans="2:39" customFormat="1" ht="19.899999999999999" customHeight="1">
      <c r="B3" s="17"/>
    </row>
    <row r="4" spans="2:39" customFormat="1" ht="18.95" customHeight="1">
      <c r="B4" s="17"/>
      <c r="Q4" s="35" t="s">
        <v>1</v>
      </c>
      <c r="R4" s="1"/>
      <c r="T4" s="1"/>
      <c r="U4" s="37"/>
      <c r="V4" s="63" t="s">
        <v>2</v>
      </c>
      <c r="W4" s="64"/>
      <c r="X4" s="65"/>
      <c r="Y4" s="32"/>
      <c r="Z4" s="8" t="s">
        <v>3</v>
      </c>
      <c r="AA4" s="1"/>
      <c r="AB4" s="8"/>
      <c r="AC4" s="8"/>
      <c r="AD4" s="28"/>
      <c r="AE4" s="8" t="s">
        <v>4</v>
      </c>
      <c r="AF4" s="1"/>
      <c r="AG4" s="1"/>
      <c r="AH4" s="1"/>
      <c r="AI4" s="29"/>
      <c r="AJ4" s="68" t="s">
        <v>5</v>
      </c>
      <c r="AK4" s="69"/>
      <c r="AL4" s="30"/>
      <c r="AM4" s="9"/>
    </row>
    <row r="5" spans="2:39" customFormat="1" ht="19.899999999999999" customHeight="1">
      <c r="B5" s="17"/>
    </row>
    <row r="6" spans="2:39" s="21" customFormat="1" ht="19.899999999999999" customHeight="1">
      <c r="B6" s="61">
        <f ca="1">DATE(CalendarYear,3,1)</f>
        <v>45717</v>
      </c>
      <c r="C6" s="4" t="str">
        <f ca="1">IF(DAY(MarSun1)=1,"",IF(AND(YEAR(MarSun1+1)=CalendarYear,MONTH(MarSun1+1)=3),MarSun1+1,""))</f>
        <v/>
      </c>
      <c r="D6" s="4" t="str">
        <f ca="1">IF(DAY(MarSun1)=1,"",IF(AND(YEAR(MarSun1+2)=CalendarYear,MONTH(MarSun1+2)=3),MarSun1+2,""))</f>
        <v/>
      </c>
      <c r="E6" s="4" t="str">
        <f ca="1">IF(DAY(MarSun1)=1,"",IF(AND(YEAR(MarSun1+3)=CalendarYear,MONTH(MarSun1+3)=3),MarSun1+3,""))</f>
        <v/>
      </c>
      <c r="F6" s="4" t="str">
        <f ca="1">IF(DAY(MarSun1)=1,"",IF(AND(YEAR(MarSun1+4)=CalendarYear,MONTH(MarSun1+4)=3),MarSun1+4,""))</f>
        <v/>
      </c>
      <c r="G6" s="4" t="str">
        <f ca="1">IF(DAY(MarSun1)=1,"",IF(AND(YEAR(MarSun1+5)=CalendarYear,MONTH(MarSun1+5)=3),MarSun1+5,""))</f>
        <v/>
      </c>
      <c r="H6" s="4" t="str">
        <f ca="1">IF(DAY(MarSun1)=1,"",IF(AND(YEAR(MarSun1+6)=CalendarYear,MONTH(MarSun1+6)=3),MarSun1+6,""))</f>
        <v/>
      </c>
      <c r="I6" s="4">
        <f ca="1">IF(DAY(MarSun1)=1,IF(AND(YEAR(MarSun1)=CalendarYear,MONTH(MarSun1)=3),MarSun1,""),IF(AND(YEAR(MarSun1+7)=CalendarYear,MONTH(MarSun1+7)=3),MarSun1+7,""))</f>
        <v>45717</v>
      </c>
      <c r="J6" s="4">
        <f ca="1">IF(DAY(MarSun1)=1,IF(AND(YEAR(MarSun1+1)=CalendarYear,MONTH(MarSun1+1)=3),MarSun1+1,""),IF(AND(YEAR(MarSun1+8)=CalendarYear,MONTH(MarSun1+8)=3),MarSun1+8,""))</f>
        <v>45718</v>
      </c>
      <c r="K6" s="4">
        <f ca="1">IF(DAY(MarSun1)=1,IF(AND(YEAR(MarSun1+2)=CalendarYear,MONTH(MarSun1+2)=3),MarSun1+2,""),IF(AND(YEAR(MarSun1+9)=CalendarYear,MONTH(MarSun1+9)=3),MarSun1+9,""))</f>
        <v>45719</v>
      </c>
      <c r="L6" s="4">
        <f ca="1">IF(DAY(MarSun1)=1,IF(AND(YEAR(MarSun1+3)=CalendarYear,MONTH(MarSun1+3)=3),MarSun1+3,""),IF(AND(YEAR(MarSun1+10)=CalendarYear,MONTH(MarSun1+10)=3),MarSun1+10,""))</f>
        <v>45720</v>
      </c>
      <c r="M6" s="4">
        <f ca="1">IF(DAY(MarSun1)=1,IF(AND(YEAR(MarSun1+4)=CalendarYear,MONTH(MarSun1+4)=3),MarSun1+4,""),IF(AND(YEAR(MarSun1+11)=CalendarYear,MONTH(MarSun1+11)=3),MarSun1+11,""))</f>
        <v>45721</v>
      </c>
      <c r="N6" s="4">
        <f ca="1">IF(DAY(MarSun1)=1,IF(AND(YEAR(MarSun1+5)=CalendarYear,MONTH(MarSun1+5)=3),MarSun1+5,""),IF(AND(YEAR(MarSun1+12)=CalendarYear,MONTH(MarSun1+12)=3),MarSun1+12,""))</f>
        <v>45722</v>
      </c>
      <c r="O6" s="4">
        <f ca="1">IF(DAY(MarSun1)=1,IF(AND(YEAR(MarSun1+6)=CalendarYear,MONTH(MarSun1+6)=3),MarSun1+6,""),IF(AND(YEAR(MarSun1+13)=CalendarYear,MONTH(MarSun1+13)=3),MarSun1+13,""))</f>
        <v>45723</v>
      </c>
      <c r="P6" s="4">
        <f ca="1">IF(DAY(MarSun1)=1,IF(AND(YEAR(MarSun1+7)=CalendarYear,MONTH(MarSun1+7)=3),MarSun1+7,""),IF(AND(YEAR(MarSun1+14)=CalendarYear,MONTH(MarSun1+14)=3),MarSun1+14,""))</f>
        <v>45724</v>
      </c>
      <c r="Q6" s="4">
        <f ca="1">IF(DAY(MarSun1)=1,IF(AND(YEAR(MarSun1+8)=CalendarYear,MONTH(MarSun1+8)=3),MarSun1+8,""),IF(AND(YEAR(MarSun1+15)=CalendarYear,MONTH(MarSun1+15)=3),MarSun1+15,""))</f>
        <v>45725</v>
      </c>
      <c r="R6" s="4">
        <f ca="1">IF(DAY(MarSun1)=1,IF(AND(YEAR(MarSun1+9)=CalendarYear,MONTH(MarSun1+9)=3),MarSun1+9,""),IF(AND(YEAR(MarSun1+16)=CalendarYear,MONTH(MarSun1+16)=3),MarSun1+16,""))</f>
        <v>45726</v>
      </c>
      <c r="S6" s="4">
        <f ca="1">IF(DAY(MarSun1)=1,IF(AND(YEAR(MarSun1+10)=CalendarYear,MONTH(MarSun1+10)=3),MarSun1+10,""),IF(AND(YEAR(MarSun1+17)=CalendarYear,MONTH(MarSun1+17)=3),MarSun1+17,""))</f>
        <v>45727</v>
      </c>
      <c r="T6" s="4">
        <f ca="1">IF(DAY(MarSun1)=1,IF(AND(YEAR(MarSun1+11)=CalendarYear,MONTH(MarSun1+11)=3),MarSun1+11,""),IF(AND(YEAR(MarSun1+18)=CalendarYear,MONTH(MarSun1+18)=3),MarSun1+18,""))</f>
        <v>45728</v>
      </c>
      <c r="U6" s="4">
        <f ca="1">IF(DAY(MarSun1)=1,IF(AND(YEAR(MarSun1+12)=CalendarYear,MONTH(MarSun1+12)=3),MarSun1+12,""),IF(AND(YEAR(MarSun1+19)=CalendarYear,MONTH(MarSun1+19)=3),MarSun1+19,""))</f>
        <v>45729</v>
      </c>
      <c r="V6" s="4">
        <f ca="1">IF(DAY(MarSun1)=1,IF(AND(YEAR(MarSun1+13)=CalendarYear,MONTH(MarSun1+13)=3),MarSun1+13,""),IF(AND(YEAR(MarSun1+20)=CalendarYear,MONTH(MarSun1+20)=3),MarSun1+20,""))</f>
        <v>45730</v>
      </c>
      <c r="W6" s="4">
        <f ca="1">IF(DAY(MarSun1)=1,IF(AND(YEAR(MarSun1+14)=CalendarYear,MONTH(MarSun1+14)=3),MarSun1+14,""),IF(AND(YEAR(MarSun1+21)=CalendarYear,MONTH(MarSun1+21)=3),MarSun1+21,""))</f>
        <v>45731</v>
      </c>
      <c r="X6" s="4">
        <f ca="1">IF(DAY(MarSun1)=1,IF(AND(YEAR(MarSun1+15)=CalendarYear,MONTH(MarSun1+15)=3),MarSun1+15,""),IF(AND(YEAR(MarSun1+22)=CalendarYear,MONTH(MarSun1+22)=3),MarSun1+22,""))</f>
        <v>45732</v>
      </c>
      <c r="Y6" s="4">
        <f ca="1">IF(DAY(MarSun1)=1,IF(AND(YEAR(MarSun1+16)=CalendarYear,MONTH(MarSun1+16)=3),MarSun1+16,""),IF(AND(YEAR(MarSun1+23)=CalendarYear,MONTH(MarSun1+23)=3),MarSun1+23,""))</f>
        <v>45733</v>
      </c>
      <c r="Z6" s="4">
        <f ca="1">IF(DAY(MarSun1)=1,IF(AND(YEAR(MarSun1+17)=CalendarYear,MONTH(MarSun1+17)=3),MarSun1+17,""),IF(AND(YEAR(MarSun1+24)=CalendarYear,MONTH(MarSun1+24)=3),MarSun1+24,""))</f>
        <v>45734</v>
      </c>
      <c r="AA6" s="4">
        <f ca="1">IF(DAY(MarSun1)=1,IF(AND(YEAR(MarSun1+18)=CalendarYear,MONTH(MarSun1+18)=3),MarSun1+18,""),IF(AND(YEAR(MarSun1+25)=CalendarYear,MONTH(MarSun1+25)=3),MarSun1+25,""))</f>
        <v>45735</v>
      </c>
      <c r="AB6" s="4">
        <f ca="1">IF(DAY(MarSun1)=1,IF(AND(YEAR(MarSun1+19)=CalendarYear,MONTH(MarSun1+19)=3),MarSun1+19,""),IF(AND(YEAR(MarSun1+26)=CalendarYear,MONTH(MarSun1+26)=3),MarSun1+26,""))</f>
        <v>45736</v>
      </c>
      <c r="AC6" s="4">
        <f ca="1">IF(DAY(MarSun1)=1,IF(AND(YEAR(MarSun1+20)=CalendarYear,MONTH(MarSun1+20)=3),MarSun1+20,""),IF(AND(YEAR(MarSun1+27)=CalendarYear,MONTH(MarSun1+27)=3),MarSun1+27,""))</f>
        <v>45737</v>
      </c>
      <c r="AD6" s="4">
        <f ca="1">IF(DAY(MarSun1)=1,IF(AND(YEAR(MarSun1+21)=CalendarYear,MONTH(MarSun1+21)=3),MarSun1+21,""),IF(AND(YEAR(MarSun1+28)=CalendarYear,MONTH(MarSun1+28)=3),MarSun1+28,""))</f>
        <v>45738</v>
      </c>
      <c r="AE6" s="4">
        <f ca="1">IF(DAY(MarSun1)=1,IF(AND(YEAR(MarSun1+22)=CalendarYear,MONTH(MarSun1+22)=3),MarSun1+22,""),IF(AND(YEAR(MarSun1+29)=CalendarYear,MONTH(MarSun1+29)=3),MarSun1+29,""))</f>
        <v>45739</v>
      </c>
      <c r="AF6" s="4">
        <f ca="1">IF(DAY(MarSun1)=1,IF(AND(YEAR(MarSun1+23)=CalendarYear,MONTH(MarSun1+23)=3),MarSun1+23,""),IF(AND(YEAR(MarSun1+30)=CalendarYear,MONTH(MarSun1+30)=3),MarSun1+30,""))</f>
        <v>45740</v>
      </c>
      <c r="AG6" s="4">
        <f ca="1">IF(DAY(MarSun1)=1,IF(AND(YEAR(MarSun1+24)=CalendarYear,MONTH(MarSun1+24)=3),MarSun1+24,""),IF(AND(YEAR(MarSun1+31)=CalendarYear,MONTH(MarSun1+31)=3),MarSun1+31,""))</f>
        <v>45741</v>
      </c>
      <c r="AH6" s="4">
        <f ca="1">IF(DAY(MarSun1)=1,IF(AND(YEAR(MarSun1+25)=CalendarYear,MONTH(MarSun1+25)=3),MarSun1+25,""),IF(AND(YEAR(MarSun1+32)=CalendarYear,MONTH(MarSun1+32)=3),MarSun1+32,""))</f>
        <v>45742</v>
      </c>
      <c r="AI6" s="4">
        <f ca="1">IF(DAY(MarSun1)=1,IF(AND(YEAR(MarSun1+26)=CalendarYear,MONTH(MarSun1+26)=3),MarSun1+26,""),IF(AND(YEAR(MarSun1+33)=CalendarYear,MONTH(MarSun1+33)=3),MarSun1+33,""))</f>
        <v>45743</v>
      </c>
      <c r="AJ6" s="4">
        <f ca="1">IF(DAY(MarSun1)=1,IF(AND(YEAR(MarSun1+27)=CalendarYear,MONTH(MarSun1+27)=3),MarSun1+27,""),IF(AND(YEAR(MarSun1+34)=CalendarYear,MONTH(MarSun1+34)=3),MarSun1+34,""))</f>
        <v>45744</v>
      </c>
      <c r="AK6" s="4">
        <f ca="1">IF(DAY(MarSun1)=1,IF(AND(YEAR(MarSun1+28)=CalendarYear,MONTH(MarSun1+28)=3),MarSun1+28,""),IF(AND(YEAR(MarSun1+35)=CalendarYear,MONTH(MarSun1+35)=3),MarSun1+35,""))</f>
        <v>45745</v>
      </c>
      <c r="AL6" s="4">
        <f ca="1">IF(DAY(MarSun1)=1,IF(AND(YEAR(MarSun1+29)=CalendarYear,MONTH(MarSun1+29)=3),MarSun1+29,""),IF(AND(YEAR(MarSun1+36)=CalendarYear,MONTH(MarSun1+36)=3),MarSun1+36,""))</f>
        <v>45746</v>
      </c>
      <c r="AM6" s="6">
        <f ca="1">IF(DAY(MarSun1)=1,IF(AND(YEAR(MarSun1+30)=CalendarYear,MONTH(MarSun1+30)=3),MarSun1+30,""),IF(AND(YEAR(MarSun1+37)=CalendarYear,MONTH(MarSun1+37)=3),MarSun1+37,""))</f>
        <v>45747</v>
      </c>
    </row>
    <row r="7" spans="2:39" s="21" customFormat="1" ht="19.899999999999999" customHeight="1">
      <c r="B7" s="62"/>
      <c r="C7" s="5" t="s">
        <v>6</v>
      </c>
      <c r="D7" s="5" t="s">
        <v>7</v>
      </c>
      <c r="E7" s="5" t="s">
        <v>8</v>
      </c>
      <c r="F7" s="5" t="s">
        <v>9</v>
      </c>
      <c r="G7" s="5" t="s">
        <v>10</v>
      </c>
      <c r="H7" s="5" t="s">
        <v>11</v>
      </c>
      <c r="I7" s="5" t="s">
        <v>12</v>
      </c>
      <c r="J7" s="5" t="s">
        <v>6</v>
      </c>
      <c r="K7" s="5" t="s">
        <v>7</v>
      </c>
      <c r="L7" s="5" t="s">
        <v>8</v>
      </c>
      <c r="M7" s="5" t="s">
        <v>9</v>
      </c>
      <c r="N7" s="5" t="s">
        <v>10</v>
      </c>
      <c r="O7" s="5" t="s">
        <v>11</v>
      </c>
      <c r="P7" s="5" t="s">
        <v>12</v>
      </c>
      <c r="Q7" s="5" t="s">
        <v>6</v>
      </c>
      <c r="R7" s="5" t="s">
        <v>7</v>
      </c>
      <c r="S7" s="5" t="s">
        <v>8</v>
      </c>
      <c r="T7" s="5" t="s">
        <v>9</v>
      </c>
      <c r="U7" s="5" t="s">
        <v>10</v>
      </c>
      <c r="V7" s="5" t="s">
        <v>11</v>
      </c>
      <c r="W7" s="5" t="s">
        <v>12</v>
      </c>
      <c r="X7" s="5" t="s">
        <v>6</v>
      </c>
      <c r="Y7" s="5" t="s">
        <v>7</v>
      </c>
      <c r="Z7" s="5" t="s">
        <v>8</v>
      </c>
      <c r="AA7" s="5" t="s">
        <v>9</v>
      </c>
      <c r="AB7" s="5" t="s">
        <v>10</v>
      </c>
      <c r="AC7" s="5" t="s">
        <v>11</v>
      </c>
      <c r="AD7" s="5" t="s">
        <v>12</v>
      </c>
      <c r="AE7" s="5" t="s">
        <v>6</v>
      </c>
      <c r="AF7" s="5" t="s">
        <v>7</v>
      </c>
      <c r="AG7" s="5" t="s">
        <v>8</v>
      </c>
      <c r="AH7" s="5" t="s">
        <v>9</v>
      </c>
      <c r="AI7" s="5" t="s">
        <v>10</v>
      </c>
      <c r="AJ7" s="5" t="s">
        <v>11</v>
      </c>
      <c r="AK7" s="5" t="s">
        <v>12</v>
      </c>
      <c r="AL7" s="5" t="s">
        <v>6</v>
      </c>
      <c r="AM7" s="7" t="s">
        <v>7</v>
      </c>
    </row>
    <row r="8" spans="2:39" ht="19.899999999999999" hidden="1" customHeight="1" outlineLevel="1">
      <c r="B8" s="18" t="s">
        <v>13</v>
      </c>
      <c r="C8" s="2" t="s">
        <v>14</v>
      </c>
      <c r="D8" s="2" t="s">
        <v>14</v>
      </c>
      <c r="E8" s="2" t="s">
        <v>14</v>
      </c>
      <c r="F8" s="2" t="s">
        <v>14</v>
      </c>
      <c r="G8" s="2" t="s">
        <v>14</v>
      </c>
      <c r="H8" s="2" t="s">
        <v>14</v>
      </c>
      <c r="I8" s="2" t="s">
        <v>14</v>
      </c>
      <c r="J8" s="2" t="s">
        <v>14</v>
      </c>
      <c r="K8" s="2" t="s">
        <v>14</v>
      </c>
      <c r="L8" s="2" t="s">
        <v>14</v>
      </c>
      <c r="M8" s="3" t="s">
        <v>14</v>
      </c>
      <c r="N8" s="3" t="s">
        <v>14</v>
      </c>
      <c r="O8" s="2" t="s">
        <v>14</v>
      </c>
      <c r="P8" s="2" t="s">
        <v>14</v>
      </c>
      <c r="Q8" s="2" t="s">
        <v>14</v>
      </c>
      <c r="R8" s="2" t="s">
        <v>14</v>
      </c>
      <c r="S8" s="2" t="s">
        <v>14</v>
      </c>
      <c r="T8" s="2" t="s">
        <v>14</v>
      </c>
      <c r="U8" s="2" t="s">
        <v>14</v>
      </c>
      <c r="V8" s="2" t="s">
        <v>14</v>
      </c>
      <c r="W8" s="2" t="s">
        <v>14</v>
      </c>
      <c r="X8" s="2" t="s">
        <v>14</v>
      </c>
      <c r="Y8" s="2" t="s">
        <v>14</v>
      </c>
      <c r="Z8" s="2" t="s">
        <v>14</v>
      </c>
      <c r="AA8" s="2" t="s">
        <v>14</v>
      </c>
      <c r="AB8" s="2" t="s">
        <v>14</v>
      </c>
      <c r="AC8" s="2" t="s">
        <v>14</v>
      </c>
      <c r="AD8" s="2" t="s">
        <v>14</v>
      </c>
      <c r="AE8" s="2" t="s">
        <v>14</v>
      </c>
      <c r="AF8" s="2" t="s">
        <v>14</v>
      </c>
      <c r="AG8" s="2" t="s">
        <v>14</v>
      </c>
      <c r="AH8" s="2" t="s">
        <v>14</v>
      </c>
      <c r="AI8" s="2" t="s">
        <v>14</v>
      </c>
      <c r="AJ8" s="2" t="s">
        <v>14</v>
      </c>
      <c r="AK8" s="2" t="s">
        <v>14</v>
      </c>
      <c r="AL8" s="2" t="s">
        <v>14</v>
      </c>
      <c r="AM8" s="2" t="s">
        <v>14</v>
      </c>
    </row>
    <row r="9" spans="2:39" ht="19.899999999999999" hidden="1" customHeight="1" outlineLevel="1">
      <c r="B9" s="19" t="s">
        <v>15</v>
      </c>
      <c r="C9" s="3" t="s">
        <v>14</v>
      </c>
      <c r="D9" s="3" t="s">
        <v>14</v>
      </c>
      <c r="E9" s="3" t="s">
        <v>14</v>
      </c>
      <c r="F9" s="3" t="s">
        <v>14</v>
      </c>
      <c r="G9" s="3" t="s">
        <v>14</v>
      </c>
      <c r="H9" s="3" t="s">
        <v>14</v>
      </c>
      <c r="I9" s="3" t="s">
        <v>14</v>
      </c>
      <c r="J9" s="3" t="s">
        <v>14</v>
      </c>
      <c r="K9" s="3" t="s">
        <v>14</v>
      </c>
      <c r="L9" s="3" t="s">
        <v>14</v>
      </c>
      <c r="M9" s="3" t="s">
        <v>14</v>
      </c>
      <c r="N9" s="3" t="s">
        <v>14</v>
      </c>
      <c r="O9" s="2" t="s">
        <v>14</v>
      </c>
      <c r="P9" s="2" t="s">
        <v>14</v>
      </c>
      <c r="Q9" s="2" t="s">
        <v>14</v>
      </c>
      <c r="R9" s="2" t="s">
        <v>14</v>
      </c>
      <c r="S9" s="2" t="s">
        <v>14</v>
      </c>
      <c r="T9" s="2" t="s">
        <v>14</v>
      </c>
      <c r="U9" s="2" t="s">
        <v>14</v>
      </c>
      <c r="V9" s="2" t="s">
        <v>14</v>
      </c>
      <c r="W9" s="2" t="s">
        <v>14</v>
      </c>
      <c r="X9" s="2" t="s">
        <v>14</v>
      </c>
      <c r="Y9" s="2" t="s">
        <v>14</v>
      </c>
      <c r="Z9" s="2" t="s">
        <v>14</v>
      </c>
      <c r="AA9" s="2" t="s">
        <v>14</v>
      </c>
      <c r="AB9" s="2" t="s">
        <v>14</v>
      </c>
      <c r="AC9" s="2" t="s">
        <v>14</v>
      </c>
      <c r="AD9" s="2" t="s">
        <v>14</v>
      </c>
      <c r="AE9" s="2" t="s">
        <v>14</v>
      </c>
      <c r="AF9" s="2" t="s">
        <v>14</v>
      </c>
      <c r="AG9" s="2" t="s">
        <v>14</v>
      </c>
      <c r="AH9" s="2" t="s">
        <v>14</v>
      </c>
      <c r="AI9" s="2" t="s">
        <v>14</v>
      </c>
      <c r="AJ9" s="2" t="s">
        <v>14</v>
      </c>
      <c r="AK9" s="2" t="s">
        <v>14</v>
      </c>
      <c r="AL9" s="2" t="s">
        <v>14</v>
      </c>
      <c r="AM9" s="2" t="s">
        <v>14</v>
      </c>
    </row>
    <row r="10" spans="2:39" ht="19.899999999999999" hidden="1" customHeight="1" outlineLevel="1">
      <c r="B10" s="33" t="s">
        <v>2</v>
      </c>
      <c r="C10" s="3" t="s">
        <v>14</v>
      </c>
      <c r="D10" s="3" t="s">
        <v>14</v>
      </c>
      <c r="E10" s="3" t="s">
        <v>14</v>
      </c>
      <c r="F10" s="3" t="s">
        <v>14</v>
      </c>
      <c r="G10" s="3" t="s">
        <v>14</v>
      </c>
      <c r="H10" s="3" t="s">
        <v>14</v>
      </c>
      <c r="I10" s="3" t="s">
        <v>14</v>
      </c>
      <c r="J10" s="3" t="s">
        <v>14</v>
      </c>
      <c r="K10" s="3" t="s">
        <v>14</v>
      </c>
      <c r="L10" s="3" t="s">
        <v>14</v>
      </c>
      <c r="M10" s="3" t="s">
        <v>14</v>
      </c>
      <c r="N10" s="3" t="s">
        <v>14</v>
      </c>
      <c r="O10" s="2" t="s">
        <v>14</v>
      </c>
      <c r="P10" s="2" t="s">
        <v>14</v>
      </c>
      <c r="Q10" s="2" t="s">
        <v>14</v>
      </c>
      <c r="R10" s="2" t="s">
        <v>14</v>
      </c>
      <c r="S10" s="2" t="s">
        <v>14</v>
      </c>
      <c r="T10" s="2" t="s">
        <v>14</v>
      </c>
      <c r="U10" s="2" t="s">
        <v>14</v>
      </c>
      <c r="V10" s="2" t="s">
        <v>14</v>
      </c>
      <c r="W10" s="2" t="s">
        <v>14</v>
      </c>
      <c r="X10" s="2" t="s">
        <v>14</v>
      </c>
      <c r="Y10" s="133" t="s">
        <v>16</v>
      </c>
      <c r="Z10" s="134"/>
      <c r="AA10" s="134"/>
      <c r="AB10" s="134"/>
      <c r="AC10" s="135"/>
      <c r="AD10" s="2" t="s">
        <v>14</v>
      </c>
      <c r="AE10" s="2" t="s">
        <v>14</v>
      </c>
      <c r="AF10" s="133" t="s">
        <v>16</v>
      </c>
      <c r="AG10" s="134"/>
      <c r="AH10" s="134"/>
      <c r="AI10" s="134"/>
      <c r="AJ10" s="135"/>
      <c r="AK10" s="2" t="s">
        <v>14</v>
      </c>
      <c r="AL10" s="2" t="s">
        <v>14</v>
      </c>
      <c r="AM10" s="32" t="s">
        <v>16</v>
      </c>
    </row>
    <row r="11" spans="2:39" ht="19.899999999999999" hidden="1" customHeight="1" outlineLevel="1">
      <c r="B11" s="31" t="s">
        <v>5</v>
      </c>
      <c r="C11" s="3" t="s">
        <v>14</v>
      </c>
      <c r="D11" s="3" t="s">
        <v>14</v>
      </c>
      <c r="E11" s="3" t="s">
        <v>14</v>
      </c>
      <c r="F11" s="3" t="s">
        <v>14</v>
      </c>
      <c r="G11" s="3" t="s">
        <v>14</v>
      </c>
      <c r="H11" s="3" t="s">
        <v>14</v>
      </c>
      <c r="I11" s="3" t="s">
        <v>14</v>
      </c>
      <c r="J11" s="3" t="s">
        <v>14</v>
      </c>
      <c r="K11" s="3" t="s">
        <v>14</v>
      </c>
      <c r="L11" s="3" t="s">
        <v>14</v>
      </c>
      <c r="M11" s="3" t="s">
        <v>14</v>
      </c>
      <c r="N11" s="3" t="s">
        <v>14</v>
      </c>
      <c r="O11" s="2" t="s">
        <v>14</v>
      </c>
      <c r="P11" s="2" t="s">
        <v>14</v>
      </c>
      <c r="Q11" s="2" t="s">
        <v>14</v>
      </c>
      <c r="R11" s="2" t="s">
        <v>14</v>
      </c>
      <c r="S11" s="2" t="s">
        <v>14</v>
      </c>
      <c r="T11" s="2" t="s">
        <v>14</v>
      </c>
      <c r="U11" s="2" t="s">
        <v>14</v>
      </c>
      <c r="V11" s="2" t="s">
        <v>14</v>
      </c>
      <c r="W11" s="2" t="s">
        <v>14</v>
      </c>
      <c r="X11" s="2" t="s">
        <v>14</v>
      </c>
      <c r="Y11" s="2" t="s">
        <v>14</v>
      </c>
      <c r="Z11" s="2" t="s">
        <v>14</v>
      </c>
      <c r="AA11" s="2" t="s">
        <v>14</v>
      </c>
      <c r="AB11" s="2" t="s">
        <v>14</v>
      </c>
      <c r="AC11" s="2" t="s">
        <v>14</v>
      </c>
      <c r="AD11" s="2" t="s">
        <v>14</v>
      </c>
      <c r="AE11" s="2" t="s">
        <v>14</v>
      </c>
      <c r="AF11" s="2" t="s">
        <v>14</v>
      </c>
      <c r="AG11" s="2" t="s">
        <v>14</v>
      </c>
      <c r="AH11" s="2" t="s">
        <v>14</v>
      </c>
      <c r="AI11" s="2" t="s">
        <v>14</v>
      </c>
      <c r="AJ11" s="2" t="s">
        <v>14</v>
      </c>
      <c r="AK11" s="2" t="s">
        <v>14</v>
      </c>
      <c r="AL11" s="2" t="s">
        <v>14</v>
      </c>
      <c r="AM11" s="2" t="s">
        <v>14</v>
      </c>
    </row>
    <row r="12" spans="2:39" s="22" customFormat="1" ht="19.899999999999999" hidden="1" customHeight="1" outlineLevel="1">
      <c r="B12" s="20" t="s">
        <v>1</v>
      </c>
      <c r="C12" s="3" t="s">
        <v>14</v>
      </c>
      <c r="D12" s="3" t="s">
        <v>14</v>
      </c>
      <c r="E12" s="3" t="s">
        <v>14</v>
      </c>
      <c r="F12" s="3" t="s">
        <v>14</v>
      </c>
      <c r="G12" s="3" t="s">
        <v>14</v>
      </c>
      <c r="H12" s="3" t="s">
        <v>14</v>
      </c>
      <c r="I12" s="3" t="s">
        <v>14</v>
      </c>
      <c r="J12" s="3" t="s">
        <v>14</v>
      </c>
      <c r="K12" s="3" t="s">
        <v>14</v>
      </c>
      <c r="L12" s="3" t="s">
        <v>14</v>
      </c>
      <c r="M12" s="3" t="s">
        <v>14</v>
      </c>
      <c r="N12" s="3" t="s">
        <v>14</v>
      </c>
      <c r="O12" s="2" t="s">
        <v>14</v>
      </c>
      <c r="P12" s="2" t="s">
        <v>14</v>
      </c>
      <c r="Q12" s="2" t="s">
        <v>14</v>
      </c>
      <c r="R12" s="2" t="s">
        <v>14</v>
      </c>
      <c r="S12" s="27" t="s">
        <v>14</v>
      </c>
      <c r="T12" s="2" t="s">
        <v>14</v>
      </c>
      <c r="U12" s="2" t="s">
        <v>14</v>
      </c>
      <c r="V12" s="2" t="s">
        <v>14</v>
      </c>
      <c r="W12" s="24" t="s">
        <v>14</v>
      </c>
      <c r="X12" s="2" t="s">
        <v>14</v>
      </c>
      <c r="Y12" s="2" t="s">
        <v>14</v>
      </c>
      <c r="Z12" s="2" t="s">
        <v>14</v>
      </c>
      <c r="AA12" s="2" t="s">
        <v>14</v>
      </c>
      <c r="AB12" s="2" t="s">
        <v>14</v>
      </c>
      <c r="AC12" s="2" t="s">
        <v>14</v>
      </c>
      <c r="AD12" s="2" t="s">
        <v>14</v>
      </c>
      <c r="AE12" s="2" t="s">
        <v>14</v>
      </c>
      <c r="AF12" s="2" t="s">
        <v>14</v>
      </c>
      <c r="AG12" s="2" t="s">
        <v>14</v>
      </c>
      <c r="AH12" s="2" t="s">
        <v>14</v>
      </c>
      <c r="AI12" s="2" t="s">
        <v>14</v>
      </c>
      <c r="AJ12" s="2" t="s">
        <v>14</v>
      </c>
      <c r="AK12" s="2" t="s">
        <v>14</v>
      </c>
      <c r="AL12" s="2" t="s">
        <v>14</v>
      </c>
      <c r="AM12" s="2" t="s">
        <v>14</v>
      </c>
    </row>
    <row r="13" spans="2:39" s="22" customFormat="1" ht="19.899999999999999" customHeight="1" collapsed="1"/>
    <row r="14" spans="2:39" ht="19.899999999999999" customHeight="1">
      <c r="B14" s="61">
        <f ca="1">DATE(CalendarYear,4,1)</f>
        <v>45748</v>
      </c>
      <c r="C14" s="4" t="str">
        <f ca="1">IF(DAY(AprSun1)=1,"",IF(AND(YEAR(AprSun1+1)=CalendarYear,MONTH(AprSun1+1)=4),AprSun1+1,""))</f>
        <v/>
      </c>
      <c r="D14" s="4" t="str">
        <f ca="1">IF(DAY(AprSun1)=1,"",IF(AND(YEAR(AprSun1+2)=CalendarYear,MONTH(AprSun1+2)=4),AprSun1+2,""))</f>
        <v/>
      </c>
      <c r="E14" s="4">
        <f ca="1">IF(DAY(AprSun1)=1,"",IF(AND(YEAR(AprSun1+3)=CalendarYear,MONTH(AprSun1+3)=4),AprSun1+3,""))</f>
        <v>45748</v>
      </c>
      <c r="F14" s="4">
        <f ca="1">IF(DAY(AprSun1)=1,"",IF(AND(YEAR(AprSun1+4)=CalendarYear,MONTH(AprSun1+4)=4),AprSun1+4,""))</f>
        <v>45749</v>
      </c>
      <c r="G14" s="4">
        <f ca="1">IF(DAY(AprSun1)=1,"",IF(AND(YEAR(AprSun1+5)=CalendarYear,MONTH(AprSun1+5)=4),AprSun1+5,""))</f>
        <v>45750</v>
      </c>
      <c r="H14" s="4">
        <f ca="1">IF(DAY(AprSun1)=1,"",IF(AND(YEAR(AprSun1+6)=CalendarYear,MONTH(AprSun1+6)=4),AprSun1+6,""))</f>
        <v>45751</v>
      </c>
      <c r="I14" s="4">
        <f ca="1">IF(DAY(AprSun1)=1,IF(AND(YEAR(AprSun1)=CalendarYear,MONTH(AprSun1)=4),AprSun1,""),IF(AND(YEAR(AprSun1+7)=CalendarYear,MONTH(AprSun1+7)=4),AprSun1+7,""))</f>
        <v>45752</v>
      </c>
      <c r="J14" s="4">
        <f ca="1">IF(DAY(AprSun1)=1,IF(AND(YEAR(AprSun1+1)=CalendarYear,MONTH(AprSun1+1)=4),AprSun1+1,""),IF(AND(YEAR(AprSun1+8)=CalendarYear,MONTH(AprSun1+8)=4),AprSun1+8,""))</f>
        <v>45753</v>
      </c>
      <c r="K14" s="4">
        <f ca="1">IF(DAY(AprSun1)=1,IF(AND(YEAR(AprSun1+2)=CalendarYear,MONTH(AprSun1+2)=4),AprSun1+2,""),IF(AND(YEAR(AprSun1+9)=CalendarYear,MONTH(AprSun1+9)=4),AprSun1+9,""))</f>
        <v>45754</v>
      </c>
      <c r="L14" s="4">
        <f ca="1">IF(DAY(AprSun1)=1,IF(AND(YEAR(AprSun1+3)=CalendarYear,MONTH(AprSun1+3)=4),AprSun1+3,""),IF(AND(YEAR(AprSun1+10)=CalendarYear,MONTH(AprSun1+10)=4),AprSun1+10,""))</f>
        <v>45755</v>
      </c>
      <c r="M14" s="4">
        <f ca="1">IF(DAY(AprSun1)=1,IF(AND(YEAR(AprSun1+4)=CalendarYear,MONTH(AprSun1+4)=4),AprSun1+4,""),IF(AND(YEAR(AprSun1+11)=CalendarYear,MONTH(AprSun1+11)=4),AprSun1+11,""))</f>
        <v>45756</v>
      </c>
      <c r="N14" s="4">
        <f ca="1">IF(DAY(AprSun1)=1,IF(AND(YEAR(AprSun1+5)=CalendarYear,MONTH(AprSun1+5)=4),AprSun1+5,""),IF(AND(YEAR(AprSun1+12)=CalendarYear,MONTH(AprSun1+12)=4),AprSun1+12,""))</f>
        <v>45757</v>
      </c>
      <c r="O14" s="4">
        <f ca="1">IF(DAY(AprSun1)=1,IF(AND(YEAR(AprSun1+6)=CalendarYear,MONTH(AprSun1+6)=4),AprSun1+6,""),IF(AND(YEAR(AprSun1+13)=CalendarYear,MONTH(AprSun1+13)=4),AprSun1+13,""))</f>
        <v>45758</v>
      </c>
      <c r="P14" s="4">
        <f ca="1">IF(DAY(AprSun1)=1,IF(AND(YEAR(AprSun1+7)=CalendarYear,MONTH(AprSun1+7)=4),AprSun1+7,""),IF(AND(YEAR(AprSun1+14)=CalendarYear,MONTH(AprSun1+14)=4),AprSun1+14,""))</f>
        <v>45759</v>
      </c>
      <c r="Q14" s="4">
        <f ca="1">IF(DAY(AprSun1)=1,IF(AND(YEAR(AprSun1+8)=CalendarYear,MONTH(AprSun1+8)=4),AprSun1+8,""),IF(AND(YEAR(AprSun1+15)=CalendarYear,MONTH(AprSun1+15)=4),AprSun1+15,""))</f>
        <v>45760</v>
      </c>
      <c r="R14" s="4">
        <f ca="1">IF(DAY(AprSun1)=1,IF(AND(YEAR(AprSun1+9)=CalendarYear,MONTH(AprSun1+9)=4),AprSun1+9,""),IF(AND(YEAR(AprSun1+16)=CalendarYear,MONTH(AprSun1+16)=4),AprSun1+16,""))</f>
        <v>45761</v>
      </c>
      <c r="S14" s="4">
        <f ca="1">IF(DAY(AprSun1)=1,IF(AND(YEAR(AprSun1+10)=CalendarYear,MONTH(AprSun1+10)=4),AprSun1+10,""),IF(AND(YEAR(AprSun1+17)=CalendarYear,MONTH(AprSun1+17)=4),AprSun1+17,""))</f>
        <v>45762</v>
      </c>
      <c r="T14" s="4">
        <f ca="1">IF(DAY(AprSun1)=1,IF(AND(YEAR(AprSun1+11)=CalendarYear,MONTH(AprSun1+11)=4),AprSun1+11,""),IF(AND(YEAR(AprSun1+18)=CalendarYear,MONTH(AprSun1+18)=4),AprSun1+18,""))</f>
        <v>45763</v>
      </c>
      <c r="U14" s="4">
        <f ca="1">IF(DAY(AprSun1)=1,IF(AND(YEAR(AprSun1+12)=CalendarYear,MONTH(AprSun1+12)=4),AprSun1+12,""),IF(AND(YEAR(AprSun1+19)=CalendarYear,MONTH(AprSun1+19)=4),AprSun1+19,""))</f>
        <v>45764</v>
      </c>
      <c r="V14" s="4">
        <f ca="1">IF(DAY(AprSun1)=1,IF(AND(YEAR(AprSun1+13)=CalendarYear,MONTH(AprSun1+13)=4),AprSun1+13,""),IF(AND(YEAR(AprSun1+20)=CalendarYear,MONTH(AprSun1+20)=4),AprSun1+20,""))</f>
        <v>45765</v>
      </c>
      <c r="W14" s="4">
        <f ca="1">IF(DAY(AprSun1)=1,IF(AND(YEAR(AprSun1+14)=CalendarYear,MONTH(AprSun1+14)=4),AprSun1+14,""),IF(AND(YEAR(AprSun1+21)=CalendarYear,MONTH(AprSun1+21)=4),AprSun1+21,""))</f>
        <v>45766</v>
      </c>
      <c r="X14" s="4">
        <f ca="1">IF(DAY(AprSun1)=1,IF(AND(YEAR(AprSun1+15)=CalendarYear,MONTH(AprSun1+15)=4),AprSun1+15,""),IF(AND(YEAR(AprSun1+22)=CalendarYear,MONTH(AprSun1+22)=4),AprSun1+22,""))</f>
        <v>45767</v>
      </c>
      <c r="Y14" s="4">
        <f ca="1">IF(DAY(AprSun1)=1,IF(AND(YEAR(AprSun1+16)=CalendarYear,MONTH(AprSun1+16)=4),AprSun1+16,""),IF(AND(YEAR(AprSun1+23)=CalendarYear,MONTH(AprSun1+23)=4),AprSun1+23,""))</f>
        <v>45768</v>
      </c>
      <c r="Z14" s="4">
        <f ca="1">IF(DAY(AprSun1)=1,IF(AND(YEAR(AprSun1+17)=CalendarYear,MONTH(AprSun1+17)=4),AprSun1+17,""),IF(AND(YEAR(AprSun1+24)=CalendarYear,MONTH(AprSun1+24)=4),AprSun1+24,""))</f>
        <v>45769</v>
      </c>
      <c r="AA14" s="4">
        <f ca="1">IF(DAY(AprSun1)=1,IF(AND(YEAR(AprSun1+18)=CalendarYear,MONTH(AprSun1+18)=4),AprSun1+18,""),IF(AND(YEAR(AprSun1+25)=CalendarYear,MONTH(AprSun1+25)=4),AprSun1+25,""))</f>
        <v>45770</v>
      </c>
      <c r="AB14" s="4">
        <f ca="1">IF(DAY(AprSun1)=1,IF(AND(YEAR(AprSun1+19)=CalendarYear,MONTH(AprSun1+19)=4),AprSun1+19,""),IF(AND(YEAR(AprSun1+26)=CalendarYear,MONTH(AprSun1+26)=4),AprSun1+26,""))</f>
        <v>45771</v>
      </c>
      <c r="AC14" s="4">
        <f ca="1">IF(DAY(AprSun1)=1,IF(AND(YEAR(AprSun1+20)=CalendarYear,MONTH(AprSun1+20)=4),AprSun1+20,""),IF(AND(YEAR(AprSun1+27)=CalendarYear,MONTH(AprSun1+27)=4),AprSun1+27,""))</f>
        <v>45772</v>
      </c>
      <c r="AD14" s="4">
        <f ca="1">IF(DAY(AprSun1)=1,IF(AND(YEAR(AprSun1+21)=CalendarYear,MONTH(AprSun1+21)=4),AprSun1+21,""),IF(AND(YEAR(AprSun1+28)=CalendarYear,MONTH(AprSun1+28)=4),AprSun1+28,""))</f>
        <v>45773</v>
      </c>
      <c r="AE14" s="4">
        <f ca="1">IF(DAY(AprSun1)=1,IF(AND(YEAR(AprSun1+22)=CalendarYear,MONTH(AprSun1+22)=4),AprSun1+22,""),IF(AND(YEAR(AprSun1+29)=CalendarYear,MONTH(AprSun1+29)=4),AprSun1+29,""))</f>
        <v>45774</v>
      </c>
      <c r="AF14" s="4">
        <f ca="1">IF(DAY(AprSun1)=1,IF(AND(YEAR(AprSun1+23)=CalendarYear,MONTH(AprSun1+23)=4),AprSun1+23,""),IF(AND(YEAR(AprSun1+30)=CalendarYear,MONTH(AprSun1+30)=4),AprSun1+30,""))</f>
        <v>45775</v>
      </c>
      <c r="AG14" s="4">
        <f ca="1">IF(DAY(AprSun1)=1,IF(AND(YEAR(AprSun1+24)=CalendarYear,MONTH(AprSun1+24)=4),AprSun1+24,""),IF(AND(YEAR(AprSun1+31)=CalendarYear,MONTH(AprSun1+31)=4),AprSun1+31,""))</f>
        <v>45776</v>
      </c>
      <c r="AH14" s="4">
        <f ca="1">IF(DAY(AprSun1)=1,IF(AND(YEAR(AprSun1+25)=CalendarYear,MONTH(AprSun1+25)=4),AprSun1+25,""),IF(AND(YEAR(AprSun1+32)=CalendarYear,MONTH(AprSun1+32)=4),AprSun1+32,""))</f>
        <v>45777</v>
      </c>
      <c r="AI14" s="4" t="str">
        <f ca="1">IF(DAY(AprSun1)=1,IF(AND(YEAR(AprSun1+26)=CalendarYear,MONTH(AprSun1+26)=4),AprSun1+26,""),IF(AND(YEAR(AprSun1+33)=CalendarYear,MONTH(AprSun1+33)=4),AprSun1+33,""))</f>
        <v/>
      </c>
      <c r="AJ14" s="4" t="str">
        <f ca="1">IF(DAY(AprSun1)=1,IF(AND(YEAR(AprSun1+27)=CalendarYear,MONTH(AprSun1+27)=4),AprSun1+27,""),IF(AND(YEAR(AprSun1+34)=CalendarYear,MONTH(AprSun1+34)=4),AprSun1+34,""))</f>
        <v/>
      </c>
      <c r="AK14" s="4" t="str">
        <f ca="1">IF(DAY(AprSun1)=1,IF(AND(YEAR(AprSun1+28)=CalendarYear,MONTH(AprSun1+28)=4),AprSun1+28,""),IF(AND(YEAR(AprSun1+35)=CalendarYear,MONTH(AprSun1+35)=4),AprSun1+35,""))</f>
        <v/>
      </c>
      <c r="AL14" s="4" t="str">
        <f ca="1">IF(DAY(AprSun1)=1,IF(AND(YEAR(AprSun1+29)=CalendarYear,MONTH(AprSun1+29)=4),AprSun1+29,""),IF(AND(YEAR(AprSun1+36)=CalendarYear,MONTH(AprSun1+36)=4),AprSun1+36,""))</f>
        <v/>
      </c>
      <c r="AM14" s="6" t="str">
        <f ca="1">IF(DAY(AprSun1)=1,IF(AND(YEAR(AprSun1+30)=CalendarYear,MONTH(AprSun1+30)=4),AprSun1+30,""),IF(AND(YEAR(AprSun1+37)=CalendarYear,MONTH(AprSun1+37)=4),AprSun1+37,""))</f>
        <v/>
      </c>
    </row>
    <row r="15" spans="2:39" ht="19.899999999999999" customHeight="1">
      <c r="B15" s="62"/>
      <c r="C15" s="5" t="s">
        <v>6</v>
      </c>
      <c r="D15" s="5" t="s">
        <v>7</v>
      </c>
      <c r="E15" s="5" t="s">
        <v>8</v>
      </c>
      <c r="F15" s="5" t="s">
        <v>9</v>
      </c>
      <c r="G15" s="5" t="s">
        <v>10</v>
      </c>
      <c r="H15" s="5" t="s">
        <v>11</v>
      </c>
      <c r="I15" s="5" t="s">
        <v>12</v>
      </c>
      <c r="J15" s="5" t="s">
        <v>6</v>
      </c>
      <c r="K15" s="5" t="s">
        <v>7</v>
      </c>
      <c r="L15" s="5" t="s">
        <v>8</v>
      </c>
      <c r="M15" s="5" t="s">
        <v>9</v>
      </c>
      <c r="N15" s="5" t="s">
        <v>10</v>
      </c>
      <c r="O15" s="5" t="s">
        <v>11</v>
      </c>
      <c r="P15" s="5" t="s">
        <v>12</v>
      </c>
      <c r="Q15" s="5" t="s">
        <v>6</v>
      </c>
      <c r="R15" s="5" t="s">
        <v>7</v>
      </c>
      <c r="S15" s="5" t="s">
        <v>8</v>
      </c>
      <c r="T15" s="5" t="s">
        <v>9</v>
      </c>
      <c r="U15" s="5" t="s">
        <v>10</v>
      </c>
      <c r="V15" s="5" t="s">
        <v>11</v>
      </c>
      <c r="W15" s="5" t="s">
        <v>12</v>
      </c>
      <c r="X15" s="5" t="s">
        <v>6</v>
      </c>
      <c r="Y15" s="5" t="s">
        <v>7</v>
      </c>
      <c r="Z15" s="5" t="s">
        <v>8</v>
      </c>
      <c r="AA15" s="5" t="s">
        <v>9</v>
      </c>
      <c r="AB15" s="5" t="s">
        <v>10</v>
      </c>
      <c r="AC15" s="5" t="s">
        <v>11</v>
      </c>
      <c r="AD15" s="5" t="s">
        <v>12</v>
      </c>
      <c r="AE15" s="5" t="s">
        <v>6</v>
      </c>
      <c r="AF15" s="5" t="s">
        <v>7</v>
      </c>
      <c r="AG15" s="5" t="s">
        <v>8</v>
      </c>
      <c r="AH15" s="5" t="s">
        <v>9</v>
      </c>
      <c r="AI15" s="5" t="s">
        <v>10</v>
      </c>
      <c r="AJ15" s="5" t="s">
        <v>11</v>
      </c>
      <c r="AK15" s="5" t="s">
        <v>12</v>
      </c>
      <c r="AL15" s="5" t="s">
        <v>6</v>
      </c>
      <c r="AM15" s="7" t="s">
        <v>7</v>
      </c>
    </row>
    <row r="16" spans="2:39" ht="19.899999999999999" hidden="1" customHeight="1" outlineLevel="1">
      <c r="B16" s="18" t="s">
        <v>13</v>
      </c>
      <c r="C16" s="2" t="s">
        <v>14</v>
      </c>
      <c r="D16" s="2" t="s">
        <v>14</v>
      </c>
      <c r="E16" s="2" t="s">
        <v>14</v>
      </c>
      <c r="F16" s="2" t="s">
        <v>14</v>
      </c>
      <c r="G16" s="2" t="s">
        <v>14</v>
      </c>
      <c r="H16" s="2" t="s">
        <v>14</v>
      </c>
      <c r="I16" s="2" t="s">
        <v>14</v>
      </c>
      <c r="J16" s="2" t="s">
        <v>14</v>
      </c>
      <c r="K16" s="2" t="s">
        <v>14</v>
      </c>
      <c r="L16" s="2" t="s">
        <v>14</v>
      </c>
      <c r="M16" s="3" t="s">
        <v>14</v>
      </c>
      <c r="N16" s="3" t="s">
        <v>14</v>
      </c>
      <c r="O16" s="2" t="s">
        <v>14</v>
      </c>
      <c r="P16" s="2" t="s">
        <v>14</v>
      </c>
      <c r="Q16" s="2" t="s">
        <v>14</v>
      </c>
      <c r="R16" s="2" t="s">
        <v>14</v>
      </c>
      <c r="S16" s="2" t="s">
        <v>14</v>
      </c>
      <c r="T16" s="2" t="s">
        <v>14</v>
      </c>
      <c r="U16" s="2" t="s">
        <v>14</v>
      </c>
      <c r="V16" s="2" t="s">
        <v>14</v>
      </c>
      <c r="W16" s="2" t="s">
        <v>14</v>
      </c>
      <c r="X16" s="2" t="s">
        <v>14</v>
      </c>
      <c r="Y16" s="2" t="s">
        <v>14</v>
      </c>
      <c r="Z16" s="2" t="s">
        <v>14</v>
      </c>
      <c r="AA16" s="2" t="s">
        <v>14</v>
      </c>
      <c r="AB16" s="2" t="s">
        <v>14</v>
      </c>
      <c r="AC16" s="2" t="s">
        <v>14</v>
      </c>
      <c r="AD16" s="2" t="s">
        <v>14</v>
      </c>
      <c r="AE16" s="2" t="s">
        <v>14</v>
      </c>
      <c r="AF16" s="2" t="s">
        <v>14</v>
      </c>
      <c r="AG16" s="2" t="s">
        <v>14</v>
      </c>
      <c r="AH16" s="2" t="s">
        <v>14</v>
      </c>
      <c r="AI16" s="2" t="s">
        <v>14</v>
      </c>
      <c r="AJ16" s="2" t="s">
        <v>14</v>
      </c>
      <c r="AK16" s="2" t="s">
        <v>14</v>
      </c>
      <c r="AL16" s="2" t="s">
        <v>14</v>
      </c>
      <c r="AM16" s="2" t="s">
        <v>14</v>
      </c>
    </row>
    <row r="17" spans="2:39" ht="19.899999999999999" hidden="1" customHeight="1" outlineLevel="1">
      <c r="B17" s="19" t="s">
        <v>15</v>
      </c>
      <c r="C17" s="3" t="s">
        <v>14</v>
      </c>
      <c r="D17" s="3" t="s">
        <v>14</v>
      </c>
      <c r="E17" s="3" t="s">
        <v>14</v>
      </c>
      <c r="F17" s="3" t="s">
        <v>14</v>
      </c>
      <c r="G17" s="3" t="s">
        <v>14</v>
      </c>
      <c r="H17" s="3" t="s">
        <v>14</v>
      </c>
      <c r="I17" s="3" t="s">
        <v>14</v>
      </c>
      <c r="J17" s="3" t="s">
        <v>14</v>
      </c>
      <c r="K17" s="3" t="s">
        <v>14</v>
      </c>
      <c r="L17" s="3" t="s">
        <v>14</v>
      </c>
      <c r="M17" s="3" t="s">
        <v>14</v>
      </c>
      <c r="N17" s="3" t="s">
        <v>14</v>
      </c>
      <c r="O17" s="2" t="s">
        <v>14</v>
      </c>
      <c r="P17" s="2" t="s">
        <v>14</v>
      </c>
      <c r="Q17" s="2" t="s">
        <v>14</v>
      </c>
      <c r="R17" s="2" t="s">
        <v>14</v>
      </c>
      <c r="S17" s="2" t="s">
        <v>14</v>
      </c>
      <c r="T17" s="2" t="s">
        <v>14</v>
      </c>
      <c r="U17" s="2" t="s">
        <v>14</v>
      </c>
      <c r="V17" s="2" t="s">
        <v>14</v>
      </c>
      <c r="W17" s="2" t="s">
        <v>14</v>
      </c>
      <c r="X17" s="2" t="s">
        <v>14</v>
      </c>
      <c r="Y17" s="136" t="s">
        <v>17</v>
      </c>
      <c r="Z17" s="137"/>
      <c r="AA17" s="137"/>
      <c r="AB17" s="137"/>
      <c r="AC17" s="137"/>
      <c r="AD17" s="138"/>
      <c r="AE17" s="2" t="s">
        <v>14</v>
      </c>
      <c r="AF17" s="2" t="s">
        <v>14</v>
      </c>
      <c r="AG17" s="2" t="s">
        <v>14</v>
      </c>
      <c r="AH17" s="2" t="s">
        <v>14</v>
      </c>
      <c r="AI17" s="2" t="s">
        <v>14</v>
      </c>
      <c r="AJ17" s="2" t="s">
        <v>14</v>
      </c>
      <c r="AK17" s="2" t="s">
        <v>14</v>
      </c>
      <c r="AL17" s="2" t="s">
        <v>14</v>
      </c>
      <c r="AM17" s="2" t="s">
        <v>14</v>
      </c>
    </row>
    <row r="18" spans="2:39" s="21" customFormat="1" ht="19.899999999999999" hidden="1" customHeight="1" outlineLevel="1">
      <c r="B18" s="33" t="s">
        <v>2</v>
      </c>
      <c r="C18" s="3" t="s">
        <v>14</v>
      </c>
      <c r="D18" s="3" t="s">
        <v>14</v>
      </c>
      <c r="E18" s="139" t="s">
        <v>16</v>
      </c>
      <c r="F18" s="139"/>
      <c r="G18" s="139"/>
      <c r="H18" s="139"/>
      <c r="I18" s="3" t="s">
        <v>14</v>
      </c>
      <c r="J18" s="3" t="s">
        <v>14</v>
      </c>
      <c r="K18" s="133" t="s">
        <v>16</v>
      </c>
      <c r="L18" s="134"/>
      <c r="M18" s="134"/>
      <c r="N18" s="134"/>
      <c r="O18" s="135"/>
      <c r="P18" s="2" t="s">
        <v>14</v>
      </c>
      <c r="Q18" s="2" t="s">
        <v>14</v>
      </c>
      <c r="R18" s="133" t="s">
        <v>16</v>
      </c>
      <c r="S18" s="134"/>
      <c r="T18" s="134"/>
      <c r="U18" s="134"/>
      <c r="V18" s="135"/>
      <c r="W18" s="2" t="s">
        <v>14</v>
      </c>
      <c r="X18" s="2" t="s">
        <v>14</v>
      </c>
      <c r="Y18" s="2" t="s">
        <v>14</v>
      </c>
      <c r="Z18" s="2" t="s">
        <v>14</v>
      </c>
      <c r="AA18" s="2" t="s">
        <v>14</v>
      </c>
      <c r="AB18" s="2" t="s">
        <v>14</v>
      </c>
      <c r="AC18" s="2" t="s">
        <v>14</v>
      </c>
      <c r="AD18" s="2" t="s">
        <v>14</v>
      </c>
      <c r="AE18" s="2" t="s">
        <v>14</v>
      </c>
      <c r="AF18" s="133" t="s">
        <v>16</v>
      </c>
      <c r="AG18" s="134"/>
      <c r="AH18" s="135"/>
      <c r="AI18" s="2" t="s">
        <v>14</v>
      </c>
      <c r="AJ18" s="2" t="s">
        <v>14</v>
      </c>
      <c r="AK18" s="2" t="s">
        <v>14</v>
      </c>
      <c r="AL18" s="2" t="s">
        <v>14</v>
      </c>
      <c r="AM18" s="2" t="s">
        <v>14</v>
      </c>
    </row>
    <row r="19" spans="2:39" s="21" customFormat="1" ht="19.899999999999999" hidden="1" customHeight="1" outlineLevel="1">
      <c r="B19" s="31" t="s">
        <v>5</v>
      </c>
      <c r="C19" s="3" t="s">
        <v>14</v>
      </c>
      <c r="D19" s="3" t="s">
        <v>14</v>
      </c>
      <c r="E19" s="3" t="s">
        <v>14</v>
      </c>
      <c r="F19" s="3" t="s">
        <v>14</v>
      </c>
      <c r="G19" s="3" t="s">
        <v>14</v>
      </c>
      <c r="H19" s="3" t="s">
        <v>14</v>
      </c>
      <c r="I19" s="3" t="s">
        <v>14</v>
      </c>
      <c r="J19" s="3" t="s">
        <v>14</v>
      </c>
      <c r="K19" s="3" t="s">
        <v>14</v>
      </c>
      <c r="L19" s="3" t="s">
        <v>14</v>
      </c>
      <c r="M19" s="3" t="s">
        <v>14</v>
      </c>
      <c r="N19" s="3" t="s">
        <v>14</v>
      </c>
      <c r="O19" s="2" t="s">
        <v>14</v>
      </c>
      <c r="P19" s="2" t="s">
        <v>14</v>
      </c>
      <c r="Q19" s="2" t="s">
        <v>14</v>
      </c>
      <c r="R19" s="2" t="s">
        <v>14</v>
      </c>
      <c r="S19" s="2" t="s">
        <v>14</v>
      </c>
      <c r="T19" s="2" t="s">
        <v>14</v>
      </c>
      <c r="U19" s="2" t="s">
        <v>14</v>
      </c>
      <c r="V19" s="2" t="s">
        <v>14</v>
      </c>
      <c r="W19" s="2" t="s">
        <v>14</v>
      </c>
      <c r="X19" s="2" t="s">
        <v>14</v>
      </c>
      <c r="Y19" s="2" t="s">
        <v>14</v>
      </c>
      <c r="Z19" s="2" t="s">
        <v>14</v>
      </c>
      <c r="AA19" s="2" t="s">
        <v>14</v>
      </c>
      <c r="AB19" s="2" t="s">
        <v>14</v>
      </c>
      <c r="AC19" s="2" t="s">
        <v>14</v>
      </c>
      <c r="AD19" s="2" t="s">
        <v>14</v>
      </c>
      <c r="AE19" s="2" t="s">
        <v>14</v>
      </c>
      <c r="AF19" s="2" t="s">
        <v>14</v>
      </c>
      <c r="AG19" s="2" t="s">
        <v>14</v>
      </c>
      <c r="AH19" s="2" t="s">
        <v>14</v>
      </c>
      <c r="AI19" s="2" t="s">
        <v>14</v>
      </c>
      <c r="AJ19" s="2" t="s">
        <v>14</v>
      </c>
      <c r="AK19" s="2" t="s">
        <v>14</v>
      </c>
      <c r="AL19" s="2" t="s">
        <v>14</v>
      </c>
      <c r="AM19" s="2" t="s">
        <v>14</v>
      </c>
    </row>
    <row r="20" spans="2:39" ht="19.899999999999999" hidden="1" customHeight="1" outlineLevel="1">
      <c r="B20" s="20" t="s">
        <v>1</v>
      </c>
      <c r="C20" s="3" t="s">
        <v>14</v>
      </c>
      <c r="D20" s="3" t="s">
        <v>14</v>
      </c>
      <c r="E20" s="3" t="s">
        <v>14</v>
      </c>
      <c r="F20" s="3" t="s">
        <v>14</v>
      </c>
      <c r="G20" s="3" t="s">
        <v>14</v>
      </c>
      <c r="H20" s="3" t="s">
        <v>14</v>
      </c>
      <c r="I20" s="3" t="s">
        <v>14</v>
      </c>
      <c r="J20" s="3" t="s">
        <v>14</v>
      </c>
      <c r="K20" s="3" t="s">
        <v>14</v>
      </c>
      <c r="L20" s="3" t="s">
        <v>14</v>
      </c>
      <c r="M20" s="3" t="s">
        <v>14</v>
      </c>
      <c r="N20" s="3" t="s">
        <v>14</v>
      </c>
      <c r="O20" s="2" t="s">
        <v>14</v>
      </c>
      <c r="P20" s="2" t="s">
        <v>14</v>
      </c>
      <c r="Q20" s="2" t="s">
        <v>14</v>
      </c>
      <c r="R20" s="2" t="s">
        <v>14</v>
      </c>
      <c r="S20" s="2" t="s">
        <v>14</v>
      </c>
      <c r="T20" s="2" t="s">
        <v>14</v>
      </c>
      <c r="U20" s="2" t="s">
        <v>14</v>
      </c>
      <c r="V20" s="2" t="s">
        <v>14</v>
      </c>
      <c r="W20" s="2" t="s">
        <v>14</v>
      </c>
      <c r="X20" s="2" t="s">
        <v>14</v>
      </c>
      <c r="Y20" s="2" t="s">
        <v>14</v>
      </c>
      <c r="Z20" s="2" t="s">
        <v>14</v>
      </c>
      <c r="AA20" s="2" t="s">
        <v>14</v>
      </c>
      <c r="AB20" s="2" t="s">
        <v>14</v>
      </c>
      <c r="AC20" s="2" t="s">
        <v>14</v>
      </c>
      <c r="AD20" s="2" t="s">
        <v>14</v>
      </c>
      <c r="AE20" s="2" t="s">
        <v>14</v>
      </c>
      <c r="AF20" s="2" t="s">
        <v>14</v>
      </c>
      <c r="AG20" s="2" t="s">
        <v>14</v>
      </c>
      <c r="AH20" s="2" t="s">
        <v>14</v>
      </c>
      <c r="AI20" s="2" t="s">
        <v>14</v>
      </c>
      <c r="AJ20" s="2" t="s">
        <v>14</v>
      </c>
      <c r="AK20" s="2" t="s">
        <v>14</v>
      </c>
      <c r="AL20" s="2" t="s">
        <v>14</v>
      </c>
      <c r="AM20" s="2" t="s">
        <v>14</v>
      </c>
    </row>
    <row r="21" spans="2:39" ht="19.899999999999999" customHeight="1" collapsed="1">
      <c r="B21" s="1"/>
    </row>
    <row r="22" spans="2:39" ht="19.899999999999999" customHeight="1">
      <c r="B22" s="61">
        <f ca="1">DATE(CalendarYear,5,1)</f>
        <v>45778</v>
      </c>
      <c r="C22" s="4" t="str">
        <f ca="1">IF(DAY(MaySun1)=1,"",IF(AND(YEAR(MaySun1+1)=CalendarYear,MONTH(MaySun1+1)=5),MaySun1+1,""))</f>
        <v/>
      </c>
      <c r="D22" s="4" t="str">
        <f ca="1">IF(DAY(MaySun1)=1,"",IF(AND(YEAR(MaySun1+2)=CalendarYear,MONTH(MaySun1+2)=5),MaySun1+2,""))</f>
        <v/>
      </c>
      <c r="E22" s="4" t="str">
        <f ca="1">IF(DAY(MaySun1)=1,"",IF(AND(YEAR(MaySun1+3)=CalendarYear,MONTH(MaySun1+3)=5),MaySun1+3,""))</f>
        <v/>
      </c>
      <c r="F22" s="4" t="str">
        <f ca="1">IF(DAY(MaySun1)=1,"",IF(AND(YEAR(MaySun1+4)=CalendarYear,MONTH(MaySun1+4)=5),MaySun1+4,""))</f>
        <v/>
      </c>
      <c r="G22" s="4">
        <f ca="1">IF(DAY(MaySun1)=1,"",IF(AND(YEAR(MaySun1+5)=CalendarYear,MONTH(MaySun1+5)=5),MaySun1+5,""))</f>
        <v>45778</v>
      </c>
      <c r="H22" s="4">
        <f ca="1">IF(DAY(MaySun1)=1,"",IF(AND(YEAR(MaySun1+6)=CalendarYear,MONTH(MaySun1+6)=5),MaySun1+6,""))</f>
        <v>45779</v>
      </c>
      <c r="I22" s="4">
        <f ca="1">IF(DAY(MaySun1)=1,IF(AND(YEAR(MaySun1)=CalendarYear,MONTH(MaySun1)=5),MaySun1,""),IF(AND(YEAR(MaySun1+7)=CalendarYear,MONTH(MaySun1+7)=5),MaySun1+7,""))</f>
        <v>45780</v>
      </c>
      <c r="J22" s="4">
        <f ca="1">IF(DAY(MaySun1)=1,IF(AND(YEAR(MaySun1+1)=CalendarYear,MONTH(MaySun1+1)=5),MaySun1+1,""),IF(AND(YEAR(MaySun1+8)=CalendarYear,MONTH(MaySun1+8)=5),MaySun1+8,""))</f>
        <v>45781</v>
      </c>
      <c r="K22" s="4">
        <f ca="1">IF(DAY(MaySun1)=1,IF(AND(YEAR(MaySun1+2)=CalendarYear,MONTH(MaySun1+2)=5),MaySun1+2,""),IF(AND(YEAR(MaySun1+9)=CalendarYear,MONTH(MaySun1+9)=5),MaySun1+9,""))</f>
        <v>45782</v>
      </c>
      <c r="L22" s="4">
        <f ca="1">IF(DAY(MaySun1)=1,IF(AND(YEAR(MaySun1+3)=CalendarYear,MONTH(MaySun1+3)=5),MaySun1+3,""),IF(AND(YEAR(MaySun1+10)=CalendarYear,MONTH(MaySun1+10)=5),MaySun1+10,""))</f>
        <v>45783</v>
      </c>
      <c r="M22" s="4">
        <f ca="1">IF(DAY(MaySun1)=1,IF(AND(YEAR(MaySun1+4)=CalendarYear,MONTH(MaySun1+4)=5),MaySun1+4,""),IF(AND(YEAR(MaySun1+11)=CalendarYear,MONTH(MaySun1+11)=5),MaySun1+11,""))</f>
        <v>45784</v>
      </c>
      <c r="N22" s="4">
        <f ca="1">IF(DAY(MaySun1)=1,IF(AND(YEAR(MaySun1+5)=CalendarYear,MONTH(MaySun1+5)=5),MaySun1+5,""),IF(AND(YEAR(MaySun1+12)=CalendarYear,MONTH(MaySun1+12)=5),MaySun1+12,""))</f>
        <v>45785</v>
      </c>
      <c r="O22" s="4">
        <f ca="1">IF(DAY(MaySun1)=1,IF(AND(YEAR(MaySun1+6)=CalendarYear,MONTH(MaySun1+6)=5),MaySun1+6,""),IF(AND(YEAR(MaySun1+13)=CalendarYear,MONTH(MaySun1+13)=5),MaySun1+13,""))</f>
        <v>45786</v>
      </c>
      <c r="P22" s="4">
        <f ca="1">IF(DAY(MaySun1)=1,IF(AND(YEAR(MaySun1+7)=CalendarYear,MONTH(MaySun1+7)=5),MaySun1+7,""),IF(AND(YEAR(MaySun1+14)=CalendarYear,MONTH(MaySun1+14)=5),MaySun1+14,""))</f>
        <v>45787</v>
      </c>
      <c r="Q22" s="4">
        <f ca="1">IF(DAY(MaySun1)=1,IF(AND(YEAR(MaySun1+8)=CalendarYear,MONTH(MaySun1+8)=5),MaySun1+8,""),IF(AND(YEAR(MaySun1+15)=CalendarYear,MONTH(MaySun1+15)=5),MaySun1+15,""))</f>
        <v>45788</v>
      </c>
      <c r="R22" s="4">
        <f ca="1">IF(DAY(MaySun1)=1,IF(AND(YEAR(MaySun1+9)=CalendarYear,MONTH(MaySun1+9)=5),MaySun1+9,""),IF(AND(YEAR(MaySun1+16)=CalendarYear,MONTH(MaySun1+16)=5),MaySun1+16,""))</f>
        <v>45789</v>
      </c>
      <c r="S22" s="4">
        <f ca="1">IF(DAY(MaySun1)=1,IF(AND(YEAR(MaySun1+10)=CalendarYear,MONTH(MaySun1+10)=5),MaySun1+10,""),IF(AND(YEAR(MaySun1+17)=CalendarYear,MONTH(MaySun1+17)=5),MaySun1+17,""))</f>
        <v>45790</v>
      </c>
      <c r="T22" s="4">
        <f ca="1">IF(DAY(MaySun1)=1,IF(AND(YEAR(MaySun1+11)=CalendarYear,MONTH(MaySun1+11)=5),MaySun1+11,""),IF(AND(YEAR(MaySun1+18)=CalendarYear,MONTH(MaySun1+18)=5),MaySun1+18,""))</f>
        <v>45791</v>
      </c>
      <c r="U22" s="4">
        <f ca="1">IF(DAY(MaySun1)=1,IF(AND(YEAR(MaySun1+12)=CalendarYear,MONTH(MaySun1+12)=5),MaySun1+12,""),IF(AND(YEAR(MaySun1+19)=CalendarYear,MONTH(MaySun1+19)=5),MaySun1+19,""))</f>
        <v>45792</v>
      </c>
      <c r="V22" s="4">
        <f ca="1">IF(DAY(MaySun1)=1,IF(AND(YEAR(MaySun1+13)=CalendarYear,MONTH(MaySun1+13)=5),MaySun1+13,""),IF(AND(YEAR(MaySun1+20)=CalendarYear,MONTH(MaySun1+20)=5),MaySun1+20,""))</f>
        <v>45793</v>
      </c>
      <c r="W22" s="4">
        <f ca="1">IF(DAY(MaySun1)=1,IF(AND(YEAR(MaySun1+14)=CalendarYear,MONTH(MaySun1+14)=5),MaySun1+14,""),IF(AND(YEAR(MaySun1+21)=CalendarYear,MONTH(MaySun1+21)=5),MaySun1+21,""))</f>
        <v>45794</v>
      </c>
      <c r="X22" s="4">
        <f ca="1">IF(DAY(MaySun1)=1,IF(AND(YEAR(MaySun1+15)=CalendarYear,MONTH(MaySun1+15)=5),MaySun1+15,""),IF(AND(YEAR(MaySun1+22)=CalendarYear,MONTH(MaySun1+22)=5),MaySun1+22,""))</f>
        <v>45795</v>
      </c>
      <c r="Y22" s="4">
        <f ca="1">IF(DAY(MaySun1)=1,IF(AND(YEAR(MaySun1+16)=CalendarYear,MONTH(MaySun1+16)=5),MaySun1+16,""),IF(AND(YEAR(MaySun1+23)=CalendarYear,MONTH(MaySun1+23)=5),MaySun1+23,""))</f>
        <v>45796</v>
      </c>
      <c r="Z22" s="4">
        <f ca="1">IF(DAY(MaySun1)=1,IF(AND(YEAR(MaySun1+17)=CalendarYear,MONTH(MaySun1+17)=5),MaySun1+17,""),IF(AND(YEAR(MaySun1+24)=CalendarYear,MONTH(MaySun1+24)=5),MaySun1+24,""))</f>
        <v>45797</v>
      </c>
      <c r="AA22" s="4">
        <f ca="1">IF(DAY(MaySun1)=1,IF(AND(YEAR(MaySun1+18)=CalendarYear,MONTH(MaySun1+18)=5),MaySun1+18,""),IF(AND(YEAR(MaySun1+25)=CalendarYear,MONTH(MaySun1+25)=5),MaySun1+25,""))</f>
        <v>45798</v>
      </c>
      <c r="AB22" s="4">
        <f ca="1">IF(DAY(MaySun1)=1,IF(AND(YEAR(MaySun1+19)=CalendarYear,MONTH(MaySun1+19)=5),MaySun1+19,""),IF(AND(YEAR(MaySun1+26)=CalendarYear,MONTH(MaySun1+26)=5),MaySun1+26,""))</f>
        <v>45799</v>
      </c>
      <c r="AC22" s="4">
        <f ca="1">IF(DAY(MaySun1)=1,IF(AND(YEAR(MaySun1+20)=CalendarYear,MONTH(MaySun1+20)=5),MaySun1+20,""),IF(AND(YEAR(MaySun1+27)=CalendarYear,MONTH(MaySun1+27)=5),MaySun1+27,""))</f>
        <v>45800</v>
      </c>
      <c r="AD22" s="4">
        <f ca="1">IF(DAY(MaySun1)=1,IF(AND(YEAR(MaySun1+21)=CalendarYear,MONTH(MaySun1+21)=5),MaySun1+21,""),IF(AND(YEAR(MaySun1+28)=CalendarYear,MONTH(MaySun1+28)=5),MaySun1+28,""))</f>
        <v>45801</v>
      </c>
      <c r="AE22" s="4">
        <f ca="1">IF(DAY(MaySun1)=1,IF(AND(YEAR(MaySun1+22)=CalendarYear,MONTH(MaySun1+22)=5),MaySun1+22,""),IF(AND(YEAR(MaySun1+29)=CalendarYear,MONTH(MaySun1+29)=5),MaySun1+29,""))</f>
        <v>45802</v>
      </c>
      <c r="AF22" s="4">
        <f ca="1">IF(DAY(MaySun1)=1,IF(AND(YEAR(MaySun1+23)=CalendarYear,MONTH(MaySun1+23)=5),MaySun1+23,""),IF(AND(YEAR(MaySun1+30)=CalendarYear,MONTH(MaySun1+30)=5),MaySun1+30,""))</f>
        <v>45803</v>
      </c>
      <c r="AG22" s="4">
        <f ca="1">IF(DAY(MaySun1)=1,IF(AND(YEAR(MaySun1+24)=CalendarYear,MONTH(MaySun1+24)=5),MaySun1+24,""),IF(AND(YEAR(MaySun1+31)=CalendarYear,MONTH(MaySun1+31)=5),MaySun1+31,""))</f>
        <v>45804</v>
      </c>
      <c r="AH22" s="4">
        <f ca="1">IF(DAY(MaySun1)=1,IF(AND(YEAR(MaySun1+25)=CalendarYear,MONTH(MaySun1+25)=5),MaySun1+25,""),IF(AND(YEAR(MaySun1+32)=CalendarYear,MONTH(MaySun1+32)=5),MaySun1+32,""))</f>
        <v>45805</v>
      </c>
      <c r="AI22" s="4">
        <f ca="1">IF(DAY(MaySun1)=1,IF(AND(YEAR(MaySun1+26)=CalendarYear,MONTH(MaySun1+26)=5),MaySun1+26,""),IF(AND(YEAR(MaySun1+33)=CalendarYear,MONTH(MaySun1+33)=5),MaySun1+33,""))</f>
        <v>45806</v>
      </c>
      <c r="AJ22" s="4">
        <f ca="1">IF(DAY(MaySun1)=1,IF(AND(YEAR(MaySun1+27)=CalendarYear,MONTH(MaySun1+27)=5),MaySun1+27,""),IF(AND(YEAR(MaySun1+34)=CalendarYear,MONTH(MaySun1+34)=5),MaySun1+34,""))</f>
        <v>45807</v>
      </c>
      <c r="AK22" s="4">
        <f ca="1">IF(DAY(MaySun1)=1,IF(AND(YEAR(MaySun1+28)=CalendarYear,MONTH(MaySun1+28)=5),MaySun1+28,""),IF(AND(YEAR(MaySun1+35)=CalendarYear,MONTH(MaySun1+35)=5),MaySun1+35,""))</f>
        <v>45808</v>
      </c>
      <c r="AL22" s="4" t="str">
        <f ca="1">IF(DAY(MaySun1)=1,IF(AND(YEAR(MaySun1+29)=CalendarYear,MONTH(MaySun1+29)=5),MaySun1+29,""),IF(AND(YEAR(MaySun1+36)=CalendarYear,MONTH(MaySun1+36)=5),MaySun1+36,""))</f>
        <v/>
      </c>
      <c r="AM22" s="6" t="str">
        <f ca="1">IF(DAY(MaySun1)=1,IF(AND(YEAR(MaySun1+30)=CalendarYear,MONTH(MaySun1+30)=5),MaySun1+30,""),IF(AND(YEAR(MaySun1+37)=CalendarYear,MONTH(MaySun1+37)=5),MaySun1+37,""))</f>
        <v/>
      </c>
    </row>
    <row r="23" spans="2:39" ht="19.899999999999999" customHeight="1">
      <c r="B23" s="62"/>
      <c r="C23" s="5" t="s">
        <v>6</v>
      </c>
      <c r="D23" s="5" t="s">
        <v>7</v>
      </c>
      <c r="E23" s="5" t="s">
        <v>8</v>
      </c>
      <c r="F23" s="5" t="s">
        <v>9</v>
      </c>
      <c r="G23" s="5" t="s">
        <v>10</v>
      </c>
      <c r="H23" s="5" t="s">
        <v>11</v>
      </c>
      <c r="I23" s="5" t="s">
        <v>12</v>
      </c>
      <c r="J23" s="5" t="s">
        <v>6</v>
      </c>
      <c r="K23" s="5" t="s">
        <v>7</v>
      </c>
      <c r="L23" s="5" t="s">
        <v>8</v>
      </c>
      <c r="M23" s="5" t="s">
        <v>9</v>
      </c>
      <c r="N23" s="5" t="s">
        <v>10</v>
      </c>
      <c r="O23" s="5" t="s">
        <v>11</v>
      </c>
      <c r="P23" s="5" t="s">
        <v>12</v>
      </c>
      <c r="Q23" s="5" t="s">
        <v>6</v>
      </c>
      <c r="R23" s="5" t="s">
        <v>7</v>
      </c>
      <c r="S23" s="5" t="s">
        <v>8</v>
      </c>
      <c r="T23" s="5" t="s">
        <v>9</v>
      </c>
      <c r="U23" s="5" t="s">
        <v>10</v>
      </c>
      <c r="V23" s="5" t="s">
        <v>11</v>
      </c>
      <c r="W23" s="5" t="s">
        <v>12</v>
      </c>
      <c r="X23" s="5" t="s">
        <v>6</v>
      </c>
      <c r="Y23" s="5" t="s">
        <v>7</v>
      </c>
      <c r="Z23" s="5" t="s">
        <v>8</v>
      </c>
      <c r="AA23" s="5" t="s">
        <v>9</v>
      </c>
      <c r="AB23" s="5" t="s">
        <v>10</v>
      </c>
      <c r="AC23" s="5" t="s">
        <v>11</v>
      </c>
      <c r="AD23" s="5" t="s">
        <v>12</v>
      </c>
      <c r="AE23" s="5" t="s">
        <v>6</v>
      </c>
      <c r="AF23" s="5" t="s">
        <v>7</v>
      </c>
      <c r="AG23" s="5" t="s">
        <v>8</v>
      </c>
      <c r="AH23" s="5" t="s">
        <v>9</v>
      </c>
      <c r="AI23" s="5" t="s">
        <v>10</v>
      </c>
      <c r="AJ23" s="5" t="s">
        <v>11</v>
      </c>
      <c r="AK23" s="5" t="s">
        <v>12</v>
      </c>
      <c r="AL23" s="5" t="s">
        <v>6</v>
      </c>
      <c r="AM23" s="7" t="s">
        <v>7</v>
      </c>
    </row>
    <row r="24" spans="2:39" s="21" customFormat="1" ht="19.899999999999999" hidden="1" customHeight="1" outlineLevel="1">
      <c r="B24" s="18" t="s">
        <v>13</v>
      </c>
      <c r="C24" s="2" t="s">
        <v>14</v>
      </c>
      <c r="D24" s="2" t="s">
        <v>14</v>
      </c>
      <c r="E24" s="2" t="s">
        <v>14</v>
      </c>
      <c r="F24" s="2" t="s">
        <v>14</v>
      </c>
      <c r="G24" s="2" t="s">
        <v>14</v>
      </c>
      <c r="H24" s="2" t="s">
        <v>14</v>
      </c>
      <c r="I24" s="2" t="s">
        <v>14</v>
      </c>
      <c r="J24" s="2" t="s">
        <v>14</v>
      </c>
      <c r="K24" s="2" t="s">
        <v>14</v>
      </c>
      <c r="L24" s="2" t="s">
        <v>14</v>
      </c>
      <c r="M24" s="3" t="s">
        <v>14</v>
      </c>
      <c r="N24" s="3" t="s">
        <v>14</v>
      </c>
      <c r="O24" s="2" t="s">
        <v>14</v>
      </c>
      <c r="P24" s="2" t="s">
        <v>14</v>
      </c>
      <c r="Q24" s="2" t="s">
        <v>14</v>
      </c>
      <c r="R24" s="2" t="s">
        <v>14</v>
      </c>
      <c r="S24" s="2" t="s">
        <v>14</v>
      </c>
      <c r="T24" s="2" t="s">
        <v>14</v>
      </c>
      <c r="U24" s="2" t="s">
        <v>14</v>
      </c>
      <c r="V24" s="2" t="s">
        <v>14</v>
      </c>
      <c r="W24" s="2" t="s">
        <v>14</v>
      </c>
      <c r="X24" s="2" t="s">
        <v>14</v>
      </c>
      <c r="Y24" s="2" t="s">
        <v>14</v>
      </c>
      <c r="Z24" s="2" t="s">
        <v>14</v>
      </c>
      <c r="AA24" s="2" t="s">
        <v>14</v>
      </c>
      <c r="AB24" s="2" t="s">
        <v>14</v>
      </c>
      <c r="AC24" s="2" t="s">
        <v>14</v>
      </c>
      <c r="AD24" s="2" t="s">
        <v>14</v>
      </c>
      <c r="AE24" s="2" t="s">
        <v>14</v>
      </c>
      <c r="AF24" s="2" t="s">
        <v>14</v>
      </c>
      <c r="AG24" s="2" t="s">
        <v>14</v>
      </c>
      <c r="AH24" s="2" t="s">
        <v>14</v>
      </c>
      <c r="AI24" s="2" t="s">
        <v>14</v>
      </c>
      <c r="AJ24" s="2" t="s">
        <v>14</v>
      </c>
      <c r="AK24" s="2" t="s">
        <v>14</v>
      </c>
      <c r="AL24" s="2" t="s">
        <v>14</v>
      </c>
      <c r="AM24" s="2" t="s">
        <v>14</v>
      </c>
    </row>
    <row r="25" spans="2:39" s="21" customFormat="1" ht="19.899999999999999" hidden="1" customHeight="1" outlineLevel="1">
      <c r="B25" s="19" t="s">
        <v>15</v>
      </c>
      <c r="C25" s="3" t="s">
        <v>14</v>
      </c>
      <c r="D25" s="3" t="s">
        <v>14</v>
      </c>
      <c r="E25" s="3" t="s">
        <v>14</v>
      </c>
      <c r="F25" s="3" t="s">
        <v>14</v>
      </c>
      <c r="G25" s="3" t="s">
        <v>14</v>
      </c>
      <c r="H25" s="3" t="s">
        <v>14</v>
      </c>
      <c r="I25" s="3" t="s">
        <v>14</v>
      </c>
      <c r="J25" s="3" t="s">
        <v>14</v>
      </c>
      <c r="K25" s="3" t="s">
        <v>14</v>
      </c>
      <c r="L25" s="3" t="s">
        <v>14</v>
      </c>
      <c r="M25" s="3" t="s">
        <v>14</v>
      </c>
      <c r="N25" s="3" t="s">
        <v>14</v>
      </c>
      <c r="O25" s="2" t="s">
        <v>14</v>
      </c>
      <c r="P25" s="2" t="s">
        <v>14</v>
      </c>
      <c r="Q25" s="2" t="s">
        <v>14</v>
      </c>
      <c r="R25" s="2" t="s">
        <v>14</v>
      </c>
      <c r="S25" s="2" t="s">
        <v>14</v>
      </c>
      <c r="T25" s="2" t="s">
        <v>14</v>
      </c>
      <c r="U25" s="2" t="s">
        <v>14</v>
      </c>
      <c r="V25" s="2" t="s">
        <v>14</v>
      </c>
      <c r="W25" s="2" t="s">
        <v>14</v>
      </c>
      <c r="X25" s="2" t="s">
        <v>14</v>
      </c>
      <c r="Y25" s="2" t="s">
        <v>14</v>
      </c>
      <c r="Z25" s="2" t="s">
        <v>14</v>
      </c>
      <c r="AA25" s="2" t="s">
        <v>14</v>
      </c>
      <c r="AB25" s="2" t="s">
        <v>14</v>
      </c>
      <c r="AC25" s="2" t="s">
        <v>14</v>
      </c>
      <c r="AD25" s="2" t="s">
        <v>14</v>
      </c>
      <c r="AE25" s="2" t="s">
        <v>14</v>
      </c>
      <c r="AF25" s="2" t="s">
        <v>14</v>
      </c>
      <c r="AG25" s="2" t="s">
        <v>14</v>
      </c>
      <c r="AH25" s="2" t="s">
        <v>14</v>
      </c>
      <c r="AI25" s="2" t="s">
        <v>14</v>
      </c>
      <c r="AJ25" s="2" t="s">
        <v>14</v>
      </c>
      <c r="AK25" s="2" t="s">
        <v>14</v>
      </c>
      <c r="AL25" s="2" t="s">
        <v>14</v>
      </c>
      <c r="AM25" s="2" t="s">
        <v>14</v>
      </c>
    </row>
    <row r="26" spans="2:39" ht="19.899999999999999" hidden="1" customHeight="1" outlineLevel="1">
      <c r="B26" s="33" t="s">
        <v>2</v>
      </c>
      <c r="C26" s="3" t="s">
        <v>14</v>
      </c>
      <c r="D26" s="3" t="s">
        <v>14</v>
      </c>
      <c r="E26" s="3" t="s">
        <v>14</v>
      </c>
      <c r="F26" s="3" t="s">
        <v>14</v>
      </c>
      <c r="G26" s="140" t="s">
        <v>16</v>
      </c>
      <c r="H26" s="141"/>
      <c r="I26" s="3" t="s">
        <v>14</v>
      </c>
      <c r="J26" s="3" t="s">
        <v>14</v>
      </c>
      <c r="K26" s="133" t="s">
        <v>16</v>
      </c>
      <c r="L26" s="134"/>
      <c r="M26" s="134"/>
      <c r="N26" s="134"/>
      <c r="O26" s="135"/>
      <c r="P26" s="2" t="s">
        <v>14</v>
      </c>
      <c r="Q26" s="2" t="s">
        <v>14</v>
      </c>
      <c r="R26" s="133" t="s">
        <v>16</v>
      </c>
      <c r="S26" s="134"/>
      <c r="T26" s="134"/>
      <c r="U26" s="134"/>
      <c r="V26" s="135"/>
      <c r="W26" s="2" t="s">
        <v>14</v>
      </c>
      <c r="X26" s="2" t="s">
        <v>14</v>
      </c>
      <c r="Y26" s="133" t="s">
        <v>16</v>
      </c>
      <c r="Z26" s="134"/>
      <c r="AA26" s="134"/>
      <c r="AB26" s="134"/>
      <c r="AC26" s="135"/>
      <c r="AD26" s="2" t="s">
        <v>14</v>
      </c>
      <c r="AE26" s="2" t="s">
        <v>14</v>
      </c>
      <c r="AF26" s="2" t="s">
        <v>14</v>
      </c>
      <c r="AG26" s="133" t="s">
        <v>16</v>
      </c>
      <c r="AH26" s="134"/>
      <c r="AI26" s="134"/>
      <c r="AJ26" s="135"/>
      <c r="AK26" s="2" t="s">
        <v>14</v>
      </c>
      <c r="AL26" s="2" t="s">
        <v>14</v>
      </c>
      <c r="AM26" s="2" t="s">
        <v>14</v>
      </c>
    </row>
    <row r="27" spans="2:39" ht="19.899999999999999" hidden="1" customHeight="1" outlineLevel="1">
      <c r="B27" s="31" t="s">
        <v>5</v>
      </c>
      <c r="C27" s="3" t="s">
        <v>14</v>
      </c>
      <c r="D27" s="3" t="s">
        <v>14</v>
      </c>
      <c r="E27" s="3" t="s">
        <v>14</v>
      </c>
      <c r="F27" s="3" t="s">
        <v>14</v>
      </c>
      <c r="G27" s="3" t="s">
        <v>14</v>
      </c>
      <c r="H27" s="3" t="s">
        <v>14</v>
      </c>
      <c r="I27" s="3" t="s">
        <v>14</v>
      </c>
      <c r="J27" s="3" t="s">
        <v>14</v>
      </c>
      <c r="K27" s="3" t="s">
        <v>14</v>
      </c>
      <c r="L27" s="3" t="s">
        <v>14</v>
      </c>
      <c r="M27" s="3" t="s">
        <v>14</v>
      </c>
      <c r="N27" s="3" t="s">
        <v>14</v>
      </c>
      <c r="O27" s="2" t="s">
        <v>14</v>
      </c>
      <c r="P27" s="2" t="s">
        <v>14</v>
      </c>
      <c r="Q27" s="2" t="s">
        <v>14</v>
      </c>
      <c r="R27" s="2" t="s">
        <v>14</v>
      </c>
      <c r="S27" s="2" t="s">
        <v>14</v>
      </c>
      <c r="T27" s="2" t="s">
        <v>14</v>
      </c>
      <c r="U27" s="2" t="s">
        <v>14</v>
      </c>
      <c r="V27" s="2" t="s">
        <v>14</v>
      </c>
      <c r="W27" s="2" t="s">
        <v>14</v>
      </c>
      <c r="X27" s="2" t="s">
        <v>14</v>
      </c>
      <c r="Y27" s="2" t="s">
        <v>14</v>
      </c>
      <c r="Z27" s="2" t="s">
        <v>14</v>
      </c>
      <c r="AA27" s="2" t="s">
        <v>14</v>
      </c>
      <c r="AB27" s="2" t="s">
        <v>14</v>
      </c>
      <c r="AC27" s="2" t="s">
        <v>14</v>
      </c>
      <c r="AD27" s="2" t="s">
        <v>14</v>
      </c>
      <c r="AE27" s="2" t="s">
        <v>14</v>
      </c>
      <c r="AF27" s="2" t="s">
        <v>14</v>
      </c>
      <c r="AG27" s="2" t="s">
        <v>14</v>
      </c>
      <c r="AH27" s="2" t="s">
        <v>14</v>
      </c>
      <c r="AI27" s="2" t="s">
        <v>14</v>
      </c>
      <c r="AJ27" s="2" t="s">
        <v>14</v>
      </c>
      <c r="AK27" s="2" t="s">
        <v>14</v>
      </c>
      <c r="AL27" s="2" t="s">
        <v>14</v>
      </c>
      <c r="AM27" s="2" t="s">
        <v>14</v>
      </c>
    </row>
    <row r="28" spans="2:39" ht="19.899999999999999" hidden="1" customHeight="1" outlineLevel="1">
      <c r="B28" s="20" t="s">
        <v>1</v>
      </c>
      <c r="C28" s="3" t="s">
        <v>14</v>
      </c>
      <c r="D28" s="3" t="s">
        <v>14</v>
      </c>
      <c r="E28" s="3" t="s">
        <v>14</v>
      </c>
      <c r="F28" s="3" t="s">
        <v>14</v>
      </c>
      <c r="G28" s="3" t="s">
        <v>14</v>
      </c>
      <c r="H28" s="3" t="s">
        <v>14</v>
      </c>
      <c r="I28" s="3" t="s">
        <v>14</v>
      </c>
      <c r="J28" s="3" t="s">
        <v>14</v>
      </c>
      <c r="K28" s="3" t="s">
        <v>14</v>
      </c>
      <c r="L28" s="3" t="s">
        <v>14</v>
      </c>
      <c r="M28" s="3" t="s">
        <v>14</v>
      </c>
      <c r="N28" s="3" t="s">
        <v>14</v>
      </c>
      <c r="O28" s="2" t="s">
        <v>14</v>
      </c>
      <c r="P28" s="2" t="s">
        <v>14</v>
      </c>
      <c r="Q28" s="37" t="s">
        <v>18</v>
      </c>
      <c r="R28" s="2" t="s">
        <v>14</v>
      </c>
      <c r="S28" s="2" t="s">
        <v>14</v>
      </c>
      <c r="T28" s="2" t="s">
        <v>14</v>
      </c>
      <c r="U28" s="2" t="s">
        <v>14</v>
      </c>
      <c r="V28" s="2" t="s">
        <v>14</v>
      </c>
      <c r="W28" s="2" t="s">
        <v>14</v>
      </c>
      <c r="X28" s="2" t="s">
        <v>14</v>
      </c>
      <c r="Y28" s="2" t="s">
        <v>14</v>
      </c>
      <c r="Z28" s="2" t="s">
        <v>14</v>
      </c>
      <c r="AA28" s="2" t="s">
        <v>14</v>
      </c>
      <c r="AB28" s="2" t="s">
        <v>14</v>
      </c>
      <c r="AC28" s="2" t="s">
        <v>14</v>
      </c>
      <c r="AD28" s="2" t="s">
        <v>14</v>
      </c>
      <c r="AE28" s="2" t="s">
        <v>14</v>
      </c>
      <c r="AF28" s="37" t="s">
        <v>19</v>
      </c>
      <c r="AG28" s="2" t="s">
        <v>14</v>
      </c>
      <c r="AH28" s="2" t="s">
        <v>14</v>
      </c>
      <c r="AI28" s="2" t="s">
        <v>14</v>
      </c>
      <c r="AJ28" s="2" t="s">
        <v>14</v>
      </c>
      <c r="AK28" s="2" t="s">
        <v>14</v>
      </c>
      <c r="AL28" s="2" t="s">
        <v>14</v>
      </c>
      <c r="AM28" s="2" t="s">
        <v>14</v>
      </c>
    </row>
    <row r="29" spans="2:39" ht="19.899999999999999" customHeight="1" collapsed="1">
      <c r="B29" s="1"/>
    </row>
    <row r="30" spans="2:39" s="21" customFormat="1" ht="19.899999999999999" customHeight="1">
      <c r="B30" s="61">
        <f ca="1">DATE(CalendarYear,6,1)</f>
        <v>45809</v>
      </c>
      <c r="C30" s="4">
        <f ca="1">IF(DAY(JunSun1)=1,"",IF(AND(YEAR(JunSun1+1)=CalendarYear,MONTH(JunSun1+1)=6),JunSun1+1,""))</f>
        <v>45809</v>
      </c>
      <c r="D30" s="4">
        <f ca="1">IF(DAY(JunSun1)=1,"",IF(AND(YEAR(JunSun1+2)=CalendarYear,MONTH(JunSun1+2)=6),JunSun1+2,""))</f>
        <v>45810</v>
      </c>
      <c r="E30" s="4">
        <f ca="1">IF(DAY(JunSun1)=1,"",IF(AND(YEAR(JunSun1+3)=CalendarYear,MONTH(JunSun1+3)=6),JunSun1+3,""))</f>
        <v>45811</v>
      </c>
      <c r="F30" s="4">
        <f ca="1">IF(DAY(JunSun1)=1,"",IF(AND(YEAR(JunSun1+4)=CalendarYear,MONTH(JunSun1+4)=6),JunSun1+4,""))</f>
        <v>45812</v>
      </c>
      <c r="G30" s="4">
        <f ca="1">IF(DAY(JunSun1)=1,"",IF(AND(YEAR(JunSun1+5)=CalendarYear,MONTH(JunSun1+5)=6),JunSun1+5,""))</f>
        <v>45813</v>
      </c>
      <c r="H30" s="4">
        <f ca="1">IF(DAY(JunSun1)=1,"",IF(AND(YEAR(JunSun1+6)=CalendarYear,MONTH(JunSun1+6)=6),JunSun1+6,""))</f>
        <v>45814</v>
      </c>
      <c r="I30" s="4">
        <f ca="1">IF(DAY(JunSun1)=1,IF(AND(YEAR(JunSun1)=CalendarYear,MONTH(JunSun1)=6),JunSun1,""),IF(AND(YEAR(JunSun1+7)=CalendarYear,MONTH(JunSun1+7)=6),JunSun1+7,""))</f>
        <v>45815</v>
      </c>
      <c r="J30" s="4">
        <f ca="1">IF(DAY(JunSun1)=1,IF(AND(YEAR(JunSun1+1)=CalendarYear,MONTH(JunSun1+1)=6),JunSun1+1,""),IF(AND(YEAR(JunSun1+8)=CalendarYear,MONTH(JunSun1+8)=6),JunSun1+8,""))</f>
        <v>45816</v>
      </c>
      <c r="K30" s="4">
        <f ca="1">IF(DAY(JunSun1)=1,IF(AND(YEAR(JunSun1+2)=CalendarYear,MONTH(JunSun1+2)=6),JunSun1+2,""),IF(AND(YEAR(JunSun1+9)=CalendarYear,MONTH(JunSun1+9)=6),JunSun1+9,""))</f>
        <v>45817</v>
      </c>
      <c r="L30" s="4">
        <f ca="1">IF(DAY(JunSun1)=1,IF(AND(YEAR(JunSun1+3)=CalendarYear,MONTH(JunSun1+3)=6),JunSun1+3,""),IF(AND(YEAR(JunSun1+10)=CalendarYear,MONTH(JunSun1+10)=6),JunSun1+10,""))</f>
        <v>45818</v>
      </c>
      <c r="M30" s="4">
        <f ca="1">IF(DAY(JunSun1)=1,IF(AND(YEAR(JunSun1+4)=CalendarYear,MONTH(JunSun1+4)=6),JunSun1+4,""),IF(AND(YEAR(JunSun1+11)=CalendarYear,MONTH(JunSun1+11)=6),JunSun1+11,""))</f>
        <v>45819</v>
      </c>
      <c r="N30" s="4">
        <f ca="1">IF(DAY(JunSun1)=1,IF(AND(YEAR(JunSun1+5)=CalendarYear,MONTH(JunSun1+5)=6),JunSun1+5,""),IF(AND(YEAR(JunSun1+12)=CalendarYear,MONTH(JunSun1+12)=6),JunSun1+12,""))</f>
        <v>45820</v>
      </c>
      <c r="O30" s="4">
        <f ca="1">IF(DAY(JunSun1)=1,IF(AND(YEAR(JunSun1+6)=CalendarYear,MONTH(JunSun1+6)=6),JunSun1+6,""),IF(AND(YEAR(JunSun1+13)=CalendarYear,MONTH(JunSun1+13)=6),JunSun1+13,""))</f>
        <v>45821</v>
      </c>
      <c r="P30" s="4">
        <f ca="1">IF(DAY(JunSun1)=1,IF(AND(YEAR(JunSun1+7)=CalendarYear,MONTH(JunSun1+7)=6),JunSun1+7,""),IF(AND(YEAR(JunSun1+14)=CalendarYear,MONTH(JunSun1+14)=6),JunSun1+14,""))</f>
        <v>45822</v>
      </c>
      <c r="Q30" s="4">
        <f ca="1">IF(DAY(JunSun1)=1,IF(AND(YEAR(JunSun1+8)=CalendarYear,MONTH(JunSun1+8)=6),JunSun1+8,""),IF(AND(YEAR(JunSun1+15)=CalendarYear,MONTH(JunSun1+15)=6),JunSun1+15,""))</f>
        <v>45823</v>
      </c>
      <c r="R30" s="4">
        <f ca="1">IF(DAY(JunSun1)=1,IF(AND(YEAR(JunSun1+9)=CalendarYear,MONTH(JunSun1+9)=6),JunSun1+9,""),IF(AND(YEAR(JunSun1+16)=CalendarYear,MONTH(JunSun1+16)=6),JunSun1+16,""))</f>
        <v>45824</v>
      </c>
      <c r="S30" s="4">
        <f ca="1">IF(DAY(JunSun1)=1,IF(AND(YEAR(JunSun1+10)=CalendarYear,MONTH(JunSun1+10)=6),JunSun1+10,""),IF(AND(YEAR(JunSun1+17)=CalendarYear,MONTH(JunSun1+17)=6),JunSun1+17,""))</f>
        <v>45825</v>
      </c>
      <c r="T30" s="4">
        <f ca="1">IF(DAY(JunSun1)=1,IF(AND(YEAR(JunSun1+11)=CalendarYear,MONTH(JunSun1+11)=6),JunSun1+11,""),IF(AND(YEAR(JunSun1+18)=CalendarYear,MONTH(JunSun1+18)=6),JunSun1+18,""))</f>
        <v>45826</v>
      </c>
      <c r="U30" s="4">
        <f ca="1">IF(DAY(JunSun1)=1,IF(AND(YEAR(JunSun1+12)=CalendarYear,MONTH(JunSun1+12)=6),JunSun1+12,""),IF(AND(YEAR(JunSun1+19)=CalendarYear,MONTH(JunSun1+19)=6),JunSun1+19,""))</f>
        <v>45827</v>
      </c>
      <c r="V30" s="4">
        <f ca="1">IF(DAY(JunSun1)=1,IF(AND(YEAR(JunSun1+13)=CalendarYear,MONTH(JunSun1+13)=6),JunSun1+13,""),IF(AND(YEAR(JunSun1+20)=CalendarYear,MONTH(JunSun1+20)=6),JunSun1+20,""))</f>
        <v>45828</v>
      </c>
      <c r="W30" s="4">
        <f ca="1">IF(DAY(JunSun1)=1,IF(AND(YEAR(JunSun1+14)=CalendarYear,MONTH(JunSun1+14)=6),JunSun1+14,""),IF(AND(YEAR(JunSun1+21)=CalendarYear,MONTH(JunSun1+21)=6),JunSun1+21,""))</f>
        <v>45829</v>
      </c>
      <c r="X30" s="4">
        <f ca="1">IF(DAY(JunSun1)=1,IF(AND(YEAR(JunSun1+15)=CalendarYear,MONTH(JunSun1+15)=6),JunSun1+15,""),IF(AND(YEAR(JunSun1+22)=CalendarYear,MONTH(JunSun1+22)=6),JunSun1+22,""))</f>
        <v>45830</v>
      </c>
      <c r="Y30" s="4">
        <f ca="1">IF(DAY(JunSun1)=1,IF(AND(YEAR(JunSun1+16)=CalendarYear,MONTH(JunSun1+16)=6),JunSun1+16,""),IF(AND(YEAR(JunSun1+23)=CalendarYear,MONTH(JunSun1+23)=6),JunSun1+23,""))</f>
        <v>45831</v>
      </c>
      <c r="Z30" s="4">
        <f ca="1">IF(DAY(JunSun1)=1,IF(AND(YEAR(JunSun1+17)=CalendarYear,MONTH(JunSun1+17)=6),JunSun1+17,""),IF(AND(YEAR(JunSun1+24)=CalendarYear,MONTH(JunSun1+24)=6),JunSun1+24,""))</f>
        <v>45832</v>
      </c>
      <c r="AA30" s="4">
        <f ca="1">IF(DAY(JunSun1)=1,IF(AND(YEAR(JunSun1+18)=CalendarYear,MONTH(JunSun1+18)=6),JunSun1+18,""),IF(AND(YEAR(JunSun1+25)=CalendarYear,MONTH(JunSun1+25)=6),JunSun1+25,""))</f>
        <v>45833</v>
      </c>
      <c r="AB30" s="4">
        <f ca="1">IF(DAY(JunSun1)=1,IF(AND(YEAR(JunSun1+19)=CalendarYear,MONTH(JunSun1+19)=6),JunSun1+19,""),IF(AND(YEAR(JunSun1+26)=CalendarYear,MONTH(JunSun1+26)=6),JunSun1+26,""))</f>
        <v>45834</v>
      </c>
      <c r="AC30" s="4">
        <f ca="1">IF(DAY(JunSun1)=1,IF(AND(YEAR(JunSun1+20)=CalendarYear,MONTH(JunSun1+20)=6),JunSun1+20,""),IF(AND(YEAR(JunSun1+27)=CalendarYear,MONTH(JunSun1+27)=6),JunSun1+27,""))</f>
        <v>45835</v>
      </c>
      <c r="AD30" s="4">
        <f ca="1">IF(DAY(JunSun1)=1,IF(AND(YEAR(JunSun1+21)=CalendarYear,MONTH(JunSun1+21)=6),JunSun1+21,""),IF(AND(YEAR(JunSun1+28)=CalendarYear,MONTH(JunSun1+28)=6),JunSun1+28,""))</f>
        <v>45836</v>
      </c>
      <c r="AE30" s="4">
        <f ca="1">IF(DAY(JunSun1)=1,IF(AND(YEAR(JunSun1+22)=CalendarYear,MONTH(JunSun1+22)=6),JunSun1+22,""),IF(AND(YEAR(JunSun1+29)=CalendarYear,MONTH(JunSun1+29)=6),JunSun1+29,""))</f>
        <v>45837</v>
      </c>
      <c r="AF30" s="4">
        <f ca="1">IF(DAY(JunSun1)=1,IF(AND(YEAR(JunSun1+23)=CalendarYear,MONTH(JunSun1+23)=6),JunSun1+23,""),IF(AND(YEAR(JunSun1+30)=CalendarYear,MONTH(JunSun1+30)=6),JunSun1+30,""))</f>
        <v>45838</v>
      </c>
      <c r="AG30" s="4" t="str">
        <f ca="1">IF(DAY(JunSun1)=1,IF(AND(YEAR(JunSun1+24)=CalendarYear,MONTH(JunSun1+24)=6),JunSun1+24,""),IF(AND(YEAR(JunSun1+31)=CalendarYear,MONTH(JunSun1+31)=6),JunSun1+31,""))</f>
        <v/>
      </c>
      <c r="AH30" s="4" t="str">
        <f ca="1">IF(DAY(JunSun1)=1,IF(AND(YEAR(JunSun1+25)=CalendarYear,MONTH(JunSun1+25)=6),JunSun1+25,""),IF(AND(YEAR(JunSun1+32)=CalendarYear,MONTH(JunSun1+32)=6),JunSun1+32,""))</f>
        <v/>
      </c>
      <c r="AI30" s="4" t="str">
        <f ca="1">IF(DAY(JunSun1)=1,IF(AND(YEAR(JunSun1+26)=CalendarYear,MONTH(JunSun1+26)=6),JunSun1+26,""),IF(AND(YEAR(JunSun1+33)=CalendarYear,MONTH(JunSun1+33)=6),JunSun1+33,""))</f>
        <v/>
      </c>
      <c r="AJ30" s="4" t="str">
        <f ca="1">IF(DAY(JunSun1)=1,IF(AND(YEAR(JunSun1+27)=CalendarYear,MONTH(JunSun1+27)=6),JunSun1+27,""),IF(AND(YEAR(JunSun1+34)=CalendarYear,MONTH(JunSun1+34)=6),JunSun1+34,""))</f>
        <v/>
      </c>
      <c r="AK30" s="4" t="str">
        <f ca="1">IF(DAY(JunSun1)=1,IF(AND(YEAR(JunSun1+28)=CalendarYear,MONTH(JunSun1+28)=6),JunSun1+28,""),IF(AND(YEAR(JunSun1+35)=CalendarYear,MONTH(JunSun1+35)=6),JunSun1+35,""))</f>
        <v/>
      </c>
      <c r="AL30" s="4" t="str">
        <f ca="1">IF(DAY(JunSun1)=1,IF(AND(YEAR(JunSun1+29)=CalendarYear,MONTH(JunSun1+29)=6),JunSun1+29,""),IF(AND(YEAR(JunSun1+36)=CalendarYear,MONTH(JunSun1+36)=6),JunSun1+36,""))</f>
        <v/>
      </c>
      <c r="AM30" s="6" t="str">
        <f ca="1">IF(DAY(JunSun1)=1,IF(AND(YEAR(JunSun1+30)=CalendarYear,MONTH(JunSun1+30)=6),JunSun1+30,""),IF(AND(YEAR(JunSun1+37)=CalendarYear,MONTH(JunSun1+37)=6),JunSun1+37,""))</f>
        <v/>
      </c>
    </row>
    <row r="31" spans="2:39" s="21" customFormat="1" ht="19.899999999999999" customHeight="1">
      <c r="B31" s="62"/>
      <c r="C31" s="5" t="s">
        <v>6</v>
      </c>
      <c r="D31" s="5" t="s">
        <v>7</v>
      </c>
      <c r="E31" s="5" t="s">
        <v>8</v>
      </c>
      <c r="F31" s="5" t="s">
        <v>9</v>
      </c>
      <c r="G31" s="5" t="s">
        <v>10</v>
      </c>
      <c r="H31" s="5" t="s">
        <v>11</v>
      </c>
      <c r="I31" s="5" t="s">
        <v>12</v>
      </c>
      <c r="J31" s="5" t="s">
        <v>6</v>
      </c>
      <c r="K31" s="5" t="s">
        <v>7</v>
      </c>
      <c r="L31" s="5" t="s">
        <v>8</v>
      </c>
      <c r="M31" s="5" t="s">
        <v>9</v>
      </c>
      <c r="N31" s="5" t="s">
        <v>10</v>
      </c>
      <c r="O31" s="5" t="s">
        <v>11</v>
      </c>
      <c r="P31" s="5" t="s">
        <v>12</v>
      </c>
      <c r="Q31" s="5" t="s">
        <v>6</v>
      </c>
      <c r="R31" s="5" t="s">
        <v>7</v>
      </c>
      <c r="S31" s="5" t="s">
        <v>8</v>
      </c>
      <c r="T31" s="5" t="s">
        <v>9</v>
      </c>
      <c r="U31" s="5" t="s">
        <v>10</v>
      </c>
      <c r="V31" s="5" t="s">
        <v>11</v>
      </c>
      <c r="W31" s="5" t="s">
        <v>12</v>
      </c>
      <c r="X31" s="5" t="s">
        <v>6</v>
      </c>
      <c r="Y31" s="5" t="s">
        <v>7</v>
      </c>
      <c r="Z31" s="5" t="s">
        <v>8</v>
      </c>
      <c r="AA31" s="5" t="s">
        <v>9</v>
      </c>
      <c r="AB31" s="5" t="s">
        <v>10</v>
      </c>
      <c r="AC31" s="5" t="s">
        <v>11</v>
      </c>
      <c r="AD31" s="5" t="s">
        <v>12</v>
      </c>
      <c r="AE31" s="5" t="s">
        <v>6</v>
      </c>
      <c r="AF31" s="5" t="s">
        <v>7</v>
      </c>
      <c r="AG31" s="5" t="s">
        <v>8</v>
      </c>
      <c r="AH31" s="5" t="s">
        <v>9</v>
      </c>
      <c r="AI31" s="5" t="s">
        <v>10</v>
      </c>
      <c r="AJ31" s="5" t="s">
        <v>11</v>
      </c>
      <c r="AK31" s="5" t="s">
        <v>12</v>
      </c>
      <c r="AL31" s="5" t="s">
        <v>6</v>
      </c>
      <c r="AM31" s="7" t="s">
        <v>7</v>
      </c>
    </row>
    <row r="32" spans="2:39" ht="19.899999999999999" hidden="1" customHeight="1" outlineLevel="1">
      <c r="B32" s="18" t="s">
        <v>13</v>
      </c>
      <c r="C32" s="2" t="s">
        <v>14</v>
      </c>
      <c r="D32" s="2" t="s">
        <v>14</v>
      </c>
      <c r="E32" s="2" t="s">
        <v>14</v>
      </c>
      <c r="F32" s="2" t="s">
        <v>14</v>
      </c>
      <c r="G32" s="2" t="s">
        <v>14</v>
      </c>
      <c r="H32" s="2" t="s">
        <v>14</v>
      </c>
      <c r="I32" s="2" t="s">
        <v>14</v>
      </c>
      <c r="J32" s="2" t="s">
        <v>14</v>
      </c>
      <c r="K32" s="2" t="s">
        <v>14</v>
      </c>
      <c r="L32" s="2" t="s">
        <v>14</v>
      </c>
      <c r="M32" s="3" t="s">
        <v>14</v>
      </c>
      <c r="N32" s="3" t="s">
        <v>14</v>
      </c>
      <c r="O32" s="2" t="s">
        <v>14</v>
      </c>
      <c r="P32" s="2" t="s">
        <v>14</v>
      </c>
      <c r="Q32" s="2" t="s">
        <v>14</v>
      </c>
      <c r="R32" s="2" t="s">
        <v>14</v>
      </c>
      <c r="S32" s="66" t="s">
        <v>20</v>
      </c>
      <c r="T32" s="66"/>
      <c r="U32" s="66"/>
      <c r="V32" s="66"/>
      <c r="W32" s="2" t="s">
        <v>14</v>
      </c>
      <c r="X32" s="2" t="s">
        <v>14</v>
      </c>
      <c r="Y32" s="2" t="s">
        <v>14</v>
      </c>
      <c r="Z32" s="2" t="s">
        <v>14</v>
      </c>
      <c r="AA32" s="2" t="s">
        <v>14</v>
      </c>
      <c r="AB32" s="2" t="s">
        <v>14</v>
      </c>
      <c r="AC32" s="2" t="s">
        <v>14</v>
      </c>
      <c r="AD32" s="2" t="s">
        <v>14</v>
      </c>
      <c r="AE32" s="2" t="s">
        <v>14</v>
      </c>
      <c r="AF32" s="2" t="s">
        <v>14</v>
      </c>
      <c r="AG32" s="2" t="s">
        <v>14</v>
      </c>
      <c r="AH32" s="2" t="s">
        <v>14</v>
      </c>
      <c r="AI32" s="2" t="s">
        <v>14</v>
      </c>
      <c r="AJ32" s="2" t="s">
        <v>14</v>
      </c>
      <c r="AK32" s="2" t="s">
        <v>14</v>
      </c>
      <c r="AL32" s="2" t="s">
        <v>14</v>
      </c>
      <c r="AM32" s="2" t="s">
        <v>14</v>
      </c>
    </row>
    <row r="33" spans="2:39" ht="19.899999999999999" hidden="1" customHeight="1" outlineLevel="1">
      <c r="B33" s="19" t="s">
        <v>15</v>
      </c>
      <c r="C33" s="3" t="s">
        <v>14</v>
      </c>
      <c r="D33" s="3" t="s">
        <v>14</v>
      </c>
      <c r="E33" s="3" t="s">
        <v>14</v>
      </c>
      <c r="F33" s="3" t="s">
        <v>14</v>
      </c>
      <c r="G33" s="3" t="s">
        <v>14</v>
      </c>
      <c r="H33" s="3" t="s">
        <v>14</v>
      </c>
      <c r="I33" s="3" t="s">
        <v>14</v>
      </c>
      <c r="J33" s="3" t="s">
        <v>14</v>
      </c>
      <c r="K33" s="3" t="s">
        <v>14</v>
      </c>
      <c r="L33" s="3" t="s">
        <v>14</v>
      </c>
      <c r="M33" s="3" t="s">
        <v>14</v>
      </c>
      <c r="N33" s="3" t="s">
        <v>14</v>
      </c>
      <c r="O33" s="2" t="s">
        <v>14</v>
      </c>
      <c r="P33" s="2" t="s">
        <v>14</v>
      </c>
      <c r="Q33" s="2" t="s">
        <v>14</v>
      </c>
      <c r="R33" s="2" t="s">
        <v>14</v>
      </c>
      <c r="S33" s="2" t="s">
        <v>14</v>
      </c>
      <c r="T33" s="2" t="s">
        <v>14</v>
      </c>
      <c r="U33" s="2" t="s">
        <v>14</v>
      </c>
      <c r="V33" s="2" t="s">
        <v>14</v>
      </c>
      <c r="W33" s="2" t="s">
        <v>14</v>
      </c>
      <c r="X33" s="2" t="s">
        <v>14</v>
      </c>
      <c r="Y33" s="2" t="s">
        <v>14</v>
      </c>
      <c r="Z33" s="2" t="s">
        <v>14</v>
      </c>
      <c r="AA33" s="2" t="s">
        <v>14</v>
      </c>
      <c r="AB33" s="2" t="s">
        <v>14</v>
      </c>
      <c r="AC33" s="2" t="s">
        <v>14</v>
      </c>
      <c r="AD33" s="2" t="s">
        <v>14</v>
      </c>
      <c r="AE33" s="2" t="s">
        <v>14</v>
      </c>
      <c r="AF33" s="2" t="s">
        <v>14</v>
      </c>
      <c r="AG33" s="2" t="s">
        <v>14</v>
      </c>
      <c r="AH33" s="2" t="s">
        <v>14</v>
      </c>
      <c r="AI33" s="2" t="s">
        <v>14</v>
      </c>
      <c r="AJ33" s="2" t="s">
        <v>14</v>
      </c>
      <c r="AK33" s="2" t="s">
        <v>14</v>
      </c>
      <c r="AL33" s="2" t="s">
        <v>14</v>
      </c>
      <c r="AM33" s="2" t="s">
        <v>14</v>
      </c>
    </row>
    <row r="34" spans="2:39" ht="19.899999999999999" hidden="1" customHeight="1" outlineLevel="1">
      <c r="B34" s="33" t="s">
        <v>2</v>
      </c>
      <c r="C34" s="3" t="s">
        <v>14</v>
      </c>
      <c r="D34" s="3" t="s">
        <v>14</v>
      </c>
      <c r="E34" s="3" t="s">
        <v>14</v>
      </c>
      <c r="F34" s="3" t="s">
        <v>14</v>
      </c>
      <c r="G34" s="3" t="s">
        <v>14</v>
      </c>
      <c r="H34" s="3" t="s">
        <v>14</v>
      </c>
      <c r="I34" s="3" t="s">
        <v>14</v>
      </c>
      <c r="J34" s="3" t="s">
        <v>14</v>
      </c>
      <c r="K34" s="133" t="s">
        <v>16</v>
      </c>
      <c r="L34" s="134"/>
      <c r="M34" s="134"/>
      <c r="N34" s="134"/>
      <c r="O34" s="135"/>
      <c r="P34" s="2" t="s">
        <v>14</v>
      </c>
      <c r="Q34" s="2" t="s">
        <v>14</v>
      </c>
      <c r="R34" s="47" t="s">
        <v>16</v>
      </c>
      <c r="S34" s="2" t="s">
        <v>14</v>
      </c>
      <c r="T34" s="2" t="s">
        <v>14</v>
      </c>
      <c r="U34" s="2" t="s">
        <v>14</v>
      </c>
      <c r="V34" s="2" t="s">
        <v>14</v>
      </c>
      <c r="W34" s="2" t="s">
        <v>14</v>
      </c>
      <c r="X34" s="2" t="s">
        <v>14</v>
      </c>
      <c r="Y34" s="133" t="s">
        <v>16</v>
      </c>
      <c r="Z34" s="134"/>
      <c r="AA34" s="134"/>
      <c r="AB34" s="134"/>
      <c r="AC34" s="135"/>
      <c r="AD34" s="2" t="s">
        <v>14</v>
      </c>
      <c r="AE34" s="2" t="s">
        <v>14</v>
      </c>
      <c r="AF34" s="32" t="s">
        <v>16</v>
      </c>
      <c r="AG34" s="2" t="s">
        <v>14</v>
      </c>
      <c r="AH34" s="2" t="s">
        <v>14</v>
      </c>
      <c r="AI34" s="2" t="s">
        <v>14</v>
      </c>
      <c r="AJ34" s="2" t="s">
        <v>14</v>
      </c>
      <c r="AK34" s="2" t="s">
        <v>14</v>
      </c>
      <c r="AL34" s="2" t="s">
        <v>14</v>
      </c>
      <c r="AM34" s="2" t="s">
        <v>14</v>
      </c>
    </row>
    <row r="35" spans="2:39" ht="19.899999999999999" hidden="1" customHeight="1" outlineLevel="1">
      <c r="B35" s="31" t="s">
        <v>5</v>
      </c>
      <c r="C35" s="3" t="s">
        <v>14</v>
      </c>
      <c r="D35" s="142" t="s">
        <v>21</v>
      </c>
      <c r="E35" s="142"/>
      <c r="F35" s="142"/>
      <c r="G35" s="142"/>
      <c r="H35" s="142"/>
      <c r="I35" s="3" t="s">
        <v>14</v>
      </c>
      <c r="J35" s="3" t="s">
        <v>14</v>
      </c>
      <c r="K35" s="3" t="s">
        <v>14</v>
      </c>
      <c r="L35" s="3" t="s">
        <v>14</v>
      </c>
      <c r="M35" s="3" t="s">
        <v>14</v>
      </c>
      <c r="N35" s="3" t="s">
        <v>14</v>
      </c>
      <c r="O35" s="2" t="s">
        <v>14</v>
      </c>
      <c r="P35" s="2" t="s">
        <v>14</v>
      </c>
      <c r="Q35" s="2" t="s">
        <v>14</v>
      </c>
      <c r="R35" s="2" t="s">
        <v>14</v>
      </c>
      <c r="S35" s="2" t="s">
        <v>14</v>
      </c>
      <c r="T35" s="2" t="s">
        <v>14</v>
      </c>
      <c r="U35" s="2" t="s">
        <v>14</v>
      </c>
      <c r="V35" s="2" t="s">
        <v>14</v>
      </c>
      <c r="W35" s="2" t="s">
        <v>14</v>
      </c>
      <c r="X35" s="2" t="s">
        <v>14</v>
      </c>
      <c r="Y35" s="2" t="s">
        <v>14</v>
      </c>
      <c r="Z35" s="2" t="s">
        <v>14</v>
      </c>
      <c r="AA35" s="2" t="s">
        <v>14</v>
      </c>
      <c r="AB35" s="2" t="s">
        <v>14</v>
      </c>
      <c r="AC35" s="2" t="s">
        <v>14</v>
      </c>
      <c r="AD35" s="2" t="s">
        <v>14</v>
      </c>
      <c r="AE35" s="2" t="s">
        <v>14</v>
      </c>
      <c r="AF35" s="2" t="s">
        <v>14</v>
      </c>
      <c r="AG35" s="2" t="s">
        <v>14</v>
      </c>
      <c r="AH35" s="2" t="s">
        <v>14</v>
      </c>
      <c r="AI35" s="2" t="s">
        <v>14</v>
      </c>
      <c r="AJ35" s="2" t="s">
        <v>14</v>
      </c>
      <c r="AK35" s="2" t="s">
        <v>14</v>
      </c>
      <c r="AL35" s="2" t="s">
        <v>14</v>
      </c>
      <c r="AM35" s="2" t="s">
        <v>14</v>
      </c>
    </row>
    <row r="36" spans="2:39" s="21" customFormat="1" ht="19.899999999999999" hidden="1" customHeight="1" outlineLevel="1">
      <c r="B36" s="20" t="s">
        <v>1</v>
      </c>
      <c r="C36" s="3" t="s">
        <v>14</v>
      </c>
      <c r="D36" s="3" t="s">
        <v>14</v>
      </c>
      <c r="E36" s="3" t="s">
        <v>14</v>
      </c>
      <c r="F36" s="3" t="s">
        <v>14</v>
      </c>
      <c r="G36" s="3" t="s">
        <v>14</v>
      </c>
      <c r="H36" s="3" t="s">
        <v>14</v>
      </c>
      <c r="I36" s="3" t="s">
        <v>14</v>
      </c>
      <c r="J36" s="3" t="s">
        <v>14</v>
      </c>
      <c r="K36" s="3" t="s">
        <v>14</v>
      </c>
      <c r="L36" s="3" t="s">
        <v>14</v>
      </c>
      <c r="M36" s="3" t="s">
        <v>14</v>
      </c>
      <c r="N36" s="3" t="s">
        <v>14</v>
      </c>
      <c r="O36" s="2" t="s">
        <v>14</v>
      </c>
      <c r="P36" s="2" t="s">
        <v>14</v>
      </c>
      <c r="Q36" s="2" t="s">
        <v>14</v>
      </c>
      <c r="R36" s="2" t="s">
        <v>14</v>
      </c>
      <c r="S36" s="2" t="s">
        <v>14</v>
      </c>
      <c r="T36" s="2" t="s">
        <v>14</v>
      </c>
      <c r="U36" s="2" t="s">
        <v>14</v>
      </c>
      <c r="V36" s="2" t="s">
        <v>14</v>
      </c>
      <c r="W36" s="2" t="s">
        <v>14</v>
      </c>
      <c r="X36" s="2" t="s">
        <v>14</v>
      </c>
      <c r="Y36" s="2" t="s">
        <v>14</v>
      </c>
      <c r="Z36" s="2" t="s">
        <v>14</v>
      </c>
      <c r="AA36" s="2" t="s">
        <v>14</v>
      </c>
      <c r="AB36" s="2" t="s">
        <v>14</v>
      </c>
      <c r="AC36" s="2" t="s">
        <v>14</v>
      </c>
      <c r="AD36" s="2" t="s">
        <v>14</v>
      </c>
      <c r="AE36" s="2" t="s">
        <v>14</v>
      </c>
      <c r="AF36" s="2" t="s">
        <v>14</v>
      </c>
      <c r="AG36" s="2" t="s">
        <v>14</v>
      </c>
      <c r="AH36" s="2" t="s">
        <v>14</v>
      </c>
      <c r="AI36" s="2" t="s">
        <v>14</v>
      </c>
      <c r="AJ36" s="2" t="s">
        <v>14</v>
      </c>
      <c r="AK36" s="2" t="s">
        <v>14</v>
      </c>
      <c r="AL36" s="2" t="s">
        <v>14</v>
      </c>
      <c r="AM36" s="2" t="s">
        <v>14</v>
      </c>
    </row>
    <row r="37" spans="2:39" s="21" customFormat="1" ht="19.899999999999999" customHeight="1" collapsed="1"/>
    <row r="38" spans="2:39" ht="19.899999999999999" customHeight="1">
      <c r="B38" s="61">
        <f ca="1">DATE(CalendarYear,7,1)</f>
        <v>45839</v>
      </c>
      <c r="C38" s="4" t="str">
        <f ca="1">IF(DAY(JulSun1)=1,"",IF(AND(YEAR(JulSun1+1)=CalendarYear,MONTH(JulSun1+1)=7),JulSun1+1,""))</f>
        <v/>
      </c>
      <c r="D38" s="4" t="str">
        <f ca="1">IF(DAY(JulSun1)=1,"",IF(AND(YEAR(JulSun1+2)=CalendarYear,MONTH(JulSun1+2)=7),JulSun1+2,""))</f>
        <v/>
      </c>
      <c r="E38" s="4">
        <f ca="1">IF(DAY(JulSun1)=1,"",IF(AND(YEAR(JulSun1+3)=CalendarYear,MONTH(JulSun1+3)=7),JulSun1+3,""))</f>
        <v>45839</v>
      </c>
      <c r="F38" s="4">
        <f ca="1">IF(DAY(JulSun1)=1,"",IF(AND(YEAR(JulSun1+4)=CalendarYear,MONTH(JulSun1+4)=7),JulSun1+4,""))</f>
        <v>45840</v>
      </c>
      <c r="G38" s="4">
        <f ca="1">IF(DAY(JulSun1)=1,"",IF(AND(YEAR(JulSun1+5)=CalendarYear,MONTH(JulSun1+5)=7),JulSun1+5,""))</f>
        <v>45841</v>
      </c>
      <c r="H38" s="4">
        <f ca="1">IF(DAY(JulSun1)=1,"",IF(AND(YEAR(JulSun1+6)=CalendarYear,MONTH(JulSun1+6)=7),JulSun1+6,""))</f>
        <v>45842</v>
      </c>
      <c r="I38" s="4">
        <f ca="1">IF(DAY(JulSun1)=1,IF(AND(YEAR(JulSun1)=CalendarYear,MONTH(JulSun1)=7),JulSun1,""),IF(AND(YEAR(JulSun1+7)=CalendarYear,MONTH(JulSun1+7)=7),JulSun1+7,""))</f>
        <v>45843</v>
      </c>
      <c r="J38" s="4">
        <f ca="1">IF(DAY(JulSun1)=1,IF(AND(YEAR(JulSun1+1)=CalendarYear,MONTH(JulSun1+1)=7),JulSun1+1,""),IF(AND(YEAR(JulSun1+8)=CalendarYear,MONTH(JulSun1+8)=7),JulSun1+8,""))</f>
        <v>45844</v>
      </c>
      <c r="K38" s="4">
        <f ca="1">IF(DAY(JulSun1)=1,IF(AND(YEAR(JulSun1+2)=CalendarYear,MONTH(JulSun1+2)=7),JulSun1+2,""),IF(AND(YEAR(JulSun1+9)=CalendarYear,MONTH(JulSun1+9)=7),JulSun1+9,""))</f>
        <v>45845</v>
      </c>
      <c r="L38" s="4">
        <f ca="1">IF(DAY(JulSun1)=1,IF(AND(YEAR(JulSun1+3)=CalendarYear,MONTH(JulSun1+3)=7),JulSun1+3,""),IF(AND(YEAR(JulSun1+10)=CalendarYear,MONTH(JulSun1+10)=7),JulSun1+10,""))</f>
        <v>45846</v>
      </c>
      <c r="M38" s="4">
        <f ca="1">IF(DAY(JulSun1)=1,IF(AND(YEAR(JulSun1+4)=CalendarYear,MONTH(JulSun1+4)=7),JulSun1+4,""),IF(AND(YEAR(JulSun1+11)=CalendarYear,MONTH(JulSun1+11)=7),JulSun1+11,""))</f>
        <v>45847</v>
      </c>
      <c r="N38" s="4">
        <f ca="1">IF(DAY(JulSun1)=1,IF(AND(YEAR(JulSun1+5)=CalendarYear,MONTH(JulSun1+5)=7),JulSun1+5,""),IF(AND(YEAR(JulSun1+12)=CalendarYear,MONTH(JulSun1+12)=7),JulSun1+12,""))</f>
        <v>45848</v>
      </c>
      <c r="O38" s="4">
        <f ca="1">IF(DAY(JulSun1)=1,IF(AND(YEAR(JulSun1+6)=CalendarYear,MONTH(JulSun1+6)=7),JulSun1+6,""),IF(AND(YEAR(JulSun1+13)=CalendarYear,MONTH(JulSun1+13)=7),JulSun1+13,""))</f>
        <v>45849</v>
      </c>
      <c r="P38" s="4">
        <f ca="1">IF(DAY(JulSun1)=1,IF(AND(YEAR(JulSun1+7)=CalendarYear,MONTH(JulSun1+7)=7),JulSun1+7,""),IF(AND(YEAR(JulSun1+14)=CalendarYear,MONTH(JulSun1+14)=7),JulSun1+14,""))</f>
        <v>45850</v>
      </c>
      <c r="Q38" s="4">
        <f ca="1">IF(DAY(JulSun1)=1,IF(AND(YEAR(JulSun1+8)=CalendarYear,MONTH(JulSun1+8)=7),JulSun1+8,""),IF(AND(YEAR(JulSun1+15)=CalendarYear,MONTH(JulSun1+15)=7),JulSun1+15,""))</f>
        <v>45851</v>
      </c>
      <c r="R38" s="4">
        <f ca="1">IF(DAY(JulSun1)=1,IF(AND(YEAR(JulSun1+9)=CalendarYear,MONTH(JulSun1+9)=7),JulSun1+9,""),IF(AND(YEAR(JulSun1+16)=CalendarYear,MONTH(JulSun1+16)=7),JulSun1+16,""))</f>
        <v>45852</v>
      </c>
      <c r="S38" s="4">
        <f ca="1">IF(DAY(JulSun1)=1,IF(AND(YEAR(JulSun1+10)=CalendarYear,MONTH(JulSun1+10)=7),JulSun1+10,""),IF(AND(YEAR(JulSun1+17)=CalendarYear,MONTH(JulSun1+17)=7),JulSun1+17,""))</f>
        <v>45853</v>
      </c>
      <c r="T38" s="4">
        <f ca="1">IF(DAY(JulSun1)=1,IF(AND(YEAR(JulSun1+11)=CalendarYear,MONTH(JulSun1+11)=7),JulSun1+11,""),IF(AND(YEAR(JulSun1+18)=CalendarYear,MONTH(JulSun1+18)=7),JulSun1+18,""))</f>
        <v>45854</v>
      </c>
      <c r="U38" s="4">
        <f ca="1">IF(DAY(JulSun1)=1,IF(AND(YEAR(JulSun1+12)=CalendarYear,MONTH(JulSun1+12)=7),JulSun1+12,""),IF(AND(YEAR(JulSun1+19)=CalendarYear,MONTH(JulSun1+19)=7),JulSun1+19,""))</f>
        <v>45855</v>
      </c>
      <c r="V38" s="4">
        <f ca="1">IF(DAY(JulSun1)=1,IF(AND(YEAR(JulSun1+13)=CalendarYear,MONTH(JulSun1+13)=7),JulSun1+13,""),IF(AND(YEAR(JulSun1+20)=CalendarYear,MONTH(JulSun1+20)=7),JulSun1+20,""))</f>
        <v>45856</v>
      </c>
      <c r="W38" s="4">
        <f ca="1">IF(DAY(JulSun1)=1,IF(AND(YEAR(JulSun1+14)=CalendarYear,MONTH(JulSun1+14)=7),JulSun1+14,""),IF(AND(YEAR(JulSun1+21)=CalendarYear,MONTH(JulSun1+21)=7),JulSun1+21,""))</f>
        <v>45857</v>
      </c>
      <c r="X38" s="4">
        <f ca="1">IF(DAY(JulSun1)=1,IF(AND(YEAR(JulSun1+15)=CalendarYear,MONTH(JulSun1+15)=7),JulSun1+15,""),IF(AND(YEAR(JulSun1+22)=CalendarYear,MONTH(JulSun1+22)=7),JulSun1+22,""))</f>
        <v>45858</v>
      </c>
      <c r="Y38" s="4">
        <f ca="1">IF(DAY(JulSun1)=1,IF(AND(YEAR(JulSun1+16)=CalendarYear,MONTH(JulSun1+16)=7),JulSun1+16,""),IF(AND(YEAR(JulSun1+23)=CalendarYear,MONTH(JulSun1+23)=7),JulSun1+23,""))</f>
        <v>45859</v>
      </c>
      <c r="Z38" s="4">
        <f ca="1">IF(DAY(JulSun1)=1,IF(AND(YEAR(JulSun1+17)=CalendarYear,MONTH(JulSun1+17)=7),JulSun1+17,""),IF(AND(YEAR(JulSun1+24)=CalendarYear,MONTH(JulSun1+24)=7),JulSun1+24,""))</f>
        <v>45860</v>
      </c>
      <c r="AA38" s="4">
        <f ca="1">IF(DAY(JulSun1)=1,IF(AND(YEAR(JulSun1+18)=CalendarYear,MONTH(JulSun1+18)=7),JulSun1+18,""),IF(AND(YEAR(JulSun1+25)=CalendarYear,MONTH(JulSun1+25)=7),JulSun1+25,""))</f>
        <v>45861</v>
      </c>
      <c r="AB38" s="4">
        <f ca="1">IF(DAY(JulSun1)=1,IF(AND(YEAR(JulSun1+19)=CalendarYear,MONTH(JulSun1+19)=7),JulSun1+19,""),IF(AND(YEAR(JulSun1+26)=CalendarYear,MONTH(JulSun1+26)=7),JulSun1+26,""))</f>
        <v>45862</v>
      </c>
      <c r="AC38" s="4">
        <f ca="1">IF(DAY(JulSun1)=1,IF(AND(YEAR(JulSun1+20)=CalendarYear,MONTH(JulSun1+20)=7),JulSun1+20,""),IF(AND(YEAR(JulSun1+27)=CalendarYear,MONTH(JulSun1+27)=7),JulSun1+27,""))</f>
        <v>45863</v>
      </c>
      <c r="AD38" s="4">
        <f ca="1">IF(DAY(JulSun1)=1,IF(AND(YEAR(JulSun1+21)=CalendarYear,MONTH(JulSun1+21)=7),JulSun1+21,""),IF(AND(YEAR(JulSun1+28)=CalendarYear,MONTH(JulSun1+28)=7),JulSun1+28,""))</f>
        <v>45864</v>
      </c>
      <c r="AE38" s="4">
        <f ca="1">IF(DAY(JulSun1)=1,IF(AND(YEAR(JulSun1+22)=CalendarYear,MONTH(JulSun1+22)=7),JulSun1+22,""),IF(AND(YEAR(JulSun1+29)=CalendarYear,MONTH(JulSun1+29)=7),JulSun1+29,""))</f>
        <v>45865</v>
      </c>
      <c r="AF38" s="4">
        <f ca="1">IF(DAY(JulSun1)=1,IF(AND(YEAR(JulSun1+23)=CalendarYear,MONTH(JulSun1+23)=7),JulSun1+23,""),IF(AND(YEAR(JulSun1+30)=CalendarYear,MONTH(JulSun1+30)=7),JulSun1+30,""))</f>
        <v>45866</v>
      </c>
      <c r="AG38" s="4">
        <f ca="1">IF(DAY(JulSun1)=1,IF(AND(YEAR(JulSun1+24)=CalendarYear,MONTH(JulSun1+24)=7),JulSun1+24,""),IF(AND(YEAR(JulSun1+31)=CalendarYear,MONTH(JulSun1+31)=7),JulSun1+31,""))</f>
        <v>45867</v>
      </c>
      <c r="AH38" s="4">
        <f ca="1">IF(DAY(JulSun1)=1,IF(AND(YEAR(JulSun1+25)=CalendarYear,MONTH(JulSun1+25)=7),JulSun1+25,""),IF(AND(YEAR(JulSun1+32)=CalendarYear,MONTH(JulSun1+32)=7),JulSun1+32,""))</f>
        <v>45868</v>
      </c>
      <c r="AI38" s="4">
        <f ca="1">IF(DAY(JulSun1)=1,IF(AND(YEAR(JulSun1+26)=CalendarYear,MONTH(JulSun1+26)=7),JulSun1+26,""),IF(AND(YEAR(JulSun1+33)=CalendarYear,MONTH(JulSun1+33)=7),JulSun1+33,""))</f>
        <v>45869</v>
      </c>
      <c r="AJ38" s="4" t="str">
        <f ca="1">IF(DAY(JulSun1)=1,IF(AND(YEAR(JulSun1+27)=CalendarYear,MONTH(JulSun1+27)=7),JulSun1+27,""),IF(AND(YEAR(JulSun1+34)=CalendarYear,MONTH(JulSun1+34)=7),JulSun1+34,""))</f>
        <v/>
      </c>
      <c r="AK38" s="4" t="str">
        <f ca="1">IF(DAY(JulSun1)=1,IF(AND(YEAR(JulSun1+28)=CalendarYear,MONTH(JulSun1+28)=7),JulSun1+28,""),IF(AND(YEAR(JulSun1+35)=CalendarYear,MONTH(JulSun1+35)=7),JulSun1+35,""))</f>
        <v/>
      </c>
      <c r="AL38" s="4" t="str">
        <f ca="1">IF(DAY(JulSun1)=1,IF(AND(YEAR(JulSun1+29)=CalendarYear,MONTH(JulSun1+29)=7),JulSun1+29,""),IF(AND(YEAR(JulSun1+36)=CalendarYear,MONTH(JulSun1+36)=7),JulSun1+36,""))</f>
        <v/>
      </c>
      <c r="AM38" s="6" t="str">
        <f ca="1">IF(DAY(JulSun1)=1,IF(AND(YEAR(JulSun1+30)=CalendarYear,MONTH(JulSun1+30)=7),JulSun1+30,""),IF(AND(YEAR(JulSun1+37)=CalendarYear,MONTH(JulSun1+37)=7),JulSun1+37,""))</f>
        <v/>
      </c>
    </row>
    <row r="39" spans="2:39" ht="19.899999999999999" customHeight="1">
      <c r="B39" s="62"/>
      <c r="C39" s="5" t="s">
        <v>6</v>
      </c>
      <c r="D39" s="5" t="s">
        <v>7</v>
      </c>
      <c r="E39" s="5" t="s">
        <v>8</v>
      </c>
      <c r="F39" s="5" t="s">
        <v>9</v>
      </c>
      <c r="G39" s="5" t="s">
        <v>10</v>
      </c>
      <c r="H39" s="5" t="s">
        <v>11</v>
      </c>
      <c r="I39" s="5" t="s">
        <v>12</v>
      </c>
      <c r="J39" s="5" t="s">
        <v>6</v>
      </c>
      <c r="K39" s="5" t="s">
        <v>7</v>
      </c>
      <c r="L39" s="5" t="s">
        <v>8</v>
      </c>
      <c r="M39" s="5" t="s">
        <v>9</v>
      </c>
      <c r="N39" s="5" t="s">
        <v>10</v>
      </c>
      <c r="O39" s="5" t="s">
        <v>11</v>
      </c>
      <c r="P39" s="5" t="s">
        <v>12</v>
      </c>
      <c r="Q39" s="5" t="s">
        <v>6</v>
      </c>
      <c r="R39" s="5" t="s">
        <v>7</v>
      </c>
      <c r="S39" s="5" t="s">
        <v>8</v>
      </c>
      <c r="T39" s="5" t="s">
        <v>9</v>
      </c>
      <c r="U39" s="5" t="s">
        <v>10</v>
      </c>
      <c r="V39" s="5" t="s">
        <v>11</v>
      </c>
      <c r="W39" s="5" t="s">
        <v>12</v>
      </c>
      <c r="X39" s="5" t="s">
        <v>6</v>
      </c>
      <c r="Y39" s="5" t="s">
        <v>7</v>
      </c>
      <c r="Z39" s="5" t="s">
        <v>8</v>
      </c>
      <c r="AA39" s="5" t="s">
        <v>9</v>
      </c>
      <c r="AB39" s="5" t="s">
        <v>10</v>
      </c>
      <c r="AC39" s="5" t="s">
        <v>11</v>
      </c>
      <c r="AD39" s="5" t="s">
        <v>12</v>
      </c>
      <c r="AE39" s="5" t="s">
        <v>6</v>
      </c>
      <c r="AF39" s="5" t="s">
        <v>7</v>
      </c>
      <c r="AG39" s="5" t="s">
        <v>8</v>
      </c>
      <c r="AH39" s="5" t="s">
        <v>9</v>
      </c>
      <c r="AI39" s="5" t="s">
        <v>10</v>
      </c>
      <c r="AJ39" s="5" t="s">
        <v>11</v>
      </c>
      <c r="AK39" s="5" t="s">
        <v>12</v>
      </c>
      <c r="AL39" s="5" t="s">
        <v>6</v>
      </c>
      <c r="AM39" s="7" t="s">
        <v>7</v>
      </c>
    </row>
    <row r="40" spans="2:39" ht="19.899999999999999" customHeight="1" outlineLevel="1">
      <c r="B40" s="18" t="s">
        <v>13</v>
      </c>
      <c r="C40" s="2" t="s">
        <v>14</v>
      </c>
      <c r="D40" s="2" t="s">
        <v>14</v>
      </c>
      <c r="E40" s="2" t="s">
        <v>14</v>
      </c>
      <c r="F40" s="2" t="s">
        <v>14</v>
      </c>
      <c r="G40" s="2" t="s">
        <v>14</v>
      </c>
      <c r="H40" s="2" t="s">
        <v>14</v>
      </c>
      <c r="I40" s="2" t="s">
        <v>14</v>
      </c>
      <c r="J40" s="2" t="s">
        <v>14</v>
      </c>
      <c r="K40" s="2" t="s">
        <v>14</v>
      </c>
      <c r="L40" s="2" t="s">
        <v>14</v>
      </c>
      <c r="M40" s="3" t="s">
        <v>14</v>
      </c>
      <c r="N40" s="3" t="s">
        <v>14</v>
      </c>
      <c r="O40" s="2" t="s">
        <v>14</v>
      </c>
      <c r="P40" s="2" t="s">
        <v>14</v>
      </c>
      <c r="Q40" s="143" t="s">
        <v>22</v>
      </c>
      <c r="R40" s="144"/>
      <c r="S40" s="144"/>
      <c r="T40" s="144"/>
      <c r="U40" s="144"/>
      <c r="V40" s="144"/>
      <c r="W40" s="2"/>
      <c r="X40" s="2" t="s">
        <v>14</v>
      </c>
      <c r="Y40" s="145" t="s">
        <v>23</v>
      </c>
      <c r="Z40" s="146"/>
      <c r="AA40" s="146"/>
      <c r="AB40" s="146"/>
      <c r="AC40" s="146"/>
      <c r="AD40" s="147"/>
      <c r="AE40" s="2" t="s">
        <v>14</v>
      </c>
      <c r="AF40" s="2" t="s">
        <v>14</v>
      </c>
      <c r="AG40" s="136" t="s">
        <v>24</v>
      </c>
      <c r="AH40" s="137"/>
      <c r="AI40" s="138"/>
      <c r="AJ40" s="2" t="s">
        <v>14</v>
      </c>
      <c r="AK40" s="2" t="s">
        <v>14</v>
      </c>
      <c r="AL40" s="2" t="s">
        <v>14</v>
      </c>
      <c r="AM40" s="2" t="s">
        <v>14</v>
      </c>
    </row>
    <row r="41" spans="2:39" ht="19.899999999999999" customHeight="1" outlineLevel="1">
      <c r="B41" s="19" t="s">
        <v>15</v>
      </c>
      <c r="C41" s="3" t="s">
        <v>14</v>
      </c>
      <c r="D41" s="3" t="s">
        <v>14</v>
      </c>
      <c r="E41" s="3" t="s">
        <v>14</v>
      </c>
      <c r="F41" s="3" t="s">
        <v>14</v>
      </c>
      <c r="G41" s="3" t="s">
        <v>14</v>
      </c>
      <c r="H41" s="3" t="s">
        <v>14</v>
      </c>
      <c r="I41" s="3" t="s">
        <v>14</v>
      </c>
      <c r="J41" s="3" t="s">
        <v>14</v>
      </c>
      <c r="K41" s="3" t="s">
        <v>14</v>
      </c>
      <c r="L41" s="3" t="s">
        <v>14</v>
      </c>
      <c r="M41" s="3" t="s">
        <v>14</v>
      </c>
      <c r="N41" s="3" t="s">
        <v>14</v>
      </c>
      <c r="O41" s="2" t="s">
        <v>14</v>
      </c>
      <c r="P41" s="2" t="s">
        <v>14</v>
      </c>
      <c r="Q41" s="2" t="s">
        <v>14</v>
      </c>
      <c r="R41" s="2" t="s">
        <v>14</v>
      </c>
      <c r="S41" s="2" t="s">
        <v>14</v>
      </c>
      <c r="T41" s="2" t="s">
        <v>14</v>
      </c>
      <c r="U41" s="2" t="s">
        <v>14</v>
      </c>
      <c r="V41" s="2" t="s">
        <v>14</v>
      </c>
      <c r="W41" s="2" t="s">
        <v>14</v>
      </c>
      <c r="X41" s="2" t="s">
        <v>14</v>
      </c>
      <c r="Y41" s="2" t="s">
        <v>14</v>
      </c>
      <c r="Z41" s="2" t="s">
        <v>14</v>
      </c>
      <c r="AA41" s="2" t="s">
        <v>14</v>
      </c>
      <c r="AB41" s="2" t="s">
        <v>14</v>
      </c>
      <c r="AC41" s="2" t="s">
        <v>14</v>
      </c>
      <c r="AD41" s="2" t="s">
        <v>14</v>
      </c>
      <c r="AE41" s="2" t="s">
        <v>14</v>
      </c>
      <c r="AF41" s="2" t="s">
        <v>14</v>
      </c>
      <c r="AG41" s="2" t="s">
        <v>14</v>
      </c>
      <c r="AH41" s="2" t="s">
        <v>14</v>
      </c>
      <c r="AI41" s="2" t="s">
        <v>14</v>
      </c>
      <c r="AJ41" s="2" t="s">
        <v>14</v>
      </c>
      <c r="AK41" s="2" t="s">
        <v>14</v>
      </c>
      <c r="AL41" s="2" t="s">
        <v>14</v>
      </c>
      <c r="AM41" s="2" t="s">
        <v>14</v>
      </c>
    </row>
    <row r="42" spans="2:39" s="21" customFormat="1" ht="19.899999999999999" customHeight="1" outlineLevel="1">
      <c r="B42" s="33" t="s">
        <v>2</v>
      </c>
      <c r="C42" s="3" t="s">
        <v>14</v>
      </c>
      <c r="D42" s="3" t="s">
        <v>14</v>
      </c>
      <c r="E42" s="140" t="s">
        <v>16</v>
      </c>
      <c r="F42" s="148"/>
      <c r="G42" s="148"/>
      <c r="H42" s="141"/>
      <c r="I42" s="3" t="s">
        <v>14</v>
      </c>
      <c r="J42" s="3" t="s">
        <v>14</v>
      </c>
      <c r="K42" s="133" t="s">
        <v>16</v>
      </c>
      <c r="L42" s="134"/>
      <c r="M42" s="134"/>
      <c r="N42" s="134"/>
      <c r="O42" s="135"/>
      <c r="P42" s="2" t="s">
        <v>14</v>
      </c>
      <c r="Q42" s="2" t="s">
        <v>14</v>
      </c>
      <c r="R42" s="2" t="s">
        <v>14</v>
      </c>
      <c r="S42" s="2" t="s">
        <v>14</v>
      </c>
      <c r="T42" s="2" t="s">
        <v>14</v>
      </c>
      <c r="U42" s="2" t="s">
        <v>14</v>
      </c>
      <c r="V42" s="2" t="s">
        <v>14</v>
      </c>
      <c r="W42" s="2" t="s">
        <v>14</v>
      </c>
      <c r="X42" s="2" t="s">
        <v>14</v>
      </c>
      <c r="Y42" s="2" t="s">
        <v>14</v>
      </c>
      <c r="Z42" s="2" t="s">
        <v>14</v>
      </c>
      <c r="AA42" s="2" t="s">
        <v>14</v>
      </c>
      <c r="AB42" s="2" t="s">
        <v>14</v>
      </c>
      <c r="AC42" s="2" t="s">
        <v>14</v>
      </c>
      <c r="AD42" s="2" t="s">
        <v>14</v>
      </c>
      <c r="AE42" s="2" t="s">
        <v>14</v>
      </c>
      <c r="AF42" s="140" t="s">
        <v>16</v>
      </c>
      <c r="AG42" s="148"/>
      <c r="AH42" s="148"/>
      <c r="AI42" s="141"/>
      <c r="AJ42" s="2" t="s">
        <v>14</v>
      </c>
      <c r="AK42" s="2" t="s">
        <v>14</v>
      </c>
      <c r="AL42" s="2" t="s">
        <v>14</v>
      </c>
      <c r="AM42" s="2" t="s">
        <v>14</v>
      </c>
    </row>
    <row r="43" spans="2:39" s="21" customFormat="1" ht="19.899999999999999" customHeight="1" outlineLevel="1">
      <c r="B43" s="31" t="s">
        <v>5</v>
      </c>
      <c r="C43" s="3" t="s">
        <v>14</v>
      </c>
      <c r="D43" s="3" t="s">
        <v>14</v>
      </c>
      <c r="E43" s="3" t="s">
        <v>14</v>
      </c>
      <c r="F43" s="3" t="s">
        <v>14</v>
      </c>
      <c r="G43" s="3" t="s">
        <v>14</v>
      </c>
      <c r="H43" s="3" t="s">
        <v>14</v>
      </c>
      <c r="I43" s="3" t="s">
        <v>14</v>
      </c>
      <c r="J43" s="3" t="s">
        <v>14</v>
      </c>
      <c r="K43" s="3" t="s">
        <v>14</v>
      </c>
      <c r="L43" s="3" t="s">
        <v>14</v>
      </c>
      <c r="M43" s="3" t="s">
        <v>14</v>
      </c>
      <c r="N43" s="3" t="s">
        <v>14</v>
      </c>
      <c r="O43" s="2" t="s">
        <v>14</v>
      </c>
      <c r="P43" s="2" t="s">
        <v>14</v>
      </c>
      <c r="Q43" s="2" t="s">
        <v>14</v>
      </c>
      <c r="R43" s="2" t="s">
        <v>14</v>
      </c>
      <c r="S43" s="2" t="s">
        <v>14</v>
      </c>
      <c r="T43" s="2" t="s">
        <v>14</v>
      </c>
      <c r="U43" s="2" t="s">
        <v>14</v>
      </c>
      <c r="V43" s="2" t="s">
        <v>14</v>
      </c>
      <c r="W43" s="2" t="s">
        <v>14</v>
      </c>
      <c r="X43" s="2" t="s">
        <v>14</v>
      </c>
      <c r="Y43" s="2" t="s">
        <v>14</v>
      </c>
      <c r="Z43" s="2" t="s">
        <v>14</v>
      </c>
      <c r="AA43" s="2" t="s">
        <v>14</v>
      </c>
      <c r="AB43" s="2" t="s">
        <v>14</v>
      </c>
      <c r="AC43" s="2" t="s">
        <v>14</v>
      </c>
      <c r="AD43" s="2" t="s">
        <v>14</v>
      </c>
      <c r="AE43" s="2" t="s">
        <v>14</v>
      </c>
      <c r="AF43" s="2" t="s">
        <v>14</v>
      </c>
      <c r="AG43" s="2" t="s">
        <v>14</v>
      </c>
      <c r="AH43" s="2" t="s">
        <v>14</v>
      </c>
      <c r="AI43" s="2" t="s">
        <v>14</v>
      </c>
      <c r="AJ43" s="2" t="s">
        <v>14</v>
      </c>
      <c r="AK43" s="2" t="s">
        <v>14</v>
      </c>
      <c r="AL43" s="2" t="s">
        <v>14</v>
      </c>
      <c r="AM43" s="2" t="s">
        <v>14</v>
      </c>
    </row>
    <row r="44" spans="2:39" ht="19.899999999999999" customHeight="1" outlineLevel="1">
      <c r="B44" s="20" t="s">
        <v>1</v>
      </c>
      <c r="C44" s="3" t="s">
        <v>14</v>
      </c>
      <c r="D44" s="3" t="s">
        <v>14</v>
      </c>
      <c r="E44" s="3" t="s">
        <v>14</v>
      </c>
      <c r="F44" s="3" t="s">
        <v>14</v>
      </c>
      <c r="G44" s="3" t="s">
        <v>14</v>
      </c>
      <c r="H44" s="3" t="s">
        <v>14</v>
      </c>
      <c r="I44" s="3" t="s">
        <v>14</v>
      </c>
      <c r="J44" s="3" t="s">
        <v>14</v>
      </c>
      <c r="K44" s="3" t="s">
        <v>14</v>
      </c>
      <c r="L44" s="3" t="s">
        <v>14</v>
      </c>
      <c r="M44" s="3" t="s">
        <v>14</v>
      </c>
      <c r="N44" s="3" t="s">
        <v>14</v>
      </c>
      <c r="O44" s="2" t="s">
        <v>14</v>
      </c>
      <c r="P44" s="2" t="s">
        <v>14</v>
      </c>
      <c r="Q44" s="2" t="s">
        <v>14</v>
      </c>
      <c r="R44" s="2" t="s">
        <v>14</v>
      </c>
      <c r="S44" s="2" t="s">
        <v>14</v>
      </c>
      <c r="T44" s="2" t="s">
        <v>14</v>
      </c>
      <c r="U44" s="2" t="s">
        <v>14</v>
      </c>
      <c r="V44" s="2" t="s">
        <v>14</v>
      </c>
      <c r="W44" s="2" t="s">
        <v>14</v>
      </c>
      <c r="X44" s="2" t="s">
        <v>14</v>
      </c>
      <c r="Y44" s="2" t="s">
        <v>14</v>
      </c>
      <c r="Z44" s="2" t="s">
        <v>14</v>
      </c>
      <c r="AA44" s="2" t="s">
        <v>14</v>
      </c>
      <c r="AB44" s="2" t="s">
        <v>14</v>
      </c>
      <c r="AC44" s="2" t="s">
        <v>14</v>
      </c>
      <c r="AD44" s="2" t="s">
        <v>14</v>
      </c>
      <c r="AE44" s="2" t="s">
        <v>14</v>
      </c>
      <c r="AF44" s="2" t="s">
        <v>14</v>
      </c>
      <c r="AG44" s="2" t="s">
        <v>14</v>
      </c>
      <c r="AH44" s="2" t="s">
        <v>14</v>
      </c>
      <c r="AI44" s="2" t="s">
        <v>14</v>
      </c>
      <c r="AJ44" s="2" t="s">
        <v>14</v>
      </c>
      <c r="AK44" s="2" t="s">
        <v>14</v>
      </c>
      <c r="AL44" s="2" t="s">
        <v>14</v>
      </c>
      <c r="AM44" s="2" t="s">
        <v>14</v>
      </c>
    </row>
    <row r="45" spans="2:39" ht="19.899999999999999" customHeight="1">
      <c r="B45" s="1"/>
    </row>
    <row r="46" spans="2:39" ht="19.899999999999999" customHeight="1">
      <c r="B46" s="61">
        <f ca="1">DATE(CalendarYear,8,1)</f>
        <v>45870</v>
      </c>
      <c r="C46" s="4" t="str">
        <f ca="1">IF(DAY(AugSun1)=1,"",IF(AND(YEAR(AugSun1+1)=CalendarYear,MONTH(AugSun1+1)=8),AugSun1+1,""))</f>
        <v/>
      </c>
      <c r="D46" s="4" t="str">
        <f ca="1">IF(DAY(AugSun1)=1,"",IF(AND(YEAR(AugSun1+2)=CalendarYear,MONTH(AugSun1+2)=8),AugSun1+2,""))</f>
        <v/>
      </c>
      <c r="E46" s="4" t="str">
        <f ca="1">IF(DAY(AugSun1)=1,"",IF(AND(YEAR(AugSun1+3)=CalendarYear,MONTH(AugSun1+3)=8),AugSun1+3,""))</f>
        <v/>
      </c>
      <c r="F46" s="4" t="str">
        <f ca="1">IF(DAY(AugSun1)=1,"",IF(AND(YEAR(AugSun1+4)=CalendarYear,MONTH(AugSun1+4)=8),AugSun1+4,""))</f>
        <v/>
      </c>
      <c r="G46" s="4" t="str">
        <f ca="1">IF(DAY(AugSun1)=1,"",IF(AND(YEAR(AugSun1+5)=CalendarYear,MONTH(AugSun1+5)=8),AugSun1+5,""))</f>
        <v/>
      </c>
      <c r="H46" s="4">
        <f ca="1">IF(DAY(AugSun1)=1,"",IF(AND(YEAR(AugSun1+6)=CalendarYear,MONTH(AugSun1+6)=8),AugSun1+6,""))</f>
        <v>45870</v>
      </c>
      <c r="I46" s="4">
        <f ca="1">IF(DAY(AugSun1)=1,IF(AND(YEAR(AugSun1)=CalendarYear,MONTH(AugSun1)=8),AugSun1,""),IF(AND(YEAR(AugSun1+7)=CalendarYear,MONTH(AugSun1+7)=8),AugSun1+7,""))</f>
        <v>45871</v>
      </c>
      <c r="J46" s="4">
        <f ca="1">IF(DAY(AugSun1)=1,IF(AND(YEAR(AugSun1+1)=CalendarYear,MONTH(AugSun1+1)=8),AugSun1+1,""),IF(AND(YEAR(AugSun1+8)=CalendarYear,MONTH(AugSun1+8)=8),AugSun1+8,""))</f>
        <v>45872</v>
      </c>
      <c r="K46" s="4">
        <f ca="1">IF(DAY(AugSun1)=1,IF(AND(YEAR(AugSun1+2)=CalendarYear,MONTH(AugSun1+2)=8),AugSun1+2,""),IF(AND(YEAR(AugSun1+9)=CalendarYear,MONTH(AugSun1+9)=8),AugSun1+9,""))</f>
        <v>45873</v>
      </c>
      <c r="L46" s="4">
        <f ca="1">IF(DAY(AugSun1)=1,IF(AND(YEAR(AugSun1+3)=CalendarYear,MONTH(AugSun1+3)=8),AugSun1+3,""),IF(AND(YEAR(AugSun1+10)=CalendarYear,MONTH(AugSun1+10)=8),AugSun1+10,""))</f>
        <v>45874</v>
      </c>
      <c r="M46" s="4">
        <f ca="1">IF(DAY(AugSun1)=1,IF(AND(YEAR(AugSun1+4)=CalendarYear,MONTH(AugSun1+4)=8),AugSun1+4,""),IF(AND(YEAR(AugSun1+11)=CalendarYear,MONTH(AugSun1+11)=8),AugSun1+11,""))</f>
        <v>45875</v>
      </c>
      <c r="N46" s="4">
        <f ca="1">IF(DAY(AugSun1)=1,IF(AND(YEAR(AugSun1+5)=CalendarYear,MONTH(AugSun1+5)=8),AugSun1+5,""),IF(AND(YEAR(AugSun1+12)=CalendarYear,MONTH(AugSun1+12)=8),AugSun1+12,""))</f>
        <v>45876</v>
      </c>
      <c r="O46" s="4">
        <f ca="1">IF(DAY(AugSun1)=1,IF(AND(YEAR(AugSun1+6)=CalendarYear,MONTH(AugSun1+6)=8),AugSun1+6,""),IF(AND(YEAR(AugSun1+13)=CalendarYear,MONTH(AugSun1+13)=8),AugSun1+13,""))</f>
        <v>45877</v>
      </c>
      <c r="P46" s="4">
        <f ca="1">IF(DAY(AugSun1)=1,IF(AND(YEAR(AugSun1+7)=CalendarYear,MONTH(AugSun1+7)=8),AugSun1+7,""),IF(AND(YEAR(AugSun1+14)=CalendarYear,MONTH(AugSun1+14)=8),AugSun1+14,""))</f>
        <v>45878</v>
      </c>
      <c r="Q46" s="4">
        <f ca="1">IF(DAY(AugSun1)=1,IF(AND(YEAR(AugSun1+8)=CalendarYear,MONTH(AugSun1+8)=8),AugSun1+8,""),IF(AND(YEAR(AugSun1+15)=CalendarYear,MONTH(AugSun1+15)=8),AugSun1+15,""))</f>
        <v>45879</v>
      </c>
      <c r="R46" s="4">
        <f ca="1">IF(DAY(AugSun1)=1,IF(AND(YEAR(AugSun1+9)=CalendarYear,MONTH(AugSun1+9)=8),AugSun1+9,""),IF(AND(YEAR(AugSun1+16)=CalendarYear,MONTH(AugSun1+16)=8),AugSun1+16,""))</f>
        <v>45880</v>
      </c>
      <c r="S46" s="4">
        <f ca="1">IF(DAY(AugSun1)=1,IF(AND(YEAR(AugSun1+10)=CalendarYear,MONTH(AugSun1+10)=8),AugSun1+10,""),IF(AND(YEAR(AugSun1+17)=CalendarYear,MONTH(AugSun1+17)=8),AugSun1+17,""))</f>
        <v>45881</v>
      </c>
      <c r="T46" s="4">
        <f ca="1">IF(DAY(AugSun1)=1,IF(AND(YEAR(AugSun1+11)=CalendarYear,MONTH(AugSun1+11)=8),AugSun1+11,""),IF(AND(YEAR(AugSun1+18)=CalendarYear,MONTH(AugSun1+18)=8),AugSun1+18,""))</f>
        <v>45882</v>
      </c>
      <c r="U46" s="4">
        <f ca="1">IF(DAY(AugSun1)=1,IF(AND(YEAR(AugSun1+12)=CalendarYear,MONTH(AugSun1+12)=8),AugSun1+12,""),IF(AND(YEAR(AugSun1+19)=CalendarYear,MONTH(AugSun1+19)=8),AugSun1+19,""))</f>
        <v>45883</v>
      </c>
      <c r="V46" s="4">
        <f ca="1">IF(DAY(AugSun1)=1,IF(AND(YEAR(AugSun1+13)=CalendarYear,MONTH(AugSun1+13)=8),AugSun1+13,""),IF(AND(YEAR(AugSun1+20)=CalendarYear,MONTH(AugSun1+20)=8),AugSun1+20,""))</f>
        <v>45884</v>
      </c>
      <c r="W46" s="4">
        <f ca="1">IF(DAY(AugSun1)=1,IF(AND(YEAR(AugSun1+14)=CalendarYear,MONTH(AugSun1+14)=8),AugSun1+14,""),IF(AND(YEAR(AugSun1+21)=CalendarYear,MONTH(AugSun1+21)=8),AugSun1+21,""))</f>
        <v>45885</v>
      </c>
      <c r="X46" s="4">
        <f ca="1">IF(DAY(AugSun1)=1,IF(AND(YEAR(AugSun1+15)=CalendarYear,MONTH(AugSun1+15)=8),AugSun1+15,""),IF(AND(YEAR(AugSun1+22)=CalendarYear,MONTH(AugSun1+22)=8),AugSun1+22,""))</f>
        <v>45886</v>
      </c>
      <c r="Y46" s="4">
        <f ca="1">IF(DAY(AugSun1)=1,IF(AND(YEAR(AugSun1+16)=CalendarYear,MONTH(AugSun1+16)=8),AugSun1+16,""),IF(AND(YEAR(AugSun1+23)=CalendarYear,MONTH(AugSun1+23)=8),AugSun1+23,""))</f>
        <v>45887</v>
      </c>
      <c r="Z46" s="4">
        <f ca="1">IF(DAY(AugSun1)=1,IF(AND(YEAR(AugSun1+17)=CalendarYear,MONTH(AugSun1+17)=8),AugSun1+17,""),IF(AND(YEAR(AugSun1+24)=CalendarYear,MONTH(AugSun1+24)=8),AugSun1+24,""))</f>
        <v>45888</v>
      </c>
      <c r="AA46" s="4">
        <f ca="1">IF(DAY(AugSun1)=1,IF(AND(YEAR(AugSun1+18)=CalendarYear,MONTH(AugSun1+18)=8),AugSun1+18,""),IF(AND(YEAR(AugSun1+25)=CalendarYear,MONTH(AugSun1+25)=8),AugSun1+25,""))</f>
        <v>45889</v>
      </c>
      <c r="AB46" s="4">
        <f ca="1">IF(DAY(AugSun1)=1,IF(AND(YEAR(AugSun1+19)=CalendarYear,MONTH(AugSun1+19)=8),AugSun1+19,""),IF(AND(YEAR(AugSun1+26)=CalendarYear,MONTH(AugSun1+26)=8),AugSun1+26,""))</f>
        <v>45890</v>
      </c>
      <c r="AC46" s="4">
        <f ca="1">IF(DAY(AugSun1)=1,IF(AND(YEAR(AugSun1+20)=CalendarYear,MONTH(AugSun1+20)=8),AugSun1+20,""),IF(AND(YEAR(AugSun1+27)=CalendarYear,MONTH(AugSun1+27)=8),AugSun1+27,""))</f>
        <v>45891</v>
      </c>
      <c r="AD46" s="4">
        <f ca="1">IF(DAY(AugSun1)=1,IF(AND(YEAR(AugSun1+21)=CalendarYear,MONTH(AugSun1+21)=8),AugSun1+21,""),IF(AND(YEAR(AugSun1+28)=CalendarYear,MONTH(AugSun1+28)=8),AugSun1+28,""))</f>
        <v>45892</v>
      </c>
      <c r="AE46" s="4">
        <f ca="1">IF(DAY(AugSun1)=1,IF(AND(YEAR(AugSun1+22)=CalendarYear,MONTH(AugSun1+22)=8),AugSun1+22,""),IF(AND(YEAR(AugSun1+29)=CalendarYear,MONTH(AugSun1+29)=8),AugSun1+29,""))</f>
        <v>45893</v>
      </c>
      <c r="AF46" s="4">
        <f ca="1">IF(DAY(AugSun1)=1,IF(AND(YEAR(AugSun1+23)=CalendarYear,MONTH(AugSun1+23)=8),AugSun1+23,""),IF(AND(YEAR(AugSun1+30)=CalendarYear,MONTH(AugSun1+30)=8),AugSun1+30,""))</f>
        <v>45894</v>
      </c>
      <c r="AG46" s="4">
        <f ca="1">IF(DAY(AugSun1)=1,IF(AND(YEAR(AugSun1+24)=CalendarYear,MONTH(AugSun1+24)=8),AugSun1+24,""),IF(AND(YEAR(AugSun1+31)=CalendarYear,MONTH(AugSun1+31)=8),AugSun1+31,""))</f>
        <v>45895</v>
      </c>
      <c r="AH46" s="4">
        <f ca="1">IF(DAY(AugSun1)=1,IF(AND(YEAR(AugSun1+25)=CalendarYear,MONTH(AugSun1+25)=8),AugSun1+25,""),IF(AND(YEAR(AugSun1+32)=CalendarYear,MONTH(AugSun1+32)=8),AugSun1+32,""))</f>
        <v>45896</v>
      </c>
      <c r="AI46" s="4">
        <f ca="1">IF(DAY(AugSun1)=1,IF(AND(YEAR(AugSun1+26)=CalendarYear,MONTH(AugSun1+26)=8),AugSun1+26,""),IF(AND(YEAR(AugSun1+33)=CalendarYear,MONTH(AugSun1+33)=8),AugSun1+33,""))</f>
        <v>45897</v>
      </c>
      <c r="AJ46" s="4">
        <f ca="1">IF(DAY(AugSun1)=1,IF(AND(YEAR(AugSun1+27)=CalendarYear,MONTH(AugSun1+27)=8),AugSun1+27,""),IF(AND(YEAR(AugSun1+34)=CalendarYear,MONTH(AugSun1+34)=8),AugSun1+34,""))</f>
        <v>45898</v>
      </c>
      <c r="AK46" s="4">
        <f ca="1">IF(DAY(AugSun1)=1,IF(AND(YEAR(AugSun1+28)=CalendarYear,MONTH(AugSun1+28)=8),AugSun1+28,""),IF(AND(YEAR(AugSun1+35)=CalendarYear,MONTH(AugSun1+35)=8),AugSun1+35,""))</f>
        <v>45899</v>
      </c>
      <c r="AL46" s="4">
        <f ca="1">IF(DAY(AugSun1)=1,IF(AND(YEAR(AugSun1+29)=CalendarYear,MONTH(AugSun1+29)=8),AugSun1+29,""),IF(AND(YEAR(AugSun1+36)=CalendarYear,MONTH(AugSun1+36)=8),AugSun1+36,""))</f>
        <v>45900</v>
      </c>
      <c r="AM46" s="6" t="str">
        <f ca="1">IF(DAY(AugSun1)=1,IF(AND(YEAR(AugSun1+30)=CalendarYear,MONTH(AugSun1+30)=8),AugSun1+30,""),IF(AND(YEAR(AugSun1+37)=CalendarYear,MONTH(AugSun1+37)=8),AugSun1+37,""))</f>
        <v/>
      </c>
    </row>
    <row r="47" spans="2:39" ht="19.899999999999999" customHeight="1">
      <c r="B47" s="62"/>
      <c r="C47" s="5" t="s">
        <v>6</v>
      </c>
      <c r="D47" s="5" t="s">
        <v>7</v>
      </c>
      <c r="E47" s="5" t="s">
        <v>8</v>
      </c>
      <c r="F47" s="5" t="s">
        <v>9</v>
      </c>
      <c r="G47" s="5" t="s">
        <v>10</v>
      </c>
      <c r="H47" s="5" t="s">
        <v>11</v>
      </c>
      <c r="I47" s="5" t="s">
        <v>12</v>
      </c>
      <c r="J47" s="5" t="s">
        <v>6</v>
      </c>
      <c r="K47" s="5" t="s">
        <v>7</v>
      </c>
      <c r="L47" s="5" t="s">
        <v>8</v>
      </c>
      <c r="M47" s="5" t="s">
        <v>9</v>
      </c>
      <c r="N47" s="5" t="s">
        <v>10</v>
      </c>
      <c r="O47" s="5" t="s">
        <v>11</v>
      </c>
      <c r="P47" s="5" t="s">
        <v>12</v>
      </c>
      <c r="Q47" s="5" t="s">
        <v>6</v>
      </c>
      <c r="R47" s="5" t="s">
        <v>7</v>
      </c>
      <c r="S47" s="5" t="s">
        <v>8</v>
      </c>
      <c r="T47" s="5" t="s">
        <v>9</v>
      </c>
      <c r="U47" s="5" t="s">
        <v>10</v>
      </c>
      <c r="V47" s="5" t="s">
        <v>11</v>
      </c>
      <c r="W47" s="5" t="s">
        <v>12</v>
      </c>
      <c r="X47" s="5" t="s">
        <v>6</v>
      </c>
      <c r="Y47" s="5" t="s">
        <v>7</v>
      </c>
      <c r="Z47" s="5" t="s">
        <v>8</v>
      </c>
      <c r="AA47" s="5" t="s">
        <v>9</v>
      </c>
      <c r="AB47" s="5" t="s">
        <v>10</v>
      </c>
      <c r="AC47" s="5" t="s">
        <v>11</v>
      </c>
      <c r="AD47" s="5" t="s">
        <v>12</v>
      </c>
      <c r="AE47" s="5" t="s">
        <v>6</v>
      </c>
      <c r="AF47" s="5" t="s">
        <v>7</v>
      </c>
      <c r="AG47" s="5" t="s">
        <v>8</v>
      </c>
      <c r="AH47" s="5" t="s">
        <v>9</v>
      </c>
      <c r="AI47" s="5" t="s">
        <v>10</v>
      </c>
      <c r="AJ47" s="5" t="s">
        <v>11</v>
      </c>
      <c r="AK47" s="5" t="s">
        <v>12</v>
      </c>
      <c r="AL47" s="5" t="s">
        <v>6</v>
      </c>
      <c r="AM47" s="7" t="s">
        <v>7</v>
      </c>
    </row>
    <row r="48" spans="2:39" s="21" customFormat="1" ht="19.899999999999999" customHeight="1" outlineLevel="1">
      <c r="B48" s="18" t="s">
        <v>13</v>
      </c>
      <c r="C48" s="2" t="s">
        <v>14</v>
      </c>
      <c r="D48" s="2" t="s">
        <v>14</v>
      </c>
      <c r="E48" s="2" t="s">
        <v>14</v>
      </c>
      <c r="F48" s="2" t="s">
        <v>14</v>
      </c>
      <c r="G48" s="2" t="s">
        <v>14</v>
      </c>
      <c r="H48" s="53" t="s">
        <v>24</v>
      </c>
      <c r="I48" s="2" t="s">
        <v>14</v>
      </c>
      <c r="J48" s="2" t="s">
        <v>14</v>
      </c>
      <c r="K48" s="2" t="s">
        <v>14</v>
      </c>
      <c r="L48" s="2" t="s">
        <v>14</v>
      </c>
      <c r="M48" s="3" t="s">
        <v>14</v>
      </c>
      <c r="N48" s="3" t="s">
        <v>14</v>
      </c>
      <c r="O48" s="2" t="s">
        <v>14</v>
      </c>
      <c r="P48" s="2" t="s">
        <v>14</v>
      </c>
      <c r="Q48" s="2" t="s">
        <v>14</v>
      </c>
      <c r="R48" s="2" t="s">
        <v>14</v>
      </c>
      <c r="S48" s="2" t="s">
        <v>14</v>
      </c>
      <c r="T48" s="2" t="s">
        <v>14</v>
      </c>
      <c r="U48" s="2" t="s">
        <v>14</v>
      </c>
      <c r="V48" s="2" t="s">
        <v>14</v>
      </c>
      <c r="W48" s="2" t="s">
        <v>14</v>
      </c>
      <c r="X48" s="2" t="s">
        <v>14</v>
      </c>
      <c r="Y48" s="2" t="s">
        <v>14</v>
      </c>
      <c r="Z48" s="2" t="s">
        <v>14</v>
      </c>
      <c r="AA48" s="2" t="s">
        <v>14</v>
      </c>
      <c r="AB48" s="2" t="s">
        <v>14</v>
      </c>
      <c r="AC48" s="2" t="s">
        <v>14</v>
      </c>
      <c r="AD48" s="2" t="s">
        <v>14</v>
      </c>
      <c r="AE48" s="2" t="s">
        <v>14</v>
      </c>
      <c r="AF48" s="2" t="s">
        <v>14</v>
      </c>
      <c r="AG48" s="2" t="s">
        <v>14</v>
      </c>
      <c r="AH48" s="2" t="s">
        <v>14</v>
      </c>
      <c r="AI48" s="2" t="s">
        <v>14</v>
      </c>
      <c r="AJ48" s="2" t="s">
        <v>14</v>
      </c>
      <c r="AK48" s="2" t="s">
        <v>14</v>
      </c>
      <c r="AL48" s="2" t="s">
        <v>14</v>
      </c>
      <c r="AM48" s="2" t="s">
        <v>14</v>
      </c>
    </row>
    <row r="49" spans="2:44" s="21" customFormat="1" ht="19.899999999999999" customHeight="1" outlineLevel="1">
      <c r="B49" s="19" t="s">
        <v>15</v>
      </c>
      <c r="C49" s="3" t="s">
        <v>14</v>
      </c>
      <c r="D49" s="3" t="s">
        <v>14</v>
      </c>
      <c r="E49" s="3" t="s">
        <v>14</v>
      </c>
      <c r="F49" s="3" t="s">
        <v>14</v>
      </c>
      <c r="G49" s="3" t="s">
        <v>14</v>
      </c>
      <c r="H49" s="2" t="s">
        <v>14</v>
      </c>
      <c r="I49" s="2" t="s">
        <v>14</v>
      </c>
      <c r="J49" s="136" t="s">
        <v>25</v>
      </c>
      <c r="K49" s="137"/>
      <c r="L49" s="137"/>
      <c r="M49" s="137"/>
      <c r="N49" s="137"/>
      <c r="O49" s="137"/>
      <c r="P49" s="138"/>
      <c r="Q49" s="2" t="s">
        <v>14</v>
      </c>
      <c r="R49" s="2" t="s">
        <v>14</v>
      </c>
      <c r="S49" s="2" t="s">
        <v>14</v>
      </c>
      <c r="T49" s="2" t="s">
        <v>14</v>
      </c>
      <c r="U49" s="2" t="s">
        <v>14</v>
      </c>
      <c r="V49" s="2" t="s">
        <v>14</v>
      </c>
      <c r="W49" s="2" t="s">
        <v>14</v>
      </c>
      <c r="X49" s="2" t="s">
        <v>14</v>
      </c>
      <c r="Y49" s="2" t="s">
        <v>14</v>
      </c>
      <c r="Z49" s="2" t="s">
        <v>14</v>
      </c>
      <c r="AA49" s="136" t="s">
        <v>26</v>
      </c>
      <c r="AB49" s="137"/>
      <c r="AC49" s="137"/>
      <c r="AD49" s="138"/>
      <c r="AE49" s="136" t="s">
        <v>27</v>
      </c>
      <c r="AF49" s="137"/>
      <c r="AG49" s="137"/>
      <c r="AH49" s="137"/>
      <c r="AI49" s="137"/>
      <c r="AJ49" s="137"/>
      <c r="AK49" s="138"/>
      <c r="AL49" s="58" t="s">
        <v>28</v>
      </c>
      <c r="AM49" s="2" t="s">
        <v>14</v>
      </c>
      <c r="AN49" s="2" t="s">
        <v>14</v>
      </c>
      <c r="AO49" s="59"/>
      <c r="AP49" s="59"/>
      <c r="AQ49" s="59"/>
      <c r="AR49" s="60"/>
    </row>
    <row r="50" spans="2:44" ht="19.899999999999999" customHeight="1" outlineLevel="1">
      <c r="B50" s="33" t="s">
        <v>2</v>
      </c>
      <c r="C50" s="3" t="s">
        <v>14</v>
      </c>
      <c r="D50" s="3" t="s">
        <v>14</v>
      </c>
      <c r="E50" s="3" t="s">
        <v>14</v>
      </c>
      <c r="F50" s="3" t="s">
        <v>14</v>
      </c>
      <c r="G50" s="3" t="s">
        <v>14</v>
      </c>
      <c r="H50" s="3" t="s">
        <v>14</v>
      </c>
      <c r="I50" s="3" t="s">
        <v>14</v>
      </c>
      <c r="J50" s="3" t="s">
        <v>14</v>
      </c>
      <c r="K50" s="3" t="s">
        <v>14</v>
      </c>
      <c r="L50" s="3" t="s">
        <v>14</v>
      </c>
      <c r="M50" s="3" t="s">
        <v>14</v>
      </c>
      <c r="N50" s="3" t="s">
        <v>14</v>
      </c>
      <c r="O50" s="2" t="s">
        <v>14</v>
      </c>
      <c r="P50" s="2" t="s">
        <v>14</v>
      </c>
      <c r="Q50" s="2" t="s">
        <v>14</v>
      </c>
      <c r="R50" s="2" t="s">
        <v>14</v>
      </c>
      <c r="S50" s="2" t="s">
        <v>14</v>
      </c>
      <c r="T50" s="2" t="s">
        <v>14</v>
      </c>
      <c r="U50" s="2" t="s">
        <v>14</v>
      </c>
      <c r="V50" s="2" t="s">
        <v>14</v>
      </c>
      <c r="W50" s="2" t="s">
        <v>14</v>
      </c>
      <c r="X50" s="2" t="s">
        <v>14</v>
      </c>
      <c r="Y50" s="2" t="s">
        <v>14</v>
      </c>
      <c r="Z50" s="2" t="s">
        <v>14</v>
      </c>
      <c r="AA50" s="2" t="s">
        <v>14</v>
      </c>
      <c r="AB50" s="2" t="s">
        <v>14</v>
      </c>
      <c r="AC50" s="2" t="s">
        <v>14</v>
      </c>
      <c r="AD50" s="2" t="s">
        <v>14</v>
      </c>
      <c r="AE50" s="2" t="s">
        <v>14</v>
      </c>
      <c r="AF50" s="2" t="s">
        <v>14</v>
      </c>
      <c r="AG50" s="2" t="s">
        <v>14</v>
      </c>
      <c r="AH50" s="2" t="s">
        <v>14</v>
      </c>
      <c r="AI50" s="2" t="s">
        <v>14</v>
      </c>
      <c r="AJ50" s="2" t="s">
        <v>14</v>
      </c>
      <c r="AK50" s="2"/>
      <c r="AL50" s="2" t="s">
        <v>14</v>
      </c>
      <c r="AM50" s="2" t="s">
        <v>14</v>
      </c>
    </row>
    <row r="51" spans="2:44" ht="19.899999999999999" customHeight="1" outlineLevel="1">
      <c r="B51" s="31" t="s">
        <v>5</v>
      </c>
      <c r="C51" s="3" t="s">
        <v>14</v>
      </c>
      <c r="D51" s="3" t="s">
        <v>14</v>
      </c>
      <c r="E51" s="3" t="s">
        <v>14</v>
      </c>
      <c r="F51" s="3" t="s">
        <v>14</v>
      </c>
      <c r="G51" s="3" t="s">
        <v>14</v>
      </c>
      <c r="H51" s="3" t="s">
        <v>14</v>
      </c>
      <c r="I51" s="3" t="s">
        <v>14</v>
      </c>
      <c r="J51" s="3" t="s">
        <v>14</v>
      </c>
      <c r="K51" s="3" t="s">
        <v>14</v>
      </c>
      <c r="L51" s="3" t="s">
        <v>14</v>
      </c>
      <c r="M51" s="3" t="s">
        <v>14</v>
      </c>
      <c r="N51" s="3" t="s">
        <v>14</v>
      </c>
      <c r="O51" s="2" t="s">
        <v>14</v>
      </c>
      <c r="P51" s="2" t="s">
        <v>14</v>
      </c>
      <c r="Q51" s="2" t="s">
        <v>14</v>
      </c>
      <c r="R51" s="2" t="s">
        <v>14</v>
      </c>
      <c r="S51" s="2" t="s">
        <v>14</v>
      </c>
      <c r="T51" s="2" t="s">
        <v>14</v>
      </c>
      <c r="U51" s="2" t="s">
        <v>14</v>
      </c>
      <c r="V51" s="2" t="s">
        <v>14</v>
      </c>
      <c r="W51" s="2" t="s">
        <v>14</v>
      </c>
      <c r="X51" s="2" t="s">
        <v>14</v>
      </c>
      <c r="Y51" s="2" t="s">
        <v>14</v>
      </c>
      <c r="Z51" s="2" t="s">
        <v>14</v>
      </c>
      <c r="AA51" s="2" t="s">
        <v>14</v>
      </c>
      <c r="AB51" s="2" t="s">
        <v>14</v>
      </c>
      <c r="AC51" s="2" t="s">
        <v>14</v>
      </c>
      <c r="AD51" s="2" t="s">
        <v>14</v>
      </c>
      <c r="AE51" s="2" t="s">
        <v>14</v>
      </c>
      <c r="AF51" s="2" t="s">
        <v>14</v>
      </c>
      <c r="AG51" s="2" t="s">
        <v>14</v>
      </c>
      <c r="AH51" s="2" t="s">
        <v>14</v>
      </c>
      <c r="AI51" s="2" t="s">
        <v>14</v>
      </c>
      <c r="AJ51" s="2" t="s">
        <v>14</v>
      </c>
      <c r="AK51" s="2" t="s">
        <v>14</v>
      </c>
      <c r="AL51" s="2" t="s">
        <v>14</v>
      </c>
      <c r="AM51" s="2" t="s">
        <v>14</v>
      </c>
    </row>
    <row r="52" spans="2:44" ht="19.899999999999999" customHeight="1" outlineLevel="1">
      <c r="B52" s="20" t="s">
        <v>1</v>
      </c>
      <c r="C52" s="3" t="s">
        <v>14</v>
      </c>
      <c r="D52" s="3" t="s">
        <v>14</v>
      </c>
      <c r="E52" s="3" t="s">
        <v>14</v>
      </c>
      <c r="F52" s="3" t="s">
        <v>14</v>
      </c>
      <c r="G52" s="3" t="s">
        <v>14</v>
      </c>
      <c r="H52" s="3" t="s">
        <v>14</v>
      </c>
      <c r="I52" s="3" t="s">
        <v>14</v>
      </c>
      <c r="J52" s="3" t="s">
        <v>14</v>
      </c>
      <c r="K52" s="3" t="s">
        <v>14</v>
      </c>
      <c r="L52" s="3" t="s">
        <v>14</v>
      </c>
      <c r="M52" s="3" t="s">
        <v>14</v>
      </c>
      <c r="N52" s="3" t="s">
        <v>14</v>
      </c>
      <c r="O52" s="2" t="s">
        <v>14</v>
      </c>
      <c r="P52" s="2" t="s">
        <v>14</v>
      </c>
      <c r="Q52" s="149" t="s">
        <v>18</v>
      </c>
      <c r="R52" s="149"/>
      <c r="S52" s="149"/>
      <c r="T52" s="149"/>
      <c r="U52" s="149"/>
      <c r="V52" s="149"/>
      <c r="W52" s="149"/>
      <c r="X52" s="2" t="s">
        <v>14</v>
      </c>
      <c r="Y52" s="2" t="s">
        <v>14</v>
      </c>
      <c r="Z52" s="2" t="s">
        <v>14</v>
      </c>
      <c r="AA52" s="2" t="s">
        <v>14</v>
      </c>
      <c r="AB52" s="2" t="s">
        <v>14</v>
      </c>
      <c r="AC52" s="2" t="s">
        <v>14</v>
      </c>
      <c r="AD52" s="2" t="s">
        <v>14</v>
      </c>
      <c r="AE52" s="2" t="s">
        <v>14</v>
      </c>
      <c r="AF52" s="2" t="s">
        <v>14</v>
      </c>
      <c r="AG52" s="2" t="s">
        <v>14</v>
      </c>
      <c r="AH52" s="2" t="s">
        <v>14</v>
      </c>
      <c r="AI52" s="2" t="s">
        <v>14</v>
      </c>
      <c r="AJ52" s="2" t="s">
        <v>14</v>
      </c>
      <c r="AK52" s="2" t="s">
        <v>14</v>
      </c>
      <c r="AL52" s="37" t="s">
        <v>29</v>
      </c>
      <c r="AM52" s="2" t="s">
        <v>14</v>
      </c>
    </row>
    <row r="53" spans="2:44" ht="19.899999999999999" customHeight="1">
      <c r="B53" s="1"/>
    </row>
    <row r="54" spans="2:44" s="21" customFormat="1" ht="19.899999999999999" customHeight="1">
      <c r="B54" s="61">
        <f ca="1">DATE(CalendarYear,9,1)</f>
        <v>45901</v>
      </c>
      <c r="C54" s="4" t="str">
        <f ca="1">IF(DAY(SepSun1)=1,"",IF(AND(YEAR(SepSun1+1)=CalendarYear,MONTH(SepSun1+1)=9),SepSun1+1,""))</f>
        <v/>
      </c>
      <c r="D54" s="4">
        <f ca="1">IF(DAY(SepSun1)=1,"",IF(AND(YEAR(SepSun1+2)=CalendarYear,MONTH(SepSun1+2)=9),SepSun1+2,""))</f>
        <v>45901</v>
      </c>
      <c r="E54" s="4">
        <f ca="1">IF(DAY(SepSun1)=1,"",IF(AND(YEAR(SepSun1+3)=CalendarYear,MONTH(SepSun1+3)=9),SepSun1+3,""))</f>
        <v>45902</v>
      </c>
      <c r="F54" s="4">
        <f ca="1">IF(DAY(SepSun1)=1,"",IF(AND(YEAR(SepSun1+4)=CalendarYear,MONTH(SepSun1+4)=9),SepSun1+4,""))</f>
        <v>45903</v>
      </c>
      <c r="G54" s="4">
        <f ca="1">IF(DAY(SepSun1)=1,"",IF(AND(YEAR(SepSun1+5)=CalendarYear,MONTH(SepSun1+5)=9),SepSun1+5,""))</f>
        <v>45904</v>
      </c>
      <c r="H54" s="4">
        <f ca="1">IF(DAY(SepSun1)=1,"",IF(AND(YEAR(SepSun1+6)=CalendarYear,MONTH(SepSun1+6)=9),SepSun1+6,""))</f>
        <v>45905</v>
      </c>
      <c r="I54" s="4">
        <f ca="1">IF(DAY(SepSun1)=1,IF(AND(YEAR(SepSun1)=CalendarYear,MONTH(SepSun1)=9),SepSun1,""),IF(AND(YEAR(SepSun1+7)=CalendarYear,MONTH(SepSun1+7)=9),SepSun1+7,""))</f>
        <v>45906</v>
      </c>
      <c r="J54" s="4">
        <f ca="1">IF(DAY(SepSun1)=1,IF(AND(YEAR(SepSun1+1)=CalendarYear,MONTH(SepSun1+1)=9),SepSun1+1,""),IF(AND(YEAR(SepSun1+8)=CalendarYear,MONTH(SepSun1+8)=9),SepSun1+8,""))</f>
        <v>45907</v>
      </c>
      <c r="K54" s="4">
        <f ca="1">IF(DAY(SepSun1)=1,IF(AND(YEAR(SepSun1+2)=CalendarYear,MONTH(SepSun1+2)=9),SepSun1+2,""),IF(AND(YEAR(SepSun1+9)=CalendarYear,MONTH(SepSun1+9)=9),SepSun1+9,""))</f>
        <v>45908</v>
      </c>
      <c r="L54" s="4">
        <f ca="1">IF(DAY(SepSun1)=1,IF(AND(YEAR(SepSun1+3)=CalendarYear,MONTH(SepSun1+3)=9),SepSun1+3,""),IF(AND(YEAR(SepSun1+10)=CalendarYear,MONTH(SepSun1+10)=9),SepSun1+10,""))</f>
        <v>45909</v>
      </c>
      <c r="M54" s="4">
        <f ca="1">IF(DAY(SepSun1)=1,IF(AND(YEAR(SepSun1+4)=CalendarYear,MONTH(SepSun1+4)=9),SepSun1+4,""),IF(AND(YEAR(SepSun1+11)=CalendarYear,MONTH(SepSun1+11)=9),SepSun1+11,""))</f>
        <v>45910</v>
      </c>
      <c r="N54" s="4">
        <f ca="1">IF(DAY(SepSun1)=1,IF(AND(YEAR(SepSun1+5)=CalendarYear,MONTH(SepSun1+5)=9),SepSun1+5,""),IF(AND(YEAR(SepSun1+12)=CalendarYear,MONTH(SepSun1+12)=9),SepSun1+12,""))</f>
        <v>45911</v>
      </c>
      <c r="O54" s="4">
        <f ca="1">IF(DAY(SepSun1)=1,IF(AND(YEAR(SepSun1+6)=CalendarYear,MONTH(SepSun1+6)=9),SepSun1+6,""),IF(AND(YEAR(SepSun1+13)=CalendarYear,MONTH(SepSun1+13)=9),SepSun1+13,""))</f>
        <v>45912</v>
      </c>
      <c r="P54" s="4">
        <f ca="1">IF(DAY(SepSun1)=1,IF(AND(YEAR(SepSun1+7)=CalendarYear,MONTH(SepSun1+7)=9),SepSun1+7,""),IF(AND(YEAR(SepSun1+14)=CalendarYear,MONTH(SepSun1+14)=9),SepSun1+14,""))</f>
        <v>45913</v>
      </c>
      <c r="Q54" s="4">
        <f ca="1">IF(DAY(SepSun1)=1,IF(AND(YEAR(SepSun1+8)=CalendarYear,MONTH(SepSun1+8)=9),SepSun1+8,""),IF(AND(YEAR(SepSun1+15)=CalendarYear,MONTH(SepSun1+15)=9),SepSun1+15,""))</f>
        <v>45914</v>
      </c>
      <c r="R54" s="4">
        <f ca="1">IF(DAY(SepSun1)=1,IF(AND(YEAR(SepSun1+9)=CalendarYear,MONTH(SepSun1+9)=9),SepSun1+9,""),IF(AND(YEAR(SepSun1+16)=CalendarYear,MONTH(SepSun1+16)=9),SepSun1+16,""))</f>
        <v>45915</v>
      </c>
      <c r="S54" s="4">
        <f ca="1">IF(DAY(SepSun1)=1,IF(AND(YEAR(SepSun1+10)=CalendarYear,MONTH(SepSun1+10)=9),SepSun1+10,""),IF(AND(YEAR(SepSun1+17)=CalendarYear,MONTH(SepSun1+17)=9),SepSun1+17,""))</f>
        <v>45916</v>
      </c>
      <c r="T54" s="4">
        <f ca="1">IF(DAY(SepSun1)=1,IF(AND(YEAR(SepSun1+11)=CalendarYear,MONTH(SepSun1+11)=9),SepSun1+11,""),IF(AND(YEAR(SepSun1+18)=CalendarYear,MONTH(SepSun1+18)=9),SepSun1+18,""))</f>
        <v>45917</v>
      </c>
      <c r="U54" s="4">
        <f ca="1">IF(DAY(SepSun1)=1,IF(AND(YEAR(SepSun1+12)=CalendarYear,MONTH(SepSun1+12)=9),SepSun1+12,""),IF(AND(YEAR(SepSun1+19)=CalendarYear,MONTH(SepSun1+19)=9),SepSun1+19,""))</f>
        <v>45918</v>
      </c>
      <c r="V54" s="4">
        <f ca="1">IF(DAY(SepSun1)=1,IF(AND(YEAR(SepSun1+13)=CalendarYear,MONTH(SepSun1+13)=9),SepSun1+13,""),IF(AND(YEAR(SepSun1+20)=CalendarYear,MONTH(SepSun1+20)=9),SepSun1+20,""))</f>
        <v>45919</v>
      </c>
      <c r="W54" s="4">
        <f ca="1">IF(DAY(SepSun1)=1,IF(AND(YEAR(SepSun1+14)=CalendarYear,MONTH(SepSun1+14)=9),SepSun1+14,""),IF(AND(YEAR(SepSun1+21)=CalendarYear,MONTH(SepSun1+21)=9),SepSun1+21,""))</f>
        <v>45920</v>
      </c>
      <c r="X54" s="4">
        <f ca="1">IF(DAY(SepSun1)=1,IF(AND(YEAR(SepSun1+15)=CalendarYear,MONTH(SepSun1+15)=9),SepSun1+15,""),IF(AND(YEAR(SepSun1+22)=CalendarYear,MONTH(SepSun1+22)=9),SepSun1+22,""))</f>
        <v>45921</v>
      </c>
      <c r="Y54" s="4">
        <f ca="1">IF(DAY(SepSun1)=1,IF(AND(YEAR(SepSun1+16)=CalendarYear,MONTH(SepSun1+16)=9),SepSun1+16,""),IF(AND(YEAR(SepSun1+23)=CalendarYear,MONTH(SepSun1+23)=9),SepSun1+23,""))</f>
        <v>45922</v>
      </c>
      <c r="Z54" s="4">
        <f ca="1">IF(DAY(SepSun1)=1,IF(AND(YEAR(SepSun1+17)=CalendarYear,MONTH(SepSun1+17)=9),SepSun1+17,""),IF(AND(YEAR(SepSun1+24)=CalendarYear,MONTH(SepSun1+24)=9),SepSun1+24,""))</f>
        <v>45923</v>
      </c>
      <c r="AA54" s="4">
        <f ca="1">IF(DAY(SepSun1)=1,IF(AND(YEAR(SepSun1+18)=CalendarYear,MONTH(SepSun1+18)=9),SepSun1+18,""),IF(AND(YEAR(SepSun1+25)=CalendarYear,MONTH(SepSun1+25)=9),SepSun1+25,""))</f>
        <v>45924</v>
      </c>
      <c r="AB54" s="4">
        <f ca="1">IF(DAY(SepSun1)=1,IF(AND(YEAR(SepSun1+19)=CalendarYear,MONTH(SepSun1+19)=9),SepSun1+19,""),IF(AND(YEAR(SepSun1+26)=CalendarYear,MONTH(SepSun1+26)=9),SepSun1+26,""))</f>
        <v>45925</v>
      </c>
      <c r="AC54" s="4">
        <f ca="1">IF(DAY(SepSun1)=1,IF(AND(YEAR(SepSun1+20)=CalendarYear,MONTH(SepSun1+20)=9),SepSun1+20,""),IF(AND(YEAR(SepSun1+27)=CalendarYear,MONTH(SepSun1+27)=9),SepSun1+27,""))</f>
        <v>45926</v>
      </c>
      <c r="AD54" s="4">
        <f ca="1">IF(DAY(SepSun1)=1,IF(AND(YEAR(SepSun1+21)=CalendarYear,MONTH(SepSun1+21)=9),SepSun1+21,""),IF(AND(YEAR(SepSun1+28)=CalendarYear,MONTH(SepSun1+28)=9),SepSun1+28,""))</f>
        <v>45927</v>
      </c>
      <c r="AE54" s="4">
        <f ca="1">IF(DAY(SepSun1)=1,IF(AND(YEAR(SepSun1+22)=CalendarYear,MONTH(SepSun1+22)=9),SepSun1+22,""),IF(AND(YEAR(SepSun1+29)=CalendarYear,MONTH(SepSun1+29)=9),SepSun1+29,""))</f>
        <v>45928</v>
      </c>
      <c r="AF54" s="4">
        <f ca="1">IF(DAY(SepSun1)=1,IF(AND(YEAR(SepSun1+23)=CalendarYear,MONTH(SepSun1+23)=9),SepSun1+23,""),IF(AND(YEAR(SepSun1+30)=CalendarYear,MONTH(SepSun1+30)=9),SepSun1+30,""))</f>
        <v>45929</v>
      </c>
      <c r="AG54" s="4">
        <f ca="1">IF(DAY(SepSun1)=1,IF(AND(YEAR(SepSun1+24)=CalendarYear,MONTH(SepSun1+24)=9),SepSun1+24,""),IF(AND(YEAR(SepSun1+31)=CalendarYear,MONTH(SepSun1+31)=9),SepSun1+31,""))</f>
        <v>45930</v>
      </c>
      <c r="AH54" s="4" t="str">
        <f ca="1">IF(DAY(SepSun1)=1,IF(AND(YEAR(SepSun1+25)=CalendarYear,MONTH(SepSun1+25)=9),SepSun1+25,""),IF(AND(YEAR(SepSun1+32)=CalendarYear,MONTH(SepSun1+32)=9),SepSun1+32,""))</f>
        <v/>
      </c>
      <c r="AI54" s="4" t="str">
        <f ca="1">IF(DAY(SepSun1)=1,IF(AND(YEAR(SepSun1+26)=CalendarYear,MONTH(SepSun1+26)=9),SepSun1+26,""),IF(AND(YEAR(SepSun1+33)=CalendarYear,MONTH(SepSun1+33)=9),SepSun1+33,""))</f>
        <v/>
      </c>
      <c r="AJ54" s="4" t="str">
        <f ca="1">IF(DAY(SepSun1)=1,IF(AND(YEAR(SepSun1+27)=CalendarYear,MONTH(SepSun1+27)=9),SepSun1+27,""),IF(AND(YEAR(SepSun1+34)=CalendarYear,MONTH(SepSun1+34)=9),SepSun1+34,""))</f>
        <v/>
      </c>
      <c r="AK54" s="4" t="str">
        <f ca="1">IF(DAY(SepSun1)=1,IF(AND(YEAR(SepSun1+28)=CalendarYear,MONTH(SepSun1+28)=9),SepSun1+28,""),IF(AND(YEAR(SepSun1+35)=CalendarYear,MONTH(SepSun1+35)=9),SepSun1+35,""))</f>
        <v/>
      </c>
      <c r="AL54" s="4" t="str">
        <f ca="1">IF(DAY(SepSun1)=1,IF(AND(YEAR(SepSun1+29)=CalendarYear,MONTH(SepSun1+29)=9),SepSun1+29,""),IF(AND(YEAR(SepSun1+36)=CalendarYear,MONTH(SepSun1+36)=9),SepSun1+36,""))</f>
        <v/>
      </c>
      <c r="AM54" s="6" t="str">
        <f ca="1">IF(DAY(SepSun1)=1,IF(AND(YEAR(SepSun1+30)=CalendarYear,MONTH(SepSun1+30)=9),SepSun1+30,""),IF(AND(YEAR(SepSun1+37)=CalendarYear,MONTH(SepSun1+37)=9),SepSun1+37,""))</f>
        <v/>
      </c>
    </row>
    <row r="55" spans="2:44" s="21" customFormat="1" ht="19.899999999999999" customHeight="1">
      <c r="B55" s="62"/>
      <c r="C55" s="5" t="s">
        <v>6</v>
      </c>
      <c r="D55" s="5" t="s">
        <v>7</v>
      </c>
      <c r="E55" s="5" t="s">
        <v>8</v>
      </c>
      <c r="F55" s="5" t="s">
        <v>9</v>
      </c>
      <c r="G55" s="5" t="s">
        <v>10</v>
      </c>
      <c r="H55" s="5" t="s">
        <v>11</v>
      </c>
      <c r="I55" s="5" t="s">
        <v>12</v>
      </c>
      <c r="J55" s="5" t="s">
        <v>6</v>
      </c>
      <c r="K55" s="5" t="s">
        <v>7</v>
      </c>
      <c r="L55" s="5" t="s">
        <v>8</v>
      </c>
      <c r="M55" s="5" t="s">
        <v>9</v>
      </c>
      <c r="N55" s="5" t="s">
        <v>10</v>
      </c>
      <c r="O55" s="5" t="s">
        <v>11</v>
      </c>
      <c r="P55" s="5" t="s">
        <v>12</v>
      </c>
      <c r="Q55" s="5" t="s">
        <v>6</v>
      </c>
      <c r="R55" s="5" t="s">
        <v>7</v>
      </c>
      <c r="S55" s="5" t="s">
        <v>8</v>
      </c>
      <c r="T55" s="5" t="s">
        <v>9</v>
      </c>
      <c r="U55" s="5" t="s">
        <v>10</v>
      </c>
      <c r="V55" s="5" t="s">
        <v>11</v>
      </c>
      <c r="W55" s="5" t="s">
        <v>12</v>
      </c>
      <c r="X55" s="5" t="s">
        <v>6</v>
      </c>
      <c r="Y55" s="5" t="s">
        <v>7</v>
      </c>
      <c r="Z55" s="5" t="s">
        <v>8</v>
      </c>
      <c r="AA55" s="5" t="s">
        <v>9</v>
      </c>
      <c r="AB55" s="5" t="s">
        <v>10</v>
      </c>
      <c r="AC55" s="5" t="s">
        <v>11</v>
      </c>
      <c r="AD55" s="5" t="s">
        <v>12</v>
      </c>
      <c r="AE55" s="5" t="s">
        <v>6</v>
      </c>
      <c r="AF55" s="5" t="s">
        <v>7</v>
      </c>
      <c r="AG55" s="5" t="s">
        <v>8</v>
      </c>
      <c r="AH55" s="5" t="s">
        <v>9</v>
      </c>
      <c r="AI55" s="5" t="s">
        <v>10</v>
      </c>
      <c r="AJ55" s="5" t="s">
        <v>11</v>
      </c>
      <c r="AK55" s="5" t="s">
        <v>12</v>
      </c>
      <c r="AL55" s="5" t="s">
        <v>6</v>
      </c>
      <c r="AM55" s="7" t="s">
        <v>7</v>
      </c>
    </row>
    <row r="56" spans="2:44" ht="19.899999999999999" customHeight="1" outlineLevel="1">
      <c r="B56" s="18" t="s">
        <v>13</v>
      </c>
      <c r="C56" s="2" t="s">
        <v>14</v>
      </c>
      <c r="D56" s="2" t="s">
        <v>14</v>
      </c>
      <c r="E56" s="2" t="s">
        <v>14</v>
      </c>
      <c r="F56" s="2" t="s">
        <v>14</v>
      </c>
      <c r="G56" s="2" t="s">
        <v>14</v>
      </c>
      <c r="H56" s="2" t="s">
        <v>14</v>
      </c>
      <c r="I56" s="2" t="s">
        <v>14</v>
      </c>
      <c r="J56" s="2" t="s">
        <v>14</v>
      </c>
      <c r="K56" s="2" t="s">
        <v>14</v>
      </c>
      <c r="L56" s="2" t="s">
        <v>14</v>
      </c>
      <c r="M56" s="2" t="s">
        <v>14</v>
      </c>
      <c r="N56" s="2" t="s">
        <v>14</v>
      </c>
      <c r="O56" s="2" t="s">
        <v>14</v>
      </c>
      <c r="P56" s="2" t="s">
        <v>14</v>
      </c>
      <c r="Q56" s="2" t="s">
        <v>14</v>
      </c>
      <c r="R56" s="2" t="s">
        <v>14</v>
      </c>
      <c r="S56" s="2" t="s">
        <v>14</v>
      </c>
      <c r="T56" s="2" t="s">
        <v>14</v>
      </c>
      <c r="U56" s="2" t="s">
        <v>14</v>
      </c>
      <c r="V56" s="2" t="s">
        <v>14</v>
      </c>
      <c r="W56" s="2" t="s">
        <v>14</v>
      </c>
      <c r="X56" s="2" t="s">
        <v>14</v>
      </c>
      <c r="Y56" s="2" t="s">
        <v>14</v>
      </c>
      <c r="Z56" s="2" t="s">
        <v>14</v>
      </c>
      <c r="AA56" s="2" t="s">
        <v>14</v>
      </c>
      <c r="AB56" s="2" t="s">
        <v>14</v>
      </c>
      <c r="AC56" s="2" t="s">
        <v>14</v>
      </c>
      <c r="AD56" s="2" t="s">
        <v>14</v>
      </c>
      <c r="AE56" s="2" t="s">
        <v>14</v>
      </c>
      <c r="AF56" s="2" t="s">
        <v>14</v>
      </c>
      <c r="AG56" s="2" t="s">
        <v>14</v>
      </c>
      <c r="AH56" s="2" t="s">
        <v>14</v>
      </c>
      <c r="AI56" s="2" t="s">
        <v>14</v>
      </c>
      <c r="AJ56" s="2" t="s">
        <v>14</v>
      </c>
      <c r="AK56" s="2" t="s">
        <v>14</v>
      </c>
      <c r="AL56" s="2" t="s">
        <v>14</v>
      </c>
      <c r="AM56" s="2" t="s">
        <v>14</v>
      </c>
    </row>
    <row r="57" spans="2:44" ht="19.899999999999999" customHeight="1" outlineLevel="1">
      <c r="B57" s="19" t="s">
        <v>15</v>
      </c>
      <c r="C57" s="3" t="s">
        <v>14</v>
      </c>
      <c r="D57" s="150" t="s">
        <v>28</v>
      </c>
      <c r="E57" s="151"/>
      <c r="F57" s="151"/>
      <c r="G57" s="151"/>
      <c r="H57" s="151"/>
      <c r="I57" s="152"/>
      <c r="J57" s="150" t="s">
        <v>30</v>
      </c>
      <c r="K57" s="151"/>
      <c r="L57" s="151"/>
      <c r="M57" s="151"/>
      <c r="N57" s="151"/>
      <c r="O57" s="152"/>
      <c r="P57" s="2" t="s">
        <v>14</v>
      </c>
      <c r="Q57" s="2" t="s">
        <v>14</v>
      </c>
      <c r="R57" s="2" t="s">
        <v>14</v>
      </c>
      <c r="S57" s="2" t="s">
        <v>14</v>
      </c>
      <c r="T57" s="2" t="s">
        <v>14</v>
      </c>
      <c r="U57" s="2" t="s">
        <v>14</v>
      </c>
      <c r="V57" s="2" t="s">
        <v>14</v>
      </c>
      <c r="W57" s="2" t="s">
        <v>14</v>
      </c>
      <c r="X57" s="2" t="s">
        <v>14</v>
      </c>
      <c r="Y57" s="2" t="s">
        <v>14</v>
      </c>
      <c r="Z57" s="2" t="s">
        <v>14</v>
      </c>
      <c r="AA57" s="2" t="s">
        <v>14</v>
      </c>
      <c r="AB57" s="2" t="s">
        <v>14</v>
      </c>
      <c r="AC57" s="2" t="s">
        <v>14</v>
      </c>
      <c r="AD57" s="2" t="s">
        <v>14</v>
      </c>
      <c r="AE57" s="2" t="s">
        <v>14</v>
      </c>
      <c r="AF57" s="2" t="s">
        <v>14</v>
      </c>
      <c r="AG57" s="2" t="s">
        <v>14</v>
      </c>
      <c r="AH57" s="2" t="s">
        <v>14</v>
      </c>
      <c r="AI57" s="2" t="s">
        <v>14</v>
      </c>
      <c r="AJ57" s="2" t="s">
        <v>14</v>
      </c>
      <c r="AK57" s="2" t="s">
        <v>14</v>
      </c>
      <c r="AL57" s="2" t="s">
        <v>14</v>
      </c>
      <c r="AM57" s="2" t="s">
        <v>14</v>
      </c>
    </row>
    <row r="58" spans="2:44" ht="19.899999999999999" customHeight="1" outlineLevel="1">
      <c r="B58" s="33" t="s">
        <v>2</v>
      </c>
      <c r="C58" s="3" t="s">
        <v>14</v>
      </c>
      <c r="D58" s="3" t="s">
        <v>14</v>
      </c>
      <c r="E58" s="3" t="s">
        <v>14</v>
      </c>
      <c r="F58" s="3" t="s">
        <v>14</v>
      </c>
      <c r="G58" s="140" t="s">
        <v>16</v>
      </c>
      <c r="H58" s="141"/>
      <c r="I58" s="3" t="s">
        <v>14</v>
      </c>
      <c r="J58" s="3" t="s">
        <v>14</v>
      </c>
      <c r="K58" s="133" t="s">
        <v>16</v>
      </c>
      <c r="L58" s="134"/>
      <c r="M58" s="134"/>
      <c r="N58" s="134"/>
      <c r="O58" s="135"/>
      <c r="P58" s="2" t="s">
        <v>14</v>
      </c>
      <c r="Q58" s="2" t="s">
        <v>14</v>
      </c>
      <c r="R58" s="133" t="s">
        <v>16</v>
      </c>
      <c r="S58" s="134"/>
      <c r="T58" s="134"/>
      <c r="U58" s="134"/>
      <c r="V58" s="135"/>
      <c r="W58" s="2" t="s">
        <v>14</v>
      </c>
      <c r="X58" s="2" t="s">
        <v>14</v>
      </c>
      <c r="Y58" s="133" t="s">
        <v>16</v>
      </c>
      <c r="Z58" s="134"/>
      <c r="AA58" s="134"/>
      <c r="AB58" s="134"/>
      <c r="AC58" s="135"/>
      <c r="AD58" s="2" t="s">
        <v>14</v>
      </c>
      <c r="AE58" s="2" t="s">
        <v>14</v>
      </c>
      <c r="AF58" s="140" t="s">
        <v>16</v>
      </c>
      <c r="AG58" s="141"/>
      <c r="AH58" s="2" t="s">
        <v>14</v>
      </c>
      <c r="AI58" s="2" t="s">
        <v>14</v>
      </c>
      <c r="AJ58" s="2" t="s">
        <v>14</v>
      </c>
      <c r="AK58" s="2" t="s">
        <v>14</v>
      </c>
      <c r="AL58" s="2" t="s">
        <v>14</v>
      </c>
      <c r="AM58" s="2" t="s">
        <v>14</v>
      </c>
    </row>
    <row r="59" spans="2:44" ht="19.899999999999999" customHeight="1" outlineLevel="1">
      <c r="B59" s="31" t="s">
        <v>5</v>
      </c>
      <c r="C59" s="3" t="s">
        <v>14</v>
      </c>
      <c r="D59" s="3" t="s">
        <v>14</v>
      </c>
      <c r="E59" s="3" t="s">
        <v>14</v>
      </c>
      <c r="F59" s="3" t="s">
        <v>14</v>
      </c>
      <c r="G59" s="3" t="s">
        <v>14</v>
      </c>
      <c r="H59" s="3" t="s">
        <v>14</v>
      </c>
      <c r="I59" s="3" t="s">
        <v>14</v>
      </c>
      <c r="J59" s="3" t="s">
        <v>14</v>
      </c>
      <c r="K59" s="3" t="s">
        <v>14</v>
      </c>
      <c r="L59" s="3" t="s">
        <v>14</v>
      </c>
      <c r="M59" s="3" t="s">
        <v>14</v>
      </c>
      <c r="N59" s="3" t="s">
        <v>14</v>
      </c>
      <c r="O59" s="2" t="s">
        <v>14</v>
      </c>
      <c r="P59" s="2" t="s">
        <v>14</v>
      </c>
      <c r="Q59" s="2" t="s">
        <v>14</v>
      </c>
      <c r="R59" s="2" t="s">
        <v>14</v>
      </c>
      <c r="S59" s="2" t="s">
        <v>14</v>
      </c>
      <c r="T59" s="2" t="s">
        <v>14</v>
      </c>
      <c r="U59" s="2" t="s">
        <v>14</v>
      </c>
      <c r="V59" s="2" t="s">
        <v>14</v>
      </c>
      <c r="W59" s="2" t="s">
        <v>14</v>
      </c>
      <c r="X59" s="2" t="s">
        <v>14</v>
      </c>
      <c r="Y59" s="2" t="s">
        <v>14</v>
      </c>
      <c r="Z59" s="2" t="s">
        <v>14</v>
      </c>
      <c r="AA59" s="2" t="s">
        <v>14</v>
      </c>
      <c r="AB59" s="2" t="s">
        <v>14</v>
      </c>
      <c r="AC59" s="2" t="s">
        <v>14</v>
      </c>
      <c r="AD59" s="2" t="s">
        <v>14</v>
      </c>
      <c r="AE59" s="2" t="s">
        <v>14</v>
      </c>
      <c r="AF59" s="2" t="s">
        <v>14</v>
      </c>
      <c r="AG59" s="2" t="s">
        <v>14</v>
      </c>
      <c r="AH59" s="2" t="s">
        <v>14</v>
      </c>
      <c r="AI59" s="2" t="s">
        <v>14</v>
      </c>
      <c r="AJ59" s="2" t="s">
        <v>14</v>
      </c>
      <c r="AK59" s="2" t="s">
        <v>14</v>
      </c>
      <c r="AL59" s="2" t="s">
        <v>14</v>
      </c>
      <c r="AM59" s="2" t="s">
        <v>14</v>
      </c>
    </row>
    <row r="60" spans="2:44" s="21" customFormat="1" ht="19.899999999999999" customHeight="1" outlineLevel="1">
      <c r="B60" s="20" t="s">
        <v>1</v>
      </c>
      <c r="C60" s="3" t="s">
        <v>14</v>
      </c>
      <c r="D60" s="153" t="s">
        <v>29</v>
      </c>
      <c r="E60" s="154"/>
      <c r="F60" s="155"/>
      <c r="G60" s="3" t="s">
        <v>14</v>
      </c>
      <c r="H60" s="3" t="s">
        <v>14</v>
      </c>
      <c r="I60" s="3" t="s">
        <v>14</v>
      </c>
      <c r="J60" s="3" t="s">
        <v>14</v>
      </c>
      <c r="K60" s="3" t="s">
        <v>14</v>
      </c>
      <c r="L60" s="3" t="s">
        <v>14</v>
      </c>
      <c r="M60" s="3" t="s">
        <v>14</v>
      </c>
      <c r="N60" s="3" t="s">
        <v>14</v>
      </c>
      <c r="O60" s="2" t="s">
        <v>14</v>
      </c>
      <c r="P60" s="2" t="s">
        <v>14</v>
      </c>
      <c r="Q60" s="2" t="s">
        <v>14</v>
      </c>
      <c r="R60" s="2" t="s">
        <v>14</v>
      </c>
      <c r="S60" s="2" t="s">
        <v>14</v>
      </c>
      <c r="T60" s="2" t="s">
        <v>14</v>
      </c>
      <c r="U60" s="2" t="s">
        <v>14</v>
      </c>
      <c r="V60" s="2" t="s">
        <v>14</v>
      </c>
      <c r="W60" s="2" t="s">
        <v>14</v>
      </c>
      <c r="X60" s="2" t="s">
        <v>14</v>
      </c>
      <c r="Y60" s="2" t="s">
        <v>14</v>
      </c>
      <c r="Z60" s="2" t="s">
        <v>14</v>
      </c>
      <c r="AA60" s="2" t="s">
        <v>14</v>
      </c>
      <c r="AB60" s="2" t="s">
        <v>14</v>
      </c>
      <c r="AC60" s="2" t="s">
        <v>14</v>
      </c>
      <c r="AD60" s="2" t="s">
        <v>14</v>
      </c>
      <c r="AE60" s="2" t="s">
        <v>14</v>
      </c>
      <c r="AF60" s="2" t="s">
        <v>14</v>
      </c>
      <c r="AG60" s="2" t="s">
        <v>14</v>
      </c>
      <c r="AH60" s="2" t="s">
        <v>14</v>
      </c>
      <c r="AI60" s="2" t="s">
        <v>14</v>
      </c>
      <c r="AJ60" s="2" t="s">
        <v>14</v>
      </c>
      <c r="AK60" s="2" t="s">
        <v>14</v>
      </c>
      <c r="AL60" s="2" t="s">
        <v>14</v>
      </c>
      <c r="AM60" s="2" t="s">
        <v>14</v>
      </c>
    </row>
    <row r="61" spans="2:44" s="21" customFormat="1" ht="19.899999999999999" customHeight="1"/>
    <row r="62" spans="2:44" ht="19.899999999999999" customHeight="1">
      <c r="B62" s="61">
        <f ca="1">DATE(CalendarYear,10,1)</f>
        <v>45931</v>
      </c>
      <c r="C62" s="4" t="str">
        <f ca="1">IF(DAY(OctSun1)=1,"",IF(AND(YEAR(OctSun1+1)=CalendarYear,MONTH(OctSun1+1)=10),OctSun1+1,""))</f>
        <v/>
      </c>
      <c r="D62" s="4" t="str">
        <f ca="1">IF(DAY(OctSun1)=1,"",IF(AND(YEAR(OctSun1+2)=CalendarYear,MONTH(OctSun1+2)=10),OctSun1+2,""))</f>
        <v/>
      </c>
      <c r="E62" s="4" t="str">
        <f ca="1">IF(DAY(OctSun1)=1,"",IF(AND(YEAR(OctSun1+3)=CalendarYear,MONTH(OctSun1+3)=10),OctSun1+3,""))</f>
        <v/>
      </c>
      <c r="F62" s="4">
        <f ca="1">IF(DAY(OctSun1)=1,"",IF(AND(YEAR(OctSun1+4)=CalendarYear,MONTH(OctSun1+4)=10),OctSun1+4,""))</f>
        <v>45931</v>
      </c>
      <c r="G62" s="4">
        <f ca="1">IF(DAY(OctSun1)=1,"",IF(AND(YEAR(OctSun1+5)=CalendarYear,MONTH(OctSun1+5)=10),OctSun1+5,""))</f>
        <v>45932</v>
      </c>
      <c r="H62" s="4">
        <f ca="1">IF(DAY(OctSun1)=1,"",IF(AND(YEAR(OctSun1+6)=CalendarYear,MONTH(OctSun1+6)=10),OctSun1+6,""))</f>
        <v>45933</v>
      </c>
      <c r="I62" s="4">
        <f ca="1">IF(DAY(OctSun1)=1,IF(AND(YEAR(OctSun1)=CalendarYear,MONTH(OctSun1)=10),OctSun1,""),IF(AND(YEAR(OctSun1+7)=CalendarYear,MONTH(OctSun1+7)=10),OctSun1+7,""))</f>
        <v>45934</v>
      </c>
      <c r="J62" s="4">
        <f ca="1">IF(DAY(OctSun1)=1,IF(AND(YEAR(OctSun1+1)=CalendarYear,MONTH(OctSun1+1)=10),OctSun1+1,""),IF(AND(YEAR(OctSun1+8)=CalendarYear,MONTH(OctSun1+8)=10),OctSun1+8,""))</f>
        <v>45935</v>
      </c>
      <c r="K62" s="4">
        <f ca="1">IF(DAY(OctSun1)=1,IF(AND(YEAR(OctSun1+2)=CalendarYear,MONTH(OctSun1+2)=10),OctSun1+2,""),IF(AND(YEAR(OctSun1+9)=CalendarYear,MONTH(OctSun1+9)=10),OctSun1+9,""))</f>
        <v>45936</v>
      </c>
      <c r="L62" s="4">
        <f ca="1">IF(DAY(OctSun1)=1,IF(AND(YEAR(OctSun1+3)=CalendarYear,MONTH(OctSun1+3)=10),OctSun1+3,""),IF(AND(YEAR(OctSun1+10)=CalendarYear,MONTH(OctSun1+10)=10),OctSun1+10,""))</f>
        <v>45937</v>
      </c>
      <c r="M62" s="4">
        <f ca="1">IF(DAY(OctSun1)=1,IF(AND(YEAR(OctSun1+4)=CalendarYear,MONTH(OctSun1+4)=10),OctSun1+4,""),IF(AND(YEAR(OctSun1+11)=CalendarYear,MONTH(OctSun1+11)=10),OctSun1+11,""))</f>
        <v>45938</v>
      </c>
      <c r="N62" s="4">
        <f ca="1">IF(DAY(OctSun1)=1,IF(AND(YEAR(OctSun1+5)=CalendarYear,MONTH(OctSun1+5)=10),OctSun1+5,""),IF(AND(YEAR(OctSun1+12)=CalendarYear,MONTH(OctSun1+12)=10),OctSun1+12,""))</f>
        <v>45939</v>
      </c>
      <c r="O62" s="4">
        <f ca="1">IF(DAY(OctSun1)=1,IF(AND(YEAR(OctSun1+6)=CalendarYear,MONTH(OctSun1+6)=10),OctSun1+6,""),IF(AND(YEAR(OctSun1+13)=CalendarYear,MONTH(OctSun1+13)=10),OctSun1+13,""))</f>
        <v>45940</v>
      </c>
      <c r="P62" s="4">
        <f ca="1">IF(DAY(OctSun1)=1,IF(AND(YEAR(OctSun1+7)=CalendarYear,MONTH(OctSun1+7)=10),OctSun1+7,""),IF(AND(YEAR(OctSun1+14)=CalendarYear,MONTH(OctSun1+14)=10),OctSun1+14,""))</f>
        <v>45941</v>
      </c>
      <c r="Q62" s="4">
        <f ca="1">IF(DAY(OctSun1)=1,IF(AND(YEAR(OctSun1+8)=CalendarYear,MONTH(OctSun1+8)=10),OctSun1+8,""),IF(AND(YEAR(OctSun1+15)=CalendarYear,MONTH(OctSun1+15)=10),OctSun1+15,""))</f>
        <v>45942</v>
      </c>
      <c r="R62" s="4">
        <f ca="1">IF(DAY(OctSun1)=1,IF(AND(YEAR(OctSun1+9)=CalendarYear,MONTH(OctSun1+9)=10),OctSun1+9,""),IF(AND(YEAR(OctSun1+16)=CalendarYear,MONTH(OctSun1+16)=10),OctSun1+16,""))</f>
        <v>45943</v>
      </c>
      <c r="S62" s="4">
        <f ca="1">IF(DAY(OctSun1)=1,IF(AND(YEAR(OctSun1+10)=CalendarYear,MONTH(OctSun1+10)=10),OctSun1+10,""),IF(AND(YEAR(OctSun1+17)=CalendarYear,MONTH(OctSun1+17)=10),OctSun1+17,""))</f>
        <v>45944</v>
      </c>
      <c r="T62" s="4">
        <f ca="1">IF(DAY(OctSun1)=1,IF(AND(YEAR(OctSun1+11)=CalendarYear,MONTH(OctSun1+11)=10),OctSun1+11,""),IF(AND(YEAR(OctSun1+18)=CalendarYear,MONTH(OctSun1+18)=10),OctSun1+18,""))</f>
        <v>45945</v>
      </c>
      <c r="U62" s="4">
        <f ca="1">IF(DAY(OctSun1)=1,IF(AND(YEAR(OctSun1+12)=CalendarYear,MONTH(OctSun1+12)=10),OctSun1+12,""),IF(AND(YEAR(OctSun1+19)=CalendarYear,MONTH(OctSun1+19)=10),OctSun1+19,""))</f>
        <v>45946</v>
      </c>
      <c r="V62" s="4">
        <f ca="1">IF(DAY(OctSun1)=1,IF(AND(YEAR(OctSun1+13)=CalendarYear,MONTH(OctSun1+13)=10),OctSun1+13,""),IF(AND(YEAR(OctSun1+20)=CalendarYear,MONTH(OctSun1+20)=10),OctSun1+20,""))</f>
        <v>45947</v>
      </c>
      <c r="W62" s="4">
        <f ca="1">IF(DAY(OctSun1)=1,IF(AND(YEAR(OctSun1+14)=CalendarYear,MONTH(OctSun1+14)=10),OctSun1+14,""),IF(AND(YEAR(OctSun1+21)=CalendarYear,MONTH(OctSun1+21)=10),OctSun1+21,""))</f>
        <v>45948</v>
      </c>
      <c r="X62" s="4">
        <f ca="1">IF(DAY(OctSun1)=1,IF(AND(YEAR(OctSun1+15)=CalendarYear,MONTH(OctSun1+15)=10),OctSun1+15,""),IF(AND(YEAR(OctSun1+22)=CalendarYear,MONTH(OctSun1+22)=10),OctSun1+22,""))</f>
        <v>45949</v>
      </c>
      <c r="Y62" s="4">
        <f ca="1">IF(DAY(OctSun1)=1,IF(AND(YEAR(OctSun1+16)=CalendarYear,MONTH(OctSun1+16)=10),OctSun1+16,""),IF(AND(YEAR(OctSun1+23)=CalendarYear,MONTH(OctSun1+23)=10),OctSun1+23,""))</f>
        <v>45950</v>
      </c>
      <c r="Z62" s="4">
        <f ca="1">IF(DAY(OctSun1)=1,IF(AND(YEAR(OctSun1+17)=CalendarYear,MONTH(OctSun1+17)=10),OctSun1+17,""),IF(AND(YEAR(OctSun1+24)=CalendarYear,MONTH(OctSun1+24)=10),OctSun1+24,""))</f>
        <v>45951</v>
      </c>
      <c r="AA62" s="4">
        <f ca="1">IF(DAY(OctSun1)=1,IF(AND(YEAR(OctSun1+18)=CalendarYear,MONTH(OctSun1+18)=10),OctSun1+18,""),IF(AND(YEAR(OctSun1+25)=CalendarYear,MONTH(OctSun1+25)=10),OctSun1+25,""))</f>
        <v>45952</v>
      </c>
      <c r="AB62" s="4">
        <f ca="1">IF(DAY(OctSun1)=1,IF(AND(YEAR(OctSun1+19)=CalendarYear,MONTH(OctSun1+19)=10),OctSun1+19,""),IF(AND(YEAR(OctSun1+26)=CalendarYear,MONTH(OctSun1+26)=10),OctSun1+26,""))</f>
        <v>45953</v>
      </c>
      <c r="AC62" s="4">
        <f ca="1">IF(DAY(OctSun1)=1,IF(AND(YEAR(OctSun1+20)=CalendarYear,MONTH(OctSun1+20)=10),OctSun1+20,""),IF(AND(YEAR(OctSun1+27)=CalendarYear,MONTH(OctSun1+27)=10),OctSun1+27,""))</f>
        <v>45954</v>
      </c>
      <c r="AD62" s="4">
        <f ca="1">IF(DAY(OctSun1)=1,IF(AND(YEAR(OctSun1+21)=CalendarYear,MONTH(OctSun1+21)=10),OctSun1+21,""),IF(AND(YEAR(OctSun1+28)=CalendarYear,MONTH(OctSun1+28)=10),OctSun1+28,""))</f>
        <v>45955</v>
      </c>
      <c r="AE62" s="4">
        <f ca="1">IF(DAY(OctSun1)=1,IF(AND(YEAR(OctSun1+22)=CalendarYear,MONTH(OctSun1+22)=10),OctSun1+22,""),IF(AND(YEAR(OctSun1+29)=CalendarYear,MONTH(OctSun1+29)=10),OctSun1+29,""))</f>
        <v>45956</v>
      </c>
      <c r="AF62" s="4">
        <f ca="1">IF(DAY(OctSun1)=1,IF(AND(YEAR(OctSun1+23)=CalendarYear,MONTH(OctSun1+23)=10),OctSun1+23,""),IF(AND(YEAR(OctSun1+30)=CalendarYear,MONTH(OctSun1+30)=10),OctSun1+30,""))</f>
        <v>45957</v>
      </c>
      <c r="AG62" s="4">
        <f ca="1">IF(DAY(OctSun1)=1,IF(AND(YEAR(OctSun1+24)=CalendarYear,MONTH(OctSun1+24)=10),OctSun1+24,""),IF(AND(YEAR(OctSun1+31)=CalendarYear,MONTH(OctSun1+31)=10),OctSun1+31,""))</f>
        <v>45958</v>
      </c>
      <c r="AH62" s="4">
        <f ca="1">IF(DAY(OctSun1)=1,IF(AND(YEAR(OctSun1+25)=CalendarYear,MONTH(OctSun1+25)=10),OctSun1+25,""),IF(AND(YEAR(OctSun1+32)=CalendarYear,MONTH(OctSun1+32)=10),OctSun1+32,""))</f>
        <v>45959</v>
      </c>
      <c r="AI62" s="4">
        <f ca="1">IF(DAY(OctSun1)=1,IF(AND(YEAR(OctSun1+26)=CalendarYear,MONTH(OctSun1+26)=10),OctSun1+26,""),IF(AND(YEAR(OctSun1+33)=CalendarYear,MONTH(OctSun1+33)=10),OctSun1+33,""))</f>
        <v>45960</v>
      </c>
      <c r="AJ62" s="4">
        <f ca="1">IF(DAY(OctSun1)=1,IF(AND(YEAR(OctSun1+27)=CalendarYear,MONTH(OctSun1+27)=10),OctSun1+27,""),IF(AND(YEAR(OctSun1+34)=CalendarYear,MONTH(OctSun1+34)=10),OctSun1+34,""))</f>
        <v>45961</v>
      </c>
      <c r="AK62" s="4" t="str">
        <f ca="1">IF(DAY(OctSun1)=1,IF(AND(YEAR(OctSun1+28)=CalendarYear,MONTH(OctSun1+28)=10),OctSun1+28,""),IF(AND(YEAR(OctSun1+35)=CalendarYear,MONTH(OctSun1+35)=10),OctSun1+35,""))</f>
        <v/>
      </c>
      <c r="AL62" s="4" t="str">
        <f ca="1">IF(DAY(OctSun1)=1,IF(AND(YEAR(OctSun1+29)=CalendarYear,MONTH(OctSun1+29)=10),OctSun1+29,""),IF(AND(YEAR(OctSun1+36)=CalendarYear,MONTH(OctSun1+36)=10),OctSun1+36,""))</f>
        <v/>
      </c>
      <c r="AM62" s="6" t="str">
        <f ca="1">IF(DAY(OctSun1)=1,IF(AND(YEAR(OctSun1+30)=CalendarYear,MONTH(OctSun1+30)=10),OctSun1+30,""),IF(AND(YEAR(OctSun1+37)=CalendarYear,MONTH(OctSun1+37)=10),OctSun1+37,""))</f>
        <v/>
      </c>
    </row>
    <row r="63" spans="2:44" ht="19.899999999999999" customHeight="1">
      <c r="B63" s="62"/>
      <c r="C63" s="5" t="s">
        <v>6</v>
      </c>
      <c r="D63" s="5" t="s">
        <v>7</v>
      </c>
      <c r="E63" s="5" t="s">
        <v>8</v>
      </c>
      <c r="F63" s="5" t="s">
        <v>9</v>
      </c>
      <c r="G63" s="5" t="s">
        <v>10</v>
      </c>
      <c r="H63" s="5" t="s">
        <v>11</v>
      </c>
      <c r="I63" s="5" t="s">
        <v>12</v>
      </c>
      <c r="J63" s="5" t="s">
        <v>6</v>
      </c>
      <c r="K63" s="5" t="s">
        <v>7</v>
      </c>
      <c r="L63" s="5" t="s">
        <v>8</v>
      </c>
      <c r="M63" s="5" t="s">
        <v>9</v>
      </c>
      <c r="N63" s="5" t="s">
        <v>10</v>
      </c>
      <c r="O63" s="5" t="s">
        <v>11</v>
      </c>
      <c r="P63" s="5" t="s">
        <v>12</v>
      </c>
      <c r="Q63" s="5" t="s">
        <v>6</v>
      </c>
      <c r="R63" s="5" t="s">
        <v>7</v>
      </c>
      <c r="S63" s="5" t="s">
        <v>8</v>
      </c>
      <c r="T63" s="5" t="s">
        <v>9</v>
      </c>
      <c r="U63" s="5" t="s">
        <v>10</v>
      </c>
      <c r="V63" s="5" t="s">
        <v>11</v>
      </c>
      <c r="W63" s="5" t="s">
        <v>12</v>
      </c>
      <c r="X63" s="5" t="s">
        <v>6</v>
      </c>
      <c r="Y63" s="5" t="s">
        <v>7</v>
      </c>
      <c r="Z63" s="5" t="s">
        <v>8</v>
      </c>
      <c r="AA63" s="5" t="s">
        <v>9</v>
      </c>
      <c r="AB63" s="5" t="s">
        <v>10</v>
      </c>
      <c r="AC63" s="5" t="s">
        <v>11</v>
      </c>
      <c r="AD63" s="5" t="s">
        <v>12</v>
      </c>
      <c r="AE63" s="5" t="s">
        <v>6</v>
      </c>
      <c r="AF63" s="5" t="s">
        <v>7</v>
      </c>
      <c r="AG63" s="5" t="s">
        <v>8</v>
      </c>
      <c r="AH63" s="5" t="s">
        <v>9</v>
      </c>
      <c r="AI63" s="5" t="s">
        <v>10</v>
      </c>
      <c r="AJ63" s="5" t="s">
        <v>11</v>
      </c>
      <c r="AK63" s="5" t="s">
        <v>12</v>
      </c>
      <c r="AL63" s="5" t="s">
        <v>6</v>
      </c>
      <c r="AM63" s="7" t="s">
        <v>7</v>
      </c>
    </row>
    <row r="64" spans="2:44" ht="19.899999999999999" customHeight="1" outlineLevel="1">
      <c r="B64" s="18" t="s">
        <v>13</v>
      </c>
      <c r="C64" s="2" t="s">
        <v>14</v>
      </c>
      <c r="D64" s="2" t="s">
        <v>14</v>
      </c>
      <c r="E64" s="2" t="s">
        <v>14</v>
      </c>
      <c r="F64" s="2" t="s">
        <v>14</v>
      </c>
      <c r="G64" s="2" t="s">
        <v>14</v>
      </c>
      <c r="H64" s="2" t="s">
        <v>14</v>
      </c>
      <c r="I64" s="2" t="s">
        <v>14</v>
      </c>
      <c r="J64" s="2" t="s">
        <v>14</v>
      </c>
      <c r="K64" s="2" t="s">
        <v>14</v>
      </c>
      <c r="L64" s="2" t="s">
        <v>14</v>
      </c>
      <c r="M64" s="3" t="s">
        <v>14</v>
      </c>
      <c r="N64" s="3" t="s">
        <v>14</v>
      </c>
      <c r="O64" s="2" t="s">
        <v>14</v>
      </c>
      <c r="P64" s="2" t="s">
        <v>14</v>
      </c>
      <c r="Q64" s="2" t="s">
        <v>14</v>
      </c>
      <c r="R64" s="2" t="s">
        <v>14</v>
      </c>
      <c r="S64" s="2" t="s">
        <v>14</v>
      </c>
      <c r="T64" s="2" t="s">
        <v>14</v>
      </c>
      <c r="U64" s="2" t="s">
        <v>14</v>
      </c>
      <c r="V64" s="2" t="s">
        <v>14</v>
      </c>
      <c r="W64" s="2" t="s">
        <v>14</v>
      </c>
      <c r="X64" s="2" t="s">
        <v>14</v>
      </c>
      <c r="Y64" s="2" t="s">
        <v>14</v>
      </c>
      <c r="Z64" s="2" t="s">
        <v>14</v>
      </c>
      <c r="AA64" s="2" t="s">
        <v>14</v>
      </c>
      <c r="AB64" s="2" t="s">
        <v>14</v>
      </c>
      <c r="AC64" s="2" t="s">
        <v>14</v>
      </c>
      <c r="AD64" s="2" t="s">
        <v>14</v>
      </c>
      <c r="AE64" s="2" t="s">
        <v>14</v>
      </c>
      <c r="AF64" s="2" t="s">
        <v>14</v>
      </c>
      <c r="AG64" s="2" t="s">
        <v>14</v>
      </c>
      <c r="AH64" s="2" t="s">
        <v>14</v>
      </c>
      <c r="AI64" s="2" t="s">
        <v>14</v>
      </c>
      <c r="AJ64" s="2" t="s">
        <v>14</v>
      </c>
      <c r="AK64" s="2" t="s">
        <v>14</v>
      </c>
      <c r="AL64" s="2" t="s">
        <v>14</v>
      </c>
      <c r="AM64" s="2" t="s">
        <v>14</v>
      </c>
    </row>
    <row r="65" spans="2:39" ht="19.899999999999999" customHeight="1" outlineLevel="1">
      <c r="B65" s="19" t="s">
        <v>15</v>
      </c>
      <c r="C65" s="3" t="s">
        <v>14</v>
      </c>
      <c r="D65" s="3" t="s">
        <v>14</v>
      </c>
      <c r="E65" s="3" t="s">
        <v>14</v>
      </c>
      <c r="F65" s="3" t="s">
        <v>14</v>
      </c>
      <c r="G65" s="3" t="s">
        <v>14</v>
      </c>
      <c r="H65" s="3" t="s">
        <v>14</v>
      </c>
      <c r="I65" s="3" t="s">
        <v>14</v>
      </c>
      <c r="J65" s="3" t="s">
        <v>14</v>
      </c>
      <c r="K65" s="3" t="s">
        <v>14</v>
      </c>
      <c r="L65" s="3" t="s">
        <v>14</v>
      </c>
      <c r="M65" s="3" t="s">
        <v>14</v>
      </c>
      <c r="N65" s="3" t="s">
        <v>14</v>
      </c>
      <c r="O65" s="2" t="s">
        <v>14</v>
      </c>
      <c r="P65" s="2" t="s">
        <v>14</v>
      </c>
      <c r="Q65" s="2" t="s">
        <v>14</v>
      </c>
      <c r="R65" s="2" t="s">
        <v>14</v>
      </c>
      <c r="S65" s="2" t="s">
        <v>14</v>
      </c>
      <c r="T65" s="2" t="s">
        <v>14</v>
      </c>
      <c r="U65" s="2" t="s">
        <v>14</v>
      </c>
      <c r="V65" s="2" t="s">
        <v>14</v>
      </c>
      <c r="W65" s="2" t="s">
        <v>14</v>
      </c>
      <c r="X65" s="2" t="s">
        <v>14</v>
      </c>
      <c r="Y65" s="2" t="s">
        <v>14</v>
      </c>
      <c r="Z65" s="2" t="s">
        <v>14</v>
      </c>
      <c r="AA65" s="2" t="s">
        <v>14</v>
      </c>
      <c r="AB65" s="2" t="s">
        <v>14</v>
      </c>
      <c r="AC65" s="2" t="s">
        <v>14</v>
      </c>
      <c r="AD65" s="2" t="s">
        <v>14</v>
      </c>
      <c r="AE65" s="2" t="s">
        <v>14</v>
      </c>
      <c r="AF65" s="2" t="s">
        <v>14</v>
      </c>
      <c r="AG65" s="2" t="s">
        <v>14</v>
      </c>
      <c r="AH65" s="2" t="s">
        <v>14</v>
      </c>
      <c r="AI65" s="2" t="s">
        <v>14</v>
      </c>
      <c r="AJ65" s="2" t="s">
        <v>14</v>
      </c>
      <c r="AK65" s="2" t="s">
        <v>14</v>
      </c>
      <c r="AL65" s="2" t="s">
        <v>14</v>
      </c>
      <c r="AM65" s="2" t="s">
        <v>14</v>
      </c>
    </row>
    <row r="66" spans="2:39" s="21" customFormat="1" ht="19.899999999999999" customHeight="1" outlineLevel="1">
      <c r="B66" s="33" t="s">
        <v>2</v>
      </c>
      <c r="C66" s="3" t="s">
        <v>14</v>
      </c>
      <c r="D66" s="3" t="s">
        <v>14</v>
      </c>
      <c r="E66" s="3" t="s">
        <v>14</v>
      </c>
      <c r="F66" s="140" t="s">
        <v>16</v>
      </c>
      <c r="G66" s="148"/>
      <c r="H66" s="141"/>
      <c r="I66" s="3" t="s">
        <v>14</v>
      </c>
      <c r="J66" s="3" t="s">
        <v>14</v>
      </c>
      <c r="K66" s="133" t="s">
        <v>16</v>
      </c>
      <c r="L66" s="134"/>
      <c r="M66" s="134"/>
      <c r="N66" s="134"/>
      <c r="O66" s="135"/>
      <c r="P66" s="2" t="s">
        <v>14</v>
      </c>
      <c r="Q66" s="2" t="s">
        <v>14</v>
      </c>
      <c r="R66" s="133" t="s">
        <v>16</v>
      </c>
      <c r="S66" s="134"/>
      <c r="T66" s="134"/>
      <c r="U66" s="134"/>
      <c r="V66" s="135"/>
      <c r="W66" s="2" t="s">
        <v>14</v>
      </c>
      <c r="X66" s="2" t="s">
        <v>14</v>
      </c>
      <c r="Y66" s="133" t="s">
        <v>16</v>
      </c>
      <c r="Z66" s="134"/>
      <c r="AA66" s="134"/>
      <c r="AB66" s="134"/>
      <c r="AC66" s="135"/>
      <c r="AD66" s="2" t="s">
        <v>14</v>
      </c>
      <c r="AE66" s="2" t="s">
        <v>14</v>
      </c>
      <c r="AF66" s="133" t="s">
        <v>16</v>
      </c>
      <c r="AG66" s="134"/>
      <c r="AH66" s="134"/>
      <c r="AI66" s="134"/>
      <c r="AJ66" s="135"/>
      <c r="AK66" s="2" t="s">
        <v>14</v>
      </c>
      <c r="AL66" s="2" t="s">
        <v>14</v>
      </c>
      <c r="AM66" s="2" t="s">
        <v>14</v>
      </c>
    </row>
    <row r="67" spans="2:39" s="21" customFormat="1" ht="19.899999999999999" customHeight="1" outlineLevel="1">
      <c r="B67" s="31" t="s">
        <v>5</v>
      </c>
      <c r="C67" s="3" t="s">
        <v>14</v>
      </c>
      <c r="D67" s="3" t="s">
        <v>14</v>
      </c>
      <c r="E67" s="3" t="s">
        <v>14</v>
      </c>
      <c r="F67" s="3" t="s">
        <v>14</v>
      </c>
      <c r="G67" s="3" t="s">
        <v>14</v>
      </c>
      <c r="H67" s="3" t="s">
        <v>14</v>
      </c>
      <c r="I67" s="3" t="s">
        <v>14</v>
      </c>
      <c r="J67" s="3" t="s">
        <v>14</v>
      </c>
      <c r="K67" s="3" t="s">
        <v>14</v>
      </c>
      <c r="L67" s="3" t="s">
        <v>14</v>
      </c>
      <c r="M67" s="3" t="s">
        <v>14</v>
      </c>
      <c r="N67" s="3" t="s">
        <v>14</v>
      </c>
      <c r="O67" s="2" t="s">
        <v>14</v>
      </c>
      <c r="P67" s="2" t="s">
        <v>14</v>
      </c>
      <c r="Q67" s="2" t="s">
        <v>14</v>
      </c>
      <c r="R67" s="2" t="s">
        <v>14</v>
      </c>
      <c r="S67" s="2" t="s">
        <v>14</v>
      </c>
      <c r="T67" s="2" t="s">
        <v>14</v>
      </c>
      <c r="U67" s="2" t="s">
        <v>14</v>
      </c>
      <c r="V67" s="2" t="s">
        <v>14</v>
      </c>
      <c r="W67" s="2" t="s">
        <v>14</v>
      </c>
      <c r="X67" s="2" t="s">
        <v>14</v>
      </c>
      <c r="Y67" s="2" t="s">
        <v>14</v>
      </c>
      <c r="Z67" s="2" t="s">
        <v>14</v>
      </c>
      <c r="AA67" s="2" t="s">
        <v>14</v>
      </c>
      <c r="AB67" s="2" t="s">
        <v>14</v>
      </c>
      <c r="AC67" s="2" t="s">
        <v>14</v>
      </c>
      <c r="AD67" s="2" t="s">
        <v>14</v>
      </c>
      <c r="AE67" s="2" t="s">
        <v>14</v>
      </c>
      <c r="AF67" s="2" t="s">
        <v>14</v>
      </c>
      <c r="AG67" s="2" t="s">
        <v>14</v>
      </c>
      <c r="AH67" s="2" t="s">
        <v>14</v>
      </c>
      <c r="AI67" s="2" t="s">
        <v>14</v>
      </c>
      <c r="AJ67" s="2" t="s">
        <v>14</v>
      </c>
      <c r="AK67" s="2" t="s">
        <v>14</v>
      </c>
      <c r="AL67" s="2" t="s">
        <v>14</v>
      </c>
      <c r="AM67" s="2" t="s">
        <v>14</v>
      </c>
    </row>
    <row r="68" spans="2:39" ht="19.899999999999999" customHeight="1" outlineLevel="1">
      <c r="B68" s="20" t="s">
        <v>1</v>
      </c>
      <c r="C68" s="3" t="s">
        <v>14</v>
      </c>
      <c r="D68" s="3" t="s">
        <v>14</v>
      </c>
      <c r="E68" s="3" t="s">
        <v>14</v>
      </c>
      <c r="F68" s="3" t="s">
        <v>14</v>
      </c>
      <c r="G68" s="3" t="s">
        <v>14</v>
      </c>
      <c r="H68" s="3" t="s">
        <v>14</v>
      </c>
      <c r="I68" s="3" t="s">
        <v>14</v>
      </c>
      <c r="J68" s="3" t="s">
        <v>14</v>
      </c>
      <c r="K68" s="3" t="s">
        <v>14</v>
      </c>
      <c r="L68" s="3" t="s">
        <v>14</v>
      </c>
      <c r="M68" s="3" t="s">
        <v>14</v>
      </c>
      <c r="N68" s="3" t="s">
        <v>14</v>
      </c>
      <c r="O68" s="2" t="s">
        <v>14</v>
      </c>
      <c r="P68" s="2" t="s">
        <v>14</v>
      </c>
      <c r="Q68" s="2" t="s">
        <v>14</v>
      </c>
      <c r="R68" s="2" t="s">
        <v>14</v>
      </c>
      <c r="S68" s="2" t="s">
        <v>14</v>
      </c>
      <c r="T68" s="2" t="s">
        <v>14</v>
      </c>
      <c r="U68" s="2" t="s">
        <v>14</v>
      </c>
      <c r="V68" s="2" t="s">
        <v>14</v>
      </c>
      <c r="W68" s="2" t="s">
        <v>14</v>
      </c>
      <c r="X68" s="2" t="s">
        <v>14</v>
      </c>
      <c r="Y68" s="2" t="s">
        <v>14</v>
      </c>
      <c r="Z68" s="2" t="s">
        <v>14</v>
      </c>
      <c r="AA68" s="2" t="s">
        <v>14</v>
      </c>
      <c r="AB68" s="2" t="s">
        <v>14</v>
      </c>
      <c r="AC68" s="2" t="s">
        <v>14</v>
      </c>
      <c r="AD68" s="2" t="s">
        <v>14</v>
      </c>
      <c r="AE68" s="2" t="s">
        <v>14</v>
      </c>
      <c r="AF68" s="2" t="s">
        <v>14</v>
      </c>
      <c r="AG68" s="2" t="s">
        <v>14</v>
      </c>
      <c r="AH68" s="2" t="s">
        <v>14</v>
      </c>
      <c r="AI68" s="2" t="s">
        <v>14</v>
      </c>
      <c r="AJ68" s="2" t="s">
        <v>14</v>
      </c>
      <c r="AK68" s="2" t="s">
        <v>14</v>
      </c>
      <c r="AL68" s="2" t="s">
        <v>14</v>
      </c>
      <c r="AM68" s="2" t="s">
        <v>14</v>
      </c>
    </row>
    <row r="69" spans="2:39" ht="19.899999999999999" customHeight="1">
      <c r="B69" s="1"/>
    </row>
    <row r="70" spans="2:39" ht="19.899999999999999" customHeight="1">
      <c r="B70" s="61">
        <f ca="1">DATE(CalendarYear,11,1)</f>
        <v>45962</v>
      </c>
      <c r="C70" s="4" t="str">
        <f ca="1">IF(DAY(NovSun1)=1,"",IF(AND(YEAR(NovSun1+1)=CalendarYear,MONTH(NovSun1+1)=11),NovSun1+1,""))</f>
        <v/>
      </c>
      <c r="D70" s="4" t="str">
        <f ca="1">IF(DAY(NovSun1)=1,"",IF(AND(YEAR(NovSun1+2)=CalendarYear,MONTH(NovSun1+2)=11),NovSun1+2,""))</f>
        <v/>
      </c>
      <c r="E70" s="4" t="str">
        <f ca="1">IF(DAY(NovSun1)=1,"",IF(AND(YEAR(NovSun1+3)=CalendarYear,MONTH(NovSun1+3)=11),NovSun1+3,""))</f>
        <v/>
      </c>
      <c r="F70" s="4" t="str">
        <f ca="1">IF(DAY(NovSun1)=1,"",IF(AND(YEAR(NovSun1+4)=CalendarYear,MONTH(NovSun1+4)=11),NovSun1+4,""))</f>
        <v/>
      </c>
      <c r="G70" s="4" t="str">
        <f ca="1">IF(DAY(NovSun1)=1,"",IF(AND(YEAR(NovSun1+5)=CalendarYear,MONTH(NovSun1+5)=11),NovSun1+5,""))</f>
        <v/>
      </c>
      <c r="H70" s="4" t="str">
        <f ca="1">IF(DAY(NovSun1)=1,"",IF(AND(YEAR(NovSun1+6)=CalendarYear,MONTH(NovSun1+6)=11),NovSun1+6,""))</f>
        <v/>
      </c>
      <c r="I70" s="4">
        <f ca="1">IF(DAY(NovSun1)=1,IF(AND(YEAR(NovSun1)=CalendarYear,MONTH(NovSun1)=11),NovSun1,""),IF(AND(YEAR(NovSun1+7)=CalendarYear,MONTH(NovSun1+7)=11),NovSun1+7,""))</f>
        <v>45962</v>
      </c>
      <c r="J70" s="4">
        <f ca="1">IF(DAY(NovSun1)=1,IF(AND(YEAR(NovSun1+1)=CalendarYear,MONTH(NovSun1+1)=11),NovSun1+1,""),IF(AND(YEAR(NovSun1+8)=CalendarYear,MONTH(NovSun1+8)=11),NovSun1+8,""))</f>
        <v>45963</v>
      </c>
      <c r="K70" s="4">
        <f ca="1">IF(DAY(NovSun1)=1,IF(AND(YEAR(NovSun1+2)=CalendarYear,MONTH(NovSun1+2)=11),NovSun1+2,""),IF(AND(YEAR(NovSun1+9)=CalendarYear,MONTH(NovSun1+9)=11),NovSun1+9,""))</f>
        <v>45964</v>
      </c>
      <c r="L70" s="4">
        <f ca="1">IF(DAY(NovSun1)=1,IF(AND(YEAR(NovSun1+3)=CalendarYear,MONTH(NovSun1+3)=11),NovSun1+3,""),IF(AND(YEAR(NovSun1+10)=CalendarYear,MONTH(NovSun1+10)=11),NovSun1+10,""))</f>
        <v>45965</v>
      </c>
      <c r="M70" s="4">
        <f ca="1">IF(DAY(NovSun1)=1,IF(AND(YEAR(NovSun1+4)=CalendarYear,MONTH(NovSun1+4)=11),NovSun1+4,""),IF(AND(YEAR(NovSun1+11)=CalendarYear,MONTH(NovSun1+11)=11),NovSun1+11,""))</f>
        <v>45966</v>
      </c>
      <c r="N70" s="4">
        <f ca="1">IF(DAY(NovSun1)=1,IF(AND(YEAR(NovSun1+5)=CalendarYear,MONTH(NovSun1+5)=11),NovSun1+5,""),IF(AND(YEAR(NovSun1+12)=CalendarYear,MONTH(NovSun1+12)=11),NovSun1+12,""))</f>
        <v>45967</v>
      </c>
      <c r="O70" s="4">
        <f ca="1">IF(DAY(NovSun1)=1,IF(AND(YEAR(NovSun1+6)=CalendarYear,MONTH(NovSun1+6)=11),NovSun1+6,""),IF(AND(YEAR(NovSun1+13)=CalendarYear,MONTH(NovSun1+13)=11),NovSun1+13,""))</f>
        <v>45968</v>
      </c>
      <c r="P70" s="4">
        <f ca="1">IF(DAY(NovSun1)=1,IF(AND(YEAR(NovSun1+7)=CalendarYear,MONTH(NovSun1+7)=11),NovSun1+7,""),IF(AND(YEAR(NovSun1+14)=CalendarYear,MONTH(NovSun1+14)=11),NovSun1+14,""))</f>
        <v>45969</v>
      </c>
      <c r="Q70" s="4">
        <f ca="1">IF(DAY(NovSun1)=1,IF(AND(YEAR(NovSun1+8)=CalendarYear,MONTH(NovSun1+8)=11),NovSun1+8,""),IF(AND(YEAR(NovSun1+15)=CalendarYear,MONTH(NovSun1+15)=11),NovSun1+15,""))</f>
        <v>45970</v>
      </c>
      <c r="R70" s="4">
        <f ca="1">IF(DAY(NovSun1)=1,IF(AND(YEAR(NovSun1+9)=CalendarYear,MONTH(NovSun1+9)=11),NovSun1+9,""),IF(AND(YEAR(NovSun1+16)=CalendarYear,MONTH(NovSun1+16)=11),NovSun1+16,""))</f>
        <v>45971</v>
      </c>
      <c r="S70" s="4">
        <f ca="1">IF(DAY(NovSun1)=1,IF(AND(YEAR(NovSun1+10)=CalendarYear,MONTH(NovSun1+10)=11),NovSun1+10,""),IF(AND(YEAR(NovSun1+17)=CalendarYear,MONTH(NovSun1+17)=11),NovSun1+17,""))</f>
        <v>45972</v>
      </c>
      <c r="T70" s="4">
        <f ca="1">IF(DAY(NovSun1)=1,IF(AND(YEAR(NovSun1+11)=CalendarYear,MONTH(NovSun1+11)=11),NovSun1+11,""),IF(AND(YEAR(NovSun1+18)=CalendarYear,MONTH(NovSun1+18)=11),NovSun1+18,""))</f>
        <v>45973</v>
      </c>
      <c r="U70" s="4">
        <f ca="1">IF(DAY(NovSun1)=1,IF(AND(YEAR(NovSun1+12)=CalendarYear,MONTH(NovSun1+12)=11),NovSun1+12,""),IF(AND(YEAR(NovSun1+19)=CalendarYear,MONTH(NovSun1+19)=11),NovSun1+19,""))</f>
        <v>45974</v>
      </c>
      <c r="V70" s="4">
        <f ca="1">IF(DAY(NovSun1)=1,IF(AND(YEAR(NovSun1+13)=CalendarYear,MONTH(NovSun1+13)=11),NovSun1+13,""),IF(AND(YEAR(NovSun1+20)=CalendarYear,MONTH(NovSun1+20)=11),NovSun1+20,""))</f>
        <v>45975</v>
      </c>
      <c r="W70" s="4">
        <f ca="1">IF(DAY(NovSun1)=1,IF(AND(YEAR(NovSun1+14)=CalendarYear,MONTH(NovSun1+14)=11),NovSun1+14,""),IF(AND(YEAR(NovSun1+21)=CalendarYear,MONTH(NovSun1+21)=11),NovSun1+21,""))</f>
        <v>45976</v>
      </c>
      <c r="X70" s="4">
        <f ca="1">IF(DAY(NovSun1)=1,IF(AND(YEAR(NovSun1+15)=CalendarYear,MONTH(NovSun1+15)=11),NovSun1+15,""),IF(AND(YEAR(NovSun1+22)=CalendarYear,MONTH(NovSun1+22)=11),NovSun1+22,""))</f>
        <v>45977</v>
      </c>
      <c r="Y70" s="4">
        <f ca="1">IF(DAY(NovSun1)=1,IF(AND(YEAR(NovSun1+16)=CalendarYear,MONTH(NovSun1+16)=11),NovSun1+16,""),IF(AND(YEAR(NovSun1+23)=CalendarYear,MONTH(NovSun1+23)=11),NovSun1+23,""))</f>
        <v>45978</v>
      </c>
      <c r="Z70" s="4">
        <f ca="1">IF(DAY(NovSun1)=1,IF(AND(YEAR(NovSun1+17)=CalendarYear,MONTH(NovSun1+17)=11),NovSun1+17,""),IF(AND(YEAR(NovSun1+24)=CalendarYear,MONTH(NovSun1+24)=11),NovSun1+24,""))</f>
        <v>45979</v>
      </c>
      <c r="AA70" s="4">
        <f ca="1">IF(DAY(NovSun1)=1,IF(AND(YEAR(NovSun1+18)=CalendarYear,MONTH(NovSun1+18)=11),NovSun1+18,""),IF(AND(YEAR(NovSun1+25)=CalendarYear,MONTH(NovSun1+25)=11),NovSun1+25,""))</f>
        <v>45980</v>
      </c>
      <c r="AB70" s="4">
        <f ca="1">IF(DAY(NovSun1)=1,IF(AND(YEAR(NovSun1+19)=CalendarYear,MONTH(NovSun1+19)=11),NovSun1+19,""),IF(AND(YEAR(NovSun1+26)=CalendarYear,MONTH(NovSun1+26)=11),NovSun1+26,""))</f>
        <v>45981</v>
      </c>
      <c r="AC70" s="4">
        <f ca="1">IF(DAY(NovSun1)=1,IF(AND(YEAR(NovSun1+20)=CalendarYear,MONTH(NovSun1+20)=11),NovSun1+20,""),IF(AND(YEAR(NovSun1+27)=CalendarYear,MONTH(NovSun1+27)=11),NovSun1+27,""))</f>
        <v>45982</v>
      </c>
      <c r="AD70" s="4">
        <f ca="1">IF(DAY(NovSun1)=1,IF(AND(YEAR(NovSun1+21)=CalendarYear,MONTH(NovSun1+21)=11),NovSun1+21,""),IF(AND(YEAR(NovSun1+28)=CalendarYear,MONTH(NovSun1+28)=11),NovSun1+28,""))</f>
        <v>45983</v>
      </c>
      <c r="AE70" s="4">
        <f ca="1">IF(DAY(NovSun1)=1,IF(AND(YEAR(NovSun1+22)=CalendarYear,MONTH(NovSun1+22)=11),NovSun1+22,""),IF(AND(YEAR(NovSun1+29)=CalendarYear,MONTH(NovSun1+29)=11),NovSun1+29,""))</f>
        <v>45984</v>
      </c>
      <c r="AF70" s="4">
        <f ca="1">IF(DAY(NovSun1)=1,IF(AND(YEAR(NovSun1+23)=CalendarYear,MONTH(NovSun1+23)=11),NovSun1+23,""),IF(AND(YEAR(NovSun1+30)=CalendarYear,MONTH(NovSun1+30)=11),NovSun1+30,""))</f>
        <v>45985</v>
      </c>
      <c r="AG70" s="4">
        <f ca="1">IF(DAY(NovSun1)=1,IF(AND(YEAR(NovSun1+24)=CalendarYear,MONTH(NovSun1+24)=11),NovSun1+24,""),IF(AND(YEAR(NovSun1+31)=CalendarYear,MONTH(NovSun1+31)=11),NovSun1+31,""))</f>
        <v>45986</v>
      </c>
      <c r="AH70" s="4">
        <f ca="1">IF(DAY(NovSun1)=1,IF(AND(YEAR(NovSun1+25)=CalendarYear,MONTH(NovSun1+25)=11),NovSun1+25,""),IF(AND(YEAR(NovSun1+32)=CalendarYear,MONTH(NovSun1+32)=11),NovSun1+32,""))</f>
        <v>45987</v>
      </c>
      <c r="AI70" s="4">
        <f ca="1">IF(DAY(NovSun1)=1,IF(AND(YEAR(NovSun1+26)=CalendarYear,MONTH(NovSun1+26)=11),NovSun1+26,""),IF(AND(YEAR(NovSun1+33)=CalendarYear,MONTH(NovSun1+33)=11),NovSun1+33,""))</f>
        <v>45988</v>
      </c>
      <c r="AJ70" s="4">
        <f ca="1">IF(DAY(NovSun1)=1,IF(AND(YEAR(NovSun1+27)=CalendarYear,MONTH(NovSun1+27)=11),NovSun1+27,""),IF(AND(YEAR(NovSun1+34)=CalendarYear,MONTH(NovSun1+34)=11),NovSun1+34,""))</f>
        <v>45989</v>
      </c>
      <c r="AK70" s="4">
        <f ca="1">IF(DAY(NovSun1)=1,IF(AND(YEAR(NovSun1+28)=CalendarYear,MONTH(NovSun1+28)=11),NovSun1+28,""),IF(AND(YEAR(NovSun1+35)=CalendarYear,MONTH(NovSun1+35)=11),NovSun1+35,""))</f>
        <v>45990</v>
      </c>
      <c r="AL70" s="4">
        <f ca="1">IF(DAY(NovSun1)=1,IF(AND(YEAR(NovSun1+29)=CalendarYear,MONTH(NovSun1+29)=11),NovSun1+29,""),IF(AND(YEAR(NovSun1+36)=CalendarYear,MONTH(NovSun1+36)=11),NovSun1+36,""))</f>
        <v>45991</v>
      </c>
      <c r="AM70" s="6" t="str">
        <f ca="1">IF(DAY(NovSun1)=1,IF(AND(YEAR(NovSun1+30)=CalendarYear,MONTH(NovSun1+30)=11),NovSun1+30,""),IF(AND(YEAR(NovSun1+37)=CalendarYear,MONTH(NovSun1+37)=11),NovSun1+37,""))</f>
        <v/>
      </c>
    </row>
    <row r="71" spans="2:39" ht="19.899999999999999" customHeight="1">
      <c r="B71" s="62"/>
      <c r="C71" s="5" t="s">
        <v>6</v>
      </c>
      <c r="D71" s="5" t="s">
        <v>7</v>
      </c>
      <c r="E71" s="5" t="s">
        <v>8</v>
      </c>
      <c r="F71" s="5" t="s">
        <v>9</v>
      </c>
      <c r="G71" s="5" t="s">
        <v>10</v>
      </c>
      <c r="H71" s="5" t="s">
        <v>11</v>
      </c>
      <c r="I71" s="5" t="s">
        <v>12</v>
      </c>
      <c r="J71" s="5" t="s">
        <v>6</v>
      </c>
      <c r="K71" s="5" t="s">
        <v>7</v>
      </c>
      <c r="L71" s="5" t="s">
        <v>8</v>
      </c>
      <c r="M71" s="5" t="s">
        <v>9</v>
      </c>
      <c r="N71" s="5" t="s">
        <v>10</v>
      </c>
      <c r="O71" s="5" t="s">
        <v>11</v>
      </c>
      <c r="P71" s="5" t="s">
        <v>12</v>
      </c>
      <c r="Q71" s="5" t="s">
        <v>6</v>
      </c>
      <c r="R71" s="5" t="s">
        <v>7</v>
      </c>
      <c r="S71" s="5" t="s">
        <v>8</v>
      </c>
      <c r="T71" s="5" t="s">
        <v>9</v>
      </c>
      <c r="U71" s="5" t="s">
        <v>10</v>
      </c>
      <c r="V71" s="5" t="s">
        <v>11</v>
      </c>
      <c r="W71" s="5" t="s">
        <v>12</v>
      </c>
      <c r="X71" s="5" t="s">
        <v>6</v>
      </c>
      <c r="Y71" s="5" t="s">
        <v>7</v>
      </c>
      <c r="Z71" s="5" t="s">
        <v>8</v>
      </c>
      <c r="AA71" s="5" t="s">
        <v>9</v>
      </c>
      <c r="AB71" s="5" t="s">
        <v>10</v>
      </c>
      <c r="AC71" s="5" t="s">
        <v>11</v>
      </c>
      <c r="AD71" s="5" t="s">
        <v>12</v>
      </c>
      <c r="AE71" s="5" t="s">
        <v>6</v>
      </c>
      <c r="AF71" s="5" t="s">
        <v>7</v>
      </c>
      <c r="AG71" s="5" t="s">
        <v>8</v>
      </c>
      <c r="AH71" s="5" t="s">
        <v>9</v>
      </c>
      <c r="AI71" s="5" t="s">
        <v>10</v>
      </c>
      <c r="AJ71" s="5" t="s">
        <v>11</v>
      </c>
      <c r="AK71" s="5" t="s">
        <v>12</v>
      </c>
      <c r="AL71" s="5" t="s">
        <v>6</v>
      </c>
      <c r="AM71" s="7" t="s">
        <v>7</v>
      </c>
    </row>
    <row r="72" spans="2:39" s="21" customFormat="1" ht="19.899999999999999" hidden="1" customHeight="1" outlineLevel="1">
      <c r="B72" s="18" t="s">
        <v>13</v>
      </c>
      <c r="C72" s="2" t="s">
        <v>14</v>
      </c>
      <c r="D72" s="2" t="s">
        <v>14</v>
      </c>
      <c r="E72" s="2" t="s">
        <v>14</v>
      </c>
      <c r="F72" s="2" t="s">
        <v>14</v>
      </c>
      <c r="G72" s="2" t="s">
        <v>14</v>
      </c>
      <c r="H72" s="2" t="s">
        <v>14</v>
      </c>
      <c r="I72" s="2" t="s">
        <v>14</v>
      </c>
      <c r="J72" s="2" t="s">
        <v>14</v>
      </c>
      <c r="K72" s="2" t="s">
        <v>14</v>
      </c>
      <c r="L72" s="2" t="s">
        <v>14</v>
      </c>
      <c r="M72" s="3" t="s">
        <v>14</v>
      </c>
      <c r="N72" s="3" t="s">
        <v>14</v>
      </c>
      <c r="O72" s="2" t="s">
        <v>14</v>
      </c>
      <c r="P72" s="2" t="s">
        <v>14</v>
      </c>
      <c r="Q72" s="2" t="s">
        <v>14</v>
      </c>
      <c r="R72" s="2" t="s">
        <v>14</v>
      </c>
      <c r="S72" s="2" t="s">
        <v>14</v>
      </c>
      <c r="T72" s="2" t="s">
        <v>14</v>
      </c>
      <c r="U72" s="2" t="s">
        <v>14</v>
      </c>
      <c r="V72" s="2" t="s">
        <v>14</v>
      </c>
      <c r="W72" s="2" t="s">
        <v>14</v>
      </c>
      <c r="X72" s="2" t="s">
        <v>14</v>
      </c>
      <c r="Y72" s="2" t="s">
        <v>14</v>
      </c>
      <c r="Z72" s="2" t="s">
        <v>14</v>
      </c>
      <c r="AA72" s="2" t="s">
        <v>14</v>
      </c>
      <c r="AB72" s="2" t="s">
        <v>14</v>
      </c>
      <c r="AC72" s="2" t="s">
        <v>14</v>
      </c>
      <c r="AD72" s="2" t="s">
        <v>14</v>
      </c>
      <c r="AE72" s="2" t="s">
        <v>14</v>
      </c>
      <c r="AF72" s="2" t="s">
        <v>14</v>
      </c>
      <c r="AG72" s="2" t="s">
        <v>14</v>
      </c>
      <c r="AH72" s="2" t="s">
        <v>14</v>
      </c>
      <c r="AI72" s="2" t="s">
        <v>14</v>
      </c>
      <c r="AJ72" s="2" t="s">
        <v>14</v>
      </c>
      <c r="AK72" s="2" t="s">
        <v>14</v>
      </c>
      <c r="AL72" s="2" t="s">
        <v>14</v>
      </c>
      <c r="AM72" s="2" t="s">
        <v>14</v>
      </c>
    </row>
    <row r="73" spans="2:39" s="21" customFormat="1" ht="19.899999999999999" hidden="1" customHeight="1" outlineLevel="1">
      <c r="B73" s="19" t="s">
        <v>15</v>
      </c>
      <c r="C73" s="3" t="s">
        <v>14</v>
      </c>
      <c r="D73" s="3" t="s">
        <v>14</v>
      </c>
      <c r="E73" s="3" t="s">
        <v>14</v>
      </c>
      <c r="F73" s="3" t="s">
        <v>14</v>
      </c>
      <c r="G73" s="3" t="s">
        <v>14</v>
      </c>
      <c r="H73" s="3" t="s">
        <v>14</v>
      </c>
      <c r="I73" s="3" t="s">
        <v>14</v>
      </c>
      <c r="J73" s="3" t="s">
        <v>14</v>
      </c>
      <c r="K73" s="3" t="s">
        <v>14</v>
      </c>
      <c r="L73" s="3" t="s">
        <v>14</v>
      </c>
      <c r="M73" s="3" t="s">
        <v>14</v>
      </c>
      <c r="N73" s="3" t="s">
        <v>14</v>
      </c>
      <c r="O73" s="2" t="s">
        <v>14</v>
      </c>
      <c r="P73" s="2" t="s">
        <v>14</v>
      </c>
      <c r="Q73" s="2" t="s">
        <v>14</v>
      </c>
      <c r="R73" s="2" t="s">
        <v>14</v>
      </c>
      <c r="S73" s="2" t="s">
        <v>14</v>
      </c>
      <c r="T73" s="2" t="s">
        <v>14</v>
      </c>
      <c r="U73" s="2" t="s">
        <v>14</v>
      </c>
      <c r="V73" s="2" t="s">
        <v>14</v>
      </c>
      <c r="W73" s="2" t="s">
        <v>14</v>
      </c>
      <c r="X73" s="2" t="s">
        <v>14</v>
      </c>
      <c r="Y73" s="2" t="s">
        <v>14</v>
      </c>
      <c r="Z73" s="2" t="s">
        <v>14</v>
      </c>
      <c r="AA73" s="2" t="s">
        <v>14</v>
      </c>
      <c r="AB73" s="2" t="s">
        <v>14</v>
      </c>
      <c r="AC73" s="2" t="s">
        <v>14</v>
      </c>
      <c r="AD73" s="2" t="s">
        <v>14</v>
      </c>
      <c r="AE73" s="2" t="s">
        <v>14</v>
      </c>
      <c r="AF73" s="2" t="s">
        <v>14</v>
      </c>
      <c r="AG73" s="2" t="s">
        <v>14</v>
      </c>
      <c r="AH73" s="2" t="s">
        <v>14</v>
      </c>
      <c r="AI73" s="2" t="s">
        <v>14</v>
      </c>
      <c r="AJ73" s="2" t="s">
        <v>14</v>
      </c>
      <c r="AK73" s="2" t="s">
        <v>14</v>
      </c>
      <c r="AL73" s="2" t="s">
        <v>14</v>
      </c>
      <c r="AM73" s="2" t="s">
        <v>14</v>
      </c>
    </row>
    <row r="74" spans="2:39" ht="19.899999999999999" hidden="1" customHeight="1" outlineLevel="1">
      <c r="B74" s="33" t="s">
        <v>2</v>
      </c>
      <c r="C74" s="3" t="s">
        <v>14</v>
      </c>
      <c r="D74" s="3" t="s">
        <v>14</v>
      </c>
      <c r="E74" s="3" t="s">
        <v>14</v>
      </c>
      <c r="F74" s="3" t="s">
        <v>14</v>
      </c>
      <c r="G74" s="3" t="s">
        <v>14</v>
      </c>
      <c r="H74" s="3" t="s">
        <v>14</v>
      </c>
      <c r="I74" s="3" t="s">
        <v>14</v>
      </c>
      <c r="J74" s="3" t="s">
        <v>14</v>
      </c>
      <c r="K74" s="133" t="s">
        <v>16</v>
      </c>
      <c r="L74" s="134"/>
      <c r="M74" s="134"/>
      <c r="N74" s="134"/>
      <c r="O74" s="135"/>
      <c r="P74" s="2" t="s">
        <v>14</v>
      </c>
      <c r="Q74" s="2" t="s">
        <v>14</v>
      </c>
      <c r="R74" s="133" t="s">
        <v>16</v>
      </c>
      <c r="S74" s="134"/>
      <c r="T74" s="134"/>
      <c r="U74" s="134"/>
      <c r="V74" s="135"/>
      <c r="W74" s="2" t="s">
        <v>14</v>
      </c>
      <c r="X74" s="2" t="s">
        <v>14</v>
      </c>
      <c r="Y74" s="133" t="s">
        <v>16</v>
      </c>
      <c r="Z74" s="134"/>
      <c r="AA74" s="134"/>
      <c r="AB74" s="134"/>
      <c r="AC74" s="135"/>
      <c r="AD74" s="2" t="s">
        <v>14</v>
      </c>
      <c r="AE74" s="2" t="s">
        <v>14</v>
      </c>
      <c r="AF74" s="133" t="s">
        <v>16</v>
      </c>
      <c r="AG74" s="134"/>
      <c r="AH74" s="134"/>
      <c r="AI74" s="134"/>
      <c r="AJ74" s="135"/>
      <c r="AK74" s="2" t="s">
        <v>14</v>
      </c>
      <c r="AL74" s="2" t="s">
        <v>14</v>
      </c>
      <c r="AM74" s="2" t="s">
        <v>14</v>
      </c>
    </row>
    <row r="75" spans="2:39" ht="19.899999999999999" hidden="1" customHeight="1" outlineLevel="1">
      <c r="B75" s="31" t="s">
        <v>5</v>
      </c>
      <c r="C75" s="3" t="s">
        <v>14</v>
      </c>
      <c r="D75" s="3" t="s">
        <v>14</v>
      </c>
      <c r="E75" s="3" t="s">
        <v>14</v>
      </c>
      <c r="F75" s="3" t="s">
        <v>14</v>
      </c>
      <c r="G75" s="3" t="s">
        <v>14</v>
      </c>
      <c r="H75" s="3" t="s">
        <v>14</v>
      </c>
      <c r="I75" s="3" t="s">
        <v>14</v>
      </c>
      <c r="J75" s="3" t="s">
        <v>14</v>
      </c>
      <c r="K75" s="3" t="s">
        <v>14</v>
      </c>
      <c r="L75" s="3" t="s">
        <v>14</v>
      </c>
      <c r="M75" s="3" t="s">
        <v>14</v>
      </c>
      <c r="N75" s="3" t="s">
        <v>14</v>
      </c>
      <c r="O75" s="2" t="s">
        <v>14</v>
      </c>
      <c r="P75" s="2" t="s">
        <v>14</v>
      </c>
      <c r="Q75" s="2" t="s">
        <v>14</v>
      </c>
      <c r="R75" s="2" t="s">
        <v>14</v>
      </c>
      <c r="S75" s="2" t="s">
        <v>14</v>
      </c>
      <c r="T75" s="2" t="s">
        <v>14</v>
      </c>
      <c r="U75" s="2" t="s">
        <v>14</v>
      </c>
      <c r="V75" s="2" t="s">
        <v>14</v>
      </c>
      <c r="W75" s="2" t="s">
        <v>14</v>
      </c>
      <c r="X75" s="2" t="s">
        <v>14</v>
      </c>
      <c r="Y75" s="2" t="s">
        <v>14</v>
      </c>
      <c r="Z75" s="2" t="s">
        <v>14</v>
      </c>
      <c r="AA75" s="2" t="s">
        <v>14</v>
      </c>
      <c r="AB75" s="2" t="s">
        <v>14</v>
      </c>
      <c r="AC75" s="2" t="s">
        <v>14</v>
      </c>
      <c r="AD75" s="2" t="s">
        <v>14</v>
      </c>
      <c r="AE75" s="2" t="s">
        <v>14</v>
      </c>
      <c r="AF75" s="2" t="s">
        <v>14</v>
      </c>
      <c r="AG75" s="2" t="s">
        <v>14</v>
      </c>
      <c r="AH75" s="2" t="s">
        <v>14</v>
      </c>
      <c r="AI75" s="2" t="s">
        <v>14</v>
      </c>
      <c r="AJ75" s="2" t="s">
        <v>14</v>
      </c>
      <c r="AK75" s="2" t="s">
        <v>14</v>
      </c>
      <c r="AL75" s="2" t="s">
        <v>14</v>
      </c>
      <c r="AM75" s="2" t="s">
        <v>14</v>
      </c>
    </row>
    <row r="76" spans="2:39" ht="19.899999999999999" hidden="1" customHeight="1" outlineLevel="1">
      <c r="B76" s="20" t="s">
        <v>1</v>
      </c>
      <c r="C76" s="3" t="s">
        <v>14</v>
      </c>
      <c r="D76" s="3" t="s">
        <v>14</v>
      </c>
      <c r="E76" s="3" t="s">
        <v>14</v>
      </c>
      <c r="F76" s="3" t="s">
        <v>14</v>
      </c>
      <c r="G76" s="3" t="s">
        <v>14</v>
      </c>
      <c r="H76" s="3" t="s">
        <v>14</v>
      </c>
      <c r="I76" s="3" t="s">
        <v>14</v>
      </c>
      <c r="J76" s="3" t="s">
        <v>14</v>
      </c>
      <c r="K76" s="3" t="s">
        <v>14</v>
      </c>
      <c r="L76" s="3" t="s">
        <v>14</v>
      </c>
      <c r="M76" s="3" t="s">
        <v>14</v>
      </c>
      <c r="N76" s="3" t="s">
        <v>14</v>
      </c>
      <c r="O76" s="2" t="s">
        <v>14</v>
      </c>
      <c r="P76" s="2" t="s">
        <v>14</v>
      </c>
      <c r="Q76" s="2" t="s">
        <v>14</v>
      </c>
      <c r="R76" s="2" t="s">
        <v>14</v>
      </c>
      <c r="S76" s="2" t="s">
        <v>14</v>
      </c>
      <c r="T76" s="2" t="s">
        <v>14</v>
      </c>
      <c r="U76" s="2" t="s">
        <v>14</v>
      </c>
      <c r="V76" s="2" t="s">
        <v>14</v>
      </c>
      <c r="W76" s="2" t="s">
        <v>14</v>
      </c>
      <c r="X76" s="2" t="s">
        <v>14</v>
      </c>
      <c r="Y76" s="2" t="s">
        <v>14</v>
      </c>
      <c r="Z76" s="2" t="s">
        <v>14</v>
      </c>
      <c r="AA76" s="2" t="s">
        <v>14</v>
      </c>
      <c r="AB76" s="2" t="s">
        <v>14</v>
      </c>
      <c r="AC76" s="2" t="s">
        <v>14</v>
      </c>
      <c r="AD76" s="2" t="s">
        <v>14</v>
      </c>
      <c r="AE76" s="2" t="s">
        <v>14</v>
      </c>
      <c r="AF76" s="2" t="s">
        <v>14</v>
      </c>
      <c r="AG76" s="2" t="s">
        <v>14</v>
      </c>
      <c r="AH76" s="2" t="s">
        <v>14</v>
      </c>
      <c r="AI76" s="2" t="s">
        <v>14</v>
      </c>
      <c r="AJ76" s="2" t="s">
        <v>14</v>
      </c>
      <c r="AK76" s="2" t="s">
        <v>14</v>
      </c>
      <c r="AL76" s="2" t="s">
        <v>14</v>
      </c>
      <c r="AM76" s="2" t="s">
        <v>14</v>
      </c>
    </row>
    <row r="77" spans="2:39" ht="18.95" customHeight="1" collapsed="1"/>
    <row r="78" spans="2:39" ht="18.95" customHeight="1">
      <c r="B78" s="61">
        <f ca="1">DATE(CalendarYear,12,1)</f>
        <v>45992</v>
      </c>
      <c r="C78" s="4" t="str">
        <f ca="1">IF(DAY(DecSun1)=1,"",IF(AND(YEAR(DecSun1+1)=CalendarYear,MONTH(DecSun1+1)=12),DecSun1+1,""))</f>
        <v/>
      </c>
      <c r="D78" s="4">
        <f ca="1">IF(DAY(DecSun1)=1,"",IF(AND(YEAR(DecSun1+2)=CalendarYear,MONTH(DecSun1+2)=12),DecSun1+2,""))</f>
        <v>45992</v>
      </c>
      <c r="E78" s="4">
        <f ca="1">IF(DAY(DecSun1)=1,"",IF(AND(YEAR(DecSun1+3)=CalendarYear,MONTH(DecSun1+3)=12),DecSun1+3,""))</f>
        <v>45993</v>
      </c>
      <c r="F78" s="4">
        <f ca="1">IF(DAY(DecSun1)=1,"",IF(AND(YEAR(DecSun1+4)=CalendarYear,MONTH(DecSun1+4)=12),DecSun1+4,""))</f>
        <v>45994</v>
      </c>
      <c r="G78" s="4">
        <f ca="1">IF(DAY(DecSun1)=1,"",IF(AND(YEAR(DecSun1+5)=CalendarYear,MONTH(DecSun1+5)=12),DecSun1+5,""))</f>
        <v>45995</v>
      </c>
      <c r="H78" s="4">
        <f ca="1">IF(DAY(DecSun1)=1,"",IF(AND(YEAR(DecSun1+6)=CalendarYear,MONTH(DecSun1+6)=12),DecSun1+6,""))</f>
        <v>45996</v>
      </c>
      <c r="I78" s="4">
        <f ca="1">IF(DAY(DecSun1)=1,IF(AND(YEAR(DecSun1)=CalendarYear,MONTH(DecSun1)=12),DecSun1,""),IF(AND(YEAR(DecSun1+7)=CalendarYear,MONTH(DecSun1+7)=12),DecSun1+7,""))</f>
        <v>45997</v>
      </c>
      <c r="J78" s="4">
        <f ca="1">IF(DAY(DecSun1)=1,IF(AND(YEAR(DecSun1+1)=CalendarYear,MONTH(DecSun1+1)=12),DecSun1+1,""),IF(AND(YEAR(DecSun1+8)=CalendarYear,MONTH(DecSun1+8)=12),DecSun1+8,""))</f>
        <v>45998</v>
      </c>
      <c r="K78" s="4">
        <f ca="1">IF(DAY(DecSun1)=1,IF(AND(YEAR(DecSun1+2)=CalendarYear,MONTH(DecSun1+2)=12),DecSun1+2,""),IF(AND(YEAR(DecSun1+9)=CalendarYear,MONTH(DecSun1+9)=12),DecSun1+9,""))</f>
        <v>45999</v>
      </c>
      <c r="L78" s="4">
        <f ca="1">IF(DAY(DecSun1)=1,IF(AND(YEAR(DecSun1+3)=CalendarYear,MONTH(DecSun1+3)=12),DecSun1+3,""),IF(AND(YEAR(DecSun1+10)=CalendarYear,MONTH(DecSun1+10)=12),DecSun1+10,""))</f>
        <v>46000</v>
      </c>
      <c r="M78" s="4">
        <f ca="1">IF(DAY(DecSun1)=1,IF(AND(YEAR(DecSun1+4)=CalendarYear,MONTH(DecSun1+4)=12),DecSun1+4,""),IF(AND(YEAR(DecSun1+11)=CalendarYear,MONTH(DecSun1+11)=12),DecSun1+11,""))</f>
        <v>46001</v>
      </c>
      <c r="N78" s="4">
        <f ca="1">IF(DAY(DecSun1)=1,IF(AND(YEAR(DecSun1+5)=CalendarYear,MONTH(DecSun1+5)=12),DecSun1+5,""),IF(AND(YEAR(DecSun1+12)=CalendarYear,MONTH(DecSun1+12)=12),DecSun1+12,""))</f>
        <v>46002</v>
      </c>
      <c r="O78" s="4">
        <f ca="1">IF(DAY(DecSun1)=1,IF(AND(YEAR(DecSun1+6)=CalendarYear,MONTH(DecSun1+6)=12),DecSun1+6,""),IF(AND(YEAR(DecSun1+13)=CalendarYear,MONTH(DecSun1+13)=12),DecSun1+13,""))</f>
        <v>46003</v>
      </c>
      <c r="P78" s="4">
        <f ca="1">IF(DAY(DecSun1)=1,IF(AND(YEAR(DecSun1+7)=CalendarYear,MONTH(DecSun1+7)=12),DecSun1+7,""),IF(AND(YEAR(DecSun1+14)=CalendarYear,MONTH(DecSun1+14)=12),DecSun1+14,""))</f>
        <v>46004</v>
      </c>
      <c r="Q78" s="4">
        <f ca="1">IF(DAY(DecSun1)=1,IF(AND(YEAR(DecSun1+8)=CalendarYear,MONTH(DecSun1+8)=12),DecSun1+8,""),IF(AND(YEAR(DecSun1+15)=CalendarYear,MONTH(DecSun1+15)=12),DecSun1+15,""))</f>
        <v>46005</v>
      </c>
      <c r="R78" s="4">
        <f ca="1">IF(DAY(DecSun1)=1,IF(AND(YEAR(DecSun1+9)=CalendarYear,MONTH(DecSun1+9)=12),DecSun1+9,""),IF(AND(YEAR(DecSun1+16)=CalendarYear,MONTH(DecSun1+16)=12),DecSun1+16,""))</f>
        <v>46006</v>
      </c>
      <c r="S78" s="4">
        <f ca="1">IF(DAY(DecSun1)=1,IF(AND(YEAR(DecSun1+10)=CalendarYear,MONTH(DecSun1+10)=12),DecSun1+10,""),IF(AND(YEAR(DecSun1+17)=CalendarYear,MONTH(DecSun1+17)=12),DecSun1+17,""))</f>
        <v>46007</v>
      </c>
      <c r="T78" s="4">
        <f ca="1">IF(DAY(DecSun1)=1,IF(AND(YEAR(DecSun1+11)=CalendarYear,MONTH(DecSun1+11)=12),DecSun1+11,""),IF(AND(YEAR(DecSun1+18)=CalendarYear,MONTH(DecSun1+18)=12),DecSun1+18,""))</f>
        <v>46008</v>
      </c>
      <c r="U78" s="4">
        <f ca="1">IF(DAY(DecSun1)=1,IF(AND(YEAR(DecSun1+12)=CalendarYear,MONTH(DecSun1+12)=12),DecSun1+12,""),IF(AND(YEAR(DecSun1+19)=CalendarYear,MONTH(DecSun1+19)=12),DecSun1+19,""))</f>
        <v>46009</v>
      </c>
      <c r="V78" s="4">
        <f ca="1">IF(DAY(DecSun1)=1,IF(AND(YEAR(DecSun1+13)=CalendarYear,MONTH(DecSun1+13)=12),DecSun1+13,""),IF(AND(YEAR(DecSun1+20)=CalendarYear,MONTH(DecSun1+20)=12),DecSun1+20,""))</f>
        <v>46010</v>
      </c>
      <c r="W78" s="4">
        <f ca="1">IF(DAY(DecSun1)=1,IF(AND(YEAR(DecSun1+14)=CalendarYear,MONTH(DecSun1+14)=12),DecSun1+14,""),IF(AND(YEAR(DecSun1+21)=CalendarYear,MONTH(DecSun1+21)=12),DecSun1+21,""))</f>
        <v>46011</v>
      </c>
      <c r="X78" s="4">
        <f ca="1">IF(DAY(DecSun1)=1,IF(AND(YEAR(DecSun1+15)=CalendarYear,MONTH(DecSun1+15)=12),DecSun1+15,""),IF(AND(YEAR(DecSun1+22)=CalendarYear,MONTH(DecSun1+22)=12),DecSun1+22,""))</f>
        <v>46012</v>
      </c>
      <c r="Y78" s="4">
        <f ca="1">IF(DAY(DecSun1)=1,IF(AND(YEAR(DecSun1+16)=CalendarYear,MONTH(DecSun1+16)=12),DecSun1+16,""),IF(AND(YEAR(DecSun1+23)=CalendarYear,MONTH(DecSun1+23)=12),DecSun1+23,""))</f>
        <v>46013</v>
      </c>
      <c r="Z78" s="4">
        <f ca="1">IF(DAY(DecSun1)=1,IF(AND(YEAR(DecSun1+17)=CalendarYear,MONTH(DecSun1+17)=12),DecSun1+17,""),IF(AND(YEAR(DecSun1+24)=CalendarYear,MONTH(DecSun1+24)=12),DecSun1+24,""))</f>
        <v>46014</v>
      </c>
      <c r="AA78" s="4">
        <f ca="1">IF(DAY(DecSun1)=1,IF(AND(YEAR(DecSun1+18)=CalendarYear,MONTH(DecSun1+18)=12),DecSun1+18,""),IF(AND(YEAR(DecSun1+25)=CalendarYear,MONTH(DecSun1+25)=12),DecSun1+25,""))</f>
        <v>46015</v>
      </c>
      <c r="AB78" s="4">
        <f ca="1">IF(DAY(DecSun1)=1,IF(AND(YEAR(DecSun1+19)=CalendarYear,MONTH(DecSun1+19)=12),DecSun1+19,""),IF(AND(YEAR(DecSun1+26)=CalendarYear,MONTH(DecSun1+26)=12),DecSun1+26,""))</f>
        <v>46016</v>
      </c>
      <c r="AC78" s="4">
        <f ca="1">IF(DAY(DecSun1)=1,IF(AND(YEAR(DecSun1+20)=CalendarYear,MONTH(DecSun1+20)=12),DecSun1+20,""),IF(AND(YEAR(DecSun1+27)=CalendarYear,MONTH(DecSun1+27)=12),DecSun1+27,""))</f>
        <v>46017</v>
      </c>
      <c r="AD78" s="4">
        <f ca="1">IF(DAY(DecSun1)=1,IF(AND(YEAR(DecSun1+21)=CalendarYear,MONTH(DecSun1+21)=12),DecSun1+21,""),IF(AND(YEAR(DecSun1+28)=CalendarYear,MONTH(DecSun1+28)=12),DecSun1+28,""))</f>
        <v>46018</v>
      </c>
      <c r="AE78" s="4">
        <f ca="1">IF(DAY(DecSun1)=1,IF(AND(YEAR(DecSun1+22)=CalendarYear,MONTH(DecSun1+22)=12),DecSun1+22,""),IF(AND(YEAR(DecSun1+29)=CalendarYear,MONTH(DecSun1+29)=12),DecSun1+29,""))</f>
        <v>46019</v>
      </c>
      <c r="AF78" s="4">
        <f ca="1">IF(DAY(DecSun1)=1,IF(AND(YEAR(DecSun1+23)=CalendarYear,MONTH(DecSun1+23)=12),DecSun1+23,""),IF(AND(YEAR(DecSun1+30)=CalendarYear,MONTH(DecSun1+30)=12),DecSun1+30,""))</f>
        <v>46020</v>
      </c>
      <c r="AG78" s="4">
        <f ca="1">IF(DAY(DecSun1)=1,IF(AND(YEAR(DecSun1+24)=CalendarYear,MONTH(DecSun1+24)=12),DecSun1+24,""),IF(AND(YEAR(DecSun1+31)=CalendarYear,MONTH(DecSun1+31)=12),DecSun1+31,""))</f>
        <v>46021</v>
      </c>
      <c r="AH78" s="4">
        <f ca="1">IF(DAY(DecSun1)=1,IF(AND(YEAR(DecSun1+25)=CalendarYear,MONTH(DecSun1+25)=12),DecSun1+25,""),IF(AND(YEAR(DecSun1+32)=CalendarYear,MONTH(DecSun1+32)=12),DecSun1+32,""))</f>
        <v>46022</v>
      </c>
      <c r="AI78" s="4" t="str">
        <f ca="1">IF(DAY(DecSun1)=1,IF(AND(YEAR(DecSun1+26)=CalendarYear,MONTH(DecSun1+26)=12),DecSun1+26,""),IF(AND(YEAR(DecSun1+33)=CalendarYear,MONTH(DecSun1+33)=12),DecSun1+33,""))</f>
        <v/>
      </c>
      <c r="AJ78" s="4" t="str">
        <f ca="1">IF(DAY(DecSun1)=1,IF(AND(YEAR(DecSun1+27)=CalendarYear,MONTH(DecSun1+27)=12),DecSun1+27,""),IF(AND(YEAR(DecSun1+34)=CalendarYear,MONTH(DecSun1+34)=12),DecSun1+34,""))</f>
        <v/>
      </c>
      <c r="AK78" s="4" t="str">
        <f ca="1">IF(DAY(DecSun1)=1,IF(AND(YEAR(DecSun1+28)=CalendarYear,MONTH(DecSun1+28)=12),DecSun1+28,""),IF(AND(YEAR(DecSun1+35)=CalendarYear,MONTH(DecSun1+35)=12),DecSun1+35,""))</f>
        <v/>
      </c>
      <c r="AL78" s="4" t="str">
        <f ca="1">IF(DAY(DecSun1)=1,IF(AND(YEAR(DecSun1+29)=CalendarYear,MONTH(DecSun1+29)=12),DecSun1+29,""),IF(AND(YEAR(DecSun1+36)=CalendarYear,MONTH(DecSun1+36)=12),DecSun1+36,""))</f>
        <v/>
      </c>
      <c r="AM78" s="6" t="str">
        <f ca="1">IF(DAY(DecSun1)=1,IF(AND(YEAR(DecSun1+30)=CalendarYear,MONTH(DecSun1+30)=12),DecSun1+30,""),IF(AND(YEAR(DecSun1+37)=CalendarYear,MONTH(DecSun1+37)=12),DecSun1+37,""))</f>
        <v/>
      </c>
    </row>
    <row r="79" spans="2:39" ht="18.95" customHeight="1">
      <c r="B79" s="62"/>
      <c r="C79" s="5" t="s">
        <v>6</v>
      </c>
      <c r="D79" s="5" t="s">
        <v>7</v>
      </c>
      <c r="E79" s="5" t="s">
        <v>8</v>
      </c>
      <c r="F79" s="5" t="s">
        <v>9</v>
      </c>
      <c r="G79" s="5" t="s">
        <v>10</v>
      </c>
      <c r="H79" s="5" t="s">
        <v>11</v>
      </c>
      <c r="I79" s="5" t="s">
        <v>12</v>
      </c>
      <c r="J79" s="5" t="s">
        <v>6</v>
      </c>
      <c r="K79" s="5" t="s">
        <v>7</v>
      </c>
      <c r="L79" s="5" t="s">
        <v>8</v>
      </c>
      <c r="M79" s="5" t="s">
        <v>9</v>
      </c>
      <c r="N79" s="5" t="s">
        <v>10</v>
      </c>
      <c r="O79" s="5" t="s">
        <v>11</v>
      </c>
      <c r="P79" s="5" t="s">
        <v>12</v>
      </c>
      <c r="Q79" s="5" t="s">
        <v>6</v>
      </c>
      <c r="R79" s="5" t="s">
        <v>7</v>
      </c>
      <c r="S79" s="5" t="s">
        <v>8</v>
      </c>
      <c r="T79" s="5" t="s">
        <v>9</v>
      </c>
      <c r="U79" s="5" t="s">
        <v>10</v>
      </c>
      <c r="V79" s="5" t="s">
        <v>11</v>
      </c>
      <c r="W79" s="5" t="s">
        <v>12</v>
      </c>
      <c r="X79" s="5" t="s">
        <v>6</v>
      </c>
      <c r="Y79" s="5" t="s">
        <v>7</v>
      </c>
      <c r="Z79" s="5" t="s">
        <v>8</v>
      </c>
      <c r="AA79" s="5" t="s">
        <v>9</v>
      </c>
      <c r="AB79" s="5" t="s">
        <v>10</v>
      </c>
      <c r="AC79" s="5" t="s">
        <v>11</v>
      </c>
      <c r="AD79" s="5" t="s">
        <v>12</v>
      </c>
      <c r="AE79" s="5" t="s">
        <v>6</v>
      </c>
      <c r="AF79" s="5" t="s">
        <v>7</v>
      </c>
      <c r="AG79" s="5" t="s">
        <v>8</v>
      </c>
      <c r="AH79" s="5" t="s">
        <v>9</v>
      </c>
      <c r="AI79" s="5" t="s">
        <v>10</v>
      </c>
      <c r="AJ79" s="5" t="s">
        <v>11</v>
      </c>
      <c r="AK79" s="5" t="s">
        <v>12</v>
      </c>
      <c r="AL79" s="5" t="s">
        <v>6</v>
      </c>
      <c r="AM79" s="7" t="s">
        <v>7</v>
      </c>
    </row>
    <row r="80" spans="2:39" ht="18.95" hidden="1" customHeight="1" outlineLevel="1">
      <c r="B80" s="18" t="s">
        <v>13</v>
      </c>
      <c r="C80" s="2" t="s">
        <v>14</v>
      </c>
      <c r="D80" s="2" t="s">
        <v>14</v>
      </c>
      <c r="E80" s="2" t="s">
        <v>14</v>
      </c>
      <c r="F80" s="2" t="s">
        <v>14</v>
      </c>
      <c r="G80" s="2" t="s">
        <v>14</v>
      </c>
      <c r="H80" s="2" t="s">
        <v>14</v>
      </c>
      <c r="I80" s="2" t="s">
        <v>14</v>
      </c>
      <c r="J80" s="2" t="s">
        <v>14</v>
      </c>
      <c r="K80" s="2" t="s">
        <v>14</v>
      </c>
      <c r="L80" s="2" t="s">
        <v>14</v>
      </c>
      <c r="M80" s="3" t="s">
        <v>14</v>
      </c>
      <c r="N80" s="3" t="s">
        <v>14</v>
      </c>
      <c r="O80" s="2" t="s">
        <v>14</v>
      </c>
      <c r="P80" s="2" t="s">
        <v>14</v>
      </c>
      <c r="Q80" s="2" t="s">
        <v>14</v>
      </c>
      <c r="R80" s="2" t="s">
        <v>14</v>
      </c>
      <c r="S80" s="2" t="s">
        <v>14</v>
      </c>
      <c r="T80" s="2" t="s">
        <v>14</v>
      </c>
      <c r="U80" s="2" t="s">
        <v>14</v>
      </c>
      <c r="V80" s="2" t="s">
        <v>14</v>
      </c>
      <c r="W80" s="2" t="s">
        <v>14</v>
      </c>
      <c r="X80" s="2" t="s">
        <v>14</v>
      </c>
      <c r="Y80" s="2" t="s">
        <v>14</v>
      </c>
      <c r="Z80" s="2" t="s">
        <v>14</v>
      </c>
      <c r="AA80" s="2" t="s">
        <v>14</v>
      </c>
      <c r="AB80" s="2" t="s">
        <v>14</v>
      </c>
      <c r="AC80" s="2" t="s">
        <v>14</v>
      </c>
      <c r="AD80" s="2" t="s">
        <v>14</v>
      </c>
      <c r="AE80" s="2" t="s">
        <v>14</v>
      </c>
      <c r="AF80" s="2" t="s">
        <v>14</v>
      </c>
      <c r="AG80" s="2" t="s">
        <v>14</v>
      </c>
      <c r="AH80" s="2" t="s">
        <v>14</v>
      </c>
      <c r="AI80" s="2" t="s">
        <v>14</v>
      </c>
      <c r="AJ80" s="2" t="s">
        <v>14</v>
      </c>
      <c r="AK80" s="2" t="s">
        <v>14</v>
      </c>
      <c r="AL80" s="2" t="s">
        <v>14</v>
      </c>
      <c r="AM80" s="2" t="s">
        <v>14</v>
      </c>
    </row>
    <row r="81" spans="2:39" ht="18.95" hidden="1" customHeight="1" outlineLevel="1">
      <c r="B81" s="19" t="s">
        <v>15</v>
      </c>
      <c r="C81" s="3" t="s">
        <v>14</v>
      </c>
      <c r="D81" s="3" t="s">
        <v>14</v>
      </c>
      <c r="E81" s="3" t="s">
        <v>14</v>
      </c>
      <c r="F81" s="3" t="s">
        <v>14</v>
      </c>
      <c r="G81" s="3" t="s">
        <v>14</v>
      </c>
      <c r="H81" s="3" t="s">
        <v>14</v>
      </c>
      <c r="I81" s="3" t="s">
        <v>14</v>
      </c>
      <c r="J81" s="3" t="s">
        <v>14</v>
      </c>
      <c r="K81" s="3" t="s">
        <v>14</v>
      </c>
      <c r="L81" s="3" t="s">
        <v>14</v>
      </c>
      <c r="M81" s="3" t="s">
        <v>14</v>
      </c>
      <c r="N81" s="3" t="s">
        <v>14</v>
      </c>
      <c r="O81" s="2" t="s">
        <v>14</v>
      </c>
      <c r="P81" s="2" t="s">
        <v>14</v>
      </c>
      <c r="Q81" s="2" t="s">
        <v>14</v>
      </c>
      <c r="R81" s="2" t="s">
        <v>14</v>
      </c>
      <c r="S81" s="2" t="s">
        <v>14</v>
      </c>
      <c r="T81" s="2" t="s">
        <v>14</v>
      </c>
      <c r="U81" s="2" t="s">
        <v>14</v>
      </c>
      <c r="V81" s="2" t="s">
        <v>14</v>
      </c>
      <c r="W81" s="2" t="s">
        <v>14</v>
      </c>
      <c r="X81" s="2" t="s">
        <v>14</v>
      </c>
      <c r="Y81" s="2" t="s">
        <v>14</v>
      </c>
      <c r="Z81" s="2" t="s">
        <v>14</v>
      </c>
      <c r="AA81" s="2" t="s">
        <v>14</v>
      </c>
      <c r="AB81" s="2" t="s">
        <v>14</v>
      </c>
      <c r="AC81" s="2" t="s">
        <v>14</v>
      </c>
      <c r="AD81" s="2" t="s">
        <v>14</v>
      </c>
      <c r="AE81" s="2" t="s">
        <v>14</v>
      </c>
      <c r="AF81" s="2" t="s">
        <v>14</v>
      </c>
      <c r="AG81" s="2" t="s">
        <v>14</v>
      </c>
      <c r="AH81" s="2" t="s">
        <v>14</v>
      </c>
      <c r="AI81" s="2" t="s">
        <v>14</v>
      </c>
      <c r="AJ81" s="2" t="s">
        <v>14</v>
      </c>
      <c r="AK81" s="2" t="s">
        <v>14</v>
      </c>
      <c r="AL81" s="2" t="s">
        <v>14</v>
      </c>
      <c r="AM81" s="2" t="s">
        <v>14</v>
      </c>
    </row>
    <row r="82" spans="2:39" ht="18.95" hidden="1" customHeight="1" outlineLevel="1">
      <c r="B82" s="33" t="s">
        <v>2</v>
      </c>
      <c r="C82" s="3" t="s">
        <v>14</v>
      </c>
      <c r="D82" s="133" t="s">
        <v>16</v>
      </c>
      <c r="E82" s="134"/>
      <c r="F82" s="134"/>
      <c r="G82" s="134"/>
      <c r="H82" s="135"/>
      <c r="I82" s="3" t="s">
        <v>14</v>
      </c>
      <c r="J82" s="3" t="s">
        <v>14</v>
      </c>
      <c r="K82" s="133" t="s">
        <v>16</v>
      </c>
      <c r="L82" s="134"/>
      <c r="M82" s="134"/>
      <c r="N82" s="134"/>
      <c r="O82" s="135"/>
      <c r="P82" s="2" t="s">
        <v>14</v>
      </c>
      <c r="Q82" s="2" t="s">
        <v>14</v>
      </c>
      <c r="R82" s="133" t="s">
        <v>16</v>
      </c>
      <c r="S82" s="134"/>
      <c r="T82" s="134"/>
      <c r="U82" s="134"/>
      <c r="V82" s="135"/>
      <c r="W82" s="2" t="s">
        <v>14</v>
      </c>
      <c r="X82" s="2" t="s">
        <v>14</v>
      </c>
      <c r="Y82" s="133" t="s">
        <v>16</v>
      </c>
      <c r="Z82" s="134"/>
      <c r="AA82" s="134"/>
      <c r="AB82" s="134"/>
      <c r="AC82" s="135"/>
      <c r="AD82" s="2" t="s">
        <v>14</v>
      </c>
      <c r="AE82" s="2" t="s">
        <v>14</v>
      </c>
      <c r="AF82" s="133" t="s">
        <v>16</v>
      </c>
      <c r="AG82" s="134"/>
      <c r="AH82" s="135"/>
      <c r="AI82" s="2" t="s">
        <v>14</v>
      </c>
      <c r="AJ82" s="2" t="s">
        <v>14</v>
      </c>
      <c r="AK82" s="2" t="s">
        <v>14</v>
      </c>
      <c r="AL82" s="2" t="s">
        <v>14</v>
      </c>
      <c r="AM82" s="2" t="s">
        <v>14</v>
      </c>
    </row>
    <row r="83" spans="2:39" ht="18.95" hidden="1" customHeight="1" outlineLevel="1">
      <c r="B83" s="31" t="s">
        <v>5</v>
      </c>
      <c r="C83" s="3" t="s">
        <v>14</v>
      </c>
      <c r="D83" s="3" t="s">
        <v>14</v>
      </c>
      <c r="E83" s="3" t="s">
        <v>14</v>
      </c>
      <c r="F83" s="3" t="s">
        <v>14</v>
      </c>
      <c r="G83" s="3" t="s">
        <v>14</v>
      </c>
      <c r="H83" s="3" t="s">
        <v>14</v>
      </c>
      <c r="I83" s="3" t="s">
        <v>14</v>
      </c>
      <c r="J83" s="3" t="s">
        <v>14</v>
      </c>
      <c r="K83" s="3" t="s">
        <v>14</v>
      </c>
      <c r="L83" s="3" t="s">
        <v>14</v>
      </c>
      <c r="M83" s="3" t="s">
        <v>14</v>
      </c>
      <c r="N83" s="3" t="s">
        <v>14</v>
      </c>
      <c r="O83" s="2" t="s">
        <v>14</v>
      </c>
      <c r="P83" s="2" t="s">
        <v>14</v>
      </c>
      <c r="Q83" s="2" t="s">
        <v>14</v>
      </c>
      <c r="R83" s="2" t="s">
        <v>14</v>
      </c>
      <c r="S83" s="2" t="s">
        <v>14</v>
      </c>
      <c r="T83" s="2" t="s">
        <v>14</v>
      </c>
      <c r="U83" s="2" t="s">
        <v>14</v>
      </c>
      <c r="V83" s="2" t="s">
        <v>14</v>
      </c>
      <c r="W83" s="2" t="s">
        <v>14</v>
      </c>
      <c r="X83" s="2" t="s">
        <v>14</v>
      </c>
      <c r="Y83" s="2" t="s">
        <v>14</v>
      </c>
      <c r="Z83" s="2" t="s">
        <v>14</v>
      </c>
      <c r="AA83" s="2" t="s">
        <v>14</v>
      </c>
      <c r="AB83" s="2" t="s">
        <v>14</v>
      </c>
      <c r="AC83" s="2" t="s">
        <v>14</v>
      </c>
      <c r="AD83" s="2" t="s">
        <v>14</v>
      </c>
      <c r="AE83" s="2" t="s">
        <v>14</v>
      </c>
      <c r="AF83" s="2" t="s">
        <v>14</v>
      </c>
      <c r="AG83" s="2" t="s">
        <v>14</v>
      </c>
      <c r="AH83" s="2" t="s">
        <v>14</v>
      </c>
      <c r="AI83" s="2" t="s">
        <v>14</v>
      </c>
      <c r="AJ83" s="2" t="s">
        <v>14</v>
      </c>
      <c r="AK83" s="2" t="s">
        <v>14</v>
      </c>
      <c r="AL83" s="2" t="s">
        <v>14</v>
      </c>
      <c r="AM83" s="2" t="s">
        <v>14</v>
      </c>
    </row>
    <row r="84" spans="2:39" ht="18.95" hidden="1" customHeight="1" outlineLevel="1">
      <c r="B84" s="20" t="s">
        <v>1</v>
      </c>
      <c r="C84" s="3" t="s">
        <v>14</v>
      </c>
      <c r="D84" s="3" t="s">
        <v>14</v>
      </c>
      <c r="E84" s="3" t="s">
        <v>14</v>
      </c>
      <c r="F84" s="3" t="s">
        <v>14</v>
      </c>
      <c r="G84" s="3" t="s">
        <v>14</v>
      </c>
      <c r="H84" s="3" t="s">
        <v>14</v>
      </c>
      <c r="I84" s="3" t="s">
        <v>14</v>
      </c>
      <c r="J84" s="3" t="s">
        <v>14</v>
      </c>
      <c r="K84" s="3" t="s">
        <v>14</v>
      </c>
      <c r="L84" s="3" t="s">
        <v>14</v>
      </c>
      <c r="M84" s="3" t="s">
        <v>14</v>
      </c>
      <c r="N84" s="3" t="s">
        <v>14</v>
      </c>
      <c r="O84" s="2" t="s">
        <v>14</v>
      </c>
      <c r="P84" s="2" t="s">
        <v>14</v>
      </c>
      <c r="Q84" s="2" t="s">
        <v>14</v>
      </c>
      <c r="R84" s="2" t="s">
        <v>14</v>
      </c>
      <c r="S84" s="2" t="s">
        <v>14</v>
      </c>
      <c r="T84" s="2" t="s">
        <v>14</v>
      </c>
      <c r="U84" s="2" t="s">
        <v>14</v>
      </c>
      <c r="V84" s="2" t="s">
        <v>14</v>
      </c>
      <c r="W84" s="2" t="s">
        <v>14</v>
      </c>
      <c r="X84" s="2" t="s">
        <v>14</v>
      </c>
      <c r="Y84" s="2" t="s">
        <v>14</v>
      </c>
      <c r="Z84" s="2" t="s">
        <v>14</v>
      </c>
      <c r="AA84" s="2" t="s">
        <v>14</v>
      </c>
      <c r="AB84" s="2" t="s">
        <v>14</v>
      </c>
      <c r="AC84" s="2" t="s">
        <v>14</v>
      </c>
      <c r="AD84" s="2" t="s">
        <v>14</v>
      </c>
      <c r="AE84" s="2" t="s">
        <v>14</v>
      </c>
      <c r="AF84" s="2" t="s">
        <v>14</v>
      </c>
      <c r="AG84" s="2" t="s">
        <v>14</v>
      </c>
      <c r="AH84" s="2" t="s">
        <v>14</v>
      </c>
      <c r="AI84" s="2" t="s">
        <v>14</v>
      </c>
      <c r="AJ84" s="2" t="s">
        <v>14</v>
      </c>
      <c r="AK84" s="2" t="s">
        <v>14</v>
      </c>
      <c r="AL84" s="2" t="s">
        <v>14</v>
      </c>
      <c r="AM84" s="2" t="s">
        <v>14</v>
      </c>
    </row>
    <row r="85" spans="2:39" ht="18.95" customHeight="1" collapsed="1"/>
  </sheetData>
  <mergeCells count="61">
    <mergeCell ref="AF82:AH82"/>
    <mergeCell ref="F66:H66"/>
    <mergeCell ref="K66:O66"/>
    <mergeCell ref="R66:V66"/>
    <mergeCell ref="Y66:AC66"/>
    <mergeCell ref="AF66:AJ66"/>
    <mergeCell ref="R74:V74"/>
    <mergeCell ref="Y74:AC74"/>
    <mergeCell ref="AF74:AJ74"/>
    <mergeCell ref="D82:H82"/>
    <mergeCell ref="K82:O82"/>
    <mergeCell ref="R82:V82"/>
    <mergeCell ref="Y82:AC82"/>
    <mergeCell ref="AH2:AM2"/>
    <mergeCell ref="AJ4:AK4"/>
    <mergeCell ref="AF18:AH18"/>
    <mergeCell ref="AF58:AG58"/>
    <mergeCell ref="AG26:AJ26"/>
    <mergeCell ref="AF42:AI42"/>
    <mergeCell ref="AG40:AI40"/>
    <mergeCell ref="AE49:AK49"/>
    <mergeCell ref="B22:B23"/>
    <mergeCell ref="B30:B31"/>
    <mergeCell ref="B70:B71"/>
    <mergeCell ref="B38:B39"/>
    <mergeCell ref="B46:B47"/>
    <mergeCell ref="B54:B55"/>
    <mergeCell ref="B62:B63"/>
    <mergeCell ref="Y58:AC58"/>
    <mergeCell ref="S32:V32"/>
    <mergeCell ref="AA49:AD49"/>
    <mergeCell ref="K74:O74"/>
    <mergeCell ref="D60:F60"/>
    <mergeCell ref="G58:H58"/>
    <mergeCell ref="D35:H35"/>
    <mergeCell ref="B78:B79"/>
    <mergeCell ref="J49:P49"/>
    <mergeCell ref="Q52:W52"/>
    <mergeCell ref="K58:O58"/>
    <mergeCell ref="R58:V58"/>
    <mergeCell ref="D57:I57"/>
    <mergeCell ref="J57:O57"/>
    <mergeCell ref="B6:B7"/>
    <mergeCell ref="V4:X4"/>
    <mergeCell ref="AF10:AJ10"/>
    <mergeCell ref="E18:H18"/>
    <mergeCell ref="K18:O18"/>
    <mergeCell ref="R18:V18"/>
    <mergeCell ref="Y17:AD17"/>
    <mergeCell ref="Y10:AC10"/>
    <mergeCell ref="B14:B15"/>
    <mergeCell ref="Y26:AC26"/>
    <mergeCell ref="R26:V26"/>
    <mergeCell ref="E42:H42"/>
    <mergeCell ref="Q40:V40"/>
    <mergeCell ref="Y34:AC34"/>
    <mergeCell ref="K26:O26"/>
    <mergeCell ref="K42:O42"/>
    <mergeCell ref="G26:H26"/>
    <mergeCell ref="K34:O34"/>
    <mergeCell ref="Y40:AD40"/>
  </mergeCells>
  <conditionalFormatting sqref="C34">
    <cfRule type="cellIs" dxfId="2913" priority="205" stopIfTrue="1" operator="equal">
      <formula>1</formula>
    </cfRule>
    <cfRule type="cellIs" dxfId="2912" priority="206" stopIfTrue="1" operator="equal">
      <formula>2</formula>
    </cfRule>
    <cfRule type="cellIs" dxfId="2911" priority="207" operator="equal">
      <formula>3</formula>
    </cfRule>
  </conditionalFormatting>
  <conditionalFormatting sqref="C58">
    <cfRule type="cellIs" dxfId="2910" priority="166" stopIfTrue="1" operator="equal">
      <formula>1</formula>
    </cfRule>
    <cfRule type="cellIs" dxfId="2909" priority="167" stopIfTrue="1" operator="equal">
      <formula>2</formula>
    </cfRule>
    <cfRule type="cellIs" dxfId="2908" priority="168" operator="equal">
      <formula>3</formula>
    </cfRule>
  </conditionalFormatting>
  <conditionalFormatting sqref="C82:D82">
    <cfRule type="cellIs" dxfId="2907" priority="127" stopIfTrue="1" operator="equal">
      <formula>1</formula>
    </cfRule>
    <cfRule type="cellIs" dxfId="2906" priority="128" stopIfTrue="1" operator="equal">
      <formula>2</formula>
    </cfRule>
    <cfRule type="cellIs" dxfId="2905" priority="129" operator="equal">
      <formula>3</formula>
    </cfRule>
  </conditionalFormatting>
  <conditionalFormatting sqref="C50:J50">
    <cfRule type="cellIs" dxfId="2904" priority="178" stopIfTrue="1" operator="equal">
      <formula>1</formula>
    </cfRule>
    <cfRule type="cellIs" dxfId="2903" priority="179" stopIfTrue="1" operator="equal">
      <formula>2</formula>
    </cfRule>
    <cfRule type="cellIs" dxfId="2902" priority="180" operator="equal">
      <formula>3</formula>
    </cfRule>
  </conditionalFormatting>
  <conditionalFormatting sqref="C74:K74">
    <cfRule type="cellIs" dxfId="2901" priority="139" stopIfTrue="1" operator="equal">
      <formula>1</formula>
    </cfRule>
    <cfRule type="cellIs" dxfId="2900" priority="140" stopIfTrue="1" operator="equal">
      <formula>2</formula>
    </cfRule>
    <cfRule type="cellIs" dxfId="2899" priority="141" operator="equal">
      <formula>3</formula>
    </cfRule>
  </conditionalFormatting>
  <conditionalFormatting sqref="C6:AM6">
    <cfRule type="expression" dxfId="2898" priority="285">
      <formula>NOT(ISNUMBER(C6))</formula>
    </cfRule>
  </conditionalFormatting>
  <conditionalFormatting sqref="C7:AM7 C39:AM39 C55:I55 Q55:AM55 C47:AM47">
    <cfRule type="expression" dxfId="2897" priority="283" stopIfTrue="1">
      <formula>NOT(ISNUMBER(C6))</formula>
    </cfRule>
    <cfRule type="expression" dxfId="2896" priority="284">
      <formula>OR(COUNTIF(C8:C10,1)&gt;1,COUNTIF(C8:C10,2)&gt;1,COUNTIF(C8:C10,3)&gt;1)</formula>
    </cfRule>
  </conditionalFormatting>
  <conditionalFormatting sqref="C8:AM9 C10:Y10 AD10:AF10 C11:AM12">
    <cfRule type="cellIs" dxfId="2895" priority="286" stopIfTrue="1" operator="equal">
      <formula>1</formula>
    </cfRule>
    <cfRule type="cellIs" dxfId="2894" priority="287" stopIfTrue="1" operator="equal">
      <formula>2</formula>
    </cfRule>
    <cfRule type="cellIs" dxfId="2893" priority="288" operator="equal">
      <formula>3</formula>
    </cfRule>
  </conditionalFormatting>
  <conditionalFormatting sqref="C14:AM14">
    <cfRule type="expression" dxfId="2892" priority="279">
      <formula>NOT(ISNUMBER(C14))</formula>
    </cfRule>
  </conditionalFormatting>
  <conditionalFormatting sqref="C15:AM15">
    <cfRule type="expression" dxfId="2891" priority="277" stopIfTrue="1">
      <formula>NOT(ISNUMBER(C14))</formula>
    </cfRule>
    <cfRule type="expression" dxfId="2890" priority="278">
      <formula>OR(COUNTIF(C16:C18,1)&gt;1,COUNTIF(C16:C18,2)&gt;1,COUNTIF(C16:C18,3)&gt;1)</formula>
    </cfRule>
  </conditionalFormatting>
  <conditionalFormatting sqref="C16:AM16 AI18:AM18 C18:E18 C17:Y17 AE17:AM17 AE18:AF18 C19:AM20">
    <cfRule type="cellIs" dxfId="2889" priority="280" stopIfTrue="1" operator="equal">
      <formula>1</formula>
    </cfRule>
    <cfRule type="cellIs" dxfId="2888" priority="281" stopIfTrue="1" operator="equal">
      <formula>2</formula>
    </cfRule>
    <cfRule type="cellIs" dxfId="2887" priority="282" operator="equal">
      <formula>3</formula>
    </cfRule>
  </conditionalFormatting>
  <conditionalFormatting sqref="C22:AM22">
    <cfRule type="expression" dxfId="2886" priority="252">
      <formula>NOT(ISNUMBER(C22))</formula>
    </cfRule>
  </conditionalFormatting>
  <conditionalFormatting sqref="C23:AM23">
    <cfRule type="expression" dxfId="2885" priority="250" stopIfTrue="1">
      <formula>NOT(ISNUMBER(C22))</formula>
    </cfRule>
    <cfRule type="expression" dxfId="2884" priority="251">
      <formula>OR(COUNTIF(C24:C26,1)&gt;1,COUNTIF(C24:C26,2)&gt;1,COUNTIF(C24:C26,3)&gt;1)</formula>
    </cfRule>
  </conditionalFormatting>
  <conditionalFormatting sqref="C24:AM25 C26:G26 C27:AM27 C28:AE28 AG28:AM28 AF26 AK26:AM26">
    <cfRule type="cellIs" dxfId="2883" priority="274" stopIfTrue="1" operator="equal">
      <formula>1</formula>
    </cfRule>
    <cfRule type="cellIs" dxfId="2882" priority="275" stopIfTrue="1" operator="equal">
      <formula>2</formula>
    </cfRule>
    <cfRule type="cellIs" dxfId="2881" priority="276" operator="equal">
      <formula>3</formula>
    </cfRule>
  </conditionalFormatting>
  <conditionalFormatting sqref="C30:AM30">
    <cfRule type="expression" dxfId="2880" priority="249">
      <formula>NOT(ISNUMBER(C30))</formula>
    </cfRule>
  </conditionalFormatting>
  <conditionalFormatting sqref="C31:AM31">
    <cfRule type="expression" dxfId="2879" priority="247" stopIfTrue="1">
      <formula>NOT(ISNUMBER(C30))</formula>
    </cfRule>
    <cfRule type="expression" dxfId="2878" priority="248">
      <formula>OR(COUNTIF(C32:C34,1)&gt;1,COUNTIF(C32:C34,2)&gt;1,COUNTIF(C32:C34,3)&gt;1)</formula>
    </cfRule>
  </conditionalFormatting>
  <conditionalFormatting sqref="C32:R32 C36:AM36 C35 I35:AM35 D34:H34 AD33:AM34 W32:AM32 S34:V34 C33:AC33">
    <cfRule type="cellIs" dxfId="2877" priority="271" stopIfTrue="1" operator="equal">
      <formula>1</formula>
    </cfRule>
    <cfRule type="cellIs" dxfId="2876" priority="272" stopIfTrue="1" operator="equal">
      <formula>2</formula>
    </cfRule>
    <cfRule type="cellIs" dxfId="2875" priority="273" operator="equal">
      <formula>3</formula>
    </cfRule>
  </conditionalFormatting>
  <conditionalFormatting sqref="C38:AM38">
    <cfRule type="expression" dxfId="2874" priority="246">
      <formula>NOT(ISNUMBER(C38))</formula>
    </cfRule>
  </conditionalFormatting>
  <conditionalFormatting sqref="C41:W41 C42:E42 C43:AM44 C40:Q40 R42:V42 AE40:AF40 Y42:AF42 Y41:AI41 W40:X40 AJ40:AM42">
    <cfRule type="cellIs" dxfId="2873" priority="268" stopIfTrue="1" operator="equal">
      <formula>1</formula>
    </cfRule>
    <cfRule type="cellIs" dxfId="2872" priority="269" stopIfTrue="1" operator="equal">
      <formula>2</formula>
    </cfRule>
    <cfRule type="cellIs" dxfId="2871" priority="270" operator="equal">
      <formula>3</formula>
    </cfRule>
  </conditionalFormatting>
  <conditionalFormatting sqref="C46:AM46">
    <cfRule type="expression" dxfId="2870" priority="243">
      <formula>NOT(ISNUMBER(C46))</formula>
    </cfRule>
  </conditionalFormatting>
  <conditionalFormatting sqref="C51:AL51 C48:G48 K50:O50 C49:I49 C52:Q52 X52:AM52 Q50:AD50 AF50:AL50 I48:AM48 Q49:Z49 AM49:AM51 AN49">
    <cfRule type="cellIs" dxfId="2869" priority="265" stopIfTrue="1" operator="equal">
      <formula>1</formula>
    </cfRule>
    <cfRule type="cellIs" dxfId="2868" priority="266" stopIfTrue="1" operator="equal">
      <formula>2</formula>
    </cfRule>
    <cfRule type="cellIs" dxfId="2867" priority="267" operator="equal">
      <formula>3</formula>
    </cfRule>
  </conditionalFormatting>
  <conditionalFormatting sqref="C54:AM54">
    <cfRule type="expression" dxfId="2866" priority="240">
      <formula>NOT(ISNUMBER(C54))</formula>
    </cfRule>
  </conditionalFormatting>
  <conditionalFormatting sqref="AH58:AM58 C59:AM59 Q57:AM57 C57 C60 G60:AM60 D58:F58 C56:AM56">
    <cfRule type="cellIs" dxfId="2865" priority="262" stopIfTrue="1" operator="equal">
      <formula>1</formula>
    </cfRule>
    <cfRule type="cellIs" dxfId="2864" priority="263" stopIfTrue="1" operator="equal">
      <formula>2</formula>
    </cfRule>
    <cfRule type="cellIs" dxfId="2863" priority="264" operator="equal">
      <formula>3</formula>
    </cfRule>
  </conditionalFormatting>
  <conditionalFormatting sqref="C62:AM62">
    <cfRule type="expression" dxfId="2862" priority="237">
      <formula>NOT(ISNUMBER(C62))</formula>
    </cfRule>
  </conditionalFormatting>
  <conditionalFormatting sqref="C63:AM63">
    <cfRule type="expression" dxfId="2861" priority="235" stopIfTrue="1">
      <formula>NOT(ISNUMBER(C62))</formula>
    </cfRule>
    <cfRule type="expression" dxfId="2860" priority="236">
      <formula>OR(COUNTIF(C64:C66,1)&gt;1,COUNTIF(C64:C66,2)&gt;1,COUNTIF(C64:C66,3)&gt;1)</formula>
    </cfRule>
  </conditionalFormatting>
  <conditionalFormatting sqref="C64:AM65 C66:F66 AK66:AM66 C67:AM68">
    <cfRule type="cellIs" dxfId="2859" priority="259" stopIfTrue="1" operator="equal">
      <formula>1</formula>
    </cfRule>
    <cfRule type="cellIs" dxfId="2858" priority="260" stopIfTrue="1" operator="equal">
      <formula>2</formula>
    </cfRule>
    <cfRule type="cellIs" dxfId="2857" priority="261" operator="equal">
      <formula>3</formula>
    </cfRule>
  </conditionalFormatting>
  <conditionalFormatting sqref="C70:AM70">
    <cfRule type="expression" dxfId="2856" priority="234">
      <formula>NOT(ISNUMBER(C70))</formula>
    </cfRule>
  </conditionalFormatting>
  <conditionalFormatting sqref="C71:AM71">
    <cfRule type="expression" dxfId="2855" priority="232" stopIfTrue="1">
      <formula>NOT(ISNUMBER(C70))</formula>
    </cfRule>
    <cfRule type="expression" dxfId="2854" priority="233">
      <formula>OR(COUNTIF(C72:C74,1)&gt;1,COUNTIF(C72:C74,2)&gt;1,COUNTIF(C72:C74,3)&gt;1)</formula>
    </cfRule>
  </conditionalFormatting>
  <conditionalFormatting sqref="C72:AM73 AK74:AM74 C75:AM76">
    <cfRule type="cellIs" dxfId="2853" priority="256" stopIfTrue="1" operator="equal">
      <formula>1</formula>
    </cfRule>
    <cfRule type="cellIs" dxfId="2852" priority="257" stopIfTrue="1" operator="equal">
      <formula>2</formula>
    </cfRule>
    <cfRule type="cellIs" dxfId="2851" priority="258" operator="equal">
      <formula>3</formula>
    </cfRule>
  </conditionalFormatting>
  <conditionalFormatting sqref="C78:AM78">
    <cfRule type="expression" dxfId="2850" priority="231">
      <formula>NOT(ISNUMBER(C78))</formula>
    </cfRule>
  </conditionalFormatting>
  <conditionalFormatting sqref="C79:AM79">
    <cfRule type="expression" dxfId="2849" priority="229" stopIfTrue="1">
      <formula>NOT(ISNUMBER(C78))</formula>
    </cfRule>
    <cfRule type="expression" dxfId="2848" priority="230">
      <formula>OR(COUNTIF(C80:C82,1)&gt;1,COUNTIF(C80:C82,2)&gt;1,COUNTIF(C80:C82,3)&gt;1)</formula>
    </cfRule>
  </conditionalFormatting>
  <conditionalFormatting sqref="C80:AM81 AD82:AF82 AI82:AM82 C83:AM84">
    <cfRule type="cellIs" dxfId="2847" priority="253" stopIfTrue="1" operator="equal">
      <formula>1</formula>
    </cfRule>
    <cfRule type="cellIs" dxfId="2846" priority="254" stopIfTrue="1" operator="equal">
      <formula>2</formula>
    </cfRule>
    <cfRule type="cellIs" dxfId="2845" priority="255" operator="equal">
      <formula>3</formula>
    </cfRule>
  </conditionalFormatting>
  <conditionalFormatting sqref="I18:K18">
    <cfRule type="cellIs" dxfId="2844" priority="226" stopIfTrue="1" operator="equal">
      <formula>1</formula>
    </cfRule>
    <cfRule type="cellIs" dxfId="2843" priority="227" stopIfTrue="1" operator="equal">
      <formula>2</formula>
    </cfRule>
    <cfRule type="cellIs" dxfId="2842" priority="228" operator="equal">
      <formula>3</formula>
    </cfRule>
  </conditionalFormatting>
  <conditionalFormatting sqref="I26:K26">
    <cfRule type="cellIs" dxfId="2841" priority="217" stopIfTrue="1" operator="equal">
      <formula>1</formula>
    </cfRule>
    <cfRule type="cellIs" dxfId="2840" priority="218" stopIfTrue="1" operator="equal">
      <formula>2</formula>
    </cfRule>
    <cfRule type="cellIs" dxfId="2839" priority="219" operator="equal">
      <formula>3</formula>
    </cfRule>
  </conditionalFormatting>
  <conditionalFormatting sqref="I34:K34">
    <cfRule type="cellIs" dxfId="2838" priority="202" stopIfTrue="1" operator="equal">
      <formula>1</formula>
    </cfRule>
    <cfRule type="cellIs" dxfId="2837" priority="203" stopIfTrue="1" operator="equal">
      <formula>2</formula>
    </cfRule>
    <cfRule type="cellIs" dxfId="2836" priority="204" operator="equal">
      <formula>3</formula>
    </cfRule>
  </conditionalFormatting>
  <conditionalFormatting sqref="I42:K42">
    <cfRule type="cellIs" dxfId="2835" priority="190" stopIfTrue="1" operator="equal">
      <formula>1</formula>
    </cfRule>
    <cfRule type="cellIs" dxfId="2834" priority="191" stopIfTrue="1" operator="equal">
      <formula>2</formula>
    </cfRule>
    <cfRule type="cellIs" dxfId="2833" priority="192" operator="equal">
      <formula>3</formula>
    </cfRule>
  </conditionalFormatting>
  <conditionalFormatting sqref="I58:J58">
    <cfRule type="cellIs" dxfId="2832" priority="163" stopIfTrue="1" operator="equal">
      <formula>1</formula>
    </cfRule>
    <cfRule type="cellIs" dxfId="2831" priority="164" stopIfTrue="1" operator="equal">
      <formula>2</formula>
    </cfRule>
    <cfRule type="cellIs" dxfId="2830" priority="165" operator="equal">
      <formula>3</formula>
    </cfRule>
  </conditionalFormatting>
  <conditionalFormatting sqref="I66:K66">
    <cfRule type="cellIs" dxfId="2829" priority="151" stopIfTrue="1" operator="equal">
      <formula>1</formula>
    </cfRule>
    <cfRule type="cellIs" dxfId="2828" priority="152" stopIfTrue="1" operator="equal">
      <formula>2</formula>
    </cfRule>
    <cfRule type="cellIs" dxfId="2827" priority="153" operator="equal">
      <formula>3</formula>
    </cfRule>
  </conditionalFormatting>
  <conditionalFormatting sqref="I82:K82">
    <cfRule type="cellIs" dxfId="2826" priority="124" stopIfTrue="1" operator="equal">
      <formula>1</formula>
    </cfRule>
    <cfRule type="cellIs" dxfId="2825" priority="125" stopIfTrue="1" operator="equal">
      <formula>2</formula>
    </cfRule>
    <cfRule type="cellIs" dxfId="2824" priority="126" operator="equal">
      <formula>3</formula>
    </cfRule>
  </conditionalFormatting>
  <conditionalFormatting sqref="P18:R18">
    <cfRule type="cellIs" dxfId="2823" priority="223" stopIfTrue="1" operator="equal">
      <formula>1</formula>
    </cfRule>
    <cfRule type="cellIs" dxfId="2822" priority="224" stopIfTrue="1" operator="equal">
      <formula>2</formula>
    </cfRule>
    <cfRule type="cellIs" dxfId="2821" priority="225" operator="equal">
      <formula>3</formula>
    </cfRule>
  </conditionalFormatting>
  <conditionalFormatting sqref="P26:R26">
    <cfRule type="cellIs" dxfId="2820" priority="214" stopIfTrue="1" operator="equal">
      <formula>1</formula>
    </cfRule>
    <cfRule type="cellIs" dxfId="2819" priority="215" stopIfTrue="1" operator="equal">
      <formula>2</formula>
    </cfRule>
    <cfRule type="cellIs" dxfId="2818" priority="216" operator="equal">
      <formula>3</formula>
    </cfRule>
  </conditionalFormatting>
  <conditionalFormatting sqref="P34:R34">
    <cfRule type="cellIs" dxfId="2817" priority="199" stopIfTrue="1" operator="equal">
      <formula>1</formula>
    </cfRule>
    <cfRule type="cellIs" dxfId="2816" priority="200" stopIfTrue="1" operator="equal">
      <formula>2</formula>
    </cfRule>
    <cfRule type="cellIs" dxfId="2815" priority="201" operator="equal">
      <formula>3</formula>
    </cfRule>
  </conditionalFormatting>
  <conditionalFormatting sqref="P42:Q42">
    <cfRule type="cellIs" dxfId="2814" priority="187" stopIfTrue="1" operator="equal">
      <formula>1</formula>
    </cfRule>
    <cfRule type="cellIs" dxfId="2813" priority="188" stopIfTrue="1" operator="equal">
      <formula>2</formula>
    </cfRule>
    <cfRule type="cellIs" dxfId="2812" priority="189" operator="equal">
      <formula>3</formula>
    </cfRule>
  </conditionalFormatting>
  <conditionalFormatting sqref="P50">
    <cfRule type="cellIs" dxfId="2811" priority="175" stopIfTrue="1" operator="equal">
      <formula>1</formula>
    </cfRule>
    <cfRule type="cellIs" dxfId="2810" priority="176" stopIfTrue="1" operator="equal">
      <formula>2</formula>
    </cfRule>
    <cfRule type="cellIs" dxfId="2809" priority="177" operator="equal">
      <formula>3</formula>
    </cfRule>
  </conditionalFormatting>
  <conditionalFormatting sqref="P58:R58 P57">
    <cfRule type="cellIs" dxfId="2808" priority="160" stopIfTrue="1" operator="equal">
      <formula>1</formula>
    </cfRule>
    <cfRule type="cellIs" dxfId="2807" priority="161" stopIfTrue="1" operator="equal">
      <formula>2</formula>
    </cfRule>
    <cfRule type="cellIs" dxfId="2806" priority="162" operator="equal">
      <formula>3</formula>
    </cfRule>
  </conditionalFormatting>
  <conditionalFormatting sqref="P66:R66">
    <cfRule type="cellIs" dxfId="2805" priority="148" stopIfTrue="1" operator="equal">
      <formula>1</formula>
    </cfRule>
    <cfRule type="cellIs" dxfId="2804" priority="149" stopIfTrue="1" operator="equal">
      <formula>2</formula>
    </cfRule>
    <cfRule type="cellIs" dxfId="2803" priority="150" operator="equal">
      <formula>3</formula>
    </cfRule>
  </conditionalFormatting>
  <conditionalFormatting sqref="P74:R74">
    <cfRule type="cellIs" dxfId="2802" priority="136" stopIfTrue="1" operator="equal">
      <formula>1</formula>
    </cfRule>
    <cfRule type="cellIs" dxfId="2801" priority="137" stopIfTrue="1" operator="equal">
      <formula>2</formula>
    </cfRule>
    <cfRule type="cellIs" dxfId="2800" priority="138" operator="equal">
      <formula>3</formula>
    </cfRule>
  </conditionalFormatting>
  <conditionalFormatting sqref="P82:R82">
    <cfRule type="cellIs" dxfId="2799" priority="121" stopIfTrue="1" operator="equal">
      <formula>1</formula>
    </cfRule>
    <cfRule type="cellIs" dxfId="2798" priority="122" stopIfTrue="1" operator="equal">
      <formula>2</formula>
    </cfRule>
    <cfRule type="cellIs" dxfId="2797" priority="123" operator="equal">
      <formula>3</formula>
    </cfRule>
  </conditionalFormatting>
  <conditionalFormatting sqref="W18:AD18">
    <cfRule type="cellIs" dxfId="2796" priority="220" stopIfTrue="1" operator="equal">
      <formula>1</formula>
    </cfRule>
    <cfRule type="cellIs" dxfId="2795" priority="221" stopIfTrue="1" operator="equal">
      <formula>2</formula>
    </cfRule>
    <cfRule type="cellIs" dxfId="2794" priority="222" operator="equal">
      <formula>3</formula>
    </cfRule>
  </conditionalFormatting>
  <conditionalFormatting sqref="W26:Y26">
    <cfRule type="cellIs" dxfId="2793" priority="211" stopIfTrue="1" operator="equal">
      <formula>1</formula>
    </cfRule>
    <cfRule type="cellIs" dxfId="2792" priority="212" stopIfTrue="1" operator="equal">
      <formula>2</formula>
    </cfRule>
    <cfRule type="cellIs" dxfId="2791" priority="213" operator="equal">
      <formula>3</formula>
    </cfRule>
  </conditionalFormatting>
  <conditionalFormatting sqref="W34:X34">
    <cfRule type="cellIs" dxfId="2790" priority="196" stopIfTrue="1" operator="equal">
      <formula>1</formula>
    </cfRule>
    <cfRule type="cellIs" dxfId="2789" priority="197" stopIfTrue="1" operator="equal">
      <formula>2</formula>
    </cfRule>
    <cfRule type="cellIs" dxfId="2788" priority="198" operator="equal">
      <formula>3</formula>
    </cfRule>
  </conditionalFormatting>
  <conditionalFormatting sqref="W42:X42 X41">
    <cfRule type="cellIs" dxfId="2787" priority="184" stopIfTrue="1" operator="equal">
      <formula>1</formula>
    </cfRule>
    <cfRule type="cellIs" dxfId="2786" priority="185" stopIfTrue="1" operator="equal">
      <formula>2</formula>
    </cfRule>
    <cfRule type="cellIs" dxfId="2785" priority="186" operator="equal">
      <formula>3</formula>
    </cfRule>
  </conditionalFormatting>
  <conditionalFormatting sqref="W58:Y58">
    <cfRule type="cellIs" dxfId="2784" priority="157" stopIfTrue="1" operator="equal">
      <formula>1</formula>
    </cfRule>
    <cfRule type="cellIs" dxfId="2783" priority="158" stopIfTrue="1" operator="equal">
      <formula>2</formula>
    </cfRule>
    <cfRule type="cellIs" dxfId="2782" priority="159" operator="equal">
      <formula>3</formula>
    </cfRule>
  </conditionalFormatting>
  <conditionalFormatting sqref="W66:Y66">
    <cfRule type="cellIs" dxfId="2781" priority="145" stopIfTrue="1" operator="equal">
      <formula>1</formula>
    </cfRule>
    <cfRule type="cellIs" dxfId="2780" priority="146" stopIfTrue="1" operator="equal">
      <formula>2</formula>
    </cfRule>
    <cfRule type="cellIs" dxfId="2779" priority="147" operator="equal">
      <formula>3</formula>
    </cfRule>
  </conditionalFormatting>
  <conditionalFormatting sqref="W74:Y74">
    <cfRule type="cellIs" dxfId="2778" priority="133" stopIfTrue="1" operator="equal">
      <formula>1</formula>
    </cfRule>
    <cfRule type="cellIs" dxfId="2777" priority="134" stopIfTrue="1" operator="equal">
      <formula>2</formula>
    </cfRule>
    <cfRule type="cellIs" dxfId="2776" priority="135" operator="equal">
      <formula>3</formula>
    </cfRule>
  </conditionalFormatting>
  <conditionalFormatting sqref="W82:Y82">
    <cfRule type="cellIs" dxfId="2775" priority="118" stopIfTrue="1" operator="equal">
      <formula>1</formula>
    </cfRule>
    <cfRule type="cellIs" dxfId="2774" priority="119" stopIfTrue="1" operator="equal">
      <formula>2</formula>
    </cfRule>
    <cfRule type="cellIs" dxfId="2773" priority="120" operator="equal">
      <formula>3</formula>
    </cfRule>
  </conditionalFormatting>
  <conditionalFormatting sqref="AD26:AE26">
    <cfRule type="cellIs" dxfId="2772" priority="208" stopIfTrue="1" operator="equal">
      <formula>1</formula>
    </cfRule>
    <cfRule type="cellIs" dxfId="2771" priority="209" stopIfTrue="1" operator="equal">
      <formula>2</formula>
    </cfRule>
    <cfRule type="cellIs" dxfId="2770" priority="210" operator="equal">
      <formula>3</formula>
    </cfRule>
  </conditionalFormatting>
  <conditionalFormatting sqref="AE50">
    <cfRule type="cellIs" dxfId="2769" priority="169" stopIfTrue="1" operator="equal">
      <formula>1</formula>
    </cfRule>
    <cfRule type="cellIs" dxfId="2768" priority="170" stopIfTrue="1" operator="equal">
      <formula>2</formula>
    </cfRule>
    <cfRule type="cellIs" dxfId="2767" priority="171" operator="equal">
      <formula>3</formula>
    </cfRule>
  </conditionalFormatting>
  <conditionalFormatting sqref="AD58:AF58">
    <cfRule type="cellIs" dxfId="2766" priority="154" stopIfTrue="1" operator="equal">
      <formula>1</formula>
    </cfRule>
    <cfRule type="cellIs" dxfId="2765" priority="155" stopIfTrue="1" operator="equal">
      <formula>2</formula>
    </cfRule>
    <cfRule type="cellIs" dxfId="2764" priority="156" operator="equal">
      <formula>3</formula>
    </cfRule>
  </conditionalFormatting>
  <conditionalFormatting sqref="AD66:AF66">
    <cfRule type="cellIs" dxfId="2763" priority="142" stopIfTrue="1" operator="equal">
      <formula>1</formula>
    </cfRule>
    <cfRule type="cellIs" dxfId="2762" priority="143" stopIfTrue="1" operator="equal">
      <formula>2</formula>
    </cfRule>
    <cfRule type="cellIs" dxfId="2761" priority="144" operator="equal">
      <formula>3</formula>
    </cfRule>
  </conditionalFormatting>
  <conditionalFormatting sqref="AD74:AF74">
    <cfRule type="cellIs" dxfId="2760" priority="130" stopIfTrue="1" operator="equal">
      <formula>1</formula>
    </cfRule>
    <cfRule type="cellIs" dxfId="2759" priority="131" stopIfTrue="1" operator="equal">
      <formula>2</formula>
    </cfRule>
    <cfRule type="cellIs" dxfId="2758" priority="132" operator="equal">
      <formula>3</formula>
    </cfRule>
  </conditionalFormatting>
  <conditionalFormatting sqref="AK10:AM10">
    <cfRule type="cellIs" dxfId="2757" priority="193" stopIfTrue="1" operator="equal">
      <formula>1</formula>
    </cfRule>
    <cfRule type="cellIs" dxfId="2756" priority="194" stopIfTrue="1" operator="equal">
      <formula>2</formula>
    </cfRule>
    <cfRule type="cellIs" dxfId="2755" priority="195" operator="equal">
      <formula>3</formula>
    </cfRule>
  </conditionalFormatting>
  <conditionalFormatting sqref="D35">
    <cfRule type="cellIs" dxfId="2754" priority="115" stopIfTrue="1" operator="equal">
      <formula>1</formula>
    </cfRule>
    <cfRule type="cellIs" dxfId="2753" priority="116" stopIfTrue="1" operator="equal">
      <formula>2</formula>
    </cfRule>
    <cfRule type="cellIs" dxfId="2752" priority="117" operator="equal">
      <formula>3</formula>
    </cfRule>
  </conditionalFormatting>
  <conditionalFormatting sqref="AF28">
    <cfRule type="cellIs" dxfId="2751" priority="112" stopIfTrue="1" operator="equal">
      <formula>1</formula>
    </cfRule>
    <cfRule type="cellIs" dxfId="2750" priority="113" stopIfTrue="1" operator="equal">
      <formula>2</formula>
    </cfRule>
    <cfRule type="cellIs" dxfId="2749" priority="114" operator="equal">
      <formula>3</formula>
    </cfRule>
  </conditionalFormatting>
  <conditionalFormatting sqref="AG26">
    <cfRule type="cellIs" dxfId="2748" priority="109" stopIfTrue="1" operator="equal">
      <formula>1</formula>
    </cfRule>
    <cfRule type="cellIs" dxfId="2747" priority="110" stopIfTrue="1" operator="equal">
      <formula>2</formula>
    </cfRule>
    <cfRule type="cellIs" dxfId="2746" priority="111" operator="equal">
      <formula>3</formula>
    </cfRule>
  </conditionalFormatting>
  <conditionalFormatting sqref="S32">
    <cfRule type="cellIs" dxfId="2745" priority="94" stopIfTrue="1" operator="equal">
      <formula>1</formula>
    </cfRule>
    <cfRule type="cellIs" dxfId="2744" priority="95" stopIfTrue="1" operator="equal">
      <formula>2</formula>
    </cfRule>
    <cfRule type="cellIs" dxfId="2743" priority="96" operator="equal">
      <formula>3</formula>
    </cfRule>
  </conditionalFormatting>
  <conditionalFormatting sqref="Y34">
    <cfRule type="cellIs" dxfId="2742" priority="91" stopIfTrue="1" operator="equal">
      <formula>1</formula>
    </cfRule>
    <cfRule type="cellIs" dxfId="2741" priority="92" stopIfTrue="1" operator="equal">
      <formula>2</formula>
    </cfRule>
    <cfRule type="cellIs" dxfId="2740" priority="93" operator="equal">
      <formula>3</formula>
    </cfRule>
  </conditionalFormatting>
  <conditionalFormatting sqref="Y40">
    <cfRule type="cellIs" dxfId="2739" priority="85" stopIfTrue="1" operator="equal">
      <formula>1</formula>
    </cfRule>
    <cfRule type="cellIs" dxfId="2738" priority="86" stopIfTrue="1" operator="equal">
      <formula>2</formula>
    </cfRule>
    <cfRule type="cellIs" dxfId="2737" priority="87" operator="equal">
      <formula>3</formula>
    </cfRule>
  </conditionalFormatting>
  <conditionalFormatting sqref="J49">
    <cfRule type="cellIs" dxfId="2736" priority="76" stopIfTrue="1" operator="equal">
      <formula>1</formula>
    </cfRule>
    <cfRule type="cellIs" dxfId="2735" priority="77" stopIfTrue="1" operator="equal">
      <formula>2</formula>
    </cfRule>
    <cfRule type="cellIs" dxfId="2734" priority="78" operator="equal">
      <formula>3</formula>
    </cfRule>
  </conditionalFormatting>
  <conditionalFormatting sqref="AG40">
    <cfRule type="cellIs" dxfId="2733" priority="70" stopIfTrue="1" operator="equal">
      <formula>1</formula>
    </cfRule>
    <cfRule type="cellIs" dxfId="2732" priority="71" stopIfTrue="1" operator="equal">
      <formula>2</formula>
    </cfRule>
    <cfRule type="cellIs" dxfId="2731" priority="72" operator="equal">
      <formula>3</formula>
    </cfRule>
  </conditionalFormatting>
  <conditionalFormatting sqref="H48">
    <cfRule type="cellIs" dxfId="2730" priority="67" stopIfTrue="1" operator="equal">
      <formula>1</formula>
    </cfRule>
    <cfRule type="cellIs" dxfId="2729" priority="68" stopIfTrue="1" operator="equal">
      <formula>2</formula>
    </cfRule>
    <cfRule type="cellIs" dxfId="2728" priority="69" operator="equal">
      <formula>3</formula>
    </cfRule>
  </conditionalFormatting>
  <conditionalFormatting sqref="J55:P55">
    <cfRule type="expression" dxfId="2727" priority="440" stopIfTrue="1">
      <formula>NOT(ISNUMBER(J54))</formula>
    </cfRule>
    <cfRule type="expression" dxfId="2726" priority="441">
      <formula>OR(COUNTIF(J57:J58,1)&gt;1,COUNTIF(J57:J58,2)&gt;1,COUNTIF(J57:J58,3)&gt;1)</formula>
    </cfRule>
  </conditionalFormatting>
  <conditionalFormatting sqref="K58">
    <cfRule type="cellIs" dxfId="2725" priority="55" stopIfTrue="1" operator="equal">
      <formula>1</formula>
    </cfRule>
    <cfRule type="cellIs" dxfId="2724" priority="56" stopIfTrue="1" operator="equal">
      <formula>2</formula>
    </cfRule>
    <cfRule type="cellIs" dxfId="2723" priority="57" operator="equal">
      <formula>3</formula>
    </cfRule>
  </conditionalFormatting>
  <conditionalFormatting sqref="AE49">
    <cfRule type="cellIs" dxfId="2722" priority="19" stopIfTrue="1" operator="equal">
      <formula>1</formula>
    </cfRule>
    <cfRule type="cellIs" dxfId="2721" priority="20" stopIfTrue="1" operator="equal">
      <formula>2</formula>
    </cfRule>
    <cfRule type="cellIs" dxfId="2720" priority="21" operator="equal">
      <formula>3</formula>
    </cfRule>
  </conditionalFormatting>
  <conditionalFormatting sqref="AA49">
    <cfRule type="cellIs" dxfId="2719" priority="16" stopIfTrue="1" operator="equal">
      <formula>1</formula>
    </cfRule>
    <cfRule type="cellIs" dxfId="2718" priority="17" stopIfTrue="1" operator="equal">
      <formula>2</formula>
    </cfRule>
    <cfRule type="cellIs" dxfId="2717" priority="18" operator="equal">
      <formula>3</formula>
    </cfRule>
  </conditionalFormatting>
  <conditionalFormatting sqref="D60">
    <cfRule type="cellIs" dxfId="2716" priority="13" stopIfTrue="1" operator="equal">
      <formula>1</formula>
    </cfRule>
    <cfRule type="cellIs" dxfId="2715" priority="14" stopIfTrue="1" operator="equal">
      <formula>2</formula>
    </cfRule>
    <cfRule type="cellIs" dxfId="2714" priority="15" operator="equal">
      <formula>3</formula>
    </cfRule>
  </conditionalFormatting>
  <conditionalFormatting sqref="G58">
    <cfRule type="cellIs" dxfId="2713" priority="10" stopIfTrue="1" operator="equal">
      <formula>1</formula>
    </cfRule>
    <cfRule type="cellIs" dxfId="2712" priority="11" stopIfTrue="1" operator="equal">
      <formula>2</formula>
    </cfRule>
    <cfRule type="cellIs" dxfId="2711" priority="12" operator="equal">
      <formula>3</formula>
    </cfRule>
  </conditionalFormatting>
  <conditionalFormatting sqref="D57">
    <cfRule type="cellIs" dxfId="2710" priority="7" stopIfTrue="1" operator="equal">
      <formula>1</formula>
    </cfRule>
    <cfRule type="cellIs" dxfId="2709" priority="8" stopIfTrue="1" operator="equal">
      <formula>2</formula>
    </cfRule>
    <cfRule type="cellIs" dxfId="2708" priority="9" operator="equal">
      <formula>3</formula>
    </cfRule>
  </conditionalFormatting>
  <conditionalFormatting sqref="AL49">
    <cfRule type="cellIs" dxfId="2707" priority="4" stopIfTrue="1" operator="equal">
      <formula>1</formula>
    </cfRule>
    <cfRule type="cellIs" dxfId="2706" priority="5" stopIfTrue="1" operator="equal">
      <formula>2</formula>
    </cfRule>
    <cfRule type="cellIs" dxfId="2705" priority="6" operator="equal">
      <formula>3</formula>
    </cfRule>
  </conditionalFormatting>
  <conditionalFormatting sqref="J57">
    <cfRule type="cellIs" dxfId="2704" priority="1" stopIfTrue="1" operator="equal">
      <formula>1</formula>
    </cfRule>
    <cfRule type="cellIs" dxfId="2703" priority="2" stopIfTrue="1" operator="equal">
      <formula>2</formula>
    </cfRule>
    <cfRule type="cellIs" dxfId="2702" priority="3" operator="equal">
      <formula>3</formula>
    </cfRule>
  </conditionalFormatting>
  <dataValidations count="3">
    <dataValidation allowBlank="1" showInputMessage="1" showErrorMessage="1" promptTitle="Shift Work Calendar" sqref="A2" xr:uid="{004E97C7-A3FD-4828-A371-08F918C87B38}"/>
    <dataValidation allowBlank="1" showInputMessage="1" showErrorMessage="1" prompt="Type the year in cell AJ2 to change the calendar year._x000a__x000a_Calendar automatically shows daily shift schedule for up to 3 jobs. Setup the job/shift details and pattern from the Jobs and Shifts tab._x000a__x000a_Days highlighted red indicate schedule conflicts." sqref="A1" xr:uid="{1CD6854D-39E2-4AEE-BFBF-DD973B6F3F59}"/>
    <dataValidation allowBlank="1" showInputMessage="1" showErrorMessage="1" prompt="Type the year in this cell." sqref="AH2:AM2" xr:uid="{92B8ED9B-554D-4BD9-A0D3-5F5AB3D5B1A1}"/>
  </dataValidations>
  <printOptions horizontalCentered="1" verticalCentered="1"/>
  <pageMargins left="0.3" right="0.3" top="0.3" bottom="0.3" header="0.3" footer="0.3"/>
  <pageSetup scale="58"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1CB67-4713-44DC-92A0-BB73557B0347}">
  <sheetPr>
    <pageSetUpPr fitToPage="1"/>
  </sheetPr>
  <dimension ref="A1:AN85"/>
  <sheetViews>
    <sheetView showGridLines="0" topLeftCell="A51" zoomScaleNormal="100" workbookViewId="0">
      <selection activeCell="AE49" sqref="AE49:AI49"/>
    </sheetView>
  </sheetViews>
  <sheetFormatPr defaultColWidth="0" defaultRowHeight="18.95" customHeight="1" outlineLevelRow="1"/>
  <cols>
    <col min="1" max="1" width="3.77734375" style="1" customWidth="1"/>
    <col min="2" max="2" width="21.77734375" style="16" customWidth="1"/>
    <col min="3" max="40" width="3.77734375" style="1" customWidth="1"/>
    <col min="41" max="16384" width="8.88671875" style="1" hidden="1"/>
  </cols>
  <sheetData>
    <row r="1" spans="2:39" ht="4.9000000000000004" customHeight="1"/>
    <row r="2" spans="2:39" s="10" customFormat="1" ht="60" customHeight="1">
      <c r="B2" s="11" t="s">
        <v>90</v>
      </c>
      <c r="C2" s="12"/>
      <c r="D2" s="12"/>
      <c r="E2" s="12"/>
      <c r="F2" s="12"/>
      <c r="G2" s="12"/>
      <c r="H2" s="12"/>
      <c r="I2" s="12"/>
      <c r="J2" s="12"/>
      <c r="K2" s="12"/>
      <c r="L2" s="13"/>
      <c r="M2" s="14"/>
      <c r="N2" s="14"/>
      <c r="O2" s="14"/>
      <c r="P2" s="14"/>
      <c r="Q2" s="14"/>
      <c r="R2" s="14"/>
      <c r="S2" s="14"/>
      <c r="T2" s="14"/>
      <c r="U2" s="14"/>
      <c r="V2" s="14"/>
      <c r="W2" s="14"/>
      <c r="X2" s="14"/>
      <c r="Y2" s="14"/>
      <c r="Z2" s="14"/>
      <c r="AA2" s="14"/>
      <c r="AB2" s="14"/>
      <c r="AC2" s="14"/>
      <c r="AD2" s="14"/>
      <c r="AE2" s="14"/>
      <c r="AF2" s="14"/>
      <c r="AG2" s="15"/>
      <c r="AH2" s="67">
        <f ca="1">IF(MONTH(TODAY())=12,YEAR(TODAY())+1,YEAR(TODAY()))</f>
        <v>2025</v>
      </c>
      <c r="AI2" s="67"/>
      <c r="AJ2" s="67"/>
      <c r="AK2" s="67"/>
      <c r="AL2" s="67"/>
      <c r="AM2" s="67"/>
    </row>
    <row r="3" spans="2:39" customFormat="1" ht="19.899999999999999" customHeight="1">
      <c r="B3" s="17"/>
    </row>
    <row r="4" spans="2:39" customFormat="1" ht="18.95" customHeight="1">
      <c r="B4" s="17"/>
      <c r="R4" s="35" t="s">
        <v>1</v>
      </c>
      <c r="T4" s="1"/>
      <c r="U4" s="36"/>
      <c r="V4" s="37"/>
      <c r="W4" s="64" t="s">
        <v>16</v>
      </c>
      <c r="X4" s="65"/>
      <c r="Y4" s="32"/>
      <c r="Z4" s="8" t="s">
        <v>3</v>
      </c>
      <c r="AA4" s="1"/>
      <c r="AB4" s="8"/>
      <c r="AC4" s="8"/>
      <c r="AD4" s="28"/>
      <c r="AE4" s="8" t="s">
        <v>4</v>
      </c>
      <c r="AF4" s="1"/>
      <c r="AG4" s="1"/>
      <c r="AH4" s="1"/>
      <c r="AI4" s="29"/>
      <c r="AJ4" s="68" t="s">
        <v>5</v>
      </c>
      <c r="AK4" s="69"/>
      <c r="AL4" s="30"/>
      <c r="AM4" s="9"/>
    </row>
    <row r="5" spans="2:39" customFormat="1" ht="19.899999999999999" customHeight="1">
      <c r="B5" s="17"/>
    </row>
    <row r="6" spans="2:39" s="21" customFormat="1" ht="19.899999999999999" customHeight="1">
      <c r="B6" s="61">
        <f ca="1">DATE(CalendarYear,3,1)</f>
        <v>45717</v>
      </c>
      <c r="C6" s="4" t="str">
        <f ca="1">IF(DAY(MarSun1)=1,"",IF(AND(YEAR(MarSun1+1)=CalendarYear,MONTH(MarSun1+1)=3),MarSun1+1,""))</f>
        <v/>
      </c>
      <c r="D6" s="4" t="str">
        <f ca="1">IF(DAY(MarSun1)=1,"",IF(AND(YEAR(MarSun1+2)=CalendarYear,MONTH(MarSun1+2)=3),MarSun1+2,""))</f>
        <v/>
      </c>
      <c r="E6" s="4" t="str">
        <f ca="1">IF(DAY(MarSun1)=1,"",IF(AND(YEAR(MarSun1+3)=CalendarYear,MONTH(MarSun1+3)=3),MarSun1+3,""))</f>
        <v/>
      </c>
      <c r="F6" s="4" t="str">
        <f ca="1">IF(DAY(MarSun1)=1,"",IF(AND(YEAR(MarSun1+4)=CalendarYear,MONTH(MarSun1+4)=3),MarSun1+4,""))</f>
        <v/>
      </c>
      <c r="G6" s="4" t="str">
        <f ca="1">IF(DAY(MarSun1)=1,"",IF(AND(YEAR(MarSun1+5)=CalendarYear,MONTH(MarSun1+5)=3),MarSun1+5,""))</f>
        <v/>
      </c>
      <c r="H6" s="4" t="str">
        <f ca="1">IF(DAY(MarSun1)=1,"",IF(AND(YEAR(MarSun1+6)=CalendarYear,MONTH(MarSun1+6)=3),MarSun1+6,""))</f>
        <v/>
      </c>
      <c r="I6" s="4">
        <f ca="1">IF(DAY(MarSun1)=1,IF(AND(YEAR(MarSun1)=CalendarYear,MONTH(MarSun1)=3),MarSun1,""),IF(AND(YEAR(MarSun1+7)=CalendarYear,MONTH(MarSun1+7)=3),MarSun1+7,""))</f>
        <v>45717</v>
      </c>
      <c r="J6" s="4">
        <f ca="1">IF(DAY(MarSun1)=1,IF(AND(YEAR(MarSun1+1)=CalendarYear,MONTH(MarSun1+1)=3),MarSun1+1,""),IF(AND(YEAR(MarSun1+8)=CalendarYear,MONTH(MarSun1+8)=3),MarSun1+8,""))</f>
        <v>45718</v>
      </c>
      <c r="K6" s="4">
        <f ca="1">IF(DAY(MarSun1)=1,IF(AND(YEAR(MarSun1+2)=CalendarYear,MONTH(MarSun1+2)=3),MarSun1+2,""),IF(AND(YEAR(MarSun1+9)=CalendarYear,MONTH(MarSun1+9)=3),MarSun1+9,""))</f>
        <v>45719</v>
      </c>
      <c r="L6" s="4">
        <f ca="1">IF(DAY(MarSun1)=1,IF(AND(YEAR(MarSun1+3)=CalendarYear,MONTH(MarSun1+3)=3),MarSun1+3,""),IF(AND(YEAR(MarSun1+10)=CalendarYear,MONTH(MarSun1+10)=3),MarSun1+10,""))</f>
        <v>45720</v>
      </c>
      <c r="M6" s="4">
        <f ca="1">IF(DAY(MarSun1)=1,IF(AND(YEAR(MarSun1+4)=CalendarYear,MONTH(MarSun1+4)=3),MarSun1+4,""),IF(AND(YEAR(MarSun1+11)=CalendarYear,MONTH(MarSun1+11)=3),MarSun1+11,""))</f>
        <v>45721</v>
      </c>
      <c r="N6" s="4">
        <f ca="1">IF(DAY(MarSun1)=1,IF(AND(YEAR(MarSun1+5)=CalendarYear,MONTH(MarSun1+5)=3),MarSun1+5,""),IF(AND(YEAR(MarSun1+12)=CalendarYear,MONTH(MarSun1+12)=3),MarSun1+12,""))</f>
        <v>45722</v>
      </c>
      <c r="O6" s="4">
        <f ca="1">IF(DAY(MarSun1)=1,IF(AND(YEAR(MarSun1+6)=CalendarYear,MONTH(MarSun1+6)=3),MarSun1+6,""),IF(AND(YEAR(MarSun1+13)=CalendarYear,MONTH(MarSun1+13)=3),MarSun1+13,""))</f>
        <v>45723</v>
      </c>
      <c r="P6" s="4">
        <f ca="1">IF(DAY(MarSun1)=1,IF(AND(YEAR(MarSun1+7)=CalendarYear,MONTH(MarSun1+7)=3),MarSun1+7,""),IF(AND(YEAR(MarSun1+14)=CalendarYear,MONTH(MarSun1+14)=3),MarSun1+14,""))</f>
        <v>45724</v>
      </c>
      <c r="Q6" s="4">
        <f ca="1">IF(DAY(MarSun1)=1,IF(AND(YEAR(MarSun1+8)=CalendarYear,MONTH(MarSun1+8)=3),MarSun1+8,""),IF(AND(YEAR(MarSun1+15)=CalendarYear,MONTH(MarSun1+15)=3),MarSun1+15,""))</f>
        <v>45725</v>
      </c>
      <c r="R6" s="4">
        <f ca="1">IF(DAY(MarSun1)=1,IF(AND(YEAR(MarSun1+9)=CalendarYear,MONTH(MarSun1+9)=3),MarSun1+9,""),IF(AND(YEAR(MarSun1+16)=CalendarYear,MONTH(MarSun1+16)=3),MarSun1+16,""))</f>
        <v>45726</v>
      </c>
      <c r="S6" s="4">
        <f ca="1">IF(DAY(MarSun1)=1,IF(AND(YEAR(MarSun1+10)=CalendarYear,MONTH(MarSun1+10)=3),MarSun1+10,""),IF(AND(YEAR(MarSun1+17)=CalendarYear,MONTH(MarSun1+17)=3),MarSun1+17,""))</f>
        <v>45727</v>
      </c>
      <c r="T6" s="4">
        <f ca="1">IF(DAY(MarSun1)=1,IF(AND(YEAR(MarSun1+11)=CalendarYear,MONTH(MarSun1+11)=3),MarSun1+11,""),IF(AND(YEAR(MarSun1+18)=CalendarYear,MONTH(MarSun1+18)=3),MarSun1+18,""))</f>
        <v>45728</v>
      </c>
      <c r="U6" s="4">
        <f ca="1">IF(DAY(MarSun1)=1,IF(AND(YEAR(MarSun1+12)=CalendarYear,MONTH(MarSun1+12)=3),MarSun1+12,""),IF(AND(YEAR(MarSun1+19)=CalendarYear,MONTH(MarSun1+19)=3),MarSun1+19,""))</f>
        <v>45729</v>
      </c>
      <c r="V6" s="4">
        <f ca="1">IF(DAY(MarSun1)=1,IF(AND(YEAR(MarSun1+13)=CalendarYear,MONTH(MarSun1+13)=3),MarSun1+13,""),IF(AND(YEAR(MarSun1+20)=CalendarYear,MONTH(MarSun1+20)=3),MarSun1+20,""))</f>
        <v>45730</v>
      </c>
      <c r="W6" s="4">
        <f ca="1">IF(DAY(MarSun1)=1,IF(AND(YEAR(MarSun1+14)=CalendarYear,MONTH(MarSun1+14)=3),MarSun1+14,""),IF(AND(YEAR(MarSun1+21)=CalendarYear,MONTH(MarSun1+21)=3),MarSun1+21,""))</f>
        <v>45731</v>
      </c>
      <c r="X6" s="4">
        <f ca="1">IF(DAY(MarSun1)=1,IF(AND(YEAR(MarSun1+15)=CalendarYear,MONTH(MarSun1+15)=3),MarSun1+15,""),IF(AND(YEAR(MarSun1+22)=CalendarYear,MONTH(MarSun1+22)=3),MarSun1+22,""))</f>
        <v>45732</v>
      </c>
      <c r="Y6" s="4">
        <f ca="1">IF(DAY(MarSun1)=1,IF(AND(YEAR(MarSun1+16)=CalendarYear,MONTH(MarSun1+16)=3),MarSun1+16,""),IF(AND(YEAR(MarSun1+23)=CalendarYear,MONTH(MarSun1+23)=3),MarSun1+23,""))</f>
        <v>45733</v>
      </c>
      <c r="Z6" s="4">
        <f ca="1">IF(DAY(MarSun1)=1,IF(AND(YEAR(MarSun1+17)=CalendarYear,MONTH(MarSun1+17)=3),MarSun1+17,""),IF(AND(YEAR(MarSun1+24)=CalendarYear,MONTH(MarSun1+24)=3),MarSun1+24,""))</f>
        <v>45734</v>
      </c>
      <c r="AA6" s="4">
        <f ca="1">IF(DAY(MarSun1)=1,IF(AND(YEAR(MarSun1+18)=CalendarYear,MONTH(MarSun1+18)=3),MarSun1+18,""),IF(AND(YEAR(MarSun1+25)=CalendarYear,MONTH(MarSun1+25)=3),MarSun1+25,""))</f>
        <v>45735</v>
      </c>
      <c r="AB6" s="4">
        <f ca="1">IF(DAY(MarSun1)=1,IF(AND(YEAR(MarSun1+19)=CalendarYear,MONTH(MarSun1+19)=3),MarSun1+19,""),IF(AND(YEAR(MarSun1+26)=CalendarYear,MONTH(MarSun1+26)=3),MarSun1+26,""))</f>
        <v>45736</v>
      </c>
      <c r="AC6" s="4">
        <f ca="1">IF(DAY(MarSun1)=1,IF(AND(YEAR(MarSun1+20)=CalendarYear,MONTH(MarSun1+20)=3),MarSun1+20,""),IF(AND(YEAR(MarSun1+27)=CalendarYear,MONTH(MarSun1+27)=3),MarSun1+27,""))</f>
        <v>45737</v>
      </c>
      <c r="AD6" s="4">
        <f ca="1">IF(DAY(MarSun1)=1,IF(AND(YEAR(MarSun1+21)=CalendarYear,MONTH(MarSun1+21)=3),MarSun1+21,""),IF(AND(YEAR(MarSun1+28)=CalendarYear,MONTH(MarSun1+28)=3),MarSun1+28,""))</f>
        <v>45738</v>
      </c>
      <c r="AE6" s="4">
        <f ca="1">IF(DAY(MarSun1)=1,IF(AND(YEAR(MarSun1+22)=CalendarYear,MONTH(MarSun1+22)=3),MarSun1+22,""),IF(AND(YEAR(MarSun1+29)=CalendarYear,MONTH(MarSun1+29)=3),MarSun1+29,""))</f>
        <v>45739</v>
      </c>
      <c r="AF6" s="4">
        <f ca="1">IF(DAY(MarSun1)=1,IF(AND(YEAR(MarSun1+23)=CalendarYear,MONTH(MarSun1+23)=3),MarSun1+23,""),IF(AND(YEAR(MarSun1+30)=CalendarYear,MONTH(MarSun1+30)=3),MarSun1+30,""))</f>
        <v>45740</v>
      </c>
      <c r="AG6" s="4">
        <f ca="1">IF(DAY(MarSun1)=1,IF(AND(YEAR(MarSun1+24)=CalendarYear,MONTH(MarSun1+24)=3),MarSun1+24,""),IF(AND(YEAR(MarSun1+31)=CalendarYear,MONTH(MarSun1+31)=3),MarSun1+31,""))</f>
        <v>45741</v>
      </c>
      <c r="AH6" s="4">
        <f ca="1">IF(DAY(MarSun1)=1,IF(AND(YEAR(MarSun1+25)=CalendarYear,MONTH(MarSun1+25)=3),MarSun1+25,""),IF(AND(YEAR(MarSun1+32)=CalendarYear,MONTH(MarSun1+32)=3),MarSun1+32,""))</f>
        <v>45742</v>
      </c>
      <c r="AI6" s="4">
        <f ca="1">IF(DAY(MarSun1)=1,IF(AND(YEAR(MarSun1+26)=CalendarYear,MONTH(MarSun1+26)=3),MarSun1+26,""),IF(AND(YEAR(MarSun1+33)=CalendarYear,MONTH(MarSun1+33)=3),MarSun1+33,""))</f>
        <v>45743</v>
      </c>
      <c r="AJ6" s="4">
        <f ca="1">IF(DAY(MarSun1)=1,IF(AND(YEAR(MarSun1+27)=CalendarYear,MONTH(MarSun1+27)=3),MarSun1+27,""),IF(AND(YEAR(MarSun1+34)=CalendarYear,MONTH(MarSun1+34)=3),MarSun1+34,""))</f>
        <v>45744</v>
      </c>
      <c r="AK6" s="4">
        <f ca="1">IF(DAY(MarSun1)=1,IF(AND(YEAR(MarSun1+28)=CalendarYear,MONTH(MarSun1+28)=3),MarSun1+28,""),IF(AND(YEAR(MarSun1+35)=CalendarYear,MONTH(MarSun1+35)=3),MarSun1+35,""))</f>
        <v>45745</v>
      </c>
      <c r="AL6" s="4">
        <f ca="1">IF(DAY(MarSun1)=1,IF(AND(YEAR(MarSun1+29)=CalendarYear,MONTH(MarSun1+29)=3),MarSun1+29,""),IF(AND(YEAR(MarSun1+36)=CalendarYear,MONTH(MarSun1+36)=3),MarSun1+36,""))</f>
        <v>45746</v>
      </c>
      <c r="AM6" s="6">
        <f ca="1">IF(DAY(MarSun1)=1,IF(AND(YEAR(MarSun1+30)=CalendarYear,MONTH(MarSun1+30)=3),MarSun1+30,""),IF(AND(YEAR(MarSun1+37)=CalendarYear,MONTH(MarSun1+37)=3),MarSun1+37,""))</f>
        <v>45747</v>
      </c>
    </row>
    <row r="7" spans="2:39" s="21" customFormat="1" ht="19.899999999999999" customHeight="1">
      <c r="B7" s="62"/>
      <c r="C7" s="5" t="s">
        <v>6</v>
      </c>
      <c r="D7" s="5" t="s">
        <v>7</v>
      </c>
      <c r="E7" s="5" t="s">
        <v>8</v>
      </c>
      <c r="F7" s="5" t="s">
        <v>9</v>
      </c>
      <c r="G7" s="5" t="s">
        <v>10</v>
      </c>
      <c r="H7" s="5" t="s">
        <v>11</v>
      </c>
      <c r="I7" s="5" t="s">
        <v>12</v>
      </c>
      <c r="J7" s="5" t="s">
        <v>6</v>
      </c>
      <c r="K7" s="5" t="s">
        <v>7</v>
      </c>
      <c r="L7" s="5" t="s">
        <v>8</v>
      </c>
      <c r="M7" s="5" t="s">
        <v>9</v>
      </c>
      <c r="N7" s="5" t="s">
        <v>10</v>
      </c>
      <c r="O7" s="5" t="s">
        <v>11</v>
      </c>
      <c r="P7" s="5" t="s">
        <v>12</v>
      </c>
      <c r="Q7" s="5" t="s">
        <v>6</v>
      </c>
      <c r="R7" s="5" t="s">
        <v>7</v>
      </c>
      <c r="S7" s="5" t="s">
        <v>8</v>
      </c>
      <c r="T7" s="5" t="s">
        <v>9</v>
      </c>
      <c r="U7" s="5" t="s">
        <v>10</v>
      </c>
      <c r="V7" s="5" t="s">
        <v>11</v>
      </c>
      <c r="W7" s="5" t="s">
        <v>12</v>
      </c>
      <c r="X7" s="5" t="s">
        <v>6</v>
      </c>
      <c r="Y7" s="5" t="s">
        <v>7</v>
      </c>
      <c r="Z7" s="5" t="s">
        <v>8</v>
      </c>
      <c r="AA7" s="5" t="s">
        <v>9</v>
      </c>
      <c r="AB7" s="5" t="s">
        <v>10</v>
      </c>
      <c r="AC7" s="5" t="s">
        <v>11</v>
      </c>
      <c r="AD7" s="5" t="s">
        <v>12</v>
      </c>
      <c r="AE7" s="5" t="s">
        <v>6</v>
      </c>
      <c r="AF7" s="5" t="s">
        <v>7</v>
      </c>
      <c r="AG7" s="5" t="s">
        <v>8</v>
      </c>
      <c r="AH7" s="5" t="s">
        <v>9</v>
      </c>
      <c r="AI7" s="5" t="s">
        <v>10</v>
      </c>
      <c r="AJ7" s="5" t="s">
        <v>11</v>
      </c>
      <c r="AK7" s="5" t="s">
        <v>12</v>
      </c>
      <c r="AL7" s="5" t="s">
        <v>6</v>
      </c>
      <c r="AM7" s="7" t="s">
        <v>7</v>
      </c>
    </row>
    <row r="8" spans="2:39" ht="19.899999999999999" hidden="1" customHeight="1" outlineLevel="1">
      <c r="B8" s="18" t="s">
        <v>13</v>
      </c>
      <c r="C8" s="2" t="s">
        <v>14</v>
      </c>
      <c r="D8" s="2" t="s">
        <v>14</v>
      </c>
      <c r="E8" s="2" t="s">
        <v>14</v>
      </c>
      <c r="F8" s="2" t="s">
        <v>14</v>
      </c>
      <c r="G8" s="2" t="s">
        <v>14</v>
      </c>
      <c r="H8" s="2" t="s">
        <v>14</v>
      </c>
      <c r="I8" s="2" t="s">
        <v>14</v>
      </c>
      <c r="J8" s="2" t="s">
        <v>14</v>
      </c>
      <c r="K8" s="2" t="s">
        <v>14</v>
      </c>
      <c r="L8" s="2" t="s">
        <v>14</v>
      </c>
      <c r="M8" s="3" t="s">
        <v>14</v>
      </c>
      <c r="N8" s="3" t="s">
        <v>14</v>
      </c>
      <c r="O8" s="2" t="s">
        <v>14</v>
      </c>
      <c r="P8" s="2" t="s">
        <v>14</v>
      </c>
      <c r="Q8" s="2" t="s">
        <v>14</v>
      </c>
      <c r="R8" s="2" t="s">
        <v>14</v>
      </c>
      <c r="S8" s="2" t="s">
        <v>14</v>
      </c>
      <c r="T8" s="2" t="s">
        <v>14</v>
      </c>
      <c r="U8" s="2" t="s">
        <v>14</v>
      </c>
      <c r="V8" s="2" t="s">
        <v>14</v>
      </c>
      <c r="W8" s="2" t="s">
        <v>14</v>
      </c>
      <c r="X8" s="2" t="s">
        <v>14</v>
      </c>
      <c r="Y8" s="2" t="s">
        <v>14</v>
      </c>
      <c r="Z8" s="2" t="s">
        <v>14</v>
      </c>
      <c r="AA8" s="2" t="s">
        <v>14</v>
      </c>
      <c r="AB8" s="2" t="s">
        <v>14</v>
      </c>
      <c r="AC8" s="2" t="s">
        <v>14</v>
      </c>
      <c r="AD8" s="2" t="s">
        <v>14</v>
      </c>
      <c r="AE8" s="2" t="s">
        <v>14</v>
      </c>
      <c r="AF8" s="2" t="s">
        <v>14</v>
      </c>
      <c r="AG8" s="2" t="s">
        <v>14</v>
      </c>
      <c r="AH8" s="2" t="s">
        <v>14</v>
      </c>
      <c r="AI8" s="2" t="s">
        <v>14</v>
      </c>
      <c r="AJ8" s="2" t="s">
        <v>14</v>
      </c>
      <c r="AK8" s="2" t="s">
        <v>14</v>
      </c>
      <c r="AL8" s="2" t="s">
        <v>14</v>
      </c>
      <c r="AM8" s="2" t="s">
        <v>14</v>
      </c>
    </row>
    <row r="9" spans="2:39" ht="19.899999999999999" hidden="1" customHeight="1" outlineLevel="1">
      <c r="B9" s="19" t="s">
        <v>15</v>
      </c>
      <c r="C9" s="3" t="s">
        <v>14</v>
      </c>
      <c r="D9" s="3" t="s">
        <v>14</v>
      </c>
      <c r="E9" s="3" t="s">
        <v>14</v>
      </c>
      <c r="F9" s="3" t="s">
        <v>14</v>
      </c>
      <c r="G9" s="3" t="s">
        <v>14</v>
      </c>
      <c r="H9" s="3" t="s">
        <v>14</v>
      </c>
      <c r="I9" s="3" t="s">
        <v>14</v>
      </c>
      <c r="J9" s="3" t="s">
        <v>14</v>
      </c>
      <c r="K9" s="3" t="s">
        <v>14</v>
      </c>
      <c r="L9" s="3" t="s">
        <v>14</v>
      </c>
      <c r="M9" s="3" t="s">
        <v>14</v>
      </c>
      <c r="N9" s="3" t="s">
        <v>14</v>
      </c>
      <c r="O9" s="2" t="s">
        <v>14</v>
      </c>
      <c r="P9" s="2" t="s">
        <v>14</v>
      </c>
      <c r="Q9" s="187" t="s">
        <v>91</v>
      </c>
      <c r="R9" s="188"/>
      <c r="S9" s="188"/>
      <c r="T9" s="190"/>
      <c r="U9" s="2" t="s">
        <v>14</v>
      </c>
      <c r="V9" s="2" t="s">
        <v>14</v>
      </c>
      <c r="W9" s="2" t="s">
        <v>14</v>
      </c>
      <c r="X9" s="2" t="s">
        <v>14</v>
      </c>
      <c r="Y9" s="2" t="s">
        <v>14</v>
      </c>
      <c r="Z9" s="2" t="s">
        <v>14</v>
      </c>
      <c r="AA9" s="2" t="s">
        <v>14</v>
      </c>
      <c r="AB9" s="2" t="s">
        <v>14</v>
      </c>
      <c r="AC9" s="2" t="s">
        <v>14</v>
      </c>
      <c r="AD9" s="2" t="s">
        <v>14</v>
      </c>
      <c r="AE9" s="2" t="s">
        <v>14</v>
      </c>
      <c r="AF9" s="2" t="s">
        <v>14</v>
      </c>
      <c r="AG9" s="2" t="s">
        <v>14</v>
      </c>
      <c r="AH9" s="2" t="s">
        <v>14</v>
      </c>
      <c r="AI9" s="2" t="s">
        <v>14</v>
      </c>
      <c r="AJ9" s="2" t="s">
        <v>14</v>
      </c>
      <c r="AK9" s="2" t="s">
        <v>14</v>
      </c>
      <c r="AL9" s="2" t="s">
        <v>14</v>
      </c>
      <c r="AM9" s="2" t="s">
        <v>14</v>
      </c>
    </row>
    <row r="10" spans="2:39" ht="19.899999999999999" hidden="1" customHeight="1" outlineLevel="1">
      <c r="B10" s="33" t="s">
        <v>2</v>
      </c>
      <c r="C10" s="3" t="s">
        <v>14</v>
      </c>
      <c r="D10" s="3" t="s">
        <v>14</v>
      </c>
      <c r="E10" s="3" t="s">
        <v>14</v>
      </c>
      <c r="F10" s="3" t="s">
        <v>14</v>
      </c>
      <c r="G10" s="3" t="s">
        <v>14</v>
      </c>
      <c r="H10" s="3" t="s">
        <v>14</v>
      </c>
      <c r="I10" s="3" t="s">
        <v>14</v>
      </c>
      <c r="J10" s="3" t="s">
        <v>14</v>
      </c>
      <c r="K10" s="3" t="s">
        <v>14</v>
      </c>
      <c r="L10" s="3" t="s">
        <v>14</v>
      </c>
      <c r="M10" s="3" t="s">
        <v>14</v>
      </c>
      <c r="N10" s="3" t="s">
        <v>14</v>
      </c>
      <c r="O10" s="2" t="s">
        <v>14</v>
      </c>
      <c r="P10" s="2" t="s">
        <v>14</v>
      </c>
      <c r="Q10" s="2" t="s">
        <v>14</v>
      </c>
      <c r="R10" s="2" t="s">
        <v>14</v>
      </c>
      <c r="S10" s="2" t="s">
        <v>14</v>
      </c>
      <c r="T10" s="2" t="s">
        <v>14</v>
      </c>
      <c r="U10" s="2" t="s">
        <v>14</v>
      </c>
      <c r="V10" s="2" t="s">
        <v>14</v>
      </c>
      <c r="W10" s="2" t="s">
        <v>14</v>
      </c>
      <c r="X10" s="2" t="s">
        <v>14</v>
      </c>
      <c r="Y10" s="133" t="s">
        <v>16</v>
      </c>
      <c r="Z10" s="134"/>
      <c r="AA10" s="134"/>
      <c r="AB10" s="134"/>
      <c r="AC10" s="135"/>
      <c r="AD10" s="2" t="s">
        <v>14</v>
      </c>
      <c r="AE10" s="2" t="s">
        <v>14</v>
      </c>
      <c r="AF10" s="133" t="s">
        <v>16</v>
      </c>
      <c r="AG10" s="134"/>
      <c r="AH10" s="135"/>
      <c r="AI10" s="2" t="s">
        <v>14</v>
      </c>
      <c r="AJ10" s="2" t="s">
        <v>14</v>
      </c>
      <c r="AK10" s="2" t="s">
        <v>14</v>
      </c>
      <c r="AL10" s="2" t="s">
        <v>14</v>
      </c>
      <c r="AM10" s="2" t="s">
        <v>14</v>
      </c>
    </row>
    <row r="11" spans="2:39" ht="19.899999999999999" hidden="1" customHeight="1" outlineLevel="1">
      <c r="B11" s="31" t="s">
        <v>5</v>
      </c>
      <c r="C11" s="3" t="s">
        <v>14</v>
      </c>
      <c r="D11" s="3" t="s">
        <v>14</v>
      </c>
      <c r="E11" s="3" t="s">
        <v>14</v>
      </c>
      <c r="F11" s="3" t="s">
        <v>14</v>
      </c>
      <c r="G11" s="3" t="s">
        <v>14</v>
      </c>
      <c r="H11" s="3" t="s">
        <v>14</v>
      </c>
      <c r="I11" s="3" t="s">
        <v>14</v>
      </c>
      <c r="J11" s="3" t="s">
        <v>14</v>
      </c>
      <c r="K11" s="3" t="s">
        <v>14</v>
      </c>
      <c r="L11" s="3" t="s">
        <v>14</v>
      </c>
      <c r="M11" s="3" t="s">
        <v>14</v>
      </c>
      <c r="N11" s="3" t="s">
        <v>14</v>
      </c>
      <c r="O11" s="2" t="s">
        <v>14</v>
      </c>
      <c r="P11" s="2" t="s">
        <v>14</v>
      </c>
      <c r="Q11" s="2" t="s">
        <v>14</v>
      </c>
      <c r="R11" s="2" t="s">
        <v>14</v>
      </c>
      <c r="S11" s="2" t="s">
        <v>14</v>
      </c>
      <c r="T11" s="2" t="s">
        <v>14</v>
      </c>
      <c r="U11" s="2" t="s">
        <v>14</v>
      </c>
      <c r="V11" s="2" t="s">
        <v>14</v>
      </c>
      <c r="W11" s="2" t="s">
        <v>14</v>
      </c>
      <c r="X11" s="2" t="s">
        <v>14</v>
      </c>
      <c r="Y11" s="2" t="s">
        <v>14</v>
      </c>
      <c r="Z11" s="2" t="s">
        <v>14</v>
      </c>
      <c r="AA11" s="2" t="s">
        <v>14</v>
      </c>
      <c r="AB11" s="2" t="s">
        <v>14</v>
      </c>
      <c r="AC11" s="2" t="s">
        <v>14</v>
      </c>
      <c r="AD11" s="2" t="s">
        <v>14</v>
      </c>
      <c r="AE11" s="2" t="s">
        <v>14</v>
      </c>
      <c r="AF11" s="2" t="s">
        <v>14</v>
      </c>
      <c r="AG11" s="2" t="s">
        <v>14</v>
      </c>
      <c r="AH11" s="2" t="s">
        <v>14</v>
      </c>
      <c r="AI11" s="2" t="s">
        <v>14</v>
      </c>
      <c r="AJ11" s="2" t="s">
        <v>14</v>
      </c>
      <c r="AK11" s="2" t="s">
        <v>14</v>
      </c>
      <c r="AL11" s="2" t="s">
        <v>14</v>
      </c>
      <c r="AM11" s="2" t="s">
        <v>14</v>
      </c>
    </row>
    <row r="12" spans="2:39" s="22" customFormat="1" ht="19.899999999999999" hidden="1" customHeight="1" outlineLevel="1">
      <c r="B12" s="20" t="s">
        <v>1</v>
      </c>
      <c r="C12" s="3" t="s">
        <v>14</v>
      </c>
      <c r="D12" s="3" t="s">
        <v>14</v>
      </c>
      <c r="E12" s="3" t="s">
        <v>14</v>
      </c>
      <c r="F12" s="3" t="s">
        <v>14</v>
      </c>
      <c r="G12" s="3" t="s">
        <v>14</v>
      </c>
      <c r="H12" s="3" t="s">
        <v>14</v>
      </c>
      <c r="I12" s="3" t="s">
        <v>14</v>
      </c>
      <c r="J12" s="3" t="s">
        <v>14</v>
      </c>
      <c r="K12" s="3" t="s">
        <v>14</v>
      </c>
      <c r="L12" s="3" t="s">
        <v>14</v>
      </c>
      <c r="M12" s="3" t="s">
        <v>14</v>
      </c>
      <c r="N12" s="3" t="s">
        <v>14</v>
      </c>
      <c r="O12" s="2" t="s">
        <v>14</v>
      </c>
      <c r="P12" s="2" t="s">
        <v>14</v>
      </c>
      <c r="Q12" s="2" t="s">
        <v>14</v>
      </c>
      <c r="R12" s="2" t="s">
        <v>14</v>
      </c>
      <c r="S12" s="27" t="s">
        <v>14</v>
      </c>
      <c r="T12" s="2" t="s">
        <v>14</v>
      </c>
      <c r="U12" s="153" t="s">
        <v>92</v>
      </c>
      <c r="V12" s="155"/>
      <c r="W12" s="24" t="s">
        <v>14</v>
      </c>
      <c r="X12" s="2" t="s">
        <v>14</v>
      </c>
      <c r="Y12" s="2" t="s">
        <v>14</v>
      </c>
      <c r="Z12" s="2" t="s">
        <v>14</v>
      </c>
      <c r="AA12" s="2" t="s">
        <v>14</v>
      </c>
      <c r="AB12" s="2" t="s">
        <v>14</v>
      </c>
      <c r="AC12" s="2" t="s">
        <v>14</v>
      </c>
      <c r="AD12" s="2" t="s">
        <v>14</v>
      </c>
      <c r="AE12" s="2" t="s">
        <v>14</v>
      </c>
      <c r="AF12" s="2" t="s">
        <v>14</v>
      </c>
      <c r="AG12" s="2" t="s">
        <v>14</v>
      </c>
      <c r="AH12" s="2" t="s">
        <v>14</v>
      </c>
      <c r="AI12" s="153" t="s">
        <v>39</v>
      </c>
      <c r="AJ12" s="154"/>
      <c r="AK12" s="154"/>
      <c r="AL12" s="154"/>
      <c r="AM12" s="155"/>
    </row>
    <row r="13" spans="2:39" s="22" customFormat="1" ht="19.899999999999999" customHeight="1" collapsed="1"/>
    <row r="14" spans="2:39" ht="19.899999999999999" customHeight="1">
      <c r="B14" s="61">
        <f ca="1">DATE(CalendarYear,4,1)</f>
        <v>45748</v>
      </c>
      <c r="C14" s="4" t="str">
        <f ca="1">IF(DAY(AprSun1)=1,"",IF(AND(YEAR(AprSun1+1)=CalendarYear,MONTH(AprSun1+1)=4),AprSun1+1,""))</f>
        <v/>
      </c>
      <c r="D14" s="4" t="str">
        <f ca="1">IF(DAY(AprSun1)=1,"",IF(AND(YEAR(AprSun1+2)=CalendarYear,MONTH(AprSun1+2)=4),AprSun1+2,""))</f>
        <v/>
      </c>
      <c r="E14" s="4">
        <f ca="1">IF(DAY(AprSun1)=1,"",IF(AND(YEAR(AprSun1+3)=CalendarYear,MONTH(AprSun1+3)=4),AprSun1+3,""))</f>
        <v>45748</v>
      </c>
      <c r="F14" s="4">
        <f ca="1">IF(DAY(AprSun1)=1,"",IF(AND(YEAR(AprSun1+4)=CalendarYear,MONTH(AprSun1+4)=4),AprSun1+4,""))</f>
        <v>45749</v>
      </c>
      <c r="G14" s="4">
        <f ca="1">IF(DAY(AprSun1)=1,"",IF(AND(YEAR(AprSun1+5)=CalendarYear,MONTH(AprSun1+5)=4),AprSun1+5,""))</f>
        <v>45750</v>
      </c>
      <c r="H14" s="4">
        <f ca="1">IF(DAY(AprSun1)=1,"",IF(AND(YEAR(AprSun1+6)=CalendarYear,MONTH(AprSun1+6)=4),AprSun1+6,""))</f>
        <v>45751</v>
      </c>
      <c r="I14" s="4">
        <f ca="1">IF(DAY(AprSun1)=1,IF(AND(YEAR(AprSun1)=CalendarYear,MONTH(AprSun1)=4),AprSun1,""),IF(AND(YEAR(AprSun1+7)=CalendarYear,MONTH(AprSun1+7)=4),AprSun1+7,""))</f>
        <v>45752</v>
      </c>
      <c r="J14" s="4">
        <f ca="1">IF(DAY(AprSun1)=1,IF(AND(YEAR(AprSun1+1)=CalendarYear,MONTH(AprSun1+1)=4),AprSun1+1,""),IF(AND(YEAR(AprSun1+8)=CalendarYear,MONTH(AprSun1+8)=4),AprSun1+8,""))</f>
        <v>45753</v>
      </c>
      <c r="K14" s="4">
        <f ca="1">IF(DAY(AprSun1)=1,IF(AND(YEAR(AprSun1+2)=CalendarYear,MONTH(AprSun1+2)=4),AprSun1+2,""),IF(AND(YEAR(AprSun1+9)=CalendarYear,MONTH(AprSun1+9)=4),AprSun1+9,""))</f>
        <v>45754</v>
      </c>
      <c r="L14" s="4">
        <f ca="1">IF(DAY(AprSun1)=1,IF(AND(YEAR(AprSun1+3)=CalendarYear,MONTH(AprSun1+3)=4),AprSun1+3,""),IF(AND(YEAR(AprSun1+10)=CalendarYear,MONTH(AprSun1+10)=4),AprSun1+10,""))</f>
        <v>45755</v>
      </c>
      <c r="M14" s="4">
        <f ca="1">IF(DAY(AprSun1)=1,IF(AND(YEAR(AprSun1+4)=CalendarYear,MONTH(AprSun1+4)=4),AprSun1+4,""),IF(AND(YEAR(AprSun1+11)=CalendarYear,MONTH(AprSun1+11)=4),AprSun1+11,""))</f>
        <v>45756</v>
      </c>
      <c r="N14" s="4">
        <f ca="1">IF(DAY(AprSun1)=1,IF(AND(YEAR(AprSun1+5)=CalendarYear,MONTH(AprSun1+5)=4),AprSun1+5,""),IF(AND(YEAR(AprSun1+12)=CalendarYear,MONTH(AprSun1+12)=4),AprSun1+12,""))</f>
        <v>45757</v>
      </c>
      <c r="O14" s="4">
        <f ca="1">IF(DAY(AprSun1)=1,IF(AND(YEAR(AprSun1+6)=CalendarYear,MONTH(AprSun1+6)=4),AprSun1+6,""),IF(AND(YEAR(AprSun1+13)=CalendarYear,MONTH(AprSun1+13)=4),AprSun1+13,""))</f>
        <v>45758</v>
      </c>
      <c r="P14" s="4">
        <f ca="1">IF(DAY(AprSun1)=1,IF(AND(YEAR(AprSun1+7)=CalendarYear,MONTH(AprSun1+7)=4),AprSun1+7,""),IF(AND(YEAR(AprSun1+14)=CalendarYear,MONTH(AprSun1+14)=4),AprSun1+14,""))</f>
        <v>45759</v>
      </c>
      <c r="Q14" s="4">
        <f ca="1">IF(DAY(AprSun1)=1,IF(AND(YEAR(AprSun1+8)=CalendarYear,MONTH(AprSun1+8)=4),AprSun1+8,""),IF(AND(YEAR(AprSun1+15)=CalendarYear,MONTH(AprSun1+15)=4),AprSun1+15,""))</f>
        <v>45760</v>
      </c>
      <c r="R14" s="4">
        <f ca="1">IF(DAY(AprSun1)=1,IF(AND(YEAR(AprSun1+9)=CalendarYear,MONTH(AprSun1+9)=4),AprSun1+9,""),IF(AND(YEAR(AprSun1+16)=CalendarYear,MONTH(AprSun1+16)=4),AprSun1+16,""))</f>
        <v>45761</v>
      </c>
      <c r="S14" s="4">
        <f ca="1">IF(DAY(AprSun1)=1,IF(AND(YEAR(AprSun1+10)=CalendarYear,MONTH(AprSun1+10)=4),AprSun1+10,""),IF(AND(YEAR(AprSun1+17)=CalendarYear,MONTH(AprSun1+17)=4),AprSun1+17,""))</f>
        <v>45762</v>
      </c>
      <c r="T14" s="4">
        <f ca="1">IF(DAY(AprSun1)=1,IF(AND(YEAR(AprSun1+11)=CalendarYear,MONTH(AprSun1+11)=4),AprSun1+11,""),IF(AND(YEAR(AprSun1+18)=CalendarYear,MONTH(AprSun1+18)=4),AprSun1+18,""))</f>
        <v>45763</v>
      </c>
      <c r="U14" s="4">
        <f ca="1">IF(DAY(AprSun1)=1,IF(AND(YEAR(AprSun1+12)=CalendarYear,MONTH(AprSun1+12)=4),AprSun1+12,""),IF(AND(YEAR(AprSun1+19)=CalendarYear,MONTH(AprSun1+19)=4),AprSun1+19,""))</f>
        <v>45764</v>
      </c>
      <c r="V14" s="4">
        <f ca="1">IF(DAY(AprSun1)=1,IF(AND(YEAR(AprSun1+13)=CalendarYear,MONTH(AprSun1+13)=4),AprSun1+13,""),IF(AND(YEAR(AprSun1+20)=CalendarYear,MONTH(AprSun1+20)=4),AprSun1+20,""))</f>
        <v>45765</v>
      </c>
      <c r="W14" s="4">
        <f ca="1">IF(DAY(AprSun1)=1,IF(AND(YEAR(AprSun1+14)=CalendarYear,MONTH(AprSun1+14)=4),AprSun1+14,""),IF(AND(YEAR(AprSun1+21)=CalendarYear,MONTH(AprSun1+21)=4),AprSun1+21,""))</f>
        <v>45766</v>
      </c>
      <c r="X14" s="4">
        <f ca="1">IF(DAY(AprSun1)=1,IF(AND(YEAR(AprSun1+15)=CalendarYear,MONTH(AprSun1+15)=4),AprSun1+15,""),IF(AND(YEAR(AprSun1+22)=CalendarYear,MONTH(AprSun1+22)=4),AprSun1+22,""))</f>
        <v>45767</v>
      </c>
      <c r="Y14" s="4">
        <f ca="1">IF(DAY(AprSun1)=1,IF(AND(YEAR(AprSun1+16)=CalendarYear,MONTH(AprSun1+16)=4),AprSun1+16,""),IF(AND(YEAR(AprSun1+23)=CalendarYear,MONTH(AprSun1+23)=4),AprSun1+23,""))</f>
        <v>45768</v>
      </c>
      <c r="Z14" s="4">
        <f ca="1">IF(DAY(AprSun1)=1,IF(AND(YEAR(AprSun1+17)=CalendarYear,MONTH(AprSun1+17)=4),AprSun1+17,""),IF(AND(YEAR(AprSun1+24)=CalendarYear,MONTH(AprSun1+24)=4),AprSun1+24,""))</f>
        <v>45769</v>
      </c>
      <c r="AA14" s="4">
        <f ca="1">IF(DAY(AprSun1)=1,IF(AND(YEAR(AprSun1+18)=CalendarYear,MONTH(AprSun1+18)=4),AprSun1+18,""),IF(AND(YEAR(AprSun1+25)=CalendarYear,MONTH(AprSun1+25)=4),AprSun1+25,""))</f>
        <v>45770</v>
      </c>
      <c r="AB14" s="4">
        <f ca="1">IF(DAY(AprSun1)=1,IF(AND(YEAR(AprSun1+19)=CalendarYear,MONTH(AprSun1+19)=4),AprSun1+19,""),IF(AND(YEAR(AprSun1+26)=CalendarYear,MONTH(AprSun1+26)=4),AprSun1+26,""))</f>
        <v>45771</v>
      </c>
      <c r="AC14" s="4">
        <f ca="1">IF(DAY(AprSun1)=1,IF(AND(YEAR(AprSun1+20)=CalendarYear,MONTH(AprSun1+20)=4),AprSun1+20,""),IF(AND(YEAR(AprSun1+27)=CalendarYear,MONTH(AprSun1+27)=4),AprSun1+27,""))</f>
        <v>45772</v>
      </c>
      <c r="AD14" s="4">
        <f ca="1">IF(DAY(AprSun1)=1,IF(AND(YEAR(AprSun1+21)=CalendarYear,MONTH(AprSun1+21)=4),AprSun1+21,""),IF(AND(YEAR(AprSun1+28)=CalendarYear,MONTH(AprSun1+28)=4),AprSun1+28,""))</f>
        <v>45773</v>
      </c>
      <c r="AE14" s="4">
        <f ca="1">IF(DAY(AprSun1)=1,IF(AND(YEAR(AprSun1+22)=CalendarYear,MONTH(AprSun1+22)=4),AprSun1+22,""),IF(AND(YEAR(AprSun1+29)=CalendarYear,MONTH(AprSun1+29)=4),AprSun1+29,""))</f>
        <v>45774</v>
      </c>
      <c r="AF14" s="4">
        <f ca="1">IF(DAY(AprSun1)=1,IF(AND(YEAR(AprSun1+23)=CalendarYear,MONTH(AprSun1+23)=4),AprSun1+23,""),IF(AND(YEAR(AprSun1+30)=CalendarYear,MONTH(AprSun1+30)=4),AprSun1+30,""))</f>
        <v>45775</v>
      </c>
      <c r="AG14" s="4">
        <f ca="1">IF(DAY(AprSun1)=1,IF(AND(YEAR(AprSun1+24)=CalendarYear,MONTH(AprSun1+24)=4),AprSun1+24,""),IF(AND(YEAR(AprSun1+31)=CalendarYear,MONTH(AprSun1+31)=4),AprSun1+31,""))</f>
        <v>45776</v>
      </c>
      <c r="AH14" s="4">
        <f ca="1">IF(DAY(AprSun1)=1,IF(AND(YEAR(AprSun1+25)=CalendarYear,MONTH(AprSun1+25)=4),AprSun1+25,""),IF(AND(YEAR(AprSun1+32)=CalendarYear,MONTH(AprSun1+32)=4),AprSun1+32,""))</f>
        <v>45777</v>
      </c>
      <c r="AI14" s="4" t="str">
        <f ca="1">IF(DAY(AprSun1)=1,IF(AND(YEAR(AprSun1+26)=CalendarYear,MONTH(AprSun1+26)=4),AprSun1+26,""),IF(AND(YEAR(AprSun1+33)=CalendarYear,MONTH(AprSun1+33)=4),AprSun1+33,""))</f>
        <v/>
      </c>
      <c r="AJ14" s="4" t="str">
        <f ca="1">IF(DAY(AprSun1)=1,IF(AND(YEAR(AprSun1+27)=CalendarYear,MONTH(AprSun1+27)=4),AprSun1+27,""),IF(AND(YEAR(AprSun1+34)=CalendarYear,MONTH(AprSun1+34)=4),AprSun1+34,""))</f>
        <v/>
      </c>
      <c r="AK14" s="4" t="str">
        <f ca="1">IF(DAY(AprSun1)=1,IF(AND(YEAR(AprSun1+28)=CalendarYear,MONTH(AprSun1+28)=4),AprSun1+28,""),IF(AND(YEAR(AprSun1+35)=CalendarYear,MONTH(AprSun1+35)=4),AprSun1+35,""))</f>
        <v/>
      </c>
      <c r="AL14" s="4" t="str">
        <f ca="1">IF(DAY(AprSun1)=1,IF(AND(YEAR(AprSun1+29)=CalendarYear,MONTH(AprSun1+29)=4),AprSun1+29,""),IF(AND(YEAR(AprSun1+36)=CalendarYear,MONTH(AprSun1+36)=4),AprSun1+36,""))</f>
        <v/>
      </c>
      <c r="AM14" s="6" t="str">
        <f ca="1">IF(DAY(AprSun1)=1,IF(AND(YEAR(AprSun1+30)=CalendarYear,MONTH(AprSun1+30)=4),AprSun1+30,""),IF(AND(YEAR(AprSun1+37)=CalendarYear,MONTH(AprSun1+37)=4),AprSun1+37,""))</f>
        <v/>
      </c>
    </row>
    <row r="15" spans="2:39" ht="19.899999999999999" customHeight="1">
      <c r="B15" s="62"/>
      <c r="C15" s="5" t="s">
        <v>6</v>
      </c>
      <c r="D15" s="5" t="s">
        <v>7</v>
      </c>
      <c r="E15" s="5" t="s">
        <v>8</v>
      </c>
      <c r="F15" s="5" t="s">
        <v>9</v>
      </c>
      <c r="G15" s="5" t="s">
        <v>10</v>
      </c>
      <c r="H15" s="5" t="s">
        <v>11</v>
      </c>
      <c r="I15" s="5" t="s">
        <v>12</v>
      </c>
      <c r="J15" s="5" t="s">
        <v>6</v>
      </c>
      <c r="K15" s="5" t="s">
        <v>7</v>
      </c>
      <c r="L15" s="5" t="s">
        <v>8</v>
      </c>
      <c r="M15" s="5" t="s">
        <v>9</v>
      </c>
      <c r="N15" s="5" t="s">
        <v>10</v>
      </c>
      <c r="O15" s="5" t="s">
        <v>11</v>
      </c>
      <c r="P15" s="5" t="s">
        <v>12</v>
      </c>
      <c r="Q15" s="5" t="s">
        <v>6</v>
      </c>
      <c r="R15" s="5" t="s">
        <v>7</v>
      </c>
      <c r="S15" s="5" t="s">
        <v>8</v>
      </c>
      <c r="T15" s="5" t="s">
        <v>9</v>
      </c>
      <c r="U15" s="5" t="s">
        <v>10</v>
      </c>
      <c r="V15" s="5" t="s">
        <v>11</v>
      </c>
      <c r="W15" s="5" t="s">
        <v>12</v>
      </c>
      <c r="X15" s="5" t="s">
        <v>6</v>
      </c>
      <c r="Y15" s="5" t="s">
        <v>7</v>
      </c>
      <c r="Z15" s="5" t="s">
        <v>8</v>
      </c>
      <c r="AA15" s="5" t="s">
        <v>9</v>
      </c>
      <c r="AB15" s="5" t="s">
        <v>10</v>
      </c>
      <c r="AC15" s="5" t="s">
        <v>11</v>
      </c>
      <c r="AD15" s="5" t="s">
        <v>12</v>
      </c>
      <c r="AE15" s="5" t="s">
        <v>6</v>
      </c>
      <c r="AF15" s="5" t="s">
        <v>7</v>
      </c>
      <c r="AG15" s="5" t="s">
        <v>8</v>
      </c>
      <c r="AH15" s="5" t="s">
        <v>9</v>
      </c>
      <c r="AI15" s="5" t="s">
        <v>10</v>
      </c>
      <c r="AJ15" s="5" t="s">
        <v>11</v>
      </c>
      <c r="AK15" s="5" t="s">
        <v>12</v>
      </c>
      <c r="AL15" s="5" t="s">
        <v>6</v>
      </c>
      <c r="AM15" s="7" t="s">
        <v>7</v>
      </c>
    </row>
    <row r="16" spans="2:39" ht="19.899999999999999" hidden="1" customHeight="1" outlineLevel="1">
      <c r="B16" s="18" t="s">
        <v>13</v>
      </c>
      <c r="C16" s="2" t="s">
        <v>14</v>
      </c>
      <c r="D16" s="2" t="s">
        <v>14</v>
      </c>
      <c r="E16" s="2" t="s">
        <v>14</v>
      </c>
      <c r="F16" s="2" t="s">
        <v>14</v>
      </c>
      <c r="G16" s="2" t="s">
        <v>14</v>
      </c>
      <c r="H16" s="2" t="s">
        <v>14</v>
      </c>
      <c r="I16" s="2" t="s">
        <v>14</v>
      </c>
      <c r="J16" s="2" t="s">
        <v>14</v>
      </c>
      <c r="K16" s="2" t="s">
        <v>14</v>
      </c>
      <c r="L16" s="2" t="s">
        <v>14</v>
      </c>
      <c r="M16" s="3" t="s">
        <v>14</v>
      </c>
      <c r="N16" s="3" t="s">
        <v>14</v>
      </c>
      <c r="O16" s="2" t="s">
        <v>14</v>
      </c>
      <c r="P16" s="2" t="s">
        <v>14</v>
      </c>
      <c r="Q16" s="2" t="s">
        <v>14</v>
      </c>
      <c r="R16" s="2" t="s">
        <v>14</v>
      </c>
      <c r="S16" s="2" t="s">
        <v>14</v>
      </c>
      <c r="T16" s="2" t="s">
        <v>14</v>
      </c>
      <c r="U16" s="2" t="s">
        <v>14</v>
      </c>
      <c r="V16" s="2" t="s">
        <v>14</v>
      </c>
      <c r="W16" s="2" t="s">
        <v>14</v>
      </c>
      <c r="X16" s="2" t="s">
        <v>14</v>
      </c>
      <c r="Y16" s="2" t="s">
        <v>14</v>
      </c>
      <c r="Z16" s="2" t="s">
        <v>14</v>
      </c>
      <c r="AA16" s="2" t="s">
        <v>14</v>
      </c>
      <c r="AB16" s="29" t="s">
        <v>41</v>
      </c>
      <c r="AC16" s="2" t="s">
        <v>14</v>
      </c>
      <c r="AD16" s="2" t="s">
        <v>14</v>
      </c>
      <c r="AE16" s="2" t="s">
        <v>14</v>
      </c>
      <c r="AF16" s="2" t="s">
        <v>14</v>
      </c>
      <c r="AG16" s="2" t="s">
        <v>14</v>
      </c>
      <c r="AH16" s="2" t="s">
        <v>14</v>
      </c>
      <c r="AI16" s="2" t="s">
        <v>14</v>
      </c>
      <c r="AJ16" s="2" t="s">
        <v>14</v>
      </c>
      <c r="AK16" s="2" t="s">
        <v>14</v>
      </c>
      <c r="AL16" s="2" t="s">
        <v>14</v>
      </c>
      <c r="AM16" s="2" t="s">
        <v>14</v>
      </c>
    </row>
    <row r="17" spans="2:39" ht="19.899999999999999" hidden="1" customHeight="1" outlineLevel="1">
      <c r="B17" s="19" t="s">
        <v>15</v>
      </c>
      <c r="C17" s="3" t="s">
        <v>14</v>
      </c>
      <c r="D17" s="3" t="s">
        <v>14</v>
      </c>
      <c r="E17" s="3" t="s">
        <v>14</v>
      </c>
      <c r="F17" s="3" t="s">
        <v>14</v>
      </c>
      <c r="G17" s="3" t="s">
        <v>14</v>
      </c>
      <c r="H17" s="3" t="s">
        <v>14</v>
      </c>
      <c r="I17" s="3" t="s">
        <v>14</v>
      </c>
      <c r="J17" s="3" t="s">
        <v>14</v>
      </c>
      <c r="K17" s="3" t="s">
        <v>14</v>
      </c>
      <c r="L17" s="3" t="s">
        <v>14</v>
      </c>
      <c r="M17" s="3" t="s">
        <v>14</v>
      </c>
      <c r="N17" s="3" t="s">
        <v>14</v>
      </c>
      <c r="O17" s="2" t="s">
        <v>14</v>
      </c>
      <c r="P17" s="2" t="s">
        <v>14</v>
      </c>
      <c r="Q17" s="2" t="s">
        <v>14</v>
      </c>
      <c r="R17" s="2" t="s">
        <v>14</v>
      </c>
      <c r="S17" s="2" t="s">
        <v>14</v>
      </c>
      <c r="T17" s="2" t="s">
        <v>14</v>
      </c>
      <c r="U17" s="2" t="s">
        <v>14</v>
      </c>
      <c r="V17" s="2" t="s">
        <v>14</v>
      </c>
      <c r="W17" s="2" t="s">
        <v>14</v>
      </c>
      <c r="X17" s="2" t="s">
        <v>14</v>
      </c>
      <c r="Y17" s="2" t="s">
        <v>14</v>
      </c>
      <c r="Z17" s="2" t="s">
        <v>14</v>
      </c>
      <c r="AA17" s="2" t="s">
        <v>14</v>
      </c>
      <c r="AB17" s="2" t="s">
        <v>14</v>
      </c>
      <c r="AC17" s="2" t="s">
        <v>14</v>
      </c>
      <c r="AD17" s="2" t="s">
        <v>14</v>
      </c>
      <c r="AE17" s="2" t="s">
        <v>14</v>
      </c>
      <c r="AF17" s="2" t="s">
        <v>14</v>
      </c>
      <c r="AG17" s="2" t="s">
        <v>14</v>
      </c>
      <c r="AH17" s="2" t="s">
        <v>14</v>
      </c>
      <c r="AI17" s="2" t="s">
        <v>14</v>
      </c>
      <c r="AJ17" s="2" t="s">
        <v>14</v>
      </c>
      <c r="AK17" s="2" t="s">
        <v>14</v>
      </c>
      <c r="AL17" s="2" t="s">
        <v>14</v>
      </c>
      <c r="AM17" s="2" t="s">
        <v>14</v>
      </c>
    </row>
    <row r="18" spans="2:39" s="21" customFormat="1" ht="19.899999999999999" hidden="1" customHeight="1" outlineLevel="1">
      <c r="B18" s="33" t="s">
        <v>2</v>
      </c>
      <c r="C18" s="3" t="s">
        <v>14</v>
      </c>
      <c r="D18" s="3" t="s">
        <v>14</v>
      </c>
      <c r="E18" s="140" t="s">
        <v>16</v>
      </c>
      <c r="F18" s="148"/>
      <c r="G18" s="148"/>
      <c r="H18" s="141"/>
      <c r="I18" s="3" t="s">
        <v>14</v>
      </c>
      <c r="J18" s="3" t="s">
        <v>14</v>
      </c>
      <c r="K18" s="34" t="s">
        <v>16</v>
      </c>
      <c r="L18" s="3" t="s">
        <v>14</v>
      </c>
      <c r="M18" s="162" t="s">
        <v>16</v>
      </c>
      <c r="N18" s="163"/>
      <c r="O18" s="183"/>
      <c r="P18" s="2" t="s">
        <v>14</v>
      </c>
      <c r="Q18" s="2" t="s">
        <v>14</v>
      </c>
      <c r="R18" s="133" t="s">
        <v>16</v>
      </c>
      <c r="S18" s="134"/>
      <c r="T18" s="134"/>
      <c r="U18" s="134"/>
      <c r="V18" s="135"/>
      <c r="W18" s="2" t="s">
        <v>14</v>
      </c>
      <c r="X18" s="2" t="s">
        <v>14</v>
      </c>
      <c r="Y18" s="133" t="s">
        <v>16</v>
      </c>
      <c r="Z18" s="134"/>
      <c r="AA18" s="134"/>
      <c r="AB18" s="2" t="s">
        <v>14</v>
      </c>
      <c r="AC18" s="2" t="s">
        <v>14</v>
      </c>
      <c r="AD18" s="2" t="s">
        <v>14</v>
      </c>
      <c r="AE18" s="2" t="s">
        <v>14</v>
      </c>
      <c r="AF18" s="133" t="s">
        <v>16</v>
      </c>
      <c r="AG18" s="134"/>
      <c r="AH18" s="135"/>
      <c r="AI18" s="2" t="s">
        <v>14</v>
      </c>
      <c r="AJ18" s="2" t="s">
        <v>14</v>
      </c>
      <c r="AK18" s="2" t="s">
        <v>14</v>
      </c>
      <c r="AL18" s="2" t="s">
        <v>14</v>
      </c>
      <c r="AM18" s="2" t="s">
        <v>14</v>
      </c>
    </row>
    <row r="19" spans="2:39" s="21" customFormat="1" ht="19.899999999999999" hidden="1" customHeight="1" outlineLevel="1">
      <c r="B19" s="31" t="s">
        <v>5</v>
      </c>
      <c r="C19" s="3" t="s">
        <v>14</v>
      </c>
      <c r="D19" s="3" t="s">
        <v>14</v>
      </c>
      <c r="E19" s="3" t="s">
        <v>14</v>
      </c>
      <c r="F19" s="3" t="s">
        <v>14</v>
      </c>
      <c r="G19" s="3" t="s">
        <v>14</v>
      </c>
      <c r="H19" s="3" t="s">
        <v>14</v>
      </c>
      <c r="I19" s="3" t="s">
        <v>14</v>
      </c>
      <c r="J19" s="3" t="s">
        <v>14</v>
      </c>
      <c r="K19" s="3" t="s">
        <v>14</v>
      </c>
      <c r="L19" s="3" t="s">
        <v>14</v>
      </c>
      <c r="M19" s="3" t="s">
        <v>14</v>
      </c>
      <c r="N19" s="3" t="s">
        <v>14</v>
      </c>
      <c r="O19" s="2" t="s">
        <v>14</v>
      </c>
      <c r="P19" s="2" t="s">
        <v>14</v>
      </c>
      <c r="Q19" s="2" t="s">
        <v>14</v>
      </c>
      <c r="R19" s="2" t="s">
        <v>14</v>
      </c>
      <c r="S19" s="2" t="s">
        <v>14</v>
      </c>
      <c r="T19" s="2" t="s">
        <v>14</v>
      </c>
      <c r="U19" s="2" t="s">
        <v>14</v>
      </c>
      <c r="V19" s="2" t="s">
        <v>14</v>
      </c>
      <c r="W19" s="2" t="s">
        <v>14</v>
      </c>
      <c r="X19" s="2" t="s">
        <v>14</v>
      </c>
      <c r="Y19" s="2" t="s">
        <v>14</v>
      </c>
      <c r="Z19" s="2" t="s">
        <v>14</v>
      </c>
      <c r="AA19" s="2" t="s">
        <v>14</v>
      </c>
      <c r="AB19" s="2" t="s">
        <v>14</v>
      </c>
      <c r="AC19" s="2" t="s">
        <v>14</v>
      </c>
      <c r="AD19" s="2" t="s">
        <v>14</v>
      </c>
      <c r="AE19" s="2" t="s">
        <v>14</v>
      </c>
      <c r="AF19" s="2" t="s">
        <v>14</v>
      </c>
      <c r="AG19" s="2" t="s">
        <v>14</v>
      </c>
      <c r="AH19" s="2" t="s">
        <v>14</v>
      </c>
      <c r="AI19" s="2" t="s">
        <v>14</v>
      </c>
      <c r="AJ19" s="2" t="s">
        <v>14</v>
      </c>
      <c r="AK19" s="2" t="s">
        <v>14</v>
      </c>
      <c r="AL19" s="2" t="s">
        <v>14</v>
      </c>
      <c r="AM19" s="2" t="s">
        <v>14</v>
      </c>
    </row>
    <row r="20" spans="2:39" ht="19.899999999999999" hidden="1" customHeight="1" outlineLevel="1">
      <c r="B20" s="20" t="s">
        <v>1</v>
      </c>
      <c r="C20" s="3" t="s">
        <v>14</v>
      </c>
      <c r="D20" s="3" t="s">
        <v>14</v>
      </c>
      <c r="E20" s="3" t="s">
        <v>14</v>
      </c>
      <c r="F20" s="3" t="s">
        <v>14</v>
      </c>
      <c r="G20" s="3" t="s">
        <v>14</v>
      </c>
      <c r="H20" s="3" t="s">
        <v>14</v>
      </c>
      <c r="I20" s="3" t="s">
        <v>14</v>
      </c>
      <c r="J20" s="3" t="s">
        <v>14</v>
      </c>
      <c r="K20" s="3" t="s">
        <v>14</v>
      </c>
      <c r="L20" s="37" t="s">
        <v>39</v>
      </c>
      <c r="M20" s="3" t="s">
        <v>14</v>
      </c>
      <c r="N20" s="3" t="s">
        <v>14</v>
      </c>
      <c r="O20" s="2" t="s">
        <v>14</v>
      </c>
      <c r="P20" s="2" t="s">
        <v>14</v>
      </c>
      <c r="Q20" s="2" t="s">
        <v>14</v>
      </c>
      <c r="R20" s="2" t="s">
        <v>14</v>
      </c>
      <c r="S20" s="2" t="s">
        <v>14</v>
      </c>
      <c r="T20" s="2" t="s">
        <v>14</v>
      </c>
      <c r="U20" s="2" t="s">
        <v>14</v>
      </c>
      <c r="V20" s="2" t="s">
        <v>14</v>
      </c>
      <c r="W20" s="2" t="s">
        <v>14</v>
      </c>
      <c r="X20" s="2" t="s">
        <v>14</v>
      </c>
      <c r="Y20" s="2" t="s">
        <v>14</v>
      </c>
      <c r="Z20" s="2" t="s">
        <v>14</v>
      </c>
      <c r="AA20" s="2" t="s">
        <v>14</v>
      </c>
      <c r="AB20" s="2" t="s">
        <v>14</v>
      </c>
      <c r="AC20" s="37" t="s">
        <v>29</v>
      </c>
      <c r="AD20" s="2" t="s">
        <v>14</v>
      </c>
      <c r="AE20" s="2" t="s">
        <v>14</v>
      </c>
      <c r="AF20" s="2" t="s">
        <v>14</v>
      </c>
      <c r="AG20" s="2" t="s">
        <v>14</v>
      </c>
      <c r="AH20" s="2" t="s">
        <v>14</v>
      </c>
      <c r="AI20" s="2" t="s">
        <v>14</v>
      </c>
      <c r="AJ20" s="2" t="s">
        <v>14</v>
      </c>
      <c r="AK20" s="2" t="s">
        <v>14</v>
      </c>
      <c r="AL20" s="2" t="s">
        <v>14</v>
      </c>
      <c r="AM20" s="2" t="s">
        <v>14</v>
      </c>
    </row>
    <row r="21" spans="2:39" ht="19.899999999999999" customHeight="1" collapsed="1">
      <c r="B21" s="1"/>
    </row>
    <row r="22" spans="2:39" ht="19.899999999999999" customHeight="1">
      <c r="B22" s="61">
        <f ca="1">DATE(CalendarYear,5,1)</f>
        <v>45778</v>
      </c>
      <c r="C22" s="4" t="str">
        <f ca="1">IF(DAY(MaySun1)=1,"",IF(AND(YEAR(MaySun1+1)=CalendarYear,MONTH(MaySun1+1)=5),MaySun1+1,""))</f>
        <v/>
      </c>
      <c r="D22" s="4" t="str">
        <f ca="1">IF(DAY(MaySun1)=1,"",IF(AND(YEAR(MaySun1+2)=CalendarYear,MONTH(MaySun1+2)=5),MaySun1+2,""))</f>
        <v/>
      </c>
      <c r="E22" s="4" t="str">
        <f ca="1">IF(DAY(MaySun1)=1,"",IF(AND(YEAR(MaySun1+3)=CalendarYear,MONTH(MaySun1+3)=5),MaySun1+3,""))</f>
        <v/>
      </c>
      <c r="F22" s="4" t="str">
        <f ca="1">IF(DAY(MaySun1)=1,"",IF(AND(YEAR(MaySun1+4)=CalendarYear,MONTH(MaySun1+4)=5),MaySun1+4,""))</f>
        <v/>
      </c>
      <c r="G22" s="4">
        <f ca="1">IF(DAY(MaySun1)=1,"",IF(AND(YEAR(MaySun1+5)=CalendarYear,MONTH(MaySun1+5)=5),MaySun1+5,""))</f>
        <v>45778</v>
      </c>
      <c r="H22" s="4">
        <f ca="1">IF(DAY(MaySun1)=1,"",IF(AND(YEAR(MaySun1+6)=CalendarYear,MONTH(MaySun1+6)=5),MaySun1+6,""))</f>
        <v>45779</v>
      </c>
      <c r="I22" s="4">
        <f ca="1">IF(DAY(MaySun1)=1,IF(AND(YEAR(MaySun1)=CalendarYear,MONTH(MaySun1)=5),MaySun1,""),IF(AND(YEAR(MaySun1+7)=CalendarYear,MONTH(MaySun1+7)=5),MaySun1+7,""))</f>
        <v>45780</v>
      </c>
      <c r="J22" s="4">
        <f ca="1">IF(DAY(MaySun1)=1,IF(AND(YEAR(MaySun1+1)=CalendarYear,MONTH(MaySun1+1)=5),MaySun1+1,""),IF(AND(YEAR(MaySun1+8)=CalendarYear,MONTH(MaySun1+8)=5),MaySun1+8,""))</f>
        <v>45781</v>
      </c>
      <c r="K22" s="4">
        <f ca="1">IF(DAY(MaySun1)=1,IF(AND(YEAR(MaySun1+2)=CalendarYear,MONTH(MaySun1+2)=5),MaySun1+2,""),IF(AND(YEAR(MaySun1+9)=CalendarYear,MONTH(MaySun1+9)=5),MaySun1+9,""))</f>
        <v>45782</v>
      </c>
      <c r="L22" s="4">
        <f ca="1">IF(DAY(MaySun1)=1,IF(AND(YEAR(MaySun1+3)=CalendarYear,MONTH(MaySun1+3)=5),MaySun1+3,""),IF(AND(YEAR(MaySun1+10)=CalendarYear,MONTH(MaySun1+10)=5),MaySun1+10,""))</f>
        <v>45783</v>
      </c>
      <c r="M22" s="4">
        <f ca="1">IF(DAY(MaySun1)=1,IF(AND(YEAR(MaySun1+4)=CalendarYear,MONTH(MaySun1+4)=5),MaySun1+4,""),IF(AND(YEAR(MaySun1+11)=CalendarYear,MONTH(MaySun1+11)=5),MaySun1+11,""))</f>
        <v>45784</v>
      </c>
      <c r="N22" s="4">
        <f ca="1">IF(DAY(MaySun1)=1,IF(AND(YEAR(MaySun1+5)=CalendarYear,MONTH(MaySun1+5)=5),MaySun1+5,""),IF(AND(YEAR(MaySun1+12)=CalendarYear,MONTH(MaySun1+12)=5),MaySun1+12,""))</f>
        <v>45785</v>
      </c>
      <c r="O22" s="4">
        <f ca="1">IF(DAY(MaySun1)=1,IF(AND(YEAR(MaySun1+6)=CalendarYear,MONTH(MaySun1+6)=5),MaySun1+6,""),IF(AND(YEAR(MaySun1+13)=CalendarYear,MONTH(MaySun1+13)=5),MaySun1+13,""))</f>
        <v>45786</v>
      </c>
      <c r="P22" s="4">
        <f ca="1">IF(DAY(MaySun1)=1,IF(AND(YEAR(MaySun1+7)=CalendarYear,MONTH(MaySun1+7)=5),MaySun1+7,""),IF(AND(YEAR(MaySun1+14)=CalendarYear,MONTH(MaySun1+14)=5),MaySun1+14,""))</f>
        <v>45787</v>
      </c>
      <c r="Q22" s="4">
        <f ca="1">IF(DAY(MaySun1)=1,IF(AND(YEAR(MaySun1+8)=CalendarYear,MONTH(MaySun1+8)=5),MaySun1+8,""),IF(AND(YEAR(MaySun1+15)=CalendarYear,MONTH(MaySun1+15)=5),MaySun1+15,""))</f>
        <v>45788</v>
      </c>
      <c r="R22" s="4">
        <f ca="1">IF(DAY(MaySun1)=1,IF(AND(YEAR(MaySun1+9)=CalendarYear,MONTH(MaySun1+9)=5),MaySun1+9,""),IF(AND(YEAR(MaySun1+16)=CalendarYear,MONTH(MaySun1+16)=5),MaySun1+16,""))</f>
        <v>45789</v>
      </c>
      <c r="S22" s="4">
        <f ca="1">IF(DAY(MaySun1)=1,IF(AND(YEAR(MaySun1+10)=CalendarYear,MONTH(MaySun1+10)=5),MaySun1+10,""),IF(AND(YEAR(MaySun1+17)=CalendarYear,MONTH(MaySun1+17)=5),MaySun1+17,""))</f>
        <v>45790</v>
      </c>
      <c r="T22" s="4">
        <f ca="1">IF(DAY(MaySun1)=1,IF(AND(YEAR(MaySun1+11)=CalendarYear,MONTH(MaySun1+11)=5),MaySun1+11,""),IF(AND(YEAR(MaySun1+18)=CalendarYear,MONTH(MaySun1+18)=5),MaySun1+18,""))</f>
        <v>45791</v>
      </c>
      <c r="U22" s="4">
        <f ca="1">IF(DAY(MaySun1)=1,IF(AND(YEAR(MaySun1+12)=CalendarYear,MONTH(MaySun1+12)=5),MaySun1+12,""),IF(AND(YEAR(MaySun1+19)=CalendarYear,MONTH(MaySun1+19)=5),MaySun1+19,""))</f>
        <v>45792</v>
      </c>
      <c r="V22" s="4">
        <f ca="1">IF(DAY(MaySun1)=1,IF(AND(YEAR(MaySun1+13)=CalendarYear,MONTH(MaySun1+13)=5),MaySun1+13,""),IF(AND(YEAR(MaySun1+20)=CalendarYear,MONTH(MaySun1+20)=5),MaySun1+20,""))</f>
        <v>45793</v>
      </c>
      <c r="W22" s="4">
        <f ca="1">IF(DAY(MaySun1)=1,IF(AND(YEAR(MaySun1+14)=CalendarYear,MONTH(MaySun1+14)=5),MaySun1+14,""),IF(AND(YEAR(MaySun1+21)=CalendarYear,MONTH(MaySun1+21)=5),MaySun1+21,""))</f>
        <v>45794</v>
      </c>
      <c r="X22" s="4">
        <f ca="1">IF(DAY(MaySun1)=1,IF(AND(YEAR(MaySun1+15)=CalendarYear,MONTH(MaySun1+15)=5),MaySun1+15,""),IF(AND(YEAR(MaySun1+22)=CalendarYear,MONTH(MaySun1+22)=5),MaySun1+22,""))</f>
        <v>45795</v>
      </c>
      <c r="Y22" s="4">
        <f ca="1">IF(DAY(MaySun1)=1,IF(AND(YEAR(MaySun1+16)=CalendarYear,MONTH(MaySun1+16)=5),MaySun1+16,""),IF(AND(YEAR(MaySun1+23)=CalendarYear,MONTH(MaySun1+23)=5),MaySun1+23,""))</f>
        <v>45796</v>
      </c>
      <c r="Z22" s="4">
        <f ca="1">IF(DAY(MaySun1)=1,IF(AND(YEAR(MaySun1+17)=CalendarYear,MONTH(MaySun1+17)=5),MaySun1+17,""),IF(AND(YEAR(MaySun1+24)=CalendarYear,MONTH(MaySun1+24)=5),MaySun1+24,""))</f>
        <v>45797</v>
      </c>
      <c r="AA22" s="4">
        <f ca="1">IF(DAY(MaySun1)=1,IF(AND(YEAR(MaySun1+18)=CalendarYear,MONTH(MaySun1+18)=5),MaySun1+18,""),IF(AND(YEAR(MaySun1+25)=CalendarYear,MONTH(MaySun1+25)=5),MaySun1+25,""))</f>
        <v>45798</v>
      </c>
      <c r="AB22" s="4">
        <f ca="1">IF(DAY(MaySun1)=1,IF(AND(YEAR(MaySun1+19)=CalendarYear,MONTH(MaySun1+19)=5),MaySun1+19,""),IF(AND(YEAR(MaySun1+26)=CalendarYear,MONTH(MaySun1+26)=5),MaySun1+26,""))</f>
        <v>45799</v>
      </c>
      <c r="AC22" s="4">
        <f ca="1">IF(DAY(MaySun1)=1,IF(AND(YEAR(MaySun1+20)=CalendarYear,MONTH(MaySun1+20)=5),MaySun1+20,""),IF(AND(YEAR(MaySun1+27)=CalendarYear,MONTH(MaySun1+27)=5),MaySun1+27,""))</f>
        <v>45800</v>
      </c>
      <c r="AD22" s="4">
        <f ca="1">IF(DAY(MaySun1)=1,IF(AND(YEAR(MaySun1+21)=CalendarYear,MONTH(MaySun1+21)=5),MaySun1+21,""),IF(AND(YEAR(MaySun1+28)=CalendarYear,MONTH(MaySun1+28)=5),MaySun1+28,""))</f>
        <v>45801</v>
      </c>
      <c r="AE22" s="4">
        <f ca="1">IF(DAY(MaySun1)=1,IF(AND(YEAR(MaySun1+22)=CalendarYear,MONTH(MaySun1+22)=5),MaySun1+22,""),IF(AND(YEAR(MaySun1+29)=CalendarYear,MONTH(MaySun1+29)=5),MaySun1+29,""))</f>
        <v>45802</v>
      </c>
      <c r="AF22" s="4">
        <f ca="1">IF(DAY(MaySun1)=1,IF(AND(YEAR(MaySun1+23)=CalendarYear,MONTH(MaySun1+23)=5),MaySun1+23,""),IF(AND(YEAR(MaySun1+30)=CalendarYear,MONTH(MaySun1+30)=5),MaySun1+30,""))</f>
        <v>45803</v>
      </c>
      <c r="AG22" s="4">
        <f ca="1">IF(DAY(MaySun1)=1,IF(AND(YEAR(MaySun1+24)=CalendarYear,MONTH(MaySun1+24)=5),MaySun1+24,""),IF(AND(YEAR(MaySun1+31)=CalendarYear,MONTH(MaySun1+31)=5),MaySun1+31,""))</f>
        <v>45804</v>
      </c>
      <c r="AH22" s="4">
        <f ca="1">IF(DAY(MaySun1)=1,IF(AND(YEAR(MaySun1+25)=CalendarYear,MONTH(MaySun1+25)=5),MaySun1+25,""),IF(AND(YEAR(MaySun1+32)=CalendarYear,MONTH(MaySun1+32)=5),MaySun1+32,""))</f>
        <v>45805</v>
      </c>
      <c r="AI22" s="4">
        <f ca="1">IF(DAY(MaySun1)=1,IF(AND(YEAR(MaySun1+26)=CalendarYear,MONTH(MaySun1+26)=5),MaySun1+26,""),IF(AND(YEAR(MaySun1+33)=CalendarYear,MONTH(MaySun1+33)=5),MaySun1+33,""))</f>
        <v>45806</v>
      </c>
      <c r="AJ22" s="4">
        <f ca="1">IF(DAY(MaySun1)=1,IF(AND(YEAR(MaySun1+27)=CalendarYear,MONTH(MaySun1+27)=5),MaySun1+27,""),IF(AND(YEAR(MaySun1+34)=CalendarYear,MONTH(MaySun1+34)=5),MaySun1+34,""))</f>
        <v>45807</v>
      </c>
      <c r="AK22" s="4">
        <f ca="1">IF(DAY(MaySun1)=1,IF(AND(YEAR(MaySun1+28)=CalendarYear,MONTH(MaySun1+28)=5),MaySun1+28,""),IF(AND(YEAR(MaySun1+35)=CalendarYear,MONTH(MaySun1+35)=5),MaySun1+35,""))</f>
        <v>45808</v>
      </c>
      <c r="AL22" s="4" t="str">
        <f ca="1">IF(DAY(MaySun1)=1,IF(AND(YEAR(MaySun1+29)=CalendarYear,MONTH(MaySun1+29)=5),MaySun1+29,""),IF(AND(YEAR(MaySun1+36)=CalendarYear,MONTH(MaySun1+36)=5),MaySun1+36,""))</f>
        <v/>
      </c>
      <c r="AM22" s="6" t="str">
        <f ca="1">IF(DAY(MaySun1)=1,IF(AND(YEAR(MaySun1+30)=CalendarYear,MONTH(MaySun1+30)=5),MaySun1+30,""),IF(AND(YEAR(MaySun1+37)=CalendarYear,MONTH(MaySun1+37)=5),MaySun1+37,""))</f>
        <v/>
      </c>
    </row>
    <row r="23" spans="2:39" ht="19.899999999999999" customHeight="1">
      <c r="B23" s="62"/>
      <c r="C23" s="5" t="s">
        <v>6</v>
      </c>
      <c r="D23" s="5" t="s">
        <v>7</v>
      </c>
      <c r="E23" s="5" t="s">
        <v>8</v>
      </c>
      <c r="F23" s="5" t="s">
        <v>9</v>
      </c>
      <c r="G23" s="5" t="s">
        <v>10</v>
      </c>
      <c r="H23" s="5" t="s">
        <v>11</v>
      </c>
      <c r="I23" s="5" t="s">
        <v>12</v>
      </c>
      <c r="J23" s="5" t="s">
        <v>6</v>
      </c>
      <c r="K23" s="5" t="s">
        <v>7</v>
      </c>
      <c r="L23" s="5" t="s">
        <v>8</v>
      </c>
      <c r="M23" s="5" t="s">
        <v>9</v>
      </c>
      <c r="N23" s="5" t="s">
        <v>10</v>
      </c>
      <c r="O23" s="5" t="s">
        <v>11</v>
      </c>
      <c r="P23" s="5" t="s">
        <v>12</v>
      </c>
      <c r="Q23" s="5" t="s">
        <v>6</v>
      </c>
      <c r="R23" s="5" t="s">
        <v>7</v>
      </c>
      <c r="S23" s="5" t="s">
        <v>8</v>
      </c>
      <c r="T23" s="5" t="s">
        <v>9</v>
      </c>
      <c r="U23" s="5" t="s">
        <v>10</v>
      </c>
      <c r="V23" s="5" t="s">
        <v>11</v>
      </c>
      <c r="W23" s="5" t="s">
        <v>12</v>
      </c>
      <c r="X23" s="5" t="s">
        <v>6</v>
      </c>
      <c r="Y23" s="5" t="s">
        <v>7</v>
      </c>
      <c r="Z23" s="5" t="s">
        <v>8</v>
      </c>
      <c r="AA23" s="5" t="s">
        <v>9</v>
      </c>
      <c r="AB23" s="5" t="s">
        <v>10</v>
      </c>
      <c r="AC23" s="5" t="s">
        <v>11</v>
      </c>
      <c r="AD23" s="5" t="s">
        <v>12</v>
      </c>
      <c r="AE23" s="5" t="s">
        <v>6</v>
      </c>
      <c r="AF23" s="5" t="s">
        <v>7</v>
      </c>
      <c r="AG23" s="5" t="s">
        <v>8</v>
      </c>
      <c r="AH23" s="5" t="s">
        <v>9</v>
      </c>
      <c r="AI23" s="5" t="s">
        <v>10</v>
      </c>
      <c r="AJ23" s="5" t="s">
        <v>11</v>
      </c>
      <c r="AK23" s="5" t="s">
        <v>12</v>
      </c>
      <c r="AL23" s="5" t="s">
        <v>6</v>
      </c>
      <c r="AM23" s="7" t="s">
        <v>7</v>
      </c>
    </row>
    <row r="24" spans="2:39" s="21" customFormat="1" ht="19.899999999999999" hidden="1" customHeight="1" outlineLevel="1">
      <c r="B24" s="18" t="s">
        <v>13</v>
      </c>
      <c r="C24" s="2" t="s">
        <v>14</v>
      </c>
      <c r="D24" s="2" t="s">
        <v>14</v>
      </c>
      <c r="E24" s="2" t="s">
        <v>14</v>
      </c>
      <c r="F24" s="2" t="s">
        <v>14</v>
      </c>
      <c r="G24" s="161" t="s">
        <v>93</v>
      </c>
      <c r="H24" s="161"/>
      <c r="I24" s="161"/>
      <c r="J24" s="161"/>
      <c r="K24" s="161"/>
      <c r="L24" s="2" t="s">
        <v>14</v>
      </c>
      <c r="M24" s="3" t="s">
        <v>14</v>
      </c>
      <c r="N24" s="3" t="s">
        <v>14</v>
      </c>
      <c r="O24" s="2" t="s">
        <v>14</v>
      </c>
      <c r="P24" s="2" t="s">
        <v>14</v>
      </c>
      <c r="Q24" s="2" t="s">
        <v>14</v>
      </c>
      <c r="R24" s="2" t="s">
        <v>14</v>
      </c>
      <c r="S24" s="2" t="s">
        <v>14</v>
      </c>
      <c r="T24" s="2" t="s">
        <v>14</v>
      </c>
      <c r="U24" s="2" t="s">
        <v>14</v>
      </c>
      <c r="V24" s="2" t="s">
        <v>14</v>
      </c>
      <c r="W24" s="2" t="s">
        <v>14</v>
      </c>
      <c r="X24" s="2" t="s">
        <v>14</v>
      </c>
      <c r="Y24" s="2" t="s">
        <v>14</v>
      </c>
      <c r="Z24" s="2" t="s">
        <v>14</v>
      </c>
      <c r="AA24" s="2" t="s">
        <v>14</v>
      </c>
      <c r="AB24" s="2" t="s">
        <v>14</v>
      </c>
      <c r="AC24" s="2" t="s">
        <v>14</v>
      </c>
      <c r="AD24" s="2" t="s">
        <v>14</v>
      </c>
      <c r="AE24" s="2" t="s">
        <v>14</v>
      </c>
      <c r="AF24" s="2" t="s">
        <v>14</v>
      </c>
      <c r="AG24" s="2" t="s">
        <v>14</v>
      </c>
      <c r="AH24" s="2" t="s">
        <v>14</v>
      </c>
      <c r="AI24" s="2" t="s">
        <v>14</v>
      </c>
      <c r="AJ24" s="2" t="s">
        <v>14</v>
      </c>
      <c r="AK24" s="2" t="s">
        <v>14</v>
      </c>
      <c r="AL24" s="2" t="s">
        <v>14</v>
      </c>
      <c r="AM24" s="2" t="s">
        <v>14</v>
      </c>
    </row>
    <row r="25" spans="2:39" s="21" customFormat="1" ht="19.899999999999999" hidden="1" customHeight="1" outlineLevel="1">
      <c r="B25" s="19" t="s">
        <v>15</v>
      </c>
      <c r="C25" s="3" t="s">
        <v>14</v>
      </c>
      <c r="D25" s="3" t="s">
        <v>14</v>
      </c>
      <c r="E25" s="3" t="s">
        <v>14</v>
      </c>
      <c r="F25" s="3" t="s">
        <v>14</v>
      </c>
      <c r="G25" s="3" t="s">
        <v>14</v>
      </c>
      <c r="H25" s="3" t="s">
        <v>14</v>
      </c>
      <c r="I25" s="3" t="s">
        <v>14</v>
      </c>
      <c r="J25" s="3" t="s">
        <v>14</v>
      </c>
      <c r="K25" s="3" t="s">
        <v>14</v>
      </c>
      <c r="L25" s="3" t="s">
        <v>14</v>
      </c>
      <c r="M25" s="3" t="s">
        <v>14</v>
      </c>
      <c r="N25" s="3" t="s">
        <v>14</v>
      </c>
      <c r="O25" s="2" t="s">
        <v>14</v>
      </c>
      <c r="P25" s="2" t="s">
        <v>14</v>
      </c>
      <c r="Q25" s="187" t="s">
        <v>94</v>
      </c>
      <c r="R25" s="188"/>
      <c r="S25" s="188"/>
      <c r="T25" s="188"/>
      <c r="U25" s="188"/>
      <c r="V25" s="190"/>
      <c r="W25" s="2" t="s">
        <v>14</v>
      </c>
      <c r="X25" s="2" t="s">
        <v>14</v>
      </c>
      <c r="Y25" s="2" t="s">
        <v>14</v>
      </c>
      <c r="Z25" s="2" t="s">
        <v>14</v>
      </c>
      <c r="AA25" s="172" t="s">
        <v>95</v>
      </c>
      <c r="AB25" s="172"/>
      <c r="AC25" s="172"/>
      <c r="AD25" s="172"/>
      <c r="AE25" s="172"/>
      <c r="AF25" s="2" t="s">
        <v>14</v>
      </c>
      <c r="AG25" s="2" t="s">
        <v>14</v>
      </c>
      <c r="AH25" s="2" t="s">
        <v>14</v>
      </c>
      <c r="AI25" s="2" t="s">
        <v>14</v>
      </c>
      <c r="AJ25" s="2" t="s">
        <v>14</v>
      </c>
      <c r="AK25" s="2" t="s">
        <v>14</v>
      </c>
      <c r="AL25" s="2" t="s">
        <v>14</v>
      </c>
      <c r="AM25" s="2" t="s">
        <v>14</v>
      </c>
    </row>
    <row r="26" spans="2:39" ht="19.899999999999999" hidden="1" customHeight="1" outlineLevel="1">
      <c r="B26" s="33" t="s">
        <v>2</v>
      </c>
      <c r="C26" s="3" t="s">
        <v>14</v>
      </c>
      <c r="D26" s="3" t="s">
        <v>14</v>
      </c>
      <c r="E26" s="3" t="s">
        <v>14</v>
      </c>
      <c r="F26" s="3" t="s">
        <v>14</v>
      </c>
      <c r="G26" s="3" t="s">
        <v>14</v>
      </c>
      <c r="H26" s="3" t="s">
        <v>14</v>
      </c>
      <c r="I26" s="3" t="s">
        <v>14</v>
      </c>
      <c r="J26" s="3" t="s">
        <v>14</v>
      </c>
      <c r="K26" s="3" t="s">
        <v>14</v>
      </c>
      <c r="L26" s="3" t="s">
        <v>14</v>
      </c>
      <c r="M26" s="162" t="s">
        <v>16</v>
      </c>
      <c r="N26" s="163"/>
      <c r="O26" s="183"/>
      <c r="P26" s="2" t="s">
        <v>14</v>
      </c>
      <c r="Q26" s="2" t="s">
        <v>14</v>
      </c>
      <c r="R26" s="2" t="s">
        <v>14</v>
      </c>
      <c r="S26" s="2" t="s">
        <v>14</v>
      </c>
      <c r="T26" s="2" t="s">
        <v>14</v>
      </c>
      <c r="U26" s="2" t="s">
        <v>14</v>
      </c>
      <c r="V26" s="2"/>
      <c r="W26" s="2" t="s">
        <v>14</v>
      </c>
      <c r="X26" s="2" t="s">
        <v>14</v>
      </c>
      <c r="Y26" s="34" t="s">
        <v>16</v>
      </c>
      <c r="Z26" s="2" t="s">
        <v>14</v>
      </c>
      <c r="AA26" s="2" t="s">
        <v>14</v>
      </c>
      <c r="AB26" s="2" t="s">
        <v>14</v>
      </c>
      <c r="AC26" s="2" t="s">
        <v>14</v>
      </c>
      <c r="AD26" s="2" t="s">
        <v>14</v>
      </c>
      <c r="AE26" s="2" t="s">
        <v>14</v>
      </c>
      <c r="AF26" s="2" t="s">
        <v>14</v>
      </c>
      <c r="AG26" s="133" t="s">
        <v>16</v>
      </c>
      <c r="AH26" s="134"/>
      <c r="AI26" s="134"/>
      <c r="AJ26" s="135"/>
      <c r="AK26" s="2" t="s">
        <v>14</v>
      </c>
      <c r="AL26" s="2" t="s">
        <v>14</v>
      </c>
      <c r="AM26" s="2" t="s">
        <v>14</v>
      </c>
    </row>
    <row r="27" spans="2:39" ht="19.899999999999999" hidden="1" customHeight="1" outlineLevel="1">
      <c r="B27" s="31" t="s">
        <v>5</v>
      </c>
      <c r="C27" s="3" t="s">
        <v>14</v>
      </c>
      <c r="D27" s="3" t="s">
        <v>14</v>
      </c>
      <c r="E27" s="3" t="s">
        <v>14</v>
      </c>
      <c r="F27" s="3" t="s">
        <v>14</v>
      </c>
      <c r="G27" s="3" t="s">
        <v>14</v>
      </c>
      <c r="H27" s="3" t="s">
        <v>14</v>
      </c>
      <c r="I27" s="3" t="s">
        <v>14</v>
      </c>
      <c r="J27" s="3" t="s">
        <v>14</v>
      </c>
      <c r="K27" s="3" t="s">
        <v>14</v>
      </c>
      <c r="L27" s="3" t="s">
        <v>14</v>
      </c>
      <c r="M27" s="3" t="s">
        <v>14</v>
      </c>
      <c r="N27" s="3" t="s">
        <v>14</v>
      </c>
      <c r="O27" s="2" t="s">
        <v>14</v>
      </c>
      <c r="P27" s="2" t="s">
        <v>14</v>
      </c>
      <c r="Q27" s="2" t="s">
        <v>14</v>
      </c>
      <c r="R27" s="2" t="s">
        <v>14</v>
      </c>
      <c r="S27" s="2" t="s">
        <v>14</v>
      </c>
      <c r="T27" s="2" t="s">
        <v>14</v>
      </c>
      <c r="U27" s="2" t="s">
        <v>14</v>
      </c>
      <c r="V27" s="2"/>
      <c r="W27" s="2" t="s">
        <v>14</v>
      </c>
      <c r="X27" s="2" t="s">
        <v>14</v>
      </c>
      <c r="Y27" s="2" t="s">
        <v>14</v>
      </c>
      <c r="Z27" s="2" t="s">
        <v>14</v>
      </c>
      <c r="AA27" s="2" t="s">
        <v>14</v>
      </c>
      <c r="AB27" s="2" t="s">
        <v>14</v>
      </c>
      <c r="AC27" s="2" t="s">
        <v>14</v>
      </c>
      <c r="AD27" s="2" t="s">
        <v>14</v>
      </c>
      <c r="AE27" s="2" t="s">
        <v>14</v>
      </c>
      <c r="AF27" s="2" t="s">
        <v>14</v>
      </c>
      <c r="AG27" s="2" t="s">
        <v>14</v>
      </c>
      <c r="AH27" s="2" t="s">
        <v>14</v>
      </c>
      <c r="AI27" s="2" t="s">
        <v>14</v>
      </c>
      <c r="AJ27" s="2" t="s">
        <v>14</v>
      </c>
      <c r="AK27" s="2" t="s">
        <v>14</v>
      </c>
      <c r="AL27" s="2" t="s">
        <v>14</v>
      </c>
      <c r="AM27" s="2" t="s">
        <v>14</v>
      </c>
    </row>
    <row r="28" spans="2:39" ht="19.899999999999999" hidden="1" customHeight="1" outlineLevel="1">
      <c r="B28" s="20" t="s">
        <v>1</v>
      </c>
      <c r="C28" s="3" t="s">
        <v>14</v>
      </c>
      <c r="D28" s="3" t="s">
        <v>14</v>
      </c>
      <c r="E28" s="3" t="s">
        <v>14</v>
      </c>
      <c r="F28" s="3" t="s">
        <v>14</v>
      </c>
      <c r="G28" s="3" t="s">
        <v>14</v>
      </c>
      <c r="H28" s="3" t="s">
        <v>14</v>
      </c>
      <c r="I28" s="3" t="s">
        <v>14</v>
      </c>
      <c r="J28" s="3" t="s">
        <v>14</v>
      </c>
      <c r="K28" s="3" t="s">
        <v>14</v>
      </c>
      <c r="L28" s="37" t="s">
        <v>29</v>
      </c>
      <c r="M28" s="3" t="s">
        <v>14</v>
      </c>
      <c r="N28" s="3" t="s">
        <v>14</v>
      </c>
      <c r="O28" s="2" t="s">
        <v>14</v>
      </c>
      <c r="P28" s="2" t="s">
        <v>14</v>
      </c>
      <c r="Q28" s="2" t="s">
        <v>14</v>
      </c>
      <c r="R28" s="2" t="s">
        <v>14</v>
      </c>
      <c r="S28" s="2" t="s">
        <v>14</v>
      </c>
      <c r="T28" s="2" t="s">
        <v>14</v>
      </c>
      <c r="U28" s="2" t="s">
        <v>14</v>
      </c>
      <c r="V28" s="2" t="s">
        <v>14</v>
      </c>
      <c r="W28" s="2" t="s">
        <v>14</v>
      </c>
      <c r="X28" s="2" t="s">
        <v>14</v>
      </c>
      <c r="Y28" s="2" t="s">
        <v>14</v>
      </c>
      <c r="Z28" s="37" t="s">
        <v>29</v>
      </c>
      <c r="AA28" s="2" t="s">
        <v>14</v>
      </c>
      <c r="AB28" s="2" t="s">
        <v>14</v>
      </c>
      <c r="AC28" s="2" t="s">
        <v>14</v>
      </c>
      <c r="AD28" s="2" t="s">
        <v>14</v>
      </c>
      <c r="AE28" s="2" t="s">
        <v>14</v>
      </c>
      <c r="AF28" s="37" t="s">
        <v>19</v>
      </c>
      <c r="AG28" s="2" t="s">
        <v>14</v>
      </c>
      <c r="AH28" s="2" t="s">
        <v>14</v>
      </c>
      <c r="AI28" s="2" t="s">
        <v>14</v>
      </c>
      <c r="AJ28" s="2" t="s">
        <v>14</v>
      </c>
      <c r="AK28" s="2" t="s">
        <v>14</v>
      </c>
      <c r="AL28" s="2" t="s">
        <v>14</v>
      </c>
      <c r="AM28" s="2" t="s">
        <v>14</v>
      </c>
    </row>
    <row r="29" spans="2:39" ht="19.899999999999999" customHeight="1" collapsed="1">
      <c r="B29" s="1"/>
    </row>
    <row r="30" spans="2:39" s="21" customFormat="1" ht="19.899999999999999" customHeight="1">
      <c r="B30" s="61">
        <f ca="1">DATE(CalendarYear,6,1)</f>
        <v>45809</v>
      </c>
      <c r="C30" s="4">
        <f ca="1">IF(DAY(JunSun1)=1,"",IF(AND(YEAR(JunSun1+1)=CalendarYear,MONTH(JunSun1+1)=6),JunSun1+1,""))</f>
        <v>45809</v>
      </c>
      <c r="D30" s="4">
        <f ca="1">IF(DAY(JunSun1)=1,"",IF(AND(YEAR(JunSun1+2)=CalendarYear,MONTH(JunSun1+2)=6),JunSun1+2,""))</f>
        <v>45810</v>
      </c>
      <c r="E30" s="4">
        <f ca="1">IF(DAY(JunSun1)=1,"",IF(AND(YEAR(JunSun1+3)=CalendarYear,MONTH(JunSun1+3)=6),JunSun1+3,""))</f>
        <v>45811</v>
      </c>
      <c r="F30" s="4">
        <f ca="1">IF(DAY(JunSun1)=1,"",IF(AND(YEAR(JunSun1+4)=CalendarYear,MONTH(JunSun1+4)=6),JunSun1+4,""))</f>
        <v>45812</v>
      </c>
      <c r="G30" s="4">
        <f ca="1">IF(DAY(JunSun1)=1,"",IF(AND(YEAR(JunSun1+5)=CalendarYear,MONTH(JunSun1+5)=6),JunSun1+5,""))</f>
        <v>45813</v>
      </c>
      <c r="H30" s="4">
        <f ca="1">IF(DAY(JunSun1)=1,"",IF(AND(YEAR(JunSun1+6)=CalendarYear,MONTH(JunSun1+6)=6),JunSun1+6,""))</f>
        <v>45814</v>
      </c>
      <c r="I30" s="4">
        <f ca="1">IF(DAY(JunSun1)=1,IF(AND(YEAR(JunSun1)=CalendarYear,MONTH(JunSun1)=6),JunSun1,""),IF(AND(YEAR(JunSun1+7)=CalendarYear,MONTH(JunSun1+7)=6),JunSun1+7,""))</f>
        <v>45815</v>
      </c>
      <c r="J30" s="4">
        <f ca="1">IF(DAY(JunSun1)=1,IF(AND(YEAR(JunSun1+1)=CalendarYear,MONTH(JunSun1+1)=6),JunSun1+1,""),IF(AND(YEAR(JunSun1+8)=CalendarYear,MONTH(JunSun1+8)=6),JunSun1+8,""))</f>
        <v>45816</v>
      </c>
      <c r="K30" s="4">
        <f ca="1">IF(DAY(JunSun1)=1,IF(AND(YEAR(JunSun1+2)=CalendarYear,MONTH(JunSun1+2)=6),JunSun1+2,""),IF(AND(YEAR(JunSun1+9)=CalendarYear,MONTH(JunSun1+9)=6),JunSun1+9,""))</f>
        <v>45817</v>
      </c>
      <c r="L30" s="4">
        <f ca="1">IF(DAY(JunSun1)=1,IF(AND(YEAR(JunSun1+3)=CalendarYear,MONTH(JunSun1+3)=6),JunSun1+3,""),IF(AND(YEAR(JunSun1+10)=CalendarYear,MONTH(JunSun1+10)=6),JunSun1+10,""))</f>
        <v>45818</v>
      </c>
      <c r="M30" s="4">
        <f ca="1">IF(DAY(JunSun1)=1,IF(AND(YEAR(JunSun1+4)=CalendarYear,MONTH(JunSun1+4)=6),JunSun1+4,""),IF(AND(YEAR(JunSun1+11)=CalendarYear,MONTH(JunSun1+11)=6),JunSun1+11,""))</f>
        <v>45819</v>
      </c>
      <c r="N30" s="4">
        <f ca="1">IF(DAY(JunSun1)=1,IF(AND(YEAR(JunSun1+5)=CalendarYear,MONTH(JunSun1+5)=6),JunSun1+5,""),IF(AND(YEAR(JunSun1+12)=CalendarYear,MONTH(JunSun1+12)=6),JunSun1+12,""))</f>
        <v>45820</v>
      </c>
      <c r="O30" s="4">
        <f ca="1">IF(DAY(JunSun1)=1,IF(AND(YEAR(JunSun1+6)=CalendarYear,MONTH(JunSun1+6)=6),JunSun1+6,""),IF(AND(YEAR(JunSun1+13)=CalendarYear,MONTH(JunSun1+13)=6),JunSun1+13,""))</f>
        <v>45821</v>
      </c>
      <c r="P30" s="4">
        <f ca="1">IF(DAY(JunSun1)=1,IF(AND(YEAR(JunSun1+7)=CalendarYear,MONTH(JunSun1+7)=6),JunSun1+7,""),IF(AND(YEAR(JunSun1+14)=CalendarYear,MONTH(JunSun1+14)=6),JunSun1+14,""))</f>
        <v>45822</v>
      </c>
      <c r="Q30" s="4">
        <f ca="1">IF(DAY(JunSun1)=1,IF(AND(YEAR(JunSun1+8)=CalendarYear,MONTH(JunSun1+8)=6),JunSun1+8,""),IF(AND(YEAR(JunSun1+15)=CalendarYear,MONTH(JunSun1+15)=6),JunSun1+15,""))</f>
        <v>45823</v>
      </c>
      <c r="R30" s="4">
        <f ca="1">IF(DAY(JunSun1)=1,IF(AND(YEAR(JunSun1+9)=CalendarYear,MONTH(JunSun1+9)=6),JunSun1+9,""),IF(AND(YEAR(JunSun1+16)=CalendarYear,MONTH(JunSun1+16)=6),JunSun1+16,""))</f>
        <v>45824</v>
      </c>
      <c r="S30" s="4">
        <f ca="1">IF(DAY(JunSun1)=1,IF(AND(YEAR(JunSun1+10)=CalendarYear,MONTH(JunSun1+10)=6),JunSun1+10,""),IF(AND(YEAR(JunSun1+17)=CalendarYear,MONTH(JunSun1+17)=6),JunSun1+17,""))</f>
        <v>45825</v>
      </c>
      <c r="T30" s="4">
        <f ca="1">IF(DAY(JunSun1)=1,IF(AND(YEAR(JunSun1+11)=CalendarYear,MONTH(JunSun1+11)=6),JunSun1+11,""),IF(AND(YEAR(JunSun1+18)=CalendarYear,MONTH(JunSun1+18)=6),JunSun1+18,""))</f>
        <v>45826</v>
      </c>
      <c r="U30" s="4">
        <f ca="1">IF(DAY(JunSun1)=1,IF(AND(YEAR(JunSun1+12)=CalendarYear,MONTH(JunSun1+12)=6),JunSun1+12,""),IF(AND(YEAR(JunSun1+19)=CalendarYear,MONTH(JunSun1+19)=6),JunSun1+19,""))</f>
        <v>45827</v>
      </c>
      <c r="V30" s="4">
        <f ca="1">IF(DAY(JunSun1)=1,IF(AND(YEAR(JunSun1+13)=CalendarYear,MONTH(JunSun1+13)=6),JunSun1+13,""),IF(AND(YEAR(JunSun1+20)=CalendarYear,MONTH(JunSun1+20)=6),JunSun1+20,""))</f>
        <v>45828</v>
      </c>
      <c r="W30" s="4">
        <f ca="1">IF(DAY(JunSun1)=1,IF(AND(YEAR(JunSun1+14)=CalendarYear,MONTH(JunSun1+14)=6),JunSun1+14,""),IF(AND(YEAR(JunSun1+21)=CalendarYear,MONTH(JunSun1+21)=6),JunSun1+21,""))</f>
        <v>45829</v>
      </c>
      <c r="X30" s="4">
        <f ca="1">IF(DAY(JunSun1)=1,IF(AND(YEAR(JunSun1+15)=CalendarYear,MONTH(JunSun1+15)=6),JunSun1+15,""),IF(AND(YEAR(JunSun1+22)=CalendarYear,MONTH(JunSun1+22)=6),JunSun1+22,""))</f>
        <v>45830</v>
      </c>
      <c r="Y30" s="4">
        <f ca="1">IF(DAY(JunSun1)=1,IF(AND(YEAR(JunSun1+16)=CalendarYear,MONTH(JunSun1+16)=6),JunSun1+16,""),IF(AND(YEAR(JunSun1+23)=CalendarYear,MONTH(JunSun1+23)=6),JunSun1+23,""))</f>
        <v>45831</v>
      </c>
      <c r="Z30" s="4">
        <f ca="1">IF(DAY(JunSun1)=1,IF(AND(YEAR(JunSun1+17)=CalendarYear,MONTH(JunSun1+17)=6),JunSun1+17,""),IF(AND(YEAR(JunSun1+24)=CalendarYear,MONTH(JunSun1+24)=6),JunSun1+24,""))</f>
        <v>45832</v>
      </c>
      <c r="AA30" s="4">
        <f ca="1">IF(DAY(JunSun1)=1,IF(AND(YEAR(JunSun1+18)=CalendarYear,MONTH(JunSun1+18)=6),JunSun1+18,""),IF(AND(YEAR(JunSun1+25)=CalendarYear,MONTH(JunSun1+25)=6),JunSun1+25,""))</f>
        <v>45833</v>
      </c>
      <c r="AB30" s="4">
        <f ca="1">IF(DAY(JunSun1)=1,IF(AND(YEAR(JunSun1+19)=CalendarYear,MONTH(JunSun1+19)=6),JunSun1+19,""),IF(AND(YEAR(JunSun1+26)=CalendarYear,MONTH(JunSun1+26)=6),JunSun1+26,""))</f>
        <v>45834</v>
      </c>
      <c r="AC30" s="4">
        <f ca="1">IF(DAY(JunSun1)=1,IF(AND(YEAR(JunSun1+20)=CalendarYear,MONTH(JunSun1+20)=6),JunSun1+20,""),IF(AND(YEAR(JunSun1+27)=CalendarYear,MONTH(JunSun1+27)=6),JunSun1+27,""))</f>
        <v>45835</v>
      </c>
      <c r="AD30" s="4">
        <f ca="1">IF(DAY(JunSun1)=1,IF(AND(YEAR(JunSun1+21)=CalendarYear,MONTH(JunSun1+21)=6),JunSun1+21,""),IF(AND(YEAR(JunSun1+28)=CalendarYear,MONTH(JunSun1+28)=6),JunSun1+28,""))</f>
        <v>45836</v>
      </c>
      <c r="AE30" s="4">
        <f ca="1">IF(DAY(JunSun1)=1,IF(AND(YEAR(JunSun1+22)=CalendarYear,MONTH(JunSun1+22)=6),JunSun1+22,""),IF(AND(YEAR(JunSun1+29)=CalendarYear,MONTH(JunSun1+29)=6),JunSun1+29,""))</f>
        <v>45837</v>
      </c>
      <c r="AF30" s="4">
        <f ca="1">IF(DAY(JunSun1)=1,IF(AND(YEAR(JunSun1+23)=CalendarYear,MONTH(JunSun1+23)=6),JunSun1+23,""),IF(AND(YEAR(JunSun1+30)=CalendarYear,MONTH(JunSun1+30)=6),JunSun1+30,""))</f>
        <v>45838</v>
      </c>
      <c r="AG30" s="4" t="str">
        <f ca="1">IF(DAY(JunSun1)=1,IF(AND(YEAR(JunSun1+24)=CalendarYear,MONTH(JunSun1+24)=6),JunSun1+24,""),IF(AND(YEAR(JunSun1+31)=CalendarYear,MONTH(JunSun1+31)=6),JunSun1+31,""))</f>
        <v/>
      </c>
      <c r="AH30" s="4" t="str">
        <f ca="1">IF(DAY(JunSun1)=1,IF(AND(YEAR(JunSun1+25)=CalendarYear,MONTH(JunSun1+25)=6),JunSun1+25,""),IF(AND(YEAR(JunSun1+32)=CalendarYear,MONTH(JunSun1+32)=6),JunSun1+32,""))</f>
        <v/>
      </c>
      <c r="AI30" s="4" t="str">
        <f ca="1">IF(DAY(JunSun1)=1,IF(AND(YEAR(JunSun1+26)=CalendarYear,MONTH(JunSun1+26)=6),JunSun1+26,""),IF(AND(YEAR(JunSun1+33)=CalendarYear,MONTH(JunSun1+33)=6),JunSun1+33,""))</f>
        <v/>
      </c>
      <c r="AJ30" s="4" t="str">
        <f ca="1">IF(DAY(JunSun1)=1,IF(AND(YEAR(JunSun1+27)=CalendarYear,MONTH(JunSun1+27)=6),JunSun1+27,""),IF(AND(YEAR(JunSun1+34)=CalendarYear,MONTH(JunSun1+34)=6),JunSun1+34,""))</f>
        <v/>
      </c>
      <c r="AK30" s="4" t="str">
        <f ca="1">IF(DAY(JunSun1)=1,IF(AND(YEAR(JunSun1+28)=CalendarYear,MONTH(JunSun1+28)=6),JunSun1+28,""),IF(AND(YEAR(JunSun1+35)=CalendarYear,MONTH(JunSun1+35)=6),JunSun1+35,""))</f>
        <v/>
      </c>
      <c r="AL30" s="4" t="str">
        <f ca="1">IF(DAY(JunSun1)=1,IF(AND(YEAR(JunSun1+29)=CalendarYear,MONTH(JunSun1+29)=6),JunSun1+29,""),IF(AND(YEAR(JunSun1+36)=CalendarYear,MONTH(JunSun1+36)=6),JunSun1+36,""))</f>
        <v/>
      </c>
      <c r="AM30" s="6" t="str">
        <f ca="1">IF(DAY(JunSun1)=1,IF(AND(YEAR(JunSun1+30)=CalendarYear,MONTH(JunSun1+30)=6),JunSun1+30,""),IF(AND(YEAR(JunSun1+37)=CalendarYear,MONTH(JunSun1+37)=6),JunSun1+37,""))</f>
        <v/>
      </c>
    </row>
    <row r="31" spans="2:39" s="21" customFormat="1" ht="19.899999999999999" customHeight="1">
      <c r="B31" s="62"/>
      <c r="C31" s="5" t="s">
        <v>6</v>
      </c>
      <c r="D31" s="5" t="s">
        <v>7</v>
      </c>
      <c r="E31" s="5" t="s">
        <v>8</v>
      </c>
      <c r="F31" s="5" t="s">
        <v>9</v>
      </c>
      <c r="G31" s="5" t="s">
        <v>10</v>
      </c>
      <c r="H31" s="5" t="s">
        <v>11</v>
      </c>
      <c r="I31" s="5" t="s">
        <v>12</v>
      </c>
      <c r="J31" s="5" t="s">
        <v>6</v>
      </c>
      <c r="K31" s="5" t="s">
        <v>7</v>
      </c>
      <c r="L31" s="5" t="s">
        <v>8</v>
      </c>
      <c r="M31" s="5" t="s">
        <v>9</v>
      </c>
      <c r="N31" s="5" t="s">
        <v>10</v>
      </c>
      <c r="O31" s="5" t="s">
        <v>11</v>
      </c>
      <c r="P31" s="5" t="s">
        <v>12</v>
      </c>
      <c r="Q31" s="5" t="s">
        <v>6</v>
      </c>
      <c r="R31" s="5" t="s">
        <v>7</v>
      </c>
      <c r="S31" s="5" t="s">
        <v>8</v>
      </c>
      <c r="T31" s="5" t="s">
        <v>9</v>
      </c>
      <c r="U31" s="5" t="s">
        <v>10</v>
      </c>
      <c r="V31" s="5" t="s">
        <v>11</v>
      </c>
      <c r="W31" s="5" t="s">
        <v>12</v>
      </c>
      <c r="X31" s="5" t="s">
        <v>6</v>
      </c>
      <c r="Y31" s="5" t="s">
        <v>7</v>
      </c>
      <c r="Z31" s="5" t="s">
        <v>8</v>
      </c>
      <c r="AA31" s="5" t="s">
        <v>9</v>
      </c>
      <c r="AB31" s="5" t="s">
        <v>10</v>
      </c>
      <c r="AC31" s="5" t="s">
        <v>11</v>
      </c>
      <c r="AD31" s="5" t="s">
        <v>12</v>
      </c>
      <c r="AE31" s="5" t="s">
        <v>6</v>
      </c>
      <c r="AF31" s="5" t="s">
        <v>7</v>
      </c>
      <c r="AG31" s="5" t="s">
        <v>8</v>
      </c>
      <c r="AH31" s="5" t="s">
        <v>9</v>
      </c>
      <c r="AI31" s="5" t="s">
        <v>10</v>
      </c>
      <c r="AJ31" s="5" t="s">
        <v>11</v>
      </c>
      <c r="AK31" s="5" t="s">
        <v>12</v>
      </c>
      <c r="AL31" s="5" t="s">
        <v>6</v>
      </c>
      <c r="AM31" s="7" t="s">
        <v>7</v>
      </c>
    </row>
    <row r="32" spans="2:39" ht="19.899999999999999" hidden="1" customHeight="1" outlineLevel="1">
      <c r="B32" s="18" t="s">
        <v>13</v>
      </c>
      <c r="C32" s="2" t="s">
        <v>14</v>
      </c>
      <c r="D32" s="2" t="s">
        <v>14</v>
      </c>
      <c r="E32" s="2" t="s">
        <v>14</v>
      </c>
      <c r="F32" s="2" t="s">
        <v>14</v>
      </c>
      <c r="G32" s="2" t="s">
        <v>14</v>
      </c>
      <c r="H32" s="2" t="s">
        <v>14</v>
      </c>
      <c r="I32" s="2" t="s">
        <v>14</v>
      </c>
      <c r="J32" s="2" t="s">
        <v>14</v>
      </c>
      <c r="K32" s="2" t="s">
        <v>14</v>
      </c>
      <c r="L32" s="2" t="s">
        <v>14</v>
      </c>
      <c r="M32" s="3" t="s">
        <v>14</v>
      </c>
      <c r="N32" s="3" t="s">
        <v>14</v>
      </c>
      <c r="O32" s="2" t="s">
        <v>14</v>
      </c>
      <c r="P32" s="2" t="s">
        <v>14</v>
      </c>
      <c r="Q32" s="2" t="s">
        <v>14</v>
      </c>
      <c r="R32" s="2" t="s">
        <v>14</v>
      </c>
      <c r="S32" s="2" t="s">
        <v>14</v>
      </c>
      <c r="T32" s="2" t="s">
        <v>14</v>
      </c>
      <c r="U32" s="2" t="s">
        <v>14</v>
      </c>
      <c r="V32" s="2" t="s">
        <v>14</v>
      </c>
      <c r="W32" s="2" t="s">
        <v>14</v>
      </c>
      <c r="X32" s="2" t="s">
        <v>14</v>
      </c>
      <c r="Y32" s="2" t="s">
        <v>14</v>
      </c>
      <c r="Z32" s="2" t="s">
        <v>14</v>
      </c>
      <c r="AA32" s="2" t="s">
        <v>14</v>
      </c>
      <c r="AB32" s="2" t="s">
        <v>14</v>
      </c>
      <c r="AC32" s="2" t="s">
        <v>14</v>
      </c>
      <c r="AD32" s="2" t="s">
        <v>14</v>
      </c>
      <c r="AE32" s="2" t="s">
        <v>14</v>
      </c>
      <c r="AF32" s="2" t="s">
        <v>14</v>
      </c>
      <c r="AG32" s="2" t="s">
        <v>14</v>
      </c>
      <c r="AH32" s="2" t="s">
        <v>14</v>
      </c>
      <c r="AI32" s="2" t="s">
        <v>14</v>
      </c>
      <c r="AJ32" s="2" t="s">
        <v>14</v>
      </c>
      <c r="AK32" s="2" t="s">
        <v>14</v>
      </c>
      <c r="AL32" s="2" t="s">
        <v>14</v>
      </c>
      <c r="AM32" s="2" t="s">
        <v>14</v>
      </c>
    </row>
    <row r="33" spans="2:39" ht="19.899999999999999" hidden="1" customHeight="1" outlineLevel="1">
      <c r="B33" s="19" t="s">
        <v>15</v>
      </c>
      <c r="C33" s="3" t="s">
        <v>14</v>
      </c>
      <c r="D33" s="3" t="s">
        <v>14</v>
      </c>
      <c r="E33" s="3" t="s">
        <v>14</v>
      </c>
      <c r="F33" s="3" t="s">
        <v>14</v>
      </c>
      <c r="G33" s="3" t="s">
        <v>14</v>
      </c>
      <c r="H33" s="3" t="s">
        <v>14</v>
      </c>
      <c r="I33" s="3" t="s">
        <v>14</v>
      </c>
      <c r="J33" s="3" t="s">
        <v>14</v>
      </c>
      <c r="K33" s="3" t="s">
        <v>14</v>
      </c>
      <c r="L33" s="3" t="s">
        <v>14</v>
      </c>
      <c r="M33" s="3" t="s">
        <v>14</v>
      </c>
      <c r="N33" s="3" t="s">
        <v>14</v>
      </c>
      <c r="O33" s="2" t="s">
        <v>14</v>
      </c>
      <c r="P33" s="2" t="s">
        <v>14</v>
      </c>
      <c r="Q33" s="2" t="s">
        <v>14</v>
      </c>
      <c r="R33" s="51" t="s">
        <v>96</v>
      </c>
      <c r="S33" s="51"/>
      <c r="T33" s="51"/>
      <c r="U33" s="51"/>
      <c r="V33" s="51"/>
      <c r="W33" s="49" t="s">
        <v>14</v>
      </c>
      <c r="X33" s="2" t="s">
        <v>14</v>
      </c>
      <c r="Y33" s="2" t="s">
        <v>14</v>
      </c>
      <c r="Z33" s="2" t="s">
        <v>14</v>
      </c>
      <c r="AA33" s="2" t="s">
        <v>14</v>
      </c>
      <c r="AB33" s="2" t="s">
        <v>14</v>
      </c>
      <c r="AC33" s="2" t="s">
        <v>14</v>
      </c>
      <c r="AD33" s="2" t="s">
        <v>14</v>
      </c>
      <c r="AE33" s="76" t="s">
        <v>97</v>
      </c>
      <c r="AF33" s="77"/>
      <c r="AG33" s="2" t="s">
        <v>14</v>
      </c>
      <c r="AH33" s="2" t="s">
        <v>14</v>
      </c>
      <c r="AI33" s="2" t="s">
        <v>14</v>
      </c>
      <c r="AJ33" s="2" t="s">
        <v>14</v>
      </c>
      <c r="AK33" s="2" t="s">
        <v>14</v>
      </c>
      <c r="AL33" s="2" t="s">
        <v>14</v>
      </c>
      <c r="AM33" s="2" t="s">
        <v>14</v>
      </c>
    </row>
    <row r="34" spans="2:39" ht="19.899999999999999" hidden="1" customHeight="1" outlineLevel="1">
      <c r="B34" s="33" t="s">
        <v>2</v>
      </c>
      <c r="C34" s="3" t="s">
        <v>14</v>
      </c>
      <c r="D34" s="133" t="s">
        <v>16</v>
      </c>
      <c r="E34" s="134"/>
      <c r="F34" s="134"/>
      <c r="G34" s="134"/>
      <c r="H34" s="135"/>
      <c r="I34" s="3" t="s">
        <v>14</v>
      </c>
      <c r="J34" s="3" t="s">
        <v>14</v>
      </c>
      <c r="K34" s="133" t="s">
        <v>16</v>
      </c>
      <c r="L34" s="134"/>
      <c r="M34" s="134"/>
      <c r="N34" s="134"/>
      <c r="O34" s="135"/>
      <c r="P34" s="2" t="s">
        <v>14</v>
      </c>
      <c r="Q34" s="2" t="s">
        <v>14</v>
      </c>
      <c r="R34" s="2" t="s">
        <v>14</v>
      </c>
      <c r="S34" s="2" t="s">
        <v>14</v>
      </c>
      <c r="T34" s="2" t="s">
        <v>14</v>
      </c>
      <c r="U34" s="2" t="s">
        <v>14</v>
      </c>
      <c r="V34" s="2" t="s">
        <v>14</v>
      </c>
      <c r="W34" s="2" t="s">
        <v>14</v>
      </c>
      <c r="X34" s="2" t="s">
        <v>14</v>
      </c>
      <c r="Y34" s="2" t="s">
        <v>14</v>
      </c>
      <c r="Z34" s="133" t="s">
        <v>16</v>
      </c>
      <c r="AA34" s="134"/>
      <c r="AB34" s="134"/>
      <c r="AC34" s="135"/>
      <c r="AD34" s="2" t="s">
        <v>14</v>
      </c>
      <c r="AE34" s="2" t="s">
        <v>14</v>
      </c>
      <c r="AF34" s="2" t="s">
        <v>14</v>
      </c>
      <c r="AG34" s="2" t="s">
        <v>14</v>
      </c>
      <c r="AH34" s="2" t="s">
        <v>14</v>
      </c>
      <c r="AI34" s="2" t="s">
        <v>14</v>
      </c>
      <c r="AJ34" s="2" t="s">
        <v>14</v>
      </c>
      <c r="AK34" s="2" t="s">
        <v>14</v>
      </c>
      <c r="AL34" s="2" t="s">
        <v>14</v>
      </c>
      <c r="AM34" s="2" t="s">
        <v>14</v>
      </c>
    </row>
    <row r="35" spans="2:39" ht="19.899999999999999" hidden="1" customHeight="1" outlineLevel="1">
      <c r="B35" s="31" t="s">
        <v>5</v>
      </c>
      <c r="C35" s="3" t="s">
        <v>14</v>
      </c>
      <c r="D35" s="3" t="s">
        <v>14</v>
      </c>
      <c r="E35" s="3" t="s">
        <v>14</v>
      </c>
      <c r="F35" s="3" t="s">
        <v>14</v>
      </c>
      <c r="G35" s="3" t="s">
        <v>14</v>
      </c>
      <c r="H35" s="3" t="s">
        <v>14</v>
      </c>
      <c r="I35" s="3" t="s">
        <v>14</v>
      </c>
      <c r="J35" s="3" t="s">
        <v>14</v>
      </c>
      <c r="K35" s="3" t="s">
        <v>14</v>
      </c>
      <c r="L35" s="3" t="s">
        <v>14</v>
      </c>
      <c r="M35" s="3" t="s">
        <v>14</v>
      </c>
      <c r="N35" s="3" t="s">
        <v>14</v>
      </c>
      <c r="O35" s="2" t="s">
        <v>14</v>
      </c>
      <c r="P35" s="2" t="s">
        <v>14</v>
      </c>
      <c r="Q35" s="2" t="s">
        <v>14</v>
      </c>
      <c r="R35" s="2" t="s">
        <v>14</v>
      </c>
      <c r="S35" s="2" t="s">
        <v>14</v>
      </c>
      <c r="T35" s="2" t="s">
        <v>14</v>
      </c>
      <c r="U35" s="2" t="s">
        <v>14</v>
      </c>
      <c r="V35" s="2" t="s">
        <v>14</v>
      </c>
      <c r="W35" s="2" t="s">
        <v>14</v>
      </c>
      <c r="X35" s="2" t="s">
        <v>14</v>
      </c>
      <c r="Y35" s="2" t="s">
        <v>14</v>
      </c>
      <c r="Z35" s="2" t="s">
        <v>14</v>
      </c>
      <c r="AA35" s="2" t="s">
        <v>14</v>
      </c>
      <c r="AB35" s="2" t="s">
        <v>14</v>
      </c>
      <c r="AC35" s="2" t="s">
        <v>14</v>
      </c>
      <c r="AD35" s="2" t="s">
        <v>14</v>
      </c>
      <c r="AE35" s="2" t="s">
        <v>14</v>
      </c>
      <c r="AF35" s="2" t="s">
        <v>14</v>
      </c>
      <c r="AG35" s="2" t="s">
        <v>14</v>
      </c>
      <c r="AH35" s="2" t="s">
        <v>14</v>
      </c>
      <c r="AI35" s="2" t="s">
        <v>14</v>
      </c>
      <c r="AJ35" s="2" t="s">
        <v>14</v>
      </c>
      <c r="AK35" s="2" t="s">
        <v>14</v>
      </c>
      <c r="AL35" s="2" t="s">
        <v>14</v>
      </c>
      <c r="AM35" s="2" t="s">
        <v>14</v>
      </c>
    </row>
    <row r="36" spans="2:39" s="21" customFormat="1" ht="19.899999999999999" hidden="1" customHeight="1" outlineLevel="1">
      <c r="B36" s="20" t="s">
        <v>1</v>
      </c>
      <c r="C36" s="3" t="s">
        <v>14</v>
      </c>
      <c r="D36" s="3" t="s">
        <v>14</v>
      </c>
      <c r="E36" s="3" t="s">
        <v>14</v>
      </c>
      <c r="F36" s="3" t="s">
        <v>14</v>
      </c>
      <c r="G36" s="3" t="s">
        <v>14</v>
      </c>
      <c r="H36" s="3" t="s">
        <v>14</v>
      </c>
      <c r="I36" s="3" t="s">
        <v>14</v>
      </c>
      <c r="J36" s="37" t="s">
        <v>18</v>
      </c>
      <c r="K36" s="3" t="s">
        <v>14</v>
      </c>
      <c r="L36" s="3" t="s">
        <v>14</v>
      </c>
      <c r="M36" s="3" t="s">
        <v>14</v>
      </c>
      <c r="N36" s="3" t="s">
        <v>14</v>
      </c>
      <c r="O36" s="2" t="s">
        <v>14</v>
      </c>
      <c r="P36" s="2" t="s">
        <v>14</v>
      </c>
      <c r="Q36" s="2" t="s">
        <v>14</v>
      </c>
      <c r="R36" s="2" t="s">
        <v>14</v>
      </c>
      <c r="S36" s="2" t="s">
        <v>14</v>
      </c>
      <c r="T36" s="2" t="s">
        <v>14</v>
      </c>
      <c r="U36" s="2" t="s">
        <v>14</v>
      </c>
      <c r="V36" s="2" t="s">
        <v>14</v>
      </c>
      <c r="W36" s="2" t="s">
        <v>14</v>
      </c>
      <c r="X36" s="2" t="s">
        <v>14</v>
      </c>
      <c r="Y36" s="37" t="s">
        <v>39</v>
      </c>
      <c r="Z36" s="2" t="s">
        <v>14</v>
      </c>
      <c r="AA36" s="2" t="s">
        <v>14</v>
      </c>
      <c r="AB36" s="2" t="s">
        <v>14</v>
      </c>
      <c r="AC36" s="2" t="s">
        <v>14</v>
      </c>
      <c r="AD36" s="2" t="s">
        <v>14</v>
      </c>
      <c r="AE36" s="2" t="s">
        <v>14</v>
      </c>
      <c r="AF36" s="2" t="s">
        <v>14</v>
      </c>
      <c r="AG36" s="2" t="s">
        <v>14</v>
      </c>
      <c r="AH36" s="2" t="s">
        <v>14</v>
      </c>
      <c r="AI36" s="2" t="s">
        <v>14</v>
      </c>
      <c r="AJ36" s="2" t="s">
        <v>14</v>
      </c>
      <c r="AK36" s="2" t="s">
        <v>14</v>
      </c>
      <c r="AL36" s="2" t="s">
        <v>14</v>
      </c>
      <c r="AM36" s="2" t="s">
        <v>14</v>
      </c>
    </row>
    <row r="37" spans="2:39" s="21" customFormat="1" ht="19.899999999999999" customHeight="1" collapsed="1"/>
    <row r="38" spans="2:39" ht="19.899999999999999" customHeight="1">
      <c r="B38" s="61">
        <f ca="1">DATE(CalendarYear,7,1)</f>
        <v>45839</v>
      </c>
      <c r="C38" s="4" t="str">
        <f ca="1">IF(DAY(JulSun1)=1,"",IF(AND(YEAR(JulSun1+1)=CalendarYear,MONTH(JulSun1+1)=7),JulSun1+1,""))</f>
        <v/>
      </c>
      <c r="D38" s="4" t="str">
        <f ca="1">IF(DAY(JulSun1)=1,"",IF(AND(YEAR(JulSun1+2)=CalendarYear,MONTH(JulSun1+2)=7),JulSun1+2,""))</f>
        <v/>
      </c>
      <c r="E38" s="4">
        <f ca="1">IF(DAY(JulSun1)=1,"",IF(AND(YEAR(JulSun1+3)=CalendarYear,MONTH(JulSun1+3)=7),JulSun1+3,""))</f>
        <v>45839</v>
      </c>
      <c r="F38" s="4">
        <f ca="1">IF(DAY(JulSun1)=1,"",IF(AND(YEAR(JulSun1+4)=CalendarYear,MONTH(JulSun1+4)=7),JulSun1+4,""))</f>
        <v>45840</v>
      </c>
      <c r="G38" s="4">
        <f ca="1">IF(DAY(JulSun1)=1,"",IF(AND(YEAR(JulSun1+5)=CalendarYear,MONTH(JulSun1+5)=7),JulSun1+5,""))</f>
        <v>45841</v>
      </c>
      <c r="H38" s="4">
        <f ca="1">IF(DAY(JulSun1)=1,"",IF(AND(YEAR(JulSun1+6)=CalendarYear,MONTH(JulSun1+6)=7),JulSun1+6,""))</f>
        <v>45842</v>
      </c>
      <c r="I38" s="4">
        <f ca="1">IF(DAY(JulSun1)=1,IF(AND(YEAR(JulSun1)=CalendarYear,MONTH(JulSun1)=7),JulSun1,""),IF(AND(YEAR(JulSun1+7)=CalendarYear,MONTH(JulSun1+7)=7),JulSun1+7,""))</f>
        <v>45843</v>
      </c>
      <c r="J38" s="4">
        <f ca="1">IF(DAY(JulSun1)=1,IF(AND(YEAR(JulSun1+1)=CalendarYear,MONTH(JulSun1+1)=7),JulSun1+1,""),IF(AND(YEAR(JulSun1+8)=CalendarYear,MONTH(JulSun1+8)=7),JulSun1+8,""))</f>
        <v>45844</v>
      </c>
      <c r="K38" s="4">
        <f ca="1">IF(DAY(JulSun1)=1,IF(AND(YEAR(JulSun1+2)=CalendarYear,MONTH(JulSun1+2)=7),JulSun1+2,""),IF(AND(YEAR(JulSun1+9)=CalendarYear,MONTH(JulSun1+9)=7),JulSun1+9,""))</f>
        <v>45845</v>
      </c>
      <c r="L38" s="4">
        <f ca="1">IF(DAY(JulSun1)=1,IF(AND(YEAR(JulSun1+3)=CalendarYear,MONTH(JulSun1+3)=7),JulSun1+3,""),IF(AND(YEAR(JulSun1+10)=CalendarYear,MONTH(JulSun1+10)=7),JulSun1+10,""))</f>
        <v>45846</v>
      </c>
      <c r="M38" s="4">
        <f ca="1">IF(DAY(JulSun1)=1,IF(AND(YEAR(JulSun1+4)=CalendarYear,MONTH(JulSun1+4)=7),JulSun1+4,""),IF(AND(YEAR(JulSun1+11)=CalendarYear,MONTH(JulSun1+11)=7),JulSun1+11,""))</f>
        <v>45847</v>
      </c>
      <c r="N38" s="4">
        <f ca="1">IF(DAY(JulSun1)=1,IF(AND(YEAR(JulSun1+5)=CalendarYear,MONTH(JulSun1+5)=7),JulSun1+5,""),IF(AND(YEAR(JulSun1+12)=CalendarYear,MONTH(JulSun1+12)=7),JulSun1+12,""))</f>
        <v>45848</v>
      </c>
      <c r="O38" s="4">
        <f ca="1">IF(DAY(JulSun1)=1,IF(AND(YEAR(JulSun1+6)=CalendarYear,MONTH(JulSun1+6)=7),JulSun1+6,""),IF(AND(YEAR(JulSun1+13)=CalendarYear,MONTH(JulSun1+13)=7),JulSun1+13,""))</f>
        <v>45849</v>
      </c>
      <c r="P38" s="4">
        <f ca="1">IF(DAY(JulSun1)=1,IF(AND(YEAR(JulSun1+7)=CalendarYear,MONTH(JulSun1+7)=7),JulSun1+7,""),IF(AND(YEAR(JulSun1+14)=CalendarYear,MONTH(JulSun1+14)=7),JulSun1+14,""))</f>
        <v>45850</v>
      </c>
      <c r="Q38" s="4">
        <f ca="1">IF(DAY(JulSun1)=1,IF(AND(YEAR(JulSun1+8)=CalendarYear,MONTH(JulSun1+8)=7),JulSun1+8,""),IF(AND(YEAR(JulSun1+15)=CalendarYear,MONTH(JulSun1+15)=7),JulSun1+15,""))</f>
        <v>45851</v>
      </c>
      <c r="R38" s="4">
        <f ca="1">IF(DAY(JulSun1)=1,IF(AND(YEAR(JulSun1+9)=CalendarYear,MONTH(JulSun1+9)=7),JulSun1+9,""),IF(AND(YEAR(JulSun1+16)=CalendarYear,MONTH(JulSun1+16)=7),JulSun1+16,""))</f>
        <v>45852</v>
      </c>
      <c r="S38" s="4">
        <f ca="1">IF(DAY(JulSun1)=1,IF(AND(YEAR(JulSun1+10)=CalendarYear,MONTH(JulSun1+10)=7),JulSun1+10,""),IF(AND(YEAR(JulSun1+17)=CalendarYear,MONTH(JulSun1+17)=7),JulSun1+17,""))</f>
        <v>45853</v>
      </c>
      <c r="T38" s="4">
        <f ca="1">IF(DAY(JulSun1)=1,IF(AND(YEAR(JulSun1+11)=CalendarYear,MONTH(JulSun1+11)=7),JulSun1+11,""),IF(AND(YEAR(JulSun1+18)=CalendarYear,MONTH(JulSun1+18)=7),JulSun1+18,""))</f>
        <v>45854</v>
      </c>
      <c r="U38" s="4">
        <f ca="1">IF(DAY(JulSun1)=1,IF(AND(YEAR(JulSun1+12)=CalendarYear,MONTH(JulSun1+12)=7),JulSun1+12,""),IF(AND(YEAR(JulSun1+19)=CalendarYear,MONTH(JulSun1+19)=7),JulSun1+19,""))</f>
        <v>45855</v>
      </c>
      <c r="V38" s="4">
        <f ca="1">IF(DAY(JulSun1)=1,IF(AND(YEAR(JulSun1+13)=CalendarYear,MONTH(JulSun1+13)=7),JulSun1+13,""),IF(AND(YEAR(JulSun1+20)=CalendarYear,MONTH(JulSun1+20)=7),JulSun1+20,""))</f>
        <v>45856</v>
      </c>
      <c r="W38" s="4">
        <f ca="1">IF(DAY(JulSun1)=1,IF(AND(YEAR(JulSun1+14)=CalendarYear,MONTH(JulSun1+14)=7),JulSun1+14,""),IF(AND(YEAR(JulSun1+21)=CalendarYear,MONTH(JulSun1+21)=7),JulSun1+21,""))</f>
        <v>45857</v>
      </c>
      <c r="X38" s="4">
        <f ca="1">IF(DAY(JulSun1)=1,IF(AND(YEAR(JulSun1+15)=CalendarYear,MONTH(JulSun1+15)=7),JulSun1+15,""),IF(AND(YEAR(JulSun1+22)=CalendarYear,MONTH(JulSun1+22)=7),JulSun1+22,""))</f>
        <v>45858</v>
      </c>
      <c r="Y38" s="4">
        <f ca="1">IF(DAY(JulSun1)=1,IF(AND(YEAR(JulSun1+16)=CalendarYear,MONTH(JulSun1+16)=7),JulSun1+16,""),IF(AND(YEAR(JulSun1+23)=CalendarYear,MONTH(JulSun1+23)=7),JulSun1+23,""))</f>
        <v>45859</v>
      </c>
      <c r="Z38" s="4">
        <f ca="1">IF(DAY(JulSun1)=1,IF(AND(YEAR(JulSun1+17)=CalendarYear,MONTH(JulSun1+17)=7),JulSun1+17,""),IF(AND(YEAR(JulSun1+24)=CalendarYear,MONTH(JulSun1+24)=7),JulSun1+24,""))</f>
        <v>45860</v>
      </c>
      <c r="AA38" s="4">
        <f ca="1">IF(DAY(JulSun1)=1,IF(AND(YEAR(JulSun1+18)=CalendarYear,MONTH(JulSun1+18)=7),JulSun1+18,""),IF(AND(YEAR(JulSun1+25)=CalendarYear,MONTH(JulSun1+25)=7),JulSun1+25,""))</f>
        <v>45861</v>
      </c>
      <c r="AB38" s="4">
        <f ca="1">IF(DAY(JulSun1)=1,IF(AND(YEAR(JulSun1+19)=CalendarYear,MONTH(JulSun1+19)=7),JulSun1+19,""),IF(AND(YEAR(JulSun1+26)=CalendarYear,MONTH(JulSun1+26)=7),JulSun1+26,""))</f>
        <v>45862</v>
      </c>
      <c r="AC38" s="4">
        <f ca="1">IF(DAY(JulSun1)=1,IF(AND(YEAR(JulSun1+20)=CalendarYear,MONTH(JulSun1+20)=7),JulSun1+20,""),IF(AND(YEAR(JulSun1+27)=CalendarYear,MONTH(JulSun1+27)=7),JulSun1+27,""))</f>
        <v>45863</v>
      </c>
      <c r="AD38" s="4">
        <f ca="1">IF(DAY(JulSun1)=1,IF(AND(YEAR(JulSun1+21)=CalendarYear,MONTH(JulSun1+21)=7),JulSun1+21,""),IF(AND(YEAR(JulSun1+28)=CalendarYear,MONTH(JulSun1+28)=7),JulSun1+28,""))</f>
        <v>45864</v>
      </c>
      <c r="AE38" s="4">
        <f ca="1">IF(DAY(JulSun1)=1,IF(AND(YEAR(JulSun1+22)=CalendarYear,MONTH(JulSun1+22)=7),JulSun1+22,""),IF(AND(YEAR(JulSun1+29)=CalendarYear,MONTH(JulSun1+29)=7),JulSun1+29,""))</f>
        <v>45865</v>
      </c>
      <c r="AF38" s="4">
        <f ca="1">IF(DAY(JulSun1)=1,IF(AND(YEAR(JulSun1+23)=CalendarYear,MONTH(JulSun1+23)=7),JulSun1+23,""),IF(AND(YEAR(JulSun1+30)=CalendarYear,MONTH(JulSun1+30)=7),JulSun1+30,""))</f>
        <v>45866</v>
      </c>
      <c r="AG38" s="4">
        <f ca="1">IF(DAY(JulSun1)=1,IF(AND(YEAR(JulSun1+24)=CalendarYear,MONTH(JulSun1+24)=7),JulSun1+24,""),IF(AND(YEAR(JulSun1+31)=CalendarYear,MONTH(JulSun1+31)=7),JulSun1+31,""))</f>
        <v>45867</v>
      </c>
      <c r="AH38" s="4">
        <f ca="1">IF(DAY(JulSun1)=1,IF(AND(YEAR(JulSun1+25)=CalendarYear,MONTH(JulSun1+25)=7),JulSun1+25,""),IF(AND(YEAR(JulSun1+32)=CalendarYear,MONTH(JulSun1+32)=7),JulSun1+32,""))</f>
        <v>45868</v>
      </c>
      <c r="AI38" s="4">
        <f ca="1">IF(DAY(JulSun1)=1,IF(AND(YEAR(JulSun1+26)=CalendarYear,MONTH(JulSun1+26)=7),JulSun1+26,""),IF(AND(YEAR(JulSun1+33)=CalendarYear,MONTH(JulSun1+33)=7),JulSun1+33,""))</f>
        <v>45869</v>
      </c>
      <c r="AJ38" s="4" t="str">
        <f ca="1">IF(DAY(JulSun1)=1,IF(AND(YEAR(JulSun1+27)=CalendarYear,MONTH(JulSun1+27)=7),JulSun1+27,""),IF(AND(YEAR(JulSun1+34)=CalendarYear,MONTH(JulSun1+34)=7),JulSun1+34,""))</f>
        <v/>
      </c>
      <c r="AK38" s="4" t="str">
        <f ca="1">IF(DAY(JulSun1)=1,IF(AND(YEAR(JulSun1+28)=CalendarYear,MONTH(JulSun1+28)=7),JulSun1+28,""),IF(AND(YEAR(JulSun1+35)=CalendarYear,MONTH(JulSun1+35)=7),JulSun1+35,""))</f>
        <v/>
      </c>
      <c r="AL38" s="4" t="str">
        <f ca="1">IF(DAY(JulSun1)=1,IF(AND(YEAR(JulSun1+29)=CalendarYear,MONTH(JulSun1+29)=7),JulSun1+29,""),IF(AND(YEAR(JulSun1+36)=CalendarYear,MONTH(JulSun1+36)=7),JulSun1+36,""))</f>
        <v/>
      </c>
      <c r="AM38" s="6" t="str">
        <f ca="1">IF(DAY(JulSun1)=1,IF(AND(YEAR(JulSun1+30)=CalendarYear,MONTH(JulSun1+30)=7),JulSun1+30,""),IF(AND(YEAR(JulSun1+37)=CalendarYear,MONTH(JulSun1+37)=7),JulSun1+37,""))</f>
        <v/>
      </c>
    </row>
    <row r="39" spans="2:39" ht="19.899999999999999" customHeight="1">
      <c r="B39" s="62"/>
      <c r="C39" s="5" t="s">
        <v>6</v>
      </c>
      <c r="D39" s="5" t="s">
        <v>7</v>
      </c>
      <c r="E39" s="5" t="s">
        <v>8</v>
      </c>
      <c r="F39" s="5" t="s">
        <v>9</v>
      </c>
      <c r="G39" s="5" t="s">
        <v>10</v>
      </c>
      <c r="H39" s="5" t="s">
        <v>11</v>
      </c>
      <c r="I39" s="5" t="s">
        <v>12</v>
      </c>
      <c r="J39" s="5" t="s">
        <v>6</v>
      </c>
      <c r="K39" s="5" t="s">
        <v>7</v>
      </c>
      <c r="L39" s="5" t="s">
        <v>8</v>
      </c>
      <c r="M39" s="5" t="s">
        <v>9</v>
      </c>
      <c r="N39" s="5" t="s">
        <v>10</v>
      </c>
      <c r="O39" s="5" t="s">
        <v>11</v>
      </c>
      <c r="P39" s="5" t="s">
        <v>12</v>
      </c>
      <c r="Q39" s="5" t="s">
        <v>6</v>
      </c>
      <c r="R39" s="5" t="s">
        <v>7</v>
      </c>
      <c r="S39" s="5" t="s">
        <v>8</v>
      </c>
      <c r="T39" s="5" t="s">
        <v>9</v>
      </c>
      <c r="U39" s="5" t="s">
        <v>10</v>
      </c>
      <c r="V39" s="5" t="s">
        <v>11</v>
      </c>
      <c r="W39" s="5" t="s">
        <v>12</v>
      </c>
      <c r="X39" s="5" t="s">
        <v>6</v>
      </c>
      <c r="Y39" s="5" t="s">
        <v>7</v>
      </c>
      <c r="Z39" s="5" t="s">
        <v>8</v>
      </c>
      <c r="AA39" s="5" t="s">
        <v>9</v>
      </c>
      <c r="AB39" s="5" t="s">
        <v>10</v>
      </c>
      <c r="AC39" s="5" t="s">
        <v>11</v>
      </c>
      <c r="AD39" s="5" t="s">
        <v>12</v>
      </c>
      <c r="AE39" s="5" t="s">
        <v>6</v>
      </c>
      <c r="AF39" s="5" t="s">
        <v>7</v>
      </c>
      <c r="AG39" s="5" t="s">
        <v>8</v>
      </c>
      <c r="AH39" s="5" t="s">
        <v>9</v>
      </c>
      <c r="AI39" s="5" t="s">
        <v>10</v>
      </c>
      <c r="AJ39" s="5" t="s">
        <v>11</v>
      </c>
      <c r="AK39" s="5" t="s">
        <v>12</v>
      </c>
      <c r="AL39" s="5" t="s">
        <v>6</v>
      </c>
      <c r="AM39" s="7" t="s">
        <v>7</v>
      </c>
    </row>
    <row r="40" spans="2:39" ht="19.899999999999999" customHeight="1" outlineLevel="1">
      <c r="B40" s="18" t="s">
        <v>13</v>
      </c>
      <c r="C40" s="2" t="s">
        <v>14</v>
      </c>
      <c r="D40" s="2" t="s">
        <v>14</v>
      </c>
      <c r="E40" s="2" t="s">
        <v>14</v>
      </c>
      <c r="F40" s="2" t="s">
        <v>14</v>
      </c>
      <c r="G40" s="2" t="s">
        <v>14</v>
      </c>
      <c r="H40" s="2" t="s">
        <v>14</v>
      </c>
      <c r="I40" s="2" t="s">
        <v>14</v>
      </c>
      <c r="J40" s="2" t="s">
        <v>14</v>
      </c>
      <c r="K40" s="2" t="s">
        <v>14</v>
      </c>
      <c r="L40" s="2" t="s">
        <v>14</v>
      </c>
      <c r="M40" s="3" t="s">
        <v>14</v>
      </c>
      <c r="N40" s="3" t="s">
        <v>14</v>
      </c>
      <c r="O40" s="2" t="s">
        <v>14</v>
      </c>
      <c r="P40" s="2" t="s">
        <v>14</v>
      </c>
      <c r="Q40" s="2" t="s">
        <v>14</v>
      </c>
      <c r="R40" s="191" t="s">
        <v>98</v>
      </c>
      <c r="S40" s="192"/>
      <c r="T40" s="192"/>
      <c r="U40" s="192"/>
      <c r="V40" s="192"/>
      <c r="W40" s="2" t="s">
        <v>14</v>
      </c>
      <c r="X40" s="2" t="s">
        <v>14</v>
      </c>
      <c r="Y40" s="2" t="s">
        <v>14</v>
      </c>
      <c r="Z40" s="2" t="s">
        <v>14</v>
      </c>
      <c r="AA40" s="2" t="s">
        <v>14</v>
      </c>
      <c r="AB40" s="97" t="s">
        <v>99</v>
      </c>
      <c r="AC40" s="98"/>
      <c r="AD40" s="2" t="s">
        <v>14</v>
      </c>
      <c r="AE40" s="2" t="s">
        <v>14</v>
      </c>
      <c r="AF40" s="97" t="s">
        <v>79</v>
      </c>
      <c r="AG40" s="98"/>
      <c r="AH40" s="98"/>
      <c r="AI40" s="99"/>
      <c r="AJ40" s="2" t="s">
        <v>14</v>
      </c>
      <c r="AK40" s="2" t="s">
        <v>14</v>
      </c>
      <c r="AL40" s="2" t="s">
        <v>14</v>
      </c>
      <c r="AM40" s="2" t="s">
        <v>14</v>
      </c>
    </row>
    <row r="41" spans="2:39" ht="19.899999999999999" customHeight="1" outlineLevel="1">
      <c r="B41" s="19" t="s">
        <v>15</v>
      </c>
      <c r="C41" s="3" t="s">
        <v>14</v>
      </c>
      <c r="D41" s="3" t="s">
        <v>14</v>
      </c>
      <c r="E41" s="71" t="s">
        <v>97</v>
      </c>
      <c r="F41" s="72"/>
      <c r="G41" s="72"/>
      <c r="H41" s="96"/>
      <c r="I41" s="3" t="s">
        <v>14</v>
      </c>
      <c r="J41" s="3" t="s">
        <v>14</v>
      </c>
      <c r="K41" s="3" t="s">
        <v>14</v>
      </c>
      <c r="L41" s="3" t="s">
        <v>14</v>
      </c>
      <c r="M41" s="3" t="s">
        <v>14</v>
      </c>
      <c r="N41" s="3" t="s">
        <v>14</v>
      </c>
      <c r="O41" s="2" t="s">
        <v>14</v>
      </c>
      <c r="P41" s="2" t="s">
        <v>14</v>
      </c>
      <c r="Q41" s="2" t="s">
        <v>14</v>
      </c>
      <c r="R41" s="2" t="s">
        <v>14</v>
      </c>
      <c r="S41" s="2" t="s">
        <v>14</v>
      </c>
      <c r="T41" s="2" t="s">
        <v>14</v>
      </c>
      <c r="U41" s="2" t="s">
        <v>14</v>
      </c>
      <c r="V41" s="2" t="s">
        <v>14</v>
      </c>
      <c r="W41" s="2" t="s">
        <v>14</v>
      </c>
      <c r="X41" s="2" t="s">
        <v>14</v>
      </c>
      <c r="Y41" s="2" t="s">
        <v>14</v>
      </c>
      <c r="Z41" s="2" t="s">
        <v>14</v>
      </c>
      <c r="AA41" s="2" t="s">
        <v>14</v>
      </c>
      <c r="AB41" s="2" t="s">
        <v>14</v>
      </c>
      <c r="AC41" s="2" t="s">
        <v>14</v>
      </c>
      <c r="AD41" s="2" t="s">
        <v>14</v>
      </c>
      <c r="AE41" s="2" t="s">
        <v>14</v>
      </c>
      <c r="AF41" s="2" t="s">
        <v>14</v>
      </c>
      <c r="AG41" s="2" t="s">
        <v>14</v>
      </c>
      <c r="AH41" s="2" t="s">
        <v>14</v>
      </c>
      <c r="AI41" s="2" t="s">
        <v>14</v>
      </c>
      <c r="AJ41" s="2" t="s">
        <v>14</v>
      </c>
      <c r="AK41" s="2" t="s">
        <v>14</v>
      </c>
      <c r="AL41" s="2" t="s">
        <v>14</v>
      </c>
      <c r="AM41" s="2" t="s">
        <v>14</v>
      </c>
    </row>
    <row r="42" spans="2:39" s="21" customFormat="1" ht="19.899999999999999" customHeight="1" outlineLevel="1">
      <c r="B42" s="33" t="s">
        <v>2</v>
      </c>
      <c r="C42" s="3" t="s">
        <v>14</v>
      </c>
      <c r="D42" s="3" t="s">
        <v>14</v>
      </c>
      <c r="E42" s="3" t="s">
        <v>14</v>
      </c>
      <c r="F42" s="3" t="s">
        <v>14</v>
      </c>
      <c r="G42" s="3" t="s">
        <v>14</v>
      </c>
      <c r="H42" s="3" t="s">
        <v>14</v>
      </c>
      <c r="I42" s="3" t="s">
        <v>14</v>
      </c>
      <c r="J42" s="3" t="s">
        <v>14</v>
      </c>
      <c r="K42" s="133" t="s">
        <v>16</v>
      </c>
      <c r="L42" s="134"/>
      <c r="M42" s="134"/>
      <c r="N42" s="134"/>
      <c r="O42" s="135"/>
      <c r="P42" s="2" t="s">
        <v>14</v>
      </c>
      <c r="Q42" s="2" t="s">
        <v>14</v>
      </c>
      <c r="R42" s="2" t="s">
        <v>14</v>
      </c>
      <c r="S42" s="2" t="s">
        <v>14</v>
      </c>
      <c r="T42" s="2" t="s">
        <v>14</v>
      </c>
      <c r="U42" s="2" t="s">
        <v>14</v>
      </c>
      <c r="V42" s="2" t="s">
        <v>14</v>
      </c>
      <c r="W42" s="2" t="s">
        <v>14</v>
      </c>
      <c r="X42" s="2" t="s">
        <v>14</v>
      </c>
      <c r="Y42" s="133" t="s">
        <v>16</v>
      </c>
      <c r="Z42" s="134"/>
      <c r="AA42" s="134"/>
      <c r="AB42" s="134"/>
      <c r="AC42" s="135"/>
      <c r="AD42" s="2" t="s">
        <v>14</v>
      </c>
      <c r="AE42" s="2" t="s">
        <v>14</v>
      </c>
      <c r="AF42" s="2" t="s">
        <v>14</v>
      </c>
      <c r="AG42" s="2" t="s">
        <v>14</v>
      </c>
      <c r="AH42" s="2" t="s">
        <v>14</v>
      </c>
      <c r="AI42" s="2" t="s">
        <v>14</v>
      </c>
      <c r="AJ42" s="2" t="s">
        <v>14</v>
      </c>
      <c r="AK42" s="2" t="s">
        <v>14</v>
      </c>
      <c r="AL42" s="2" t="s">
        <v>14</v>
      </c>
      <c r="AM42" s="2" t="s">
        <v>14</v>
      </c>
    </row>
    <row r="43" spans="2:39" s="21" customFormat="1" ht="19.899999999999999" customHeight="1" outlineLevel="1">
      <c r="B43" s="31" t="s">
        <v>5</v>
      </c>
      <c r="C43" s="3" t="s">
        <v>14</v>
      </c>
      <c r="D43" s="3" t="s">
        <v>14</v>
      </c>
      <c r="E43" s="3" t="s">
        <v>14</v>
      </c>
      <c r="F43" s="3" t="s">
        <v>14</v>
      </c>
      <c r="G43" s="3" t="s">
        <v>14</v>
      </c>
      <c r="H43" s="3" t="s">
        <v>14</v>
      </c>
      <c r="I43" s="3" t="s">
        <v>14</v>
      </c>
      <c r="J43" s="3" t="s">
        <v>14</v>
      </c>
      <c r="K43" s="3" t="s">
        <v>14</v>
      </c>
      <c r="L43" s="3" t="s">
        <v>14</v>
      </c>
      <c r="M43" s="3" t="s">
        <v>14</v>
      </c>
      <c r="N43" s="3" t="s">
        <v>14</v>
      </c>
      <c r="O43" s="2" t="s">
        <v>14</v>
      </c>
      <c r="P43" s="2" t="s">
        <v>14</v>
      </c>
      <c r="Q43" s="2" t="s">
        <v>14</v>
      </c>
      <c r="R43" s="2" t="s">
        <v>14</v>
      </c>
      <c r="S43" s="2" t="s">
        <v>14</v>
      </c>
      <c r="T43" s="2" t="s">
        <v>14</v>
      </c>
      <c r="U43" s="2" t="s">
        <v>14</v>
      </c>
      <c r="V43" s="2" t="s">
        <v>14</v>
      </c>
      <c r="W43" s="2" t="s">
        <v>14</v>
      </c>
      <c r="X43" s="2" t="s">
        <v>14</v>
      </c>
      <c r="Y43" s="2" t="s">
        <v>14</v>
      </c>
      <c r="Z43" s="2" t="s">
        <v>14</v>
      </c>
      <c r="AA43" s="2" t="s">
        <v>14</v>
      </c>
      <c r="AB43" s="2" t="s">
        <v>14</v>
      </c>
      <c r="AC43" s="2" t="s">
        <v>14</v>
      </c>
      <c r="AD43" s="2" t="s">
        <v>14</v>
      </c>
      <c r="AE43" s="2" t="s">
        <v>14</v>
      </c>
      <c r="AF43" s="2" t="s">
        <v>14</v>
      </c>
      <c r="AG43" s="2" t="s">
        <v>14</v>
      </c>
      <c r="AH43" s="2" t="s">
        <v>14</v>
      </c>
      <c r="AI43" s="2" t="s">
        <v>14</v>
      </c>
      <c r="AJ43" s="2" t="s">
        <v>14</v>
      </c>
      <c r="AK43" s="2" t="s">
        <v>14</v>
      </c>
      <c r="AL43" s="2" t="s">
        <v>14</v>
      </c>
      <c r="AM43" s="2" t="s">
        <v>14</v>
      </c>
    </row>
    <row r="44" spans="2:39" ht="19.899999999999999" customHeight="1" outlineLevel="1">
      <c r="B44" s="20" t="s">
        <v>1</v>
      </c>
      <c r="C44" s="3" t="s">
        <v>14</v>
      </c>
      <c r="D44" s="3" t="s">
        <v>14</v>
      </c>
      <c r="E44" s="3" t="s">
        <v>14</v>
      </c>
      <c r="F44" s="3" t="s">
        <v>14</v>
      </c>
      <c r="G44" s="3" t="s">
        <v>14</v>
      </c>
      <c r="H44" s="3" t="s">
        <v>14</v>
      </c>
      <c r="I44" s="3" t="s">
        <v>14</v>
      </c>
      <c r="J44" s="37" t="s">
        <v>18</v>
      </c>
      <c r="K44" s="3" t="s">
        <v>14</v>
      </c>
      <c r="L44" s="3" t="s">
        <v>14</v>
      </c>
      <c r="M44" s="3" t="s">
        <v>14</v>
      </c>
      <c r="N44" s="3" t="s">
        <v>14</v>
      </c>
      <c r="O44" s="2" t="s">
        <v>14</v>
      </c>
      <c r="P44" s="2" t="s">
        <v>14</v>
      </c>
      <c r="Q44" s="2" t="s">
        <v>14</v>
      </c>
      <c r="R44" s="2" t="s">
        <v>14</v>
      </c>
      <c r="S44" s="2" t="s">
        <v>14</v>
      </c>
      <c r="T44" s="2" t="s">
        <v>14</v>
      </c>
      <c r="U44" s="2" t="s">
        <v>14</v>
      </c>
      <c r="V44" s="2" t="s">
        <v>14</v>
      </c>
      <c r="W44" s="2" t="s">
        <v>14</v>
      </c>
      <c r="X44" s="2" t="s">
        <v>14</v>
      </c>
      <c r="Y44" s="2" t="s">
        <v>14</v>
      </c>
      <c r="Z44" s="2" t="s">
        <v>14</v>
      </c>
      <c r="AA44" s="2" t="s">
        <v>14</v>
      </c>
      <c r="AB44" s="2" t="s">
        <v>14</v>
      </c>
      <c r="AC44" s="2" t="s">
        <v>14</v>
      </c>
      <c r="AD44" s="2" t="s">
        <v>14</v>
      </c>
      <c r="AE44" s="2" t="s">
        <v>14</v>
      </c>
      <c r="AF44" s="2" t="s">
        <v>14</v>
      </c>
      <c r="AG44" s="2" t="s">
        <v>14</v>
      </c>
      <c r="AH44" s="2" t="s">
        <v>14</v>
      </c>
      <c r="AI44" s="2" t="s">
        <v>14</v>
      </c>
      <c r="AJ44" s="2" t="s">
        <v>14</v>
      </c>
      <c r="AK44" s="2" t="s">
        <v>14</v>
      </c>
      <c r="AL44" s="2" t="s">
        <v>14</v>
      </c>
      <c r="AM44" s="2" t="s">
        <v>14</v>
      </c>
    </row>
    <row r="45" spans="2:39" ht="19.899999999999999" customHeight="1">
      <c r="B45" s="1"/>
    </row>
    <row r="46" spans="2:39" ht="19.899999999999999" customHeight="1">
      <c r="B46" s="61">
        <f ca="1">DATE(CalendarYear,8,1)</f>
        <v>45870</v>
      </c>
      <c r="C46" s="4" t="str">
        <f ca="1">IF(DAY(AugSun1)=1,"",IF(AND(YEAR(AugSun1+1)=CalendarYear,MONTH(AugSun1+1)=8),AugSun1+1,""))</f>
        <v/>
      </c>
      <c r="D46" s="4" t="str">
        <f ca="1">IF(DAY(AugSun1)=1,"",IF(AND(YEAR(AugSun1+2)=CalendarYear,MONTH(AugSun1+2)=8),AugSun1+2,""))</f>
        <v/>
      </c>
      <c r="E46" s="4" t="str">
        <f ca="1">IF(DAY(AugSun1)=1,"",IF(AND(YEAR(AugSun1+3)=CalendarYear,MONTH(AugSun1+3)=8),AugSun1+3,""))</f>
        <v/>
      </c>
      <c r="F46" s="4" t="str">
        <f ca="1">IF(DAY(AugSun1)=1,"",IF(AND(YEAR(AugSun1+4)=CalendarYear,MONTH(AugSun1+4)=8),AugSun1+4,""))</f>
        <v/>
      </c>
      <c r="G46" s="4" t="str">
        <f ca="1">IF(DAY(AugSun1)=1,"",IF(AND(YEAR(AugSun1+5)=CalendarYear,MONTH(AugSun1+5)=8),AugSun1+5,""))</f>
        <v/>
      </c>
      <c r="H46" s="4">
        <f ca="1">IF(DAY(AugSun1)=1,"",IF(AND(YEAR(AugSun1+6)=CalendarYear,MONTH(AugSun1+6)=8),AugSun1+6,""))</f>
        <v>45870</v>
      </c>
      <c r="I46" s="4">
        <f ca="1">IF(DAY(AugSun1)=1,IF(AND(YEAR(AugSun1)=CalendarYear,MONTH(AugSun1)=8),AugSun1,""),IF(AND(YEAR(AugSun1+7)=CalendarYear,MONTH(AugSun1+7)=8),AugSun1+7,""))</f>
        <v>45871</v>
      </c>
      <c r="J46" s="4">
        <f ca="1">IF(DAY(AugSun1)=1,IF(AND(YEAR(AugSun1+1)=CalendarYear,MONTH(AugSun1+1)=8),AugSun1+1,""),IF(AND(YEAR(AugSun1+8)=CalendarYear,MONTH(AugSun1+8)=8),AugSun1+8,""))</f>
        <v>45872</v>
      </c>
      <c r="K46" s="4">
        <f ca="1">IF(DAY(AugSun1)=1,IF(AND(YEAR(AugSun1+2)=CalendarYear,MONTH(AugSun1+2)=8),AugSun1+2,""),IF(AND(YEAR(AugSun1+9)=CalendarYear,MONTH(AugSun1+9)=8),AugSun1+9,""))</f>
        <v>45873</v>
      </c>
      <c r="L46" s="4">
        <f ca="1">IF(DAY(AugSun1)=1,IF(AND(YEAR(AugSun1+3)=CalendarYear,MONTH(AugSun1+3)=8),AugSun1+3,""),IF(AND(YEAR(AugSun1+10)=CalendarYear,MONTH(AugSun1+10)=8),AugSun1+10,""))</f>
        <v>45874</v>
      </c>
      <c r="M46" s="4">
        <f ca="1">IF(DAY(AugSun1)=1,IF(AND(YEAR(AugSun1+4)=CalendarYear,MONTH(AugSun1+4)=8),AugSun1+4,""),IF(AND(YEAR(AugSun1+11)=CalendarYear,MONTH(AugSun1+11)=8),AugSun1+11,""))</f>
        <v>45875</v>
      </c>
      <c r="N46" s="4">
        <f ca="1">IF(DAY(AugSun1)=1,IF(AND(YEAR(AugSun1+5)=CalendarYear,MONTH(AugSun1+5)=8),AugSun1+5,""),IF(AND(YEAR(AugSun1+12)=CalendarYear,MONTH(AugSun1+12)=8),AugSun1+12,""))</f>
        <v>45876</v>
      </c>
      <c r="O46" s="4">
        <f ca="1">IF(DAY(AugSun1)=1,IF(AND(YEAR(AugSun1+6)=CalendarYear,MONTH(AugSun1+6)=8),AugSun1+6,""),IF(AND(YEAR(AugSun1+13)=CalendarYear,MONTH(AugSun1+13)=8),AugSun1+13,""))</f>
        <v>45877</v>
      </c>
      <c r="P46" s="4">
        <f ca="1">IF(DAY(AugSun1)=1,IF(AND(YEAR(AugSun1+7)=CalendarYear,MONTH(AugSun1+7)=8),AugSun1+7,""),IF(AND(YEAR(AugSun1+14)=CalendarYear,MONTH(AugSun1+14)=8),AugSun1+14,""))</f>
        <v>45878</v>
      </c>
      <c r="Q46" s="4">
        <f ca="1">IF(DAY(AugSun1)=1,IF(AND(YEAR(AugSun1+8)=CalendarYear,MONTH(AugSun1+8)=8),AugSun1+8,""),IF(AND(YEAR(AugSun1+15)=CalendarYear,MONTH(AugSun1+15)=8),AugSun1+15,""))</f>
        <v>45879</v>
      </c>
      <c r="R46" s="4">
        <f ca="1">IF(DAY(AugSun1)=1,IF(AND(YEAR(AugSun1+9)=CalendarYear,MONTH(AugSun1+9)=8),AugSun1+9,""),IF(AND(YEAR(AugSun1+16)=CalendarYear,MONTH(AugSun1+16)=8),AugSun1+16,""))</f>
        <v>45880</v>
      </c>
      <c r="S46" s="4">
        <f ca="1">IF(DAY(AugSun1)=1,IF(AND(YEAR(AugSun1+10)=CalendarYear,MONTH(AugSun1+10)=8),AugSun1+10,""),IF(AND(YEAR(AugSun1+17)=CalendarYear,MONTH(AugSun1+17)=8),AugSun1+17,""))</f>
        <v>45881</v>
      </c>
      <c r="T46" s="4">
        <f ca="1">IF(DAY(AugSun1)=1,IF(AND(YEAR(AugSun1+11)=CalendarYear,MONTH(AugSun1+11)=8),AugSun1+11,""),IF(AND(YEAR(AugSun1+18)=CalendarYear,MONTH(AugSun1+18)=8),AugSun1+18,""))</f>
        <v>45882</v>
      </c>
      <c r="U46" s="4">
        <f ca="1">IF(DAY(AugSun1)=1,IF(AND(YEAR(AugSun1+12)=CalendarYear,MONTH(AugSun1+12)=8),AugSun1+12,""),IF(AND(YEAR(AugSun1+19)=CalendarYear,MONTH(AugSun1+19)=8),AugSun1+19,""))</f>
        <v>45883</v>
      </c>
      <c r="V46" s="4">
        <f ca="1">IF(DAY(AugSun1)=1,IF(AND(YEAR(AugSun1+13)=CalendarYear,MONTH(AugSun1+13)=8),AugSun1+13,""),IF(AND(YEAR(AugSun1+20)=CalendarYear,MONTH(AugSun1+20)=8),AugSun1+20,""))</f>
        <v>45884</v>
      </c>
      <c r="W46" s="4">
        <f ca="1">IF(DAY(AugSun1)=1,IF(AND(YEAR(AugSun1+14)=CalendarYear,MONTH(AugSun1+14)=8),AugSun1+14,""),IF(AND(YEAR(AugSun1+21)=CalendarYear,MONTH(AugSun1+21)=8),AugSun1+21,""))</f>
        <v>45885</v>
      </c>
      <c r="X46" s="4">
        <f ca="1">IF(DAY(AugSun1)=1,IF(AND(YEAR(AugSun1+15)=CalendarYear,MONTH(AugSun1+15)=8),AugSun1+15,""),IF(AND(YEAR(AugSun1+22)=CalendarYear,MONTH(AugSun1+22)=8),AugSun1+22,""))</f>
        <v>45886</v>
      </c>
      <c r="Y46" s="4">
        <f ca="1">IF(DAY(AugSun1)=1,IF(AND(YEAR(AugSun1+16)=CalendarYear,MONTH(AugSun1+16)=8),AugSun1+16,""),IF(AND(YEAR(AugSun1+23)=CalendarYear,MONTH(AugSun1+23)=8),AugSun1+23,""))</f>
        <v>45887</v>
      </c>
      <c r="Z46" s="4">
        <f ca="1">IF(DAY(AugSun1)=1,IF(AND(YEAR(AugSun1+17)=CalendarYear,MONTH(AugSun1+17)=8),AugSun1+17,""),IF(AND(YEAR(AugSun1+24)=CalendarYear,MONTH(AugSun1+24)=8),AugSun1+24,""))</f>
        <v>45888</v>
      </c>
      <c r="AA46" s="4">
        <f ca="1">IF(DAY(AugSun1)=1,IF(AND(YEAR(AugSun1+18)=CalendarYear,MONTH(AugSun1+18)=8),AugSun1+18,""),IF(AND(YEAR(AugSun1+25)=CalendarYear,MONTH(AugSun1+25)=8),AugSun1+25,""))</f>
        <v>45889</v>
      </c>
      <c r="AB46" s="4">
        <f ca="1">IF(DAY(AugSun1)=1,IF(AND(YEAR(AugSun1+19)=CalendarYear,MONTH(AugSun1+19)=8),AugSun1+19,""),IF(AND(YEAR(AugSun1+26)=CalendarYear,MONTH(AugSun1+26)=8),AugSun1+26,""))</f>
        <v>45890</v>
      </c>
      <c r="AC46" s="4">
        <f ca="1">IF(DAY(AugSun1)=1,IF(AND(YEAR(AugSun1+20)=CalendarYear,MONTH(AugSun1+20)=8),AugSun1+20,""),IF(AND(YEAR(AugSun1+27)=CalendarYear,MONTH(AugSun1+27)=8),AugSun1+27,""))</f>
        <v>45891</v>
      </c>
      <c r="AD46" s="4">
        <f ca="1">IF(DAY(AugSun1)=1,IF(AND(YEAR(AugSun1+21)=CalendarYear,MONTH(AugSun1+21)=8),AugSun1+21,""),IF(AND(YEAR(AugSun1+28)=CalendarYear,MONTH(AugSun1+28)=8),AugSun1+28,""))</f>
        <v>45892</v>
      </c>
      <c r="AE46" s="4">
        <f ca="1">IF(DAY(AugSun1)=1,IF(AND(YEAR(AugSun1+22)=CalendarYear,MONTH(AugSun1+22)=8),AugSun1+22,""),IF(AND(YEAR(AugSun1+29)=CalendarYear,MONTH(AugSun1+29)=8),AugSun1+29,""))</f>
        <v>45893</v>
      </c>
      <c r="AF46" s="4">
        <f ca="1">IF(DAY(AugSun1)=1,IF(AND(YEAR(AugSun1+23)=CalendarYear,MONTH(AugSun1+23)=8),AugSun1+23,""),IF(AND(YEAR(AugSun1+30)=CalendarYear,MONTH(AugSun1+30)=8),AugSun1+30,""))</f>
        <v>45894</v>
      </c>
      <c r="AG46" s="4">
        <f ca="1">IF(DAY(AugSun1)=1,IF(AND(YEAR(AugSun1+24)=CalendarYear,MONTH(AugSun1+24)=8),AugSun1+24,""),IF(AND(YEAR(AugSun1+31)=CalendarYear,MONTH(AugSun1+31)=8),AugSun1+31,""))</f>
        <v>45895</v>
      </c>
      <c r="AH46" s="4">
        <f ca="1">IF(DAY(AugSun1)=1,IF(AND(YEAR(AugSun1+25)=CalendarYear,MONTH(AugSun1+25)=8),AugSun1+25,""),IF(AND(YEAR(AugSun1+32)=CalendarYear,MONTH(AugSun1+32)=8),AugSun1+32,""))</f>
        <v>45896</v>
      </c>
      <c r="AI46" s="4">
        <f ca="1">IF(DAY(AugSun1)=1,IF(AND(YEAR(AugSun1+26)=CalendarYear,MONTH(AugSun1+26)=8),AugSun1+26,""),IF(AND(YEAR(AugSun1+33)=CalendarYear,MONTH(AugSun1+33)=8),AugSun1+33,""))</f>
        <v>45897</v>
      </c>
      <c r="AJ46" s="4">
        <f ca="1">IF(DAY(AugSun1)=1,IF(AND(YEAR(AugSun1+27)=CalendarYear,MONTH(AugSun1+27)=8),AugSun1+27,""),IF(AND(YEAR(AugSun1+34)=CalendarYear,MONTH(AugSun1+34)=8),AugSun1+34,""))</f>
        <v>45898</v>
      </c>
      <c r="AK46" s="4">
        <f ca="1">IF(DAY(AugSun1)=1,IF(AND(YEAR(AugSun1+28)=CalendarYear,MONTH(AugSun1+28)=8),AugSun1+28,""),IF(AND(YEAR(AugSun1+35)=CalendarYear,MONTH(AugSun1+35)=8),AugSun1+35,""))</f>
        <v>45899</v>
      </c>
      <c r="AL46" s="4">
        <f ca="1">IF(DAY(AugSun1)=1,IF(AND(YEAR(AugSun1+29)=CalendarYear,MONTH(AugSun1+29)=8),AugSun1+29,""),IF(AND(YEAR(AugSun1+36)=CalendarYear,MONTH(AugSun1+36)=8),AugSun1+36,""))</f>
        <v>45900</v>
      </c>
      <c r="AM46" s="6" t="str">
        <f ca="1">IF(DAY(AugSun1)=1,IF(AND(YEAR(AugSun1+30)=CalendarYear,MONTH(AugSun1+30)=8),AugSun1+30,""),IF(AND(YEAR(AugSun1+37)=CalendarYear,MONTH(AugSun1+37)=8),AugSun1+37,""))</f>
        <v/>
      </c>
    </row>
    <row r="47" spans="2:39" ht="19.899999999999999" customHeight="1">
      <c r="B47" s="62"/>
      <c r="C47" s="5" t="s">
        <v>6</v>
      </c>
      <c r="D47" s="5" t="s">
        <v>7</v>
      </c>
      <c r="E47" s="5" t="s">
        <v>8</v>
      </c>
      <c r="F47" s="5" t="s">
        <v>9</v>
      </c>
      <c r="G47" s="5" t="s">
        <v>10</v>
      </c>
      <c r="H47" s="5" t="s">
        <v>11</v>
      </c>
      <c r="I47" s="5" t="s">
        <v>12</v>
      </c>
      <c r="J47" s="5" t="s">
        <v>6</v>
      </c>
      <c r="K47" s="5" t="s">
        <v>7</v>
      </c>
      <c r="L47" s="5" t="s">
        <v>8</v>
      </c>
      <c r="M47" s="5" t="s">
        <v>9</v>
      </c>
      <c r="N47" s="5" t="s">
        <v>10</v>
      </c>
      <c r="O47" s="5" t="s">
        <v>11</v>
      </c>
      <c r="P47" s="5" t="s">
        <v>12</v>
      </c>
      <c r="Q47" s="5" t="s">
        <v>6</v>
      </c>
      <c r="R47" s="5" t="s">
        <v>7</v>
      </c>
      <c r="S47" s="5" t="s">
        <v>8</v>
      </c>
      <c r="T47" s="5" t="s">
        <v>9</v>
      </c>
      <c r="U47" s="5" t="s">
        <v>10</v>
      </c>
      <c r="V47" s="5" t="s">
        <v>11</v>
      </c>
      <c r="W47" s="5" t="s">
        <v>12</v>
      </c>
      <c r="X47" s="5" t="s">
        <v>6</v>
      </c>
      <c r="Y47" s="5" t="s">
        <v>7</v>
      </c>
      <c r="Z47" s="5" t="s">
        <v>8</v>
      </c>
      <c r="AA47" s="5" t="s">
        <v>9</v>
      </c>
      <c r="AB47" s="5" t="s">
        <v>10</v>
      </c>
      <c r="AC47" s="5" t="s">
        <v>11</v>
      </c>
      <c r="AD47" s="5" t="s">
        <v>12</v>
      </c>
      <c r="AE47" s="5" t="s">
        <v>6</v>
      </c>
      <c r="AF47" s="5" t="s">
        <v>7</v>
      </c>
      <c r="AG47" s="5" t="s">
        <v>8</v>
      </c>
      <c r="AH47" s="5" t="s">
        <v>9</v>
      </c>
      <c r="AI47" s="5" t="s">
        <v>10</v>
      </c>
      <c r="AJ47" s="5" t="s">
        <v>11</v>
      </c>
      <c r="AK47" s="5" t="s">
        <v>12</v>
      </c>
      <c r="AL47" s="5" t="s">
        <v>6</v>
      </c>
      <c r="AM47" s="7" t="s">
        <v>7</v>
      </c>
    </row>
    <row r="48" spans="2:39" s="21" customFormat="1" ht="19.899999999999999" customHeight="1" outlineLevel="1">
      <c r="B48" s="18" t="s">
        <v>13</v>
      </c>
      <c r="C48" s="2" t="s">
        <v>14</v>
      </c>
      <c r="D48" s="2" t="s">
        <v>14</v>
      </c>
      <c r="E48" s="2" t="s">
        <v>14</v>
      </c>
      <c r="F48" s="2" t="s">
        <v>14</v>
      </c>
      <c r="G48" s="2" t="s">
        <v>14</v>
      </c>
      <c r="H48" s="128" t="s">
        <v>79</v>
      </c>
      <c r="I48" s="129"/>
      <c r="J48" s="129"/>
      <c r="K48" s="2" t="s">
        <v>14</v>
      </c>
      <c r="L48" s="2" t="s">
        <v>14</v>
      </c>
      <c r="M48" s="3" t="s">
        <v>14</v>
      </c>
      <c r="N48" s="3" t="s">
        <v>14</v>
      </c>
      <c r="O48" s="2" t="s">
        <v>14</v>
      </c>
      <c r="P48" s="2" t="s">
        <v>14</v>
      </c>
      <c r="Q48" s="2" t="s">
        <v>14</v>
      </c>
      <c r="R48" s="2" t="s">
        <v>14</v>
      </c>
      <c r="S48" s="2" t="s">
        <v>14</v>
      </c>
      <c r="T48" s="2" t="s">
        <v>14</v>
      </c>
      <c r="U48" s="2" t="s">
        <v>14</v>
      </c>
      <c r="V48" s="2" t="s">
        <v>14</v>
      </c>
      <c r="W48" s="2" t="s">
        <v>14</v>
      </c>
      <c r="X48" s="2" t="s">
        <v>14</v>
      </c>
      <c r="Y48" s="2" t="s">
        <v>14</v>
      </c>
      <c r="Z48" s="2" t="s">
        <v>14</v>
      </c>
      <c r="AA48" s="2" t="s">
        <v>14</v>
      </c>
      <c r="AB48" s="2" t="s">
        <v>14</v>
      </c>
      <c r="AC48" s="2" t="s">
        <v>14</v>
      </c>
      <c r="AD48" s="2" t="s">
        <v>14</v>
      </c>
      <c r="AE48" s="2" t="s">
        <v>14</v>
      </c>
      <c r="AF48" s="2" t="s">
        <v>14</v>
      </c>
      <c r="AG48" s="2" t="s">
        <v>14</v>
      </c>
      <c r="AH48" s="2" t="s">
        <v>14</v>
      </c>
      <c r="AI48" s="2" t="s">
        <v>14</v>
      </c>
      <c r="AJ48" s="2" t="s">
        <v>14</v>
      </c>
      <c r="AK48" s="2" t="s">
        <v>14</v>
      </c>
      <c r="AL48" s="2" t="s">
        <v>14</v>
      </c>
      <c r="AM48" s="2" t="s">
        <v>14</v>
      </c>
    </row>
    <row r="49" spans="2:39" s="21" customFormat="1" ht="19.899999999999999" customHeight="1" outlineLevel="1">
      <c r="B49" s="19" t="s">
        <v>15</v>
      </c>
      <c r="C49" s="3" t="s">
        <v>14</v>
      </c>
      <c r="D49" s="3" t="s">
        <v>14</v>
      </c>
      <c r="E49" s="3" t="s">
        <v>14</v>
      </c>
      <c r="F49" s="3" t="s">
        <v>14</v>
      </c>
      <c r="G49" s="3" t="s">
        <v>14</v>
      </c>
      <c r="H49" s="2" t="s">
        <v>14</v>
      </c>
      <c r="I49" s="2" t="s">
        <v>14</v>
      </c>
      <c r="J49" s="2" t="s">
        <v>14</v>
      </c>
      <c r="K49" s="2" t="s">
        <v>14</v>
      </c>
      <c r="L49" s="2" t="s">
        <v>14</v>
      </c>
      <c r="M49" s="2" t="s">
        <v>14</v>
      </c>
      <c r="N49" s="2" t="s">
        <v>14</v>
      </c>
      <c r="O49" s="2" t="s">
        <v>14</v>
      </c>
      <c r="P49" s="2" t="s">
        <v>14</v>
      </c>
      <c r="Q49" s="136" t="s">
        <v>100</v>
      </c>
      <c r="R49" s="137"/>
      <c r="S49" s="137"/>
      <c r="T49" s="137"/>
      <c r="U49" s="137"/>
      <c r="V49" s="137"/>
      <c r="W49" s="138"/>
      <c r="X49" s="2" t="s">
        <v>14</v>
      </c>
      <c r="Y49" s="71" t="s">
        <v>101</v>
      </c>
      <c r="Z49" s="72"/>
      <c r="AA49" s="72"/>
      <c r="AB49" s="72"/>
      <c r="AC49" s="96"/>
      <c r="AD49" s="2" t="s">
        <v>14</v>
      </c>
      <c r="AE49" s="136" t="s">
        <v>101</v>
      </c>
      <c r="AF49" s="137"/>
      <c r="AG49" s="137"/>
      <c r="AH49" s="137"/>
      <c r="AI49" s="137"/>
      <c r="AJ49" s="2" t="s">
        <v>14</v>
      </c>
      <c r="AK49" s="2" t="s">
        <v>14</v>
      </c>
      <c r="AL49" s="2" t="s">
        <v>14</v>
      </c>
      <c r="AM49" s="2" t="s">
        <v>14</v>
      </c>
    </row>
    <row r="50" spans="2:39" ht="19.899999999999999" customHeight="1" outlineLevel="1">
      <c r="B50" s="33" t="s">
        <v>2</v>
      </c>
      <c r="C50" s="3" t="s">
        <v>14</v>
      </c>
      <c r="D50" s="3" t="s">
        <v>14</v>
      </c>
      <c r="E50" s="3" t="s">
        <v>14</v>
      </c>
      <c r="F50" s="3" t="s">
        <v>14</v>
      </c>
      <c r="G50" s="3" t="s">
        <v>14</v>
      </c>
      <c r="H50" s="3" t="s">
        <v>14</v>
      </c>
      <c r="I50" s="3" t="s">
        <v>14</v>
      </c>
      <c r="J50" s="3" t="s">
        <v>14</v>
      </c>
      <c r="K50" s="133" t="s">
        <v>16</v>
      </c>
      <c r="L50" s="134"/>
      <c r="M50" s="134"/>
      <c r="N50" s="134"/>
      <c r="O50" s="135"/>
      <c r="P50" s="2" t="s">
        <v>14</v>
      </c>
      <c r="Q50" s="2" t="s">
        <v>14</v>
      </c>
      <c r="R50" s="2" t="s">
        <v>14</v>
      </c>
      <c r="S50" s="2" t="s">
        <v>14</v>
      </c>
      <c r="T50" s="2" t="s">
        <v>14</v>
      </c>
      <c r="U50" s="2" t="s">
        <v>14</v>
      </c>
      <c r="V50" s="2" t="s">
        <v>14</v>
      </c>
      <c r="W50" s="2" t="s">
        <v>14</v>
      </c>
      <c r="X50" s="2" t="s">
        <v>14</v>
      </c>
      <c r="Y50" s="2" t="s">
        <v>14</v>
      </c>
      <c r="Z50" s="2" t="s">
        <v>14</v>
      </c>
      <c r="AA50" s="2" t="s">
        <v>14</v>
      </c>
      <c r="AB50" s="2" t="s">
        <v>14</v>
      </c>
      <c r="AC50" s="2" t="s">
        <v>14</v>
      </c>
      <c r="AD50" s="2" t="s">
        <v>14</v>
      </c>
      <c r="AE50" s="2" t="s">
        <v>14</v>
      </c>
      <c r="AF50" s="2" t="s">
        <v>14</v>
      </c>
      <c r="AG50" s="2" t="s">
        <v>14</v>
      </c>
      <c r="AH50" s="2" t="s">
        <v>14</v>
      </c>
      <c r="AI50" s="2" t="s">
        <v>14</v>
      </c>
      <c r="AJ50" s="2" t="s">
        <v>14</v>
      </c>
      <c r="AK50" s="2" t="s">
        <v>14</v>
      </c>
      <c r="AL50" s="2" t="s">
        <v>14</v>
      </c>
      <c r="AM50" s="2" t="s">
        <v>14</v>
      </c>
    </row>
    <row r="51" spans="2:39" ht="19.899999999999999" customHeight="1" outlineLevel="1">
      <c r="B51" s="31" t="s">
        <v>5</v>
      </c>
      <c r="C51" s="3" t="s">
        <v>14</v>
      </c>
      <c r="D51" s="3" t="s">
        <v>14</v>
      </c>
      <c r="E51" s="3" t="s">
        <v>14</v>
      </c>
      <c r="F51" s="3" t="s">
        <v>14</v>
      </c>
      <c r="G51" s="3" t="s">
        <v>14</v>
      </c>
      <c r="H51" s="3" t="s">
        <v>14</v>
      </c>
      <c r="I51" s="3" t="s">
        <v>14</v>
      </c>
      <c r="J51" s="3" t="s">
        <v>14</v>
      </c>
      <c r="K51" s="3" t="s">
        <v>14</v>
      </c>
      <c r="L51" s="3" t="s">
        <v>14</v>
      </c>
      <c r="M51" s="3" t="s">
        <v>14</v>
      </c>
      <c r="N51" s="3" t="s">
        <v>14</v>
      </c>
      <c r="O51" s="2" t="s">
        <v>14</v>
      </c>
      <c r="P51" s="2" t="s">
        <v>14</v>
      </c>
      <c r="Q51" s="2" t="s">
        <v>14</v>
      </c>
      <c r="R51" s="2" t="s">
        <v>14</v>
      </c>
      <c r="S51" s="2" t="s">
        <v>14</v>
      </c>
      <c r="T51" s="2" t="s">
        <v>14</v>
      </c>
      <c r="U51" s="2" t="s">
        <v>14</v>
      </c>
      <c r="V51" s="2" t="s">
        <v>14</v>
      </c>
      <c r="W51" s="2" t="s">
        <v>14</v>
      </c>
      <c r="X51" s="2" t="s">
        <v>14</v>
      </c>
      <c r="Y51" s="2" t="s">
        <v>14</v>
      </c>
      <c r="Z51" s="2" t="s">
        <v>14</v>
      </c>
      <c r="AA51" s="2" t="s">
        <v>14</v>
      </c>
      <c r="AB51" s="2" t="s">
        <v>14</v>
      </c>
      <c r="AC51" s="2" t="s">
        <v>14</v>
      </c>
      <c r="AD51" s="2" t="s">
        <v>14</v>
      </c>
      <c r="AE51" s="2" t="s">
        <v>14</v>
      </c>
      <c r="AF51" s="2" t="s">
        <v>14</v>
      </c>
      <c r="AG51" s="2" t="s">
        <v>14</v>
      </c>
      <c r="AH51" s="2" t="s">
        <v>14</v>
      </c>
      <c r="AI51" s="2" t="s">
        <v>14</v>
      </c>
      <c r="AJ51" s="2" t="s">
        <v>14</v>
      </c>
      <c r="AK51" s="2" t="s">
        <v>14</v>
      </c>
      <c r="AL51" s="2" t="s">
        <v>14</v>
      </c>
      <c r="AM51" s="2" t="s">
        <v>14</v>
      </c>
    </row>
    <row r="52" spans="2:39" ht="19.899999999999999" customHeight="1" outlineLevel="1">
      <c r="B52" s="20" t="s">
        <v>1</v>
      </c>
      <c r="C52" s="3" t="s">
        <v>14</v>
      </c>
      <c r="D52" s="3" t="s">
        <v>14</v>
      </c>
      <c r="E52" s="3" t="s">
        <v>14</v>
      </c>
      <c r="F52" s="3" t="s">
        <v>14</v>
      </c>
      <c r="G52" s="3" t="s">
        <v>14</v>
      </c>
      <c r="H52" s="3" t="s">
        <v>14</v>
      </c>
      <c r="I52" s="3" t="s">
        <v>14</v>
      </c>
      <c r="J52" s="3" t="s">
        <v>14</v>
      </c>
      <c r="K52" s="3" t="s">
        <v>14</v>
      </c>
      <c r="L52" s="3" t="s">
        <v>14</v>
      </c>
      <c r="M52" s="3" t="s">
        <v>14</v>
      </c>
      <c r="N52" s="3" t="s">
        <v>14</v>
      </c>
      <c r="O52" s="2" t="s">
        <v>14</v>
      </c>
      <c r="P52" s="2" t="s">
        <v>14</v>
      </c>
      <c r="Q52" s="2" t="s">
        <v>14</v>
      </c>
      <c r="R52" s="2" t="s">
        <v>14</v>
      </c>
      <c r="S52" s="2" t="s">
        <v>14</v>
      </c>
      <c r="T52" s="2" t="s">
        <v>14</v>
      </c>
      <c r="U52" s="2" t="s">
        <v>14</v>
      </c>
      <c r="V52" s="2" t="s">
        <v>14</v>
      </c>
      <c r="W52" s="2" t="s">
        <v>14</v>
      </c>
      <c r="X52" s="2" t="s">
        <v>14</v>
      </c>
      <c r="Y52" s="2" t="s">
        <v>14</v>
      </c>
      <c r="Z52" s="2" t="s">
        <v>14</v>
      </c>
      <c r="AA52" s="2" t="s">
        <v>14</v>
      </c>
      <c r="AB52" s="2" t="s">
        <v>14</v>
      </c>
      <c r="AC52" s="2" t="s">
        <v>14</v>
      </c>
      <c r="AD52" s="2" t="s">
        <v>14</v>
      </c>
      <c r="AE52" s="2" t="s">
        <v>14</v>
      </c>
      <c r="AF52" s="2" t="s">
        <v>14</v>
      </c>
      <c r="AG52" s="2" t="s">
        <v>14</v>
      </c>
      <c r="AH52" s="2" t="s">
        <v>14</v>
      </c>
      <c r="AI52" s="2" t="s">
        <v>14</v>
      </c>
      <c r="AJ52" s="2" t="s">
        <v>14</v>
      </c>
      <c r="AK52" s="2" t="s">
        <v>14</v>
      </c>
      <c r="AL52" s="2" t="s">
        <v>14</v>
      </c>
      <c r="AM52" s="2" t="s">
        <v>14</v>
      </c>
    </row>
    <row r="53" spans="2:39" ht="19.899999999999999" customHeight="1">
      <c r="B53" s="1"/>
    </row>
    <row r="54" spans="2:39" s="21" customFormat="1" ht="19.899999999999999" customHeight="1">
      <c r="B54" s="61">
        <f ca="1">DATE(CalendarYear,9,1)</f>
        <v>45901</v>
      </c>
      <c r="C54" s="4" t="str">
        <f ca="1">IF(DAY(SepSun1)=1,"",IF(AND(YEAR(SepSun1+1)=CalendarYear,MONTH(SepSun1+1)=9),SepSun1+1,""))</f>
        <v/>
      </c>
      <c r="D54" s="4">
        <f ca="1">IF(DAY(SepSun1)=1,"",IF(AND(YEAR(SepSun1+2)=CalendarYear,MONTH(SepSun1+2)=9),SepSun1+2,""))</f>
        <v>45901</v>
      </c>
      <c r="E54" s="4">
        <f ca="1">IF(DAY(SepSun1)=1,"",IF(AND(YEAR(SepSun1+3)=CalendarYear,MONTH(SepSun1+3)=9),SepSun1+3,""))</f>
        <v>45902</v>
      </c>
      <c r="F54" s="4">
        <f ca="1">IF(DAY(SepSun1)=1,"",IF(AND(YEAR(SepSun1+4)=CalendarYear,MONTH(SepSun1+4)=9),SepSun1+4,""))</f>
        <v>45903</v>
      </c>
      <c r="G54" s="4">
        <f ca="1">IF(DAY(SepSun1)=1,"",IF(AND(YEAR(SepSun1+5)=CalendarYear,MONTH(SepSun1+5)=9),SepSun1+5,""))</f>
        <v>45904</v>
      </c>
      <c r="H54" s="4">
        <f ca="1">IF(DAY(SepSun1)=1,"",IF(AND(YEAR(SepSun1+6)=CalendarYear,MONTH(SepSun1+6)=9),SepSun1+6,""))</f>
        <v>45905</v>
      </c>
      <c r="I54" s="4">
        <f ca="1">IF(DAY(SepSun1)=1,IF(AND(YEAR(SepSun1)=CalendarYear,MONTH(SepSun1)=9),SepSun1,""),IF(AND(YEAR(SepSun1+7)=CalendarYear,MONTH(SepSun1+7)=9),SepSun1+7,""))</f>
        <v>45906</v>
      </c>
      <c r="J54" s="4">
        <f ca="1">IF(DAY(SepSun1)=1,IF(AND(YEAR(SepSun1+1)=CalendarYear,MONTH(SepSun1+1)=9),SepSun1+1,""),IF(AND(YEAR(SepSun1+8)=CalendarYear,MONTH(SepSun1+8)=9),SepSun1+8,""))</f>
        <v>45907</v>
      </c>
      <c r="K54" s="4">
        <f ca="1">IF(DAY(SepSun1)=1,IF(AND(YEAR(SepSun1+2)=CalendarYear,MONTH(SepSun1+2)=9),SepSun1+2,""),IF(AND(YEAR(SepSun1+9)=CalendarYear,MONTH(SepSun1+9)=9),SepSun1+9,""))</f>
        <v>45908</v>
      </c>
      <c r="L54" s="4">
        <f ca="1">IF(DAY(SepSun1)=1,IF(AND(YEAR(SepSun1+3)=CalendarYear,MONTH(SepSun1+3)=9),SepSun1+3,""),IF(AND(YEAR(SepSun1+10)=CalendarYear,MONTH(SepSun1+10)=9),SepSun1+10,""))</f>
        <v>45909</v>
      </c>
      <c r="M54" s="4">
        <f ca="1">IF(DAY(SepSun1)=1,IF(AND(YEAR(SepSun1+4)=CalendarYear,MONTH(SepSun1+4)=9),SepSun1+4,""),IF(AND(YEAR(SepSun1+11)=CalendarYear,MONTH(SepSun1+11)=9),SepSun1+11,""))</f>
        <v>45910</v>
      </c>
      <c r="N54" s="4">
        <f ca="1">IF(DAY(SepSun1)=1,IF(AND(YEAR(SepSun1+5)=CalendarYear,MONTH(SepSun1+5)=9),SepSun1+5,""),IF(AND(YEAR(SepSun1+12)=CalendarYear,MONTH(SepSun1+12)=9),SepSun1+12,""))</f>
        <v>45911</v>
      </c>
      <c r="O54" s="4">
        <f ca="1">IF(DAY(SepSun1)=1,IF(AND(YEAR(SepSun1+6)=CalendarYear,MONTH(SepSun1+6)=9),SepSun1+6,""),IF(AND(YEAR(SepSun1+13)=CalendarYear,MONTH(SepSun1+13)=9),SepSun1+13,""))</f>
        <v>45912</v>
      </c>
      <c r="P54" s="4">
        <f ca="1">IF(DAY(SepSun1)=1,IF(AND(YEAR(SepSun1+7)=CalendarYear,MONTH(SepSun1+7)=9),SepSun1+7,""),IF(AND(YEAR(SepSun1+14)=CalendarYear,MONTH(SepSun1+14)=9),SepSun1+14,""))</f>
        <v>45913</v>
      </c>
      <c r="Q54" s="4">
        <f ca="1">IF(DAY(SepSun1)=1,IF(AND(YEAR(SepSun1+8)=CalendarYear,MONTH(SepSun1+8)=9),SepSun1+8,""),IF(AND(YEAR(SepSun1+15)=CalendarYear,MONTH(SepSun1+15)=9),SepSun1+15,""))</f>
        <v>45914</v>
      </c>
      <c r="R54" s="4">
        <f ca="1">IF(DAY(SepSun1)=1,IF(AND(YEAR(SepSun1+9)=CalendarYear,MONTH(SepSun1+9)=9),SepSun1+9,""),IF(AND(YEAR(SepSun1+16)=CalendarYear,MONTH(SepSun1+16)=9),SepSun1+16,""))</f>
        <v>45915</v>
      </c>
      <c r="S54" s="4">
        <f ca="1">IF(DAY(SepSun1)=1,IF(AND(YEAR(SepSun1+10)=CalendarYear,MONTH(SepSun1+10)=9),SepSun1+10,""),IF(AND(YEAR(SepSun1+17)=CalendarYear,MONTH(SepSun1+17)=9),SepSun1+17,""))</f>
        <v>45916</v>
      </c>
      <c r="T54" s="4">
        <f ca="1">IF(DAY(SepSun1)=1,IF(AND(YEAR(SepSun1+11)=CalendarYear,MONTH(SepSun1+11)=9),SepSun1+11,""),IF(AND(YEAR(SepSun1+18)=CalendarYear,MONTH(SepSun1+18)=9),SepSun1+18,""))</f>
        <v>45917</v>
      </c>
      <c r="U54" s="4">
        <f ca="1">IF(DAY(SepSun1)=1,IF(AND(YEAR(SepSun1+12)=CalendarYear,MONTH(SepSun1+12)=9),SepSun1+12,""),IF(AND(YEAR(SepSun1+19)=CalendarYear,MONTH(SepSun1+19)=9),SepSun1+19,""))</f>
        <v>45918</v>
      </c>
      <c r="V54" s="4">
        <f ca="1">IF(DAY(SepSun1)=1,IF(AND(YEAR(SepSun1+13)=CalendarYear,MONTH(SepSun1+13)=9),SepSun1+13,""),IF(AND(YEAR(SepSun1+20)=CalendarYear,MONTH(SepSun1+20)=9),SepSun1+20,""))</f>
        <v>45919</v>
      </c>
      <c r="W54" s="4">
        <f ca="1">IF(DAY(SepSun1)=1,IF(AND(YEAR(SepSun1+14)=CalendarYear,MONTH(SepSun1+14)=9),SepSun1+14,""),IF(AND(YEAR(SepSun1+21)=CalendarYear,MONTH(SepSun1+21)=9),SepSun1+21,""))</f>
        <v>45920</v>
      </c>
      <c r="X54" s="4">
        <f ca="1">IF(DAY(SepSun1)=1,IF(AND(YEAR(SepSun1+15)=CalendarYear,MONTH(SepSun1+15)=9),SepSun1+15,""),IF(AND(YEAR(SepSun1+22)=CalendarYear,MONTH(SepSun1+22)=9),SepSun1+22,""))</f>
        <v>45921</v>
      </c>
      <c r="Y54" s="4">
        <f ca="1">IF(DAY(SepSun1)=1,IF(AND(YEAR(SepSun1+16)=CalendarYear,MONTH(SepSun1+16)=9),SepSun1+16,""),IF(AND(YEAR(SepSun1+23)=CalendarYear,MONTH(SepSun1+23)=9),SepSun1+23,""))</f>
        <v>45922</v>
      </c>
      <c r="Z54" s="4">
        <f ca="1">IF(DAY(SepSun1)=1,IF(AND(YEAR(SepSun1+17)=CalendarYear,MONTH(SepSun1+17)=9),SepSun1+17,""),IF(AND(YEAR(SepSun1+24)=CalendarYear,MONTH(SepSun1+24)=9),SepSun1+24,""))</f>
        <v>45923</v>
      </c>
      <c r="AA54" s="4">
        <f ca="1">IF(DAY(SepSun1)=1,IF(AND(YEAR(SepSun1+18)=CalendarYear,MONTH(SepSun1+18)=9),SepSun1+18,""),IF(AND(YEAR(SepSun1+25)=CalendarYear,MONTH(SepSun1+25)=9),SepSun1+25,""))</f>
        <v>45924</v>
      </c>
      <c r="AB54" s="4">
        <f ca="1">IF(DAY(SepSun1)=1,IF(AND(YEAR(SepSun1+19)=CalendarYear,MONTH(SepSun1+19)=9),SepSun1+19,""),IF(AND(YEAR(SepSun1+26)=CalendarYear,MONTH(SepSun1+26)=9),SepSun1+26,""))</f>
        <v>45925</v>
      </c>
      <c r="AC54" s="4">
        <f ca="1">IF(DAY(SepSun1)=1,IF(AND(YEAR(SepSun1+20)=CalendarYear,MONTH(SepSun1+20)=9),SepSun1+20,""),IF(AND(YEAR(SepSun1+27)=CalendarYear,MONTH(SepSun1+27)=9),SepSun1+27,""))</f>
        <v>45926</v>
      </c>
      <c r="AD54" s="4">
        <f ca="1">IF(DAY(SepSun1)=1,IF(AND(YEAR(SepSun1+21)=CalendarYear,MONTH(SepSun1+21)=9),SepSun1+21,""),IF(AND(YEAR(SepSun1+28)=CalendarYear,MONTH(SepSun1+28)=9),SepSun1+28,""))</f>
        <v>45927</v>
      </c>
      <c r="AE54" s="4">
        <f ca="1">IF(DAY(SepSun1)=1,IF(AND(YEAR(SepSun1+22)=CalendarYear,MONTH(SepSun1+22)=9),SepSun1+22,""),IF(AND(YEAR(SepSun1+29)=CalendarYear,MONTH(SepSun1+29)=9),SepSun1+29,""))</f>
        <v>45928</v>
      </c>
      <c r="AF54" s="4">
        <f ca="1">IF(DAY(SepSun1)=1,IF(AND(YEAR(SepSun1+23)=CalendarYear,MONTH(SepSun1+23)=9),SepSun1+23,""),IF(AND(YEAR(SepSun1+30)=CalendarYear,MONTH(SepSun1+30)=9),SepSun1+30,""))</f>
        <v>45929</v>
      </c>
      <c r="AG54" s="4">
        <f ca="1">IF(DAY(SepSun1)=1,IF(AND(YEAR(SepSun1+24)=CalendarYear,MONTH(SepSun1+24)=9),SepSun1+24,""),IF(AND(YEAR(SepSun1+31)=CalendarYear,MONTH(SepSun1+31)=9),SepSun1+31,""))</f>
        <v>45930</v>
      </c>
      <c r="AH54" s="4" t="str">
        <f ca="1">IF(DAY(SepSun1)=1,IF(AND(YEAR(SepSun1+25)=CalendarYear,MONTH(SepSun1+25)=9),SepSun1+25,""),IF(AND(YEAR(SepSun1+32)=CalendarYear,MONTH(SepSun1+32)=9),SepSun1+32,""))</f>
        <v/>
      </c>
      <c r="AI54" s="4" t="str">
        <f ca="1">IF(DAY(SepSun1)=1,IF(AND(YEAR(SepSun1+26)=CalendarYear,MONTH(SepSun1+26)=9),SepSun1+26,""),IF(AND(YEAR(SepSun1+33)=CalendarYear,MONTH(SepSun1+33)=9),SepSun1+33,""))</f>
        <v/>
      </c>
      <c r="AJ54" s="4" t="str">
        <f ca="1">IF(DAY(SepSun1)=1,IF(AND(YEAR(SepSun1+27)=CalendarYear,MONTH(SepSun1+27)=9),SepSun1+27,""),IF(AND(YEAR(SepSun1+34)=CalendarYear,MONTH(SepSun1+34)=9),SepSun1+34,""))</f>
        <v/>
      </c>
      <c r="AK54" s="4" t="str">
        <f ca="1">IF(DAY(SepSun1)=1,IF(AND(YEAR(SepSun1+28)=CalendarYear,MONTH(SepSun1+28)=9),SepSun1+28,""),IF(AND(YEAR(SepSun1+35)=CalendarYear,MONTH(SepSun1+35)=9),SepSun1+35,""))</f>
        <v/>
      </c>
      <c r="AL54" s="4" t="str">
        <f ca="1">IF(DAY(SepSun1)=1,IF(AND(YEAR(SepSun1+29)=CalendarYear,MONTH(SepSun1+29)=9),SepSun1+29,""),IF(AND(YEAR(SepSun1+36)=CalendarYear,MONTH(SepSun1+36)=9),SepSun1+36,""))</f>
        <v/>
      </c>
      <c r="AM54" s="6" t="str">
        <f ca="1">IF(DAY(SepSun1)=1,IF(AND(YEAR(SepSun1+30)=CalendarYear,MONTH(SepSun1+30)=9),SepSun1+30,""),IF(AND(YEAR(SepSun1+37)=CalendarYear,MONTH(SepSun1+37)=9),SepSun1+37,""))</f>
        <v/>
      </c>
    </row>
    <row r="55" spans="2:39" s="21" customFormat="1" ht="19.899999999999999" customHeight="1">
      <c r="B55" s="62"/>
      <c r="C55" s="5" t="s">
        <v>6</v>
      </c>
      <c r="D55" s="5" t="s">
        <v>7</v>
      </c>
      <c r="E55" s="5" t="s">
        <v>8</v>
      </c>
      <c r="F55" s="5" t="s">
        <v>9</v>
      </c>
      <c r="G55" s="5" t="s">
        <v>10</v>
      </c>
      <c r="H55" s="5" t="s">
        <v>11</v>
      </c>
      <c r="I55" s="5" t="s">
        <v>12</v>
      </c>
      <c r="J55" s="5" t="s">
        <v>6</v>
      </c>
      <c r="K55" s="5" t="s">
        <v>7</v>
      </c>
      <c r="L55" s="5" t="s">
        <v>8</v>
      </c>
      <c r="M55" s="5" t="s">
        <v>9</v>
      </c>
      <c r="N55" s="5" t="s">
        <v>10</v>
      </c>
      <c r="O55" s="5" t="s">
        <v>11</v>
      </c>
      <c r="P55" s="5" t="s">
        <v>12</v>
      </c>
      <c r="Q55" s="5" t="s">
        <v>6</v>
      </c>
      <c r="R55" s="5" t="s">
        <v>7</v>
      </c>
      <c r="S55" s="5" t="s">
        <v>8</v>
      </c>
      <c r="T55" s="5" t="s">
        <v>9</v>
      </c>
      <c r="U55" s="5" t="s">
        <v>10</v>
      </c>
      <c r="V55" s="5" t="s">
        <v>11</v>
      </c>
      <c r="W55" s="5" t="s">
        <v>12</v>
      </c>
      <c r="X55" s="5" t="s">
        <v>6</v>
      </c>
      <c r="Y55" s="5" t="s">
        <v>7</v>
      </c>
      <c r="Z55" s="5" t="s">
        <v>8</v>
      </c>
      <c r="AA55" s="5" t="s">
        <v>9</v>
      </c>
      <c r="AB55" s="5" t="s">
        <v>10</v>
      </c>
      <c r="AC55" s="5" t="s">
        <v>11</v>
      </c>
      <c r="AD55" s="5" t="s">
        <v>12</v>
      </c>
      <c r="AE55" s="5" t="s">
        <v>6</v>
      </c>
      <c r="AF55" s="5" t="s">
        <v>7</v>
      </c>
      <c r="AG55" s="5" t="s">
        <v>8</v>
      </c>
      <c r="AH55" s="5" t="s">
        <v>9</v>
      </c>
      <c r="AI55" s="5" t="s">
        <v>10</v>
      </c>
      <c r="AJ55" s="5" t="s">
        <v>11</v>
      </c>
      <c r="AK55" s="5" t="s">
        <v>12</v>
      </c>
      <c r="AL55" s="5" t="s">
        <v>6</v>
      </c>
      <c r="AM55" s="7" t="s">
        <v>7</v>
      </c>
    </row>
    <row r="56" spans="2:39" ht="19.899999999999999" customHeight="1" outlineLevel="1">
      <c r="B56" s="18" t="s">
        <v>13</v>
      </c>
      <c r="C56" s="2" t="s">
        <v>14</v>
      </c>
      <c r="D56" s="2" t="s">
        <v>14</v>
      </c>
      <c r="E56" s="2" t="s">
        <v>14</v>
      </c>
      <c r="F56" s="2" t="s">
        <v>14</v>
      </c>
      <c r="G56" s="2" t="s">
        <v>14</v>
      </c>
      <c r="H56" s="2" t="s">
        <v>14</v>
      </c>
      <c r="I56" s="2" t="s">
        <v>14</v>
      </c>
      <c r="J56" s="2" t="s">
        <v>14</v>
      </c>
      <c r="K56" s="2" t="s">
        <v>14</v>
      </c>
      <c r="L56" s="2" t="s">
        <v>14</v>
      </c>
      <c r="M56" s="3" t="s">
        <v>14</v>
      </c>
      <c r="N56" s="3" t="s">
        <v>14</v>
      </c>
      <c r="O56" s="2" t="s">
        <v>14</v>
      </c>
      <c r="P56" s="2" t="s">
        <v>14</v>
      </c>
      <c r="Q56" s="2" t="s">
        <v>14</v>
      </c>
      <c r="R56" s="2" t="s">
        <v>14</v>
      </c>
      <c r="S56" s="2" t="s">
        <v>14</v>
      </c>
      <c r="T56" s="2" t="s">
        <v>14</v>
      </c>
      <c r="U56" s="2" t="s">
        <v>14</v>
      </c>
      <c r="V56" s="2" t="s">
        <v>14</v>
      </c>
      <c r="W56" s="2" t="s">
        <v>14</v>
      </c>
      <c r="X56" s="2" t="s">
        <v>14</v>
      </c>
      <c r="Y56" s="2" t="s">
        <v>14</v>
      </c>
      <c r="Z56" s="2" t="s">
        <v>14</v>
      </c>
      <c r="AA56" s="2" t="s">
        <v>14</v>
      </c>
      <c r="AB56" s="2" t="s">
        <v>14</v>
      </c>
      <c r="AC56" s="2" t="s">
        <v>14</v>
      </c>
      <c r="AD56" s="2" t="s">
        <v>14</v>
      </c>
      <c r="AE56" s="2" t="s">
        <v>14</v>
      </c>
      <c r="AF56" s="2" t="s">
        <v>14</v>
      </c>
      <c r="AG56" s="2" t="s">
        <v>14</v>
      </c>
      <c r="AH56" s="2" t="s">
        <v>14</v>
      </c>
      <c r="AI56" s="2" t="s">
        <v>14</v>
      </c>
      <c r="AJ56" s="2" t="s">
        <v>14</v>
      </c>
      <c r="AK56" s="2" t="s">
        <v>14</v>
      </c>
      <c r="AL56" s="2" t="s">
        <v>14</v>
      </c>
      <c r="AM56" s="2" t="s">
        <v>14</v>
      </c>
    </row>
    <row r="57" spans="2:39" ht="19.899999999999999" customHeight="1" outlineLevel="1">
      <c r="B57" s="19" t="s">
        <v>15</v>
      </c>
      <c r="C57" s="3" t="s">
        <v>14</v>
      </c>
      <c r="D57" s="3" t="s">
        <v>14</v>
      </c>
      <c r="E57" s="3" t="s">
        <v>14</v>
      </c>
      <c r="F57" s="3" t="s">
        <v>14</v>
      </c>
      <c r="G57" s="3" t="s">
        <v>14</v>
      </c>
      <c r="H57" s="3" t="s">
        <v>14</v>
      </c>
      <c r="I57" s="3" t="s">
        <v>14</v>
      </c>
      <c r="J57" s="3" t="s">
        <v>14</v>
      </c>
      <c r="K57" s="3" t="s">
        <v>14</v>
      </c>
      <c r="L57" s="3" t="s">
        <v>14</v>
      </c>
      <c r="M57" s="3" t="s">
        <v>14</v>
      </c>
      <c r="N57" s="3" t="s">
        <v>14</v>
      </c>
      <c r="O57" s="2" t="s">
        <v>14</v>
      </c>
      <c r="P57" s="2" t="s">
        <v>14</v>
      </c>
      <c r="Q57" s="2" t="s">
        <v>14</v>
      </c>
      <c r="R57" s="2" t="s">
        <v>14</v>
      </c>
      <c r="S57" s="2" t="s">
        <v>14</v>
      </c>
      <c r="T57" s="2" t="s">
        <v>14</v>
      </c>
      <c r="U57" s="2" t="s">
        <v>14</v>
      </c>
      <c r="V57" s="2" t="s">
        <v>14</v>
      </c>
      <c r="W57" s="2" t="s">
        <v>14</v>
      </c>
      <c r="X57" s="2" t="s">
        <v>14</v>
      </c>
      <c r="Y57" s="2" t="s">
        <v>14</v>
      </c>
      <c r="Z57" s="2" t="s">
        <v>14</v>
      </c>
      <c r="AA57" s="2" t="s">
        <v>14</v>
      </c>
      <c r="AB57" s="2" t="s">
        <v>14</v>
      </c>
      <c r="AC57" s="2" t="s">
        <v>14</v>
      </c>
      <c r="AD57" s="2" t="s">
        <v>14</v>
      </c>
      <c r="AE57" s="2" t="s">
        <v>14</v>
      </c>
      <c r="AF57" s="2" t="s">
        <v>14</v>
      </c>
      <c r="AG57" s="2" t="s">
        <v>14</v>
      </c>
      <c r="AH57" s="2" t="s">
        <v>14</v>
      </c>
      <c r="AI57" s="2" t="s">
        <v>14</v>
      </c>
      <c r="AJ57" s="2" t="s">
        <v>14</v>
      </c>
      <c r="AK57" s="2" t="s">
        <v>14</v>
      </c>
      <c r="AL57" s="2" t="s">
        <v>14</v>
      </c>
      <c r="AM57" s="2" t="s">
        <v>14</v>
      </c>
    </row>
    <row r="58" spans="2:39" ht="19.899999999999999" customHeight="1" outlineLevel="1">
      <c r="B58" s="33" t="s">
        <v>2</v>
      </c>
      <c r="C58" s="3" t="s">
        <v>14</v>
      </c>
      <c r="D58" s="133" t="s">
        <v>16</v>
      </c>
      <c r="E58" s="134"/>
      <c r="F58" s="134"/>
      <c r="G58" s="134"/>
      <c r="H58" s="135"/>
      <c r="I58" s="3" t="s">
        <v>14</v>
      </c>
      <c r="J58" s="3" t="s">
        <v>14</v>
      </c>
      <c r="K58" s="133" t="s">
        <v>16</v>
      </c>
      <c r="L58" s="134"/>
      <c r="M58" s="134"/>
      <c r="N58" s="134"/>
      <c r="O58" s="135"/>
      <c r="P58" s="2" t="s">
        <v>14</v>
      </c>
      <c r="Q58" s="2" t="s">
        <v>14</v>
      </c>
      <c r="R58" s="133" t="s">
        <v>16</v>
      </c>
      <c r="S58" s="134"/>
      <c r="T58" s="134"/>
      <c r="U58" s="134"/>
      <c r="V58" s="135"/>
      <c r="W58" s="2" t="s">
        <v>14</v>
      </c>
      <c r="X58" s="2" t="s">
        <v>14</v>
      </c>
      <c r="Y58" s="133" t="s">
        <v>16</v>
      </c>
      <c r="Z58" s="134"/>
      <c r="AA58" s="134"/>
      <c r="AB58" s="134"/>
      <c r="AC58" s="135"/>
      <c r="AD58" s="2" t="s">
        <v>14</v>
      </c>
      <c r="AE58" s="2" t="s">
        <v>14</v>
      </c>
      <c r="AF58" s="133" t="s">
        <v>16</v>
      </c>
      <c r="AG58" s="135"/>
      <c r="AH58" s="2" t="s">
        <v>14</v>
      </c>
      <c r="AI58" s="2" t="s">
        <v>14</v>
      </c>
      <c r="AJ58" s="2" t="s">
        <v>14</v>
      </c>
      <c r="AK58" s="2" t="s">
        <v>14</v>
      </c>
      <c r="AL58" s="2" t="s">
        <v>14</v>
      </c>
      <c r="AM58" s="2" t="s">
        <v>14</v>
      </c>
    </row>
    <row r="59" spans="2:39" ht="19.899999999999999" customHeight="1" outlineLevel="1">
      <c r="B59" s="31" t="s">
        <v>5</v>
      </c>
      <c r="C59" s="3" t="s">
        <v>14</v>
      </c>
      <c r="D59" s="3" t="s">
        <v>14</v>
      </c>
      <c r="E59" s="3" t="s">
        <v>14</v>
      </c>
      <c r="F59" s="3" t="s">
        <v>14</v>
      </c>
      <c r="G59" s="3" t="s">
        <v>14</v>
      </c>
      <c r="H59" s="3" t="s">
        <v>14</v>
      </c>
      <c r="I59" s="3" t="s">
        <v>14</v>
      </c>
      <c r="J59" s="3" t="s">
        <v>14</v>
      </c>
      <c r="K59" s="3" t="s">
        <v>14</v>
      </c>
      <c r="L59" s="3" t="s">
        <v>14</v>
      </c>
      <c r="M59" s="3" t="s">
        <v>14</v>
      </c>
      <c r="N59" s="3" t="s">
        <v>14</v>
      </c>
      <c r="O59" s="2" t="s">
        <v>14</v>
      </c>
      <c r="P59" s="2" t="s">
        <v>14</v>
      </c>
      <c r="Q59" s="2" t="s">
        <v>14</v>
      </c>
      <c r="R59" s="2" t="s">
        <v>14</v>
      </c>
      <c r="S59" s="2" t="s">
        <v>14</v>
      </c>
      <c r="T59" s="2" t="s">
        <v>14</v>
      </c>
      <c r="U59" s="2" t="s">
        <v>14</v>
      </c>
      <c r="V59" s="2" t="s">
        <v>14</v>
      </c>
      <c r="W59" s="2" t="s">
        <v>14</v>
      </c>
      <c r="X59" s="2" t="s">
        <v>14</v>
      </c>
      <c r="Y59" s="2" t="s">
        <v>14</v>
      </c>
      <c r="Z59" s="2" t="s">
        <v>14</v>
      </c>
      <c r="AA59" s="2" t="s">
        <v>14</v>
      </c>
      <c r="AB59" s="2" t="s">
        <v>14</v>
      </c>
      <c r="AC59" s="2" t="s">
        <v>14</v>
      </c>
      <c r="AD59" s="2" t="s">
        <v>14</v>
      </c>
      <c r="AE59" s="2" t="s">
        <v>14</v>
      </c>
      <c r="AF59" s="2" t="s">
        <v>14</v>
      </c>
      <c r="AG59" s="2" t="s">
        <v>14</v>
      </c>
      <c r="AH59" s="2" t="s">
        <v>14</v>
      </c>
      <c r="AI59" s="2" t="s">
        <v>14</v>
      </c>
      <c r="AJ59" s="2" t="s">
        <v>14</v>
      </c>
      <c r="AK59" s="2" t="s">
        <v>14</v>
      </c>
      <c r="AL59" s="2" t="s">
        <v>14</v>
      </c>
      <c r="AM59" s="2" t="s">
        <v>14</v>
      </c>
    </row>
    <row r="60" spans="2:39" s="21" customFormat="1" ht="19.899999999999999" customHeight="1" outlineLevel="1">
      <c r="B60" s="20" t="s">
        <v>1</v>
      </c>
      <c r="C60" s="3" t="s">
        <v>14</v>
      </c>
      <c r="D60" s="3" t="s">
        <v>14</v>
      </c>
      <c r="E60" s="3" t="s">
        <v>14</v>
      </c>
      <c r="F60" s="3" t="s">
        <v>14</v>
      </c>
      <c r="G60" s="3" t="s">
        <v>14</v>
      </c>
      <c r="H60" s="3" t="s">
        <v>14</v>
      </c>
      <c r="I60" s="3" t="s">
        <v>14</v>
      </c>
      <c r="J60" s="3" t="s">
        <v>14</v>
      </c>
      <c r="K60" s="3" t="s">
        <v>14</v>
      </c>
      <c r="L60" s="3" t="s">
        <v>14</v>
      </c>
      <c r="M60" s="3" t="s">
        <v>14</v>
      </c>
      <c r="N60" s="3" t="s">
        <v>14</v>
      </c>
      <c r="O60" s="2" t="s">
        <v>14</v>
      </c>
      <c r="P60" s="2" t="s">
        <v>14</v>
      </c>
      <c r="Q60" s="2" t="s">
        <v>14</v>
      </c>
      <c r="R60" s="2" t="s">
        <v>14</v>
      </c>
      <c r="S60" s="2" t="s">
        <v>14</v>
      </c>
      <c r="T60" s="2" t="s">
        <v>14</v>
      </c>
      <c r="U60" s="2" t="s">
        <v>14</v>
      </c>
      <c r="V60" s="2" t="s">
        <v>14</v>
      </c>
      <c r="W60" s="2" t="s">
        <v>14</v>
      </c>
      <c r="X60" s="2" t="s">
        <v>14</v>
      </c>
      <c r="Y60" s="2" t="s">
        <v>14</v>
      </c>
      <c r="Z60" s="2" t="s">
        <v>14</v>
      </c>
      <c r="AA60" s="2" t="s">
        <v>14</v>
      </c>
      <c r="AB60" s="2" t="s">
        <v>14</v>
      </c>
      <c r="AC60" s="2" t="s">
        <v>14</v>
      </c>
      <c r="AD60" s="2" t="s">
        <v>14</v>
      </c>
      <c r="AE60" s="2" t="s">
        <v>14</v>
      </c>
      <c r="AF60" s="2" t="s">
        <v>14</v>
      </c>
      <c r="AG60" s="2" t="s">
        <v>14</v>
      </c>
      <c r="AH60" s="2" t="s">
        <v>14</v>
      </c>
      <c r="AI60" s="2" t="s">
        <v>14</v>
      </c>
      <c r="AJ60" s="2" t="s">
        <v>14</v>
      </c>
      <c r="AK60" s="2" t="s">
        <v>14</v>
      </c>
      <c r="AL60" s="2" t="s">
        <v>14</v>
      </c>
      <c r="AM60" s="2" t="s">
        <v>14</v>
      </c>
    </row>
    <row r="61" spans="2:39" s="21" customFormat="1" ht="19.899999999999999" customHeight="1"/>
    <row r="62" spans="2:39" ht="19.899999999999999" customHeight="1">
      <c r="B62" s="61">
        <f ca="1">DATE(CalendarYear,10,1)</f>
        <v>45931</v>
      </c>
      <c r="C62" s="4" t="str">
        <f ca="1">IF(DAY(OctSun1)=1,"",IF(AND(YEAR(OctSun1+1)=CalendarYear,MONTH(OctSun1+1)=10),OctSun1+1,""))</f>
        <v/>
      </c>
      <c r="D62" s="4" t="str">
        <f ca="1">IF(DAY(OctSun1)=1,"",IF(AND(YEAR(OctSun1+2)=CalendarYear,MONTH(OctSun1+2)=10),OctSun1+2,""))</f>
        <v/>
      </c>
      <c r="E62" s="4" t="str">
        <f ca="1">IF(DAY(OctSun1)=1,"",IF(AND(YEAR(OctSun1+3)=CalendarYear,MONTH(OctSun1+3)=10),OctSun1+3,""))</f>
        <v/>
      </c>
      <c r="F62" s="4">
        <f ca="1">IF(DAY(OctSun1)=1,"",IF(AND(YEAR(OctSun1+4)=CalendarYear,MONTH(OctSun1+4)=10),OctSun1+4,""))</f>
        <v>45931</v>
      </c>
      <c r="G62" s="4">
        <f ca="1">IF(DAY(OctSun1)=1,"",IF(AND(YEAR(OctSun1+5)=CalendarYear,MONTH(OctSun1+5)=10),OctSun1+5,""))</f>
        <v>45932</v>
      </c>
      <c r="H62" s="4">
        <f ca="1">IF(DAY(OctSun1)=1,"",IF(AND(YEAR(OctSun1+6)=CalendarYear,MONTH(OctSun1+6)=10),OctSun1+6,""))</f>
        <v>45933</v>
      </c>
      <c r="I62" s="4">
        <f ca="1">IF(DAY(OctSun1)=1,IF(AND(YEAR(OctSun1)=CalendarYear,MONTH(OctSun1)=10),OctSun1,""),IF(AND(YEAR(OctSun1+7)=CalendarYear,MONTH(OctSun1+7)=10),OctSun1+7,""))</f>
        <v>45934</v>
      </c>
      <c r="J62" s="4">
        <f ca="1">IF(DAY(OctSun1)=1,IF(AND(YEAR(OctSun1+1)=CalendarYear,MONTH(OctSun1+1)=10),OctSun1+1,""),IF(AND(YEAR(OctSun1+8)=CalendarYear,MONTH(OctSun1+8)=10),OctSun1+8,""))</f>
        <v>45935</v>
      </c>
      <c r="K62" s="4">
        <f ca="1">IF(DAY(OctSun1)=1,IF(AND(YEAR(OctSun1+2)=CalendarYear,MONTH(OctSun1+2)=10),OctSun1+2,""),IF(AND(YEAR(OctSun1+9)=CalendarYear,MONTH(OctSun1+9)=10),OctSun1+9,""))</f>
        <v>45936</v>
      </c>
      <c r="L62" s="4">
        <f ca="1">IF(DAY(OctSun1)=1,IF(AND(YEAR(OctSun1+3)=CalendarYear,MONTH(OctSun1+3)=10),OctSun1+3,""),IF(AND(YEAR(OctSun1+10)=CalendarYear,MONTH(OctSun1+10)=10),OctSun1+10,""))</f>
        <v>45937</v>
      </c>
      <c r="M62" s="4">
        <f ca="1">IF(DAY(OctSun1)=1,IF(AND(YEAR(OctSun1+4)=CalendarYear,MONTH(OctSun1+4)=10),OctSun1+4,""),IF(AND(YEAR(OctSun1+11)=CalendarYear,MONTH(OctSun1+11)=10),OctSun1+11,""))</f>
        <v>45938</v>
      </c>
      <c r="N62" s="4">
        <f ca="1">IF(DAY(OctSun1)=1,IF(AND(YEAR(OctSun1+5)=CalendarYear,MONTH(OctSun1+5)=10),OctSun1+5,""),IF(AND(YEAR(OctSun1+12)=CalendarYear,MONTH(OctSun1+12)=10),OctSun1+12,""))</f>
        <v>45939</v>
      </c>
      <c r="O62" s="4">
        <f ca="1">IF(DAY(OctSun1)=1,IF(AND(YEAR(OctSun1+6)=CalendarYear,MONTH(OctSun1+6)=10),OctSun1+6,""),IF(AND(YEAR(OctSun1+13)=CalendarYear,MONTH(OctSun1+13)=10),OctSun1+13,""))</f>
        <v>45940</v>
      </c>
      <c r="P62" s="4">
        <f ca="1">IF(DAY(OctSun1)=1,IF(AND(YEAR(OctSun1+7)=CalendarYear,MONTH(OctSun1+7)=10),OctSun1+7,""),IF(AND(YEAR(OctSun1+14)=CalendarYear,MONTH(OctSun1+14)=10),OctSun1+14,""))</f>
        <v>45941</v>
      </c>
      <c r="Q62" s="4">
        <f ca="1">IF(DAY(OctSun1)=1,IF(AND(YEAR(OctSun1+8)=CalendarYear,MONTH(OctSun1+8)=10),OctSun1+8,""),IF(AND(YEAR(OctSun1+15)=CalendarYear,MONTH(OctSun1+15)=10),OctSun1+15,""))</f>
        <v>45942</v>
      </c>
      <c r="R62" s="4">
        <f ca="1">IF(DAY(OctSun1)=1,IF(AND(YEAR(OctSun1+9)=CalendarYear,MONTH(OctSun1+9)=10),OctSun1+9,""),IF(AND(YEAR(OctSun1+16)=CalendarYear,MONTH(OctSun1+16)=10),OctSun1+16,""))</f>
        <v>45943</v>
      </c>
      <c r="S62" s="4">
        <f ca="1">IF(DAY(OctSun1)=1,IF(AND(YEAR(OctSun1+10)=CalendarYear,MONTH(OctSun1+10)=10),OctSun1+10,""),IF(AND(YEAR(OctSun1+17)=CalendarYear,MONTH(OctSun1+17)=10),OctSun1+17,""))</f>
        <v>45944</v>
      </c>
      <c r="T62" s="4">
        <f ca="1">IF(DAY(OctSun1)=1,IF(AND(YEAR(OctSun1+11)=CalendarYear,MONTH(OctSun1+11)=10),OctSun1+11,""),IF(AND(YEAR(OctSun1+18)=CalendarYear,MONTH(OctSun1+18)=10),OctSun1+18,""))</f>
        <v>45945</v>
      </c>
      <c r="U62" s="4">
        <f ca="1">IF(DAY(OctSun1)=1,IF(AND(YEAR(OctSun1+12)=CalendarYear,MONTH(OctSun1+12)=10),OctSun1+12,""),IF(AND(YEAR(OctSun1+19)=CalendarYear,MONTH(OctSun1+19)=10),OctSun1+19,""))</f>
        <v>45946</v>
      </c>
      <c r="V62" s="4">
        <f ca="1">IF(DAY(OctSun1)=1,IF(AND(YEAR(OctSun1+13)=CalendarYear,MONTH(OctSun1+13)=10),OctSun1+13,""),IF(AND(YEAR(OctSun1+20)=CalendarYear,MONTH(OctSun1+20)=10),OctSun1+20,""))</f>
        <v>45947</v>
      </c>
      <c r="W62" s="4">
        <f ca="1">IF(DAY(OctSun1)=1,IF(AND(YEAR(OctSun1+14)=CalendarYear,MONTH(OctSun1+14)=10),OctSun1+14,""),IF(AND(YEAR(OctSun1+21)=CalendarYear,MONTH(OctSun1+21)=10),OctSun1+21,""))</f>
        <v>45948</v>
      </c>
      <c r="X62" s="4">
        <f ca="1">IF(DAY(OctSun1)=1,IF(AND(YEAR(OctSun1+15)=CalendarYear,MONTH(OctSun1+15)=10),OctSun1+15,""),IF(AND(YEAR(OctSun1+22)=CalendarYear,MONTH(OctSun1+22)=10),OctSun1+22,""))</f>
        <v>45949</v>
      </c>
      <c r="Y62" s="4">
        <f ca="1">IF(DAY(OctSun1)=1,IF(AND(YEAR(OctSun1+16)=CalendarYear,MONTH(OctSun1+16)=10),OctSun1+16,""),IF(AND(YEAR(OctSun1+23)=CalendarYear,MONTH(OctSun1+23)=10),OctSun1+23,""))</f>
        <v>45950</v>
      </c>
      <c r="Z62" s="4">
        <f ca="1">IF(DAY(OctSun1)=1,IF(AND(YEAR(OctSun1+17)=CalendarYear,MONTH(OctSun1+17)=10),OctSun1+17,""),IF(AND(YEAR(OctSun1+24)=CalendarYear,MONTH(OctSun1+24)=10),OctSun1+24,""))</f>
        <v>45951</v>
      </c>
      <c r="AA62" s="4">
        <f ca="1">IF(DAY(OctSun1)=1,IF(AND(YEAR(OctSun1+18)=CalendarYear,MONTH(OctSun1+18)=10),OctSun1+18,""),IF(AND(YEAR(OctSun1+25)=CalendarYear,MONTH(OctSun1+25)=10),OctSun1+25,""))</f>
        <v>45952</v>
      </c>
      <c r="AB62" s="4">
        <f ca="1">IF(DAY(OctSun1)=1,IF(AND(YEAR(OctSun1+19)=CalendarYear,MONTH(OctSun1+19)=10),OctSun1+19,""),IF(AND(YEAR(OctSun1+26)=CalendarYear,MONTH(OctSun1+26)=10),OctSun1+26,""))</f>
        <v>45953</v>
      </c>
      <c r="AC62" s="4">
        <f ca="1">IF(DAY(OctSun1)=1,IF(AND(YEAR(OctSun1+20)=CalendarYear,MONTH(OctSun1+20)=10),OctSun1+20,""),IF(AND(YEAR(OctSun1+27)=CalendarYear,MONTH(OctSun1+27)=10),OctSun1+27,""))</f>
        <v>45954</v>
      </c>
      <c r="AD62" s="4">
        <f ca="1">IF(DAY(OctSun1)=1,IF(AND(YEAR(OctSun1+21)=CalendarYear,MONTH(OctSun1+21)=10),OctSun1+21,""),IF(AND(YEAR(OctSun1+28)=CalendarYear,MONTH(OctSun1+28)=10),OctSun1+28,""))</f>
        <v>45955</v>
      </c>
      <c r="AE62" s="4">
        <f ca="1">IF(DAY(OctSun1)=1,IF(AND(YEAR(OctSun1+22)=CalendarYear,MONTH(OctSun1+22)=10),OctSun1+22,""),IF(AND(YEAR(OctSun1+29)=CalendarYear,MONTH(OctSun1+29)=10),OctSun1+29,""))</f>
        <v>45956</v>
      </c>
      <c r="AF62" s="4">
        <f ca="1">IF(DAY(OctSun1)=1,IF(AND(YEAR(OctSun1+23)=CalendarYear,MONTH(OctSun1+23)=10),OctSun1+23,""),IF(AND(YEAR(OctSun1+30)=CalendarYear,MONTH(OctSun1+30)=10),OctSun1+30,""))</f>
        <v>45957</v>
      </c>
      <c r="AG62" s="4">
        <f ca="1">IF(DAY(OctSun1)=1,IF(AND(YEAR(OctSun1+24)=CalendarYear,MONTH(OctSun1+24)=10),OctSun1+24,""),IF(AND(YEAR(OctSun1+31)=CalendarYear,MONTH(OctSun1+31)=10),OctSun1+31,""))</f>
        <v>45958</v>
      </c>
      <c r="AH62" s="4">
        <f ca="1">IF(DAY(OctSun1)=1,IF(AND(YEAR(OctSun1+25)=CalendarYear,MONTH(OctSun1+25)=10),OctSun1+25,""),IF(AND(YEAR(OctSun1+32)=CalendarYear,MONTH(OctSun1+32)=10),OctSun1+32,""))</f>
        <v>45959</v>
      </c>
      <c r="AI62" s="4">
        <f ca="1">IF(DAY(OctSun1)=1,IF(AND(YEAR(OctSun1+26)=CalendarYear,MONTH(OctSun1+26)=10),OctSun1+26,""),IF(AND(YEAR(OctSun1+33)=CalendarYear,MONTH(OctSun1+33)=10),OctSun1+33,""))</f>
        <v>45960</v>
      </c>
      <c r="AJ62" s="4">
        <f ca="1">IF(DAY(OctSun1)=1,IF(AND(YEAR(OctSun1+27)=CalendarYear,MONTH(OctSun1+27)=10),OctSun1+27,""),IF(AND(YEAR(OctSun1+34)=CalendarYear,MONTH(OctSun1+34)=10),OctSun1+34,""))</f>
        <v>45961</v>
      </c>
      <c r="AK62" s="4" t="str">
        <f ca="1">IF(DAY(OctSun1)=1,IF(AND(YEAR(OctSun1+28)=CalendarYear,MONTH(OctSun1+28)=10),OctSun1+28,""),IF(AND(YEAR(OctSun1+35)=CalendarYear,MONTH(OctSun1+35)=10),OctSun1+35,""))</f>
        <v/>
      </c>
      <c r="AL62" s="4" t="str">
        <f ca="1">IF(DAY(OctSun1)=1,IF(AND(YEAR(OctSun1+29)=CalendarYear,MONTH(OctSun1+29)=10),OctSun1+29,""),IF(AND(YEAR(OctSun1+36)=CalendarYear,MONTH(OctSun1+36)=10),OctSun1+36,""))</f>
        <v/>
      </c>
      <c r="AM62" s="6" t="str">
        <f ca="1">IF(DAY(OctSun1)=1,IF(AND(YEAR(OctSun1+30)=CalendarYear,MONTH(OctSun1+30)=10),OctSun1+30,""),IF(AND(YEAR(OctSun1+37)=CalendarYear,MONTH(OctSun1+37)=10),OctSun1+37,""))</f>
        <v/>
      </c>
    </row>
    <row r="63" spans="2:39" ht="19.899999999999999" customHeight="1">
      <c r="B63" s="62"/>
      <c r="C63" s="5" t="s">
        <v>6</v>
      </c>
      <c r="D63" s="5" t="s">
        <v>7</v>
      </c>
      <c r="E63" s="5" t="s">
        <v>8</v>
      </c>
      <c r="F63" s="5" t="s">
        <v>9</v>
      </c>
      <c r="G63" s="5" t="s">
        <v>10</v>
      </c>
      <c r="H63" s="5" t="s">
        <v>11</v>
      </c>
      <c r="I63" s="5" t="s">
        <v>12</v>
      </c>
      <c r="J63" s="5" t="s">
        <v>6</v>
      </c>
      <c r="K63" s="5" t="s">
        <v>7</v>
      </c>
      <c r="L63" s="5" t="s">
        <v>8</v>
      </c>
      <c r="M63" s="5" t="s">
        <v>9</v>
      </c>
      <c r="N63" s="5" t="s">
        <v>10</v>
      </c>
      <c r="O63" s="5" t="s">
        <v>11</v>
      </c>
      <c r="P63" s="5" t="s">
        <v>12</v>
      </c>
      <c r="Q63" s="5" t="s">
        <v>6</v>
      </c>
      <c r="R63" s="5" t="s">
        <v>7</v>
      </c>
      <c r="S63" s="5" t="s">
        <v>8</v>
      </c>
      <c r="T63" s="5" t="s">
        <v>9</v>
      </c>
      <c r="U63" s="5" t="s">
        <v>10</v>
      </c>
      <c r="V63" s="5" t="s">
        <v>11</v>
      </c>
      <c r="W63" s="5" t="s">
        <v>12</v>
      </c>
      <c r="X63" s="5" t="s">
        <v>6</v>
      </c>
      <c r="Y63" s="5" t="s">
        <v>7</v>
      </c>
      <c r="Z63" s="5" t="s">
        <v>8</v>
      </c>
      <c r="AA63" s="5" t="s">
        <v>9</v>
      </c>
      <c r="AB63" s="5" t="s">
        <v>10</v>
      </c>
      <c r="AC63" s="5" t="s">
        <v>11</v>
      </c>
      <c r="AD63" s="5" t="s">
        <v>12</v>
      </c>
      <c r="AE63" s="5" t="s">
        <v>6</v>
      </c>
      <c r="AF63" s="5" t="s">
        <v>7</v>
      </c>
      <c r="AG63" s="5" t="s">
        <v>8</v>
      </c>
      <c r="AH63" s="5" t="s">
        <v>9</v>
      </c>
      <c r="AI63" s="5" t="s">
        <v>10</v>
      </c>
      <c r="AJ63" s="5" t="s">
        <v>11</v>
      </c>
      <c r="AK63" s="5" t="s">
        <v>12</v>
      </c>
      <c r="AL63" s="5" t="s">
        <v>6</v>
      </c>
      <c r="AM63" s="7" t="s">
        <v>7</v>
      </c>
    </row>
    <row r="64" spans="2:39" ht="19.899999999999999" customHeight="1" outlineLevel="1">
      <c r="B64" s="18" t="s">
        <v>13</v>
      </c>
      <c r="C64" s="2" t="s">
        <v>14</v>
      </c>
      <c r="D64" s="2" t="s">
        <v>14</v>
      </c>
      <c r="E64" s="2" t="s">
        <v>14</v>
      </c>
      <c r="F64" s="2" t="s">
        <v>14</v>
      </c>
      <c r="G64" s="2" t="s">
        <v>14</v>
      </c>
      <c r="H64" s="2" t="s">
        <v>14</v>
      </c>
      <c r="I64" s="2" t="s">
        <v>14</v>
      </c>
      <c r="J64" s="2" t="s">
        <v>14</v>
      </c>
      <c r="K64" s="2" t="s">
        <v>14</v>
      </c>
      <c r="L64" s="2" t="s">
        <v>14</v>
      </c>
      <c r="M64" s="3" t="s">
        <v>14</v>
      </c>
      <c r="N64" s="3" t="s">
        <v>14</v>
      </c>
      <c r="O64" s="2" t="s">
        <v>14</v>
      </c>
      <c r="P64" s="2" t="s">
        <v>14</v>
      </c>
      <c r="Q64" s="2" t="s">
        <v>14</v>
      </c>
      <c r="R64" s="2" t="s">
        <v>14</v>
      </c>
      <c r="S64" s="2" t="s">
        <v>14</v>
      </c>
      <c r="T64" s="2" t="s">
        <v>14</v>
      </c>
      <c r="U64" s="2" t="s">
        <v>14</v>
      </c>
      <c r="V64" s="2" t="s">
        <v>14</v>
      </c>
      <c r="W64" s="2" t="s">
        <v>14</v>
      </c>
      <c r="X64" s="2" t="s">
        <v>14</v>
      </c>
      <c r="Y64" s="2" t="s">
        <v>14</v>
      </c>
      <c r="Z64" s="2" t="s">
        <v>14</v>
      </c>
      <c r="AA64" s="2" t="s">
        <v>14</v>
      </c>
      <c r="AB64" s="2" t="s">
        <v>14</v>
      </c>
      <c r="AC64" s="2" t="s">
        <v>14</v>
      </c>
      <c r="AD64" s="2" t="s">
        <v>14</v>
      </c>
      <c r="AE64" s="2" t="s">
        <v>14</v>
      </c>
      <c r="AF64" s="2" t="s">
        <v>14</v>
      </c>
      <c r="AG64" s="2" t="s">
        <v>14</v>
      </c>
      <c r="AH64" s="2" t="s">
        <v>14</v>
      </c>
      <c r="AI64" s="2" t="s">
        <v>14</v>
      </c>
      <c r="AJ64" s="2" t="s">
        <v>14</v>
      </c>
      <c r="AK64" s="2" t="s">
        <v>14</v>
      </c>
      <c r="AL64" s="2" t="s">
        <v>14</v>
      </c>
      <c r="AM64" s="2" t="s">
        <v>14</v>
      </c>
    </row>
    <row r="65" spans="2:39" ht="19.899999999999999" customHeight="1" outlineLevel="1">
      <c r="B65" s="19" t="s">
        <v>15</v>
      </c>
      <c r="C65" s="3" t="s">
        <v>14</v>
      </c>
      <c r="D65" s="3" t="s">
        <v>14</v>
      </c>
      <c r="E65" s="3" t="s">
        <v>14</v>
      </c>
      <c r="F65" s="3" t="s">
        <v>14</v>
      </c>
      <c r="G65" s="3" t="s">
        <v>14</v>
      </c>
      <c r="H65" s="3" t="s">
        <v>14</v>
      </c>
      <c r="I65" s="3" t="s">
        <v>14</v>
      </c>
      <c r="J65" s="3" t="s">
        <v>14</v>
      </c>
      <c r="K65" s="3" t="s">
        <v>14</v>
      </c>
      <c r="L65" s="3" t="s">
        <v>14</v>
      </c>
      <c r="M65" s="3" t="s">
        <v>14</v>
      </c>
      <c r="N65" s="3" t="s">
        <v>14</v>
      </c>
      <c r="O65" s="2" t="s">
        <v>14</v>
      </c>
      <c r="P65" s="2" t="s">
        <v>14</v>
      </c>
      <c r="Q65" s="2" t="s">
        <v>14</v>
      </c>
      <c r="R65" s="2" t="s">
        <v>14</v>
      </c>
      <c r="S65" s="2" t="s">
        <v>14</v>
      </c>
      <c r="T65" s="2" t="s">
        <v>14</v>
      </c>
      <c r="U65" s="2" t="s">
        <v>14</v>
      </c>
      <c r="V65" s="2" t="s">
        <v>14</v>
      </c>
      <c r="W65" s="2" t="s">
        <v>14</v>
      </c>
      <c r="X65" s="2" t="s">
        <v>14</v>
      </c>
      <c r="Y65" s="2" t="s">
        <v>14</v>
      </c>
      <c r="Z65" s="2" t="s">
        <v>14</v>
      </c>
      <c r="AA65" s="2" t="s">
        <v>14</v>
      </c>
      <c r="AB65" s="2" t="s">
        <v>14</v>
      </c>
      <c r="AC65" s="2" t="s">
        <v>14</v>
      </c>
      <c r="AD65" s="2" t="s">
        <v>14</v>
      </c>
      <c r="AE65" s="2" t="s">
        <v>14</v>
      </c>
      <c r="AF65" s="2" t="s">
        <v>14</v>
      </c>
      <c r="AG65" s="2" t="s">
        <v>14</v>
      </c>
      <c r="AH65" s="2" t="s">
        <v>14</v>
      </c>
      <c r="AI65" s="2" t="s">
        <v>14</v>
      </c>
      <c r="AJ65" s="2" t="s">
        <v>14</v>
      </c>
      <c r="AK65" s="2" t="s">
        <v>14</v>
      </c>
      <c r="AL65" s="2" t="s">
        <v>14</v>
      </c>
      <c r="AM65" s="2" t="s">
        <v>14</v>
      </c>
    </row>
    <row r="66" spans="2:39" s="21" customFormat="1" ht="19.899999999999999" customHeight="1" outlineLevel="1">
      <c r="B66" s="33" t="s">
        <v>2</v>
      </c>
      <c r="C66" s="3" t="s">
        <v>14</v>
      </c>
      <c r="D66" s="3" t="s">
        <v>14</v>
      </c>
      <c r="E66" s="3" t="s">
        <v>14</v>
      </c>
      <c r="F66" s="140" t="s">
        <v>16</v>
      </c>
      <c r="G66" s="148"/>
      <c r="H66" s="141"/>
      <c r="I66" s="3" t="s">
        <v>14</v>
      </c>
      <c r="J66" s="3" t="s">
        <v>14</v>
      </c>
      <c r="K66" s="133" t="s">
        <v>16</v>
      </c>
      <c r="L66" s="134"/>
      <c r="M66" s="134"/>
      <c r="N66" s="134"/>
      <c r="O66" s="135"/>
      <c r="P66" s="2" t="s">
        <v>14</v>
      </c>
      <c r="Q66" s="2" t="s">
        <v>14</v>
      </c>
      <c r="R66" s="133" t="s">
        <v>16</v>
      </c>
      <c r="S66" s="134"/>
      <c r="T66" s="134"/>
      <c r="U66" s="134"/>
      <c r="V66" s="135"/>
      <c r="W66" s="2" t="s">
        <v>14</v>
      </c>
      <c r="X66" s="2" t="s">
        <v>14</v>
      </c>
      <c r="Y66" s="133" t="s">
        <v>16</v>
      </c>
      <c r="Z66" s="134"/>
      <c r="AA66" s="134"/>
      <c r="AB66" s="134"/>
      <c r="AC66" s="135"/>
      <c r="AD66" s="2" t="s">
        <v>14</v>
      </c>
      <c r="AE66" s="2" t="s">
        <v>14</v>
      </c>
      <c r="AF66" s="133" t="s">
        <v>16</v>
      </c>
      <c r="AG66" s="134"/>
      <c r="AH66" s="134"/>
      <c r="AI66" s="134"/>
      <c r="AJ66" s="135"/>
      <c r="AK66" s="2" t="s">
        <v>14</v>
      </c>
      <c r="AL66" s="2" t="s">
        <v>14</v>
      </c>
      <c r="AM66" s="2" t="s">
        <v>14</v>
      </c>
    </row>
    <row r="67" spans="2:39" s="21" customFormat="1" ht="19.899999999999999" customHeight="1" outlineLevel="1">
      <c r="B67" s="31" t="s">
        <v>5</v>
      </c>
      <c r="C67" s="3" t="s">
        <v>14</v>
      </c>
      <c r="D67" s="3" t="s">
        <v>14</v>
      </c>
      <c r="E67" s="3" t="s">
        <v>14</v>
      </c>
      <c r="F67" s="3" t="s">
        <v>14</v>
      </c>
      <c r="G67" s="3" t="s">
        <v>14</v>
      </c>
      <c r="H67" s="3" t="s">
        <v>14</v>
      </c>
      <c r="I67" s="3" t="s">
        <v>14</v>
      </c>
      <c r="J67" s="3" t="s">
        <v>14</v>
      </c>
      <c r="K67" s="3" t="s">
        <v>14</v>
      </c>
      <c r="L67" s="3" t="s">
        <v>14</v>
      </c>
      <c r="M67" s="3" t="s">
        <v>14</v>
      </c>
      <c r="N67" s="3" t="s">
        <v>14</v>
      </c>
      <c r="O67" s="2" t="s">
        <v>14</v>
      </c>
      <c r="P67" s="2" t="s">
        <v>14</v>
      </c>
      <c r="Q67" s="2" t="s">
        <v>14</v>
      </c>
      <c r="R67" s="2" t="s">
        <v>14</v>
      </c>
      <c r="S67" s="2" t="s">
        <v>14</v>
      </c>
      <c r="T67" s="2" t="s">
        <v>14</v>
      </c>
      <c r="U67" s="2" t="s">
        <v>14</v>
      </c>
      <c r="V67" s="2" t="s">
        <v>14</v>
      </c>
      <c r="W67" s="2" t="s">
        <v>14</v>
      </c>
      <c r="X67" s="2" t="s">
        <v>14</v>
      </c>
      <c r="Y67" s="2" t="s">
        <v>14</v>
      </c>
      <c r="Z67" s="2" t="s">
        <v>14</v>
      </c>
      <c r="AA67" s="2" t="s">
        <v>14</v>
      </c>
      <c r="AB67" s="2" t="s">
        <v>14</v>
      </c>
      <c r="AC67" s="2" t="s">
        <v>14</v>
      </c>
      <c r="AD67" s="2" t="s">
        <v>14</v>
      </c>
      <c r="AE67" s="2" t="s">
        <v>14</v>
      </c>
      <c r="AF67" s="2" t="s">
        <v>14</v>
      </c>
      <c r="AG67" s="2" t="s">
        <v>14</v>
      </c>
      <c r="AH67" s="2" t="s">
        <v>14</v>
      </c>
      <c r="AI67" s="2" t="s">
        <v>14</v>
      </c>
      <c r="AJ67" s="2" t="s">
        <v>14</v>
      </c>
      <c r="AK67" s="2" t="s">
        <v>14</v>
      </c>
      <c r="AL67" s="2" t="s">
        <v>14</v>
      </c>
      <c r="AM67" s="2" t="s">
        <v>14</v>
      </c>
    </row>
    <row r="68" spans="2:39" ht="19.899999999999999" customHeight="1" outlineLevel="1">
      <c r="B68" s="20" t="s">
        <v>1</v>
      </c>
      <c r="C68" s="3" t="s">
        <v>14</v>
      </c>
      <c r="D68" s="3" t="s">
        <v>14</v>
      </c>
      <c r="E68" s="3" t="s">
        <v>14</v>
      </c>
      <c r="F68" s="3" t="s">
        <v>14</v>
      </c>
      <c r="G68" s="3" t="s">
        <v>14</v>
      </c>
      <c r="H68" s="3" t="s">
        <v>14</v>
      </c>
      <c r="I68" s="3" t="s">
        <v>14</v>
      </c>
      <c r="J68" s="3" t="s">
        <v>14</v>
      </c>
      <c r="K68" s="3" t="s">
        <v>14</v>
      </c>
      <c r="L68" s="3" t="s">
        <v>14</v>
      </c>
      <c r="M68" s="3" t="s">
        <v>14</v>
      </c>
      <c r="N68" s="3" t="s">
        <v>14</v>
      </c>
      <c r="O68" s="2" t="s">
        <v>14</v>
      </c>
      <c r="P68" s="2" t="s">
        <v>14</v>
      </c>
      <c r="Q68" s="2" t="s">
        <v>14</v>
      </c>
      <c r="R68" s="2" t="s">
        <v>14</v>
      </c>
      <c r="S68" s="2" t="s">
        <v>14</v>
      </c>
      <c r="T68" s="2" t="s">
        <v>14</v>
      </c>
      <c r="U68" s="2" t="s">
        <v>14</v>
      </c>
      <c r="V68" s="2" t="s">
        <v>14</v>
      </c>
      <c r="W68" s="2" t="s">
        <v>14</v>
      </c>
      <c r="X68" s="2" t="s">
        <v>14</v>
      </c>
      <c r="Y68" s="2" t="s">
        <v>14</v>
      </c>
      <c r="Z68" s="2" t="s">
        <v>14</v>
      </c>
      <c r="AA68" s="2" t="s">
        <v>14</v>
      </c>
      <c r="AB68" s="2" t="s">
        <v>14</v>
      </c>
      <c r="AC68" s="2" t="s">
        <v>14</v>
      </c>
      <c r="AD68" s="2" t="s">
        <v>14</v>
      </c>
      <c r="AE68" s="2" t="s">
        <v>14</v>
      </c>
      <c r="AF68" s="2" t="s">
        <v>14</v>
      </c>
      <c r="AG68" s="2" t="s">
        <v>14</v>
      </c>
      <c r="AH68" s="2" t="s">
        <v>14</v>
      </c>
      <c r="AI68" s="2" t="s">
        <v>14</v>
      </c>
      <c r="AJ68" s="2" t="s">
        <v>14</v>
      </c>
      <c r="AK68" s="2" t="s">
        <v>14</v>
      </c>
      <c r="AL68" s="2" t="s">
        <v>14</v>
      </c>
      <c r="AM68" s="2" t="s">
        <v>14</v>
      </c>
    </row>
    <row r="69" spans="2:39" ht="19.899999999999999" customHeight="1">
      <c r="B69" s="1"/>
    </row>
    <row r="70" spans="2:39" ht="19.899999999999999" customHeight="1">
      <c r="B70" s="61">
        <f ca="1">DATE(CalendarYear,11,1)</f>
        <v>45962</v>
      </c>
      <c r="C70" s="4" t="str">
        <f ca="1">IF(DAY(NovSun1)=1,"",IF(AND(YEAR(NovSun1+1)=CalendarYear,MONTH(NovSun1+1)=11),NovSun1+1,""))</f>
        <v/>
      </c>
      <c r="D70" s="4" t="str">
        <f ca="1">IF(DAY(NovSun1)=1,"",IF(AND(YEAR(NovSun1+2)=CalendarYear,MONTH(NovSun1+2)=11),NovSun1+2,""))</f>
        <v/>
      </c>
      <c r="E70" s="4" t="str">
        <f ca="1">IF(DAY(NovSun1)=1,"",IF(AND(YEAR(NovSun1+3)=CalendarYear,MONTH(NovSun1+3)=11),NovSun1+3,""))</f>
        <v/>
      </c>
      <c r="F70" s="4" t="str">
        <f ca="1">IF(DAY(NovSun1)=1,"",IF(AND(YEAR(NovSun1+4)=CalendarYear,MONTH(NovSun1+4)=11),NovSun1+4,""))</f>
        <v/>
      </c>
      <c r="G70" s="4" t="str">
        <f ca="1">IF(DAY(NovSun1)=1,"",IF(AND(YEAR(NovSun1+5)=CalendarYear,MONTH(NovSun1+5)=11),NovSun1+5,""))</f>
        <v/>
      </c>
      <c r="H70" s="4" t="str">
        <f ca="1">IF(DAY(NovSun1)=1,"",IF(AND(YEAR(NovSun1+6)=CalendarYear,MONTH(NovSun1+6)=11),NovSun1+6,""))</f>
        <v/>
      </c>
      <c r="I70" s="4">
        <f ca="1">IF(DAY(NovSun1)=1,IF(AND(YEAR(NovSun1)=CalendarYear,MONTH(NovSun1)=11),NovSun1,""),IF(AND(YEAR(NovSun1+7)=CalendarYear,MONTH(NovSun1+7)=11),NovSun1+7,""))</f>
        <v>45962</v>
      </c>
      <c r="J70" s="4">
        <f ca="1">IF(DAY(NovSun1)=1,IF(AND(YEAR(NovSun1+1)=CalendarYear,MONTH(NovSun1+1)=11),NovSun1+1,""),IF(AND(YEAR(NovSun1+8)=CalendarYear,MONTH(NovSun1+8)=11),NovSun1+8,""))</f>
        <v>45963</v>
      </c>
      <c r="K70" s="4">
        <f ca="1">IF(DAY(NovSun1)=1,IF(AND(YEAR(NovSun1+2)=CalendarYear,MONTH(NovSun1+2)=11),NovSun1+2,""),IF(AND(YEAR(NovSun1+9)=CalendarYear,MONTH(NovSun1+9)=11),NovSun1+9,""))</f>
        <v>45964</v>
      </c>
      <c r="L70" s="4">
        <f ca="1">IF(DAY(NovSun1)=1,IF(AND(YEAR(NovSun1+3)=CalendarYear,MONTH(NovSun1+3)=11),NovSun1+3,""),IF(AND(YEAR(NovSun1+10)=CalendarYear,MONTH(NovSun1+10)=11),NovSun1+10,""))</f>
        <v>45965</v>
      </c>
      <c r="M70" s="4">
        <f ca="1">IF(DAY(NovSun1)=1,IF(AND(YEAR(NovSun1+4)=CalendarYear,MONTH(NovSun1+4)=11),NovSun1+4,""),IF(AND(YEAR(NovSun1+11)=CalendarYear,MONTH(NovSun1+11)=11),NovSun1+11,""))</f>
        <v>45966</v>
      </c>
      <c r="N70" s="4">
        <f ca="1">IF(DAY(NovSun1)=1,IF(AND(YEAR(NovSun1+5)=CalendarYear,MONTH(NovSun1+5)=11),NovSun1+5,""),IF(AND(YEAR(NovSun1+12)=CalendarYear,MONTH(NovSun1+12)=11),NovSun1+12,""))</f>
        <v>45967</v>
      </c>
      <c r="O70" s="4">
        <f ca="1">IF(DAY(NovSun1)=1,IF(AND(YEAR(NovSun1+6)=CalendarYear,MONTH(NovSun1+6)=11),NovSun1+6,""),IF(AND(YEAR(NovSun1+13)=CalendarYear,MONTH(NovSun1+13)=11),NovSun1+13,""))</f>
        <v>45968</v>
      </c>
      <c r="P70" s="4">
        <f ca="1">IF(DAY(NovSun1)=1,IF(AND(YEAR(NovSun1+7)=CalendarYear,MONTH(NovSun1+7)=11),NovSun1+7,""),IF(AND(YEAR(NovSun1+14)=CalendarYear,MONTH(NovSun1+14)=11),NovSun1+14,""))</f>
        <v>45969</v>
      </c>
      <c r="Q70" s="4">
        <f ca="1">IF(DAY(NovSun1)=1,IF(AND(YEAR(NovSun1+8)=CalendarYear,MONTH(NovSun1+8)=11),NovSun1+8,""),IF(AND(YEAR(NovSun1+15)=CalendarYear,MONTH(NovSun1+15)=11),NovSun1+15,""))</f>
        <v>45970</v>
      </c>
      <c r="R70" s="4">
        <f ca="1">IF(DAY(NovSun1)=1,IF(AND(YEAR(NovSun1+9)=CalendarYear,MONTH(NovSun1+9)=11),NovSun1+9,""),IF(AND(YEAR(NovSun1+16)=CalendarYear,MONTH(NovSun1+16)=11),NovSun1+16,""))</f>
        <v>45971</v>
      </c>
      <c r="S70" s="4">
        <f ca="1">IF(DAY(NovSun1)=1,IF(AND(YEAR(NovSun1+10)=CalendarYear,MONTH(NovSun1+10)=11),NovSun1+10,""),IF(AND(YEAR(NovSun1+17)=CalendarYear,MONTH(NovSun1+17)=11),NovSun1+17,""))</f>
        <v>45972</v>
      </c>
      <c r="T70" s="4">
        <f ca="1">IF(DAY(NovSun1)=1,IF(AND(YEAR(NovSun1+11)=CalendarYear,MONTH(NovSun1+11)=11),NovSun1+11,""),IF(AND(YEAR(NovSun1+18)=CalendarYear,MONTH(NovSun1+18)=11),NovSun1+18,""))</f>
        <v>45973</v>
      </c>
      <c r="U70" s="4">
        <f ca="1">IF(DAY(NovSun1)=1,IF(AND(YEAR(NovSun1+12)=CalendarYear,MONTH(NovSun1+12)=11),NovSun1+12,""),IF(AND(YEAR(NovSun1+19)=CalendarYear,MONTH(NovSun1+19)=11),NovSun1+19,""))</f>
        <v>45974</v>
      </c>
      <c r="V70" s="4">
        <f ca="1">IF(DAY(NovSun1)=1,IF(AND(YEAR(NovSun1+13)=CalendarYear,MONTH(NovSun1+13)=11),NovSun1+13,""),IF(AND(YEAR(NovSun1+20)=CalendarYear,MONTH(NovSun1+20)=11),NovSun1+20,""))</f>
        <v>45975</v>
      </c>
      <c r="W70" s="4">
        <f ca="1">IF(DAY(NovSun1)=1,IF(AND(YEAR(NovSun1+14)=CalendarYear,MONTH(NovSun1+14)=11),NovSun1+14,""),IF(AND(YEAR(NovSun1+21)=CalendarYear,MONTH(NovSun1+21)=11),NovSun1+21,""))</f>
        <v>45976</v>
      </c>
      <c r="X70" s="4">
        <f ca="1">IF(DAY(NovSun1)=1,IF(AND(YEAR(NovSun1+15)=CalendarYear,MONTH(NovSun1+15)=11),NovSun1+15,""),IF(AND(YEAR(NovSun1+22)=CalendarYear,MONTH(NovSun1+22)=11),NovSun1+22,""))</f>
        <v>45977</v>
      </c>
      <c r="Y70" s="4">
        <f ca="1">IF(DAY(NovSun1)=1,IF(AND(YEAR(NovSun1+16)=CalendarYear,MONTH(NovSun1+16)=11),NovSun1+16,""),IF(AND(YEAR(NovSun1+23)=CalendarYear,MONTH(NovSun1+23)=11),NovSun1+23,""))</f>
        <v>45978</v>
      </c>
      <c r="Z70" s="4">
        <f ca="1">IF(DAY(NovSun1)=1,IF(AND(YEAR(NovSun1+17)=CalendarYear,MONTH(NovSun1+17)=11),NovSun1+17,""),IF(AND(YEAR(NovSun1+24)=CalendarYear,MONTH(NovSun1+24)=11),NovSun1+24,""))</f>
        <v>45979</v>
      </c>
      <c r="AA70" s="4">
        <f ca="1">IF(DAY(NovSun1)=1,IF(AND(YEAR(NovSun1+18)=CalendarYear,MONTH(NovSun1+18)=11),NovSun1+18,""),IF(AND(YEAR(NovSun1+25)=CalendarYear,MONTH(NovSun1+25)=11),NovSun1+25,""))</f>
        <v>45980</v>
      </c>
      <c r="AB70" s="4">
        <f ca="1">IF(DAY(NovSun1)=1,IF(AND(YEAR(NovSun1+19)=CalendarYear,MONTH(NovSun1+19)=11),NovSun1+19,""),IF(AND(YEAR(NovSun1+26)=CalendarYear,MONTH(NovSun1+26)=11),NovSun1+26,""))</f>
        <v>45981</v>
      </c>
      <c r="AC70" s="4">
        <f ca="1">IF(DAY(NovSun1)=1,IF(AND(YEAR(NovSun1+20)=CalendarYear,MONTH(NovSun1+20)=11),NovSun1+20,""),IF(AND(YEAR(NovSun1+27)=CalendarYear,MONTH(NovSun1+27)=11),NovSun1+27,""))</f>
        <v>45982</v>
      </c>
      <c r="AD70" s="4">
        <f ca="1">IF(DAY(NovSun1)=1,IF(AND(YEAR(NovSun1+21)=CalendarYear,MONTH(NovSun1+21)=11),NovSun1+21,""),IF(AND(YEAR(NovSun1+28)=CalendarYear,MONTH(NovSun1+28)=11),NovSun1+28,""))</f>
        <v>45983</v>
      </c>
      <c r="AE70" s="4">
        <f ca="1">IF(DAY(NovSun1)=1,IF(AND(YEAR(NovSun1+22)=CalendarYear,MONTH(NovSun1+22)=11),NovSun1+22,""),IF(AND(YEAR(NovSun1+29)=CalendarYear,MONTH(NovSun1+29)=11),NovSun1+29,""))</f>
        <v>45984</v>
      </c>
      <c r="AF70" s="4">
        <f ca="1">IF(DAY(NovSun1)=1,IF(AND(YEAR(NovSun1+23)=CalendarYear,MONTH(NovSun1+23)=11),NovSun1+23,""),IF(AND(YEAR(NovSun1+30)=CalendarYear,MONTH(NovSun1+30)=11),NovSun1+30,""))</f>
        <v>45985</v>
      </c>
      <c r="AG70" s="4">
        <f ca="1">IF(DAY(NovSun1)=1,IF(AND(YEAR(NovSun1+24)=CalendarYear,MONTH(NovSun1+24)=11),NovSun1+24,""),IF(AND(YEAR(NovSun1+31)=CalendarYear,MONTH(NovSun1+31)=11),NovSun1+31,""))</f>
        <v>45986</v>
      </c>
      <c r="AH70" s="4">
        <f ca="1">IF(DAY(NovSun1)=1,IF(AND(YEAR(NovSun1+25)=CalendarYear,MONTH(NovSun1+25)=11),NovSun1+25,""),IF(AND(YEAR(NovSun1+32)=CalendarYear,MONTH(NovSun1+32)=11),NovSun1+32,""))</f>
        <v>45987</v>
      </c>
      <c r="AI70" s="4">
        <f ca="1">IF(DAY(NovSun1)=1,IF(AND(YEAR(NovSun1+26)=CalendarYear,MONTH(NovSun1+26)=11),NovSun1+26,""),IF(AND(YEAR(NovSun1+33)=CalendarYear,MONTH(NovSun1+33)=11),NovSun1+33,""))</f>
        <v>45988</v>
      </c>
      <c r="AJ70" s="4">
        <f ca="1">IF(DAY(NovSun1)=1,IF(AND(YEAR(NovSun1+27)=CalendarYear,MONTH(NovSun1+27)=11),NovSun1+27,""),IF(AND(YEAR(NovSun1+34)=CalendarYear,MONTH(NovSun1+34)=11),NovSun1+34,""))</f>
        <v>45989</v>
      </c>
      <c r="AK70" s="4">
        <f ca="1">IF(DAY(NovSun1)=1,IF(AND(YEAR(NovSun1+28)=CalendarYear,MONTH(NovSun1+28)=11),NovSun1+28,""),IF(AND(YEAR(NovSun1+35)=CalendarYear,MONTH(NovSun1+35)=11),NovSun1+35,""))</f>
        <v>45990</v>
      </c>
      <c r="AL70" s="4">
        <f ca="1">IF(DAY(NovSun1)=1,IF(AND(YEAR(NovSun1+29)=CalendarYear,MONTH(NovSun1+29)=11),NovSun1+29,""),IF(AND(YEAR(NovSun1+36)=CalendarYear,MONTH(NovSun1+36)=11),NovSun1+36,""))</f>
        <v>45991</v>
      </c>
      <c r="AM70" s="6" t="str">
        <f ca="1">IF(DAY(NovSun1)=1,IF(AND(YEAR(NovSun1+30)=CalendarYear,MONTH(NovSun1+30)=11),NovSun1+30,""),IF(AND(YEAR(NovSun1+37)=CalendarYear,MONTH(NovSun1+37)=11),NovSun1+37,""))</f>
        <v/>
      </c>
    </row>
    <row r="71" spans="2:39" ht="19.899999999999999" customHeight="1">
      <c r="B71" s="62"/>
      <c r="C71" s="5" t="s">
        <v>6</v>
      </c>
      <c r="D71" s="5" t="s">
        <v>7</v>
      </c>
      <c r="E71" s="5" t="s">
        <v>8</v>
      </c>
      <c r="F71" s="5" t="s">
        <v>9</v>
      </c>
      <c r="G71" s="5" t="s">
        <v>10</v>
      </c>
      <c r="H71" s="5" t="s">
        <v>11</v>
      </c>
      <c r="I71" s="5" t="s">
        <v>12</v>
      </c>
      <c r="J71" s="5" t="s">
        <v>6</v>
      </c>
      <c r="K71" s="5" t="s">
        <v>7</v>
      </c>
      <c r="L71" s="5" t="s">
        <v>8</v>
      </c>
      <c r="M71" s="5" t="s">
        <v>9</v>
      </c>
      <c r="N71" s="5" t="s">
        <v>10</v>
      </c>
      <c r="O71" s="5" t="s">
        <v>11</v>
      </c>
      <c r="P71" s="5" t="s">
        <v>12</v>
      </c>
      <c r="Q71" s="5" t="s">
        <v>6</v>
      </c>
      <c r="R71" s="5" t="s">
        <v>7</v>
      </c>
      <c r="S71" s="5" t="s">
        <v>8</v>
      </c>
      <c r="T71" s="5" t="s">
        <v>9</v>
      </c>
      <c r="U71" s="5" t="s">
        <v>10</v>
      </c>
      <c r="V71" s="5" t="s">
        <v>11</v>
      </c>
      <c r="W71" s="5" t="s">
        <v>12</v>
      </c>
      <c r="X71" s="5" t="s">
        <v>6</v>
      </c>
      <c r="Y71" s="5" t="s">
        <v>7</v>
      </c>
      <c r="Z71" s="5" t="s">
        <v>8</v>
      </c>
      <c r="AA71" s="5" t="s">
        <v>9</v>
      </c>
      <c r="AB71" s="5" t="s">
        <v>10</v>
      </c>
      <c r="AC71" s="5" t="s">
        <v>11</v>
      </c>
      <c r="AD71" s="5" t="s">
        <v>12</v>
      </c>
      <c r="AE71" s="5" t="s">
        <v>6</v>
      </c>
      <c r="AF71" s="5" t="s">
        <v>7</v>
      </c>
      <c r="AG71" s="5" t="s">
        <v>8</v>
      </c>
      <c r="AH71" s="5" t="s">
        <v>9</v>
      </c>
      <c r="AI71" s="5" t="s">
        <v>10</v>
      </c>
      <c r="AJ71" s="5" t="s">
        <v>11</v>
      </c>
      <c r="AK71" s="5" t="s">
        <v>12</v>
      </c>
      <c r="AL71" s="5" t="s">
        <v>6</v>
      </c>
      <c r="AM71" s="7" t="s">
        <v>7</v>
      </c>
    </row>
    <row r="72" spans="2:39" s="21" customFormat="1" ht="19.899999999999999" hidden="1" customHeight="1" outlineLevel="1">
      <c r="B72" s="18" t="s">
        <v>13</v>
      </c>
      <c r="C72" s="2" t="s">
        <v>14</v>
      </c>
      <c r="D72" s="2" t="s">
        <v>14</v>
      </c>
      <c r="E72" s="2" t="s">
        <v>14</v>
      </c>
      <c r="F72" s="2" t="s">
        <v>14</v>
      </c>
      <c r="G72" s="2" t="s">
        <v>14</v>
      </c>
      <c r="H72" s="2" t="s">
        <v>14</v>
      </c>
      <c r="I72" s="2" t="s">
        <v>14</v>
      </c>
      <c r="J72" s="2" t="s">
        <v>14</v>
      </c>
      <c r="K72" s="2" t="s">
        <v>14</v>
      </c>
      <c r="L72" s="2" t="s">
        <v>14</v>
      </c>
      <c r="M72" s="3" t="s">
        <v>14</v>
      </c>
      <c r="N72" s="3" t="s">
        <v>14</v>
      </c>
      <c r="O72" s="2" t="s">
        <v>14</v>
      </c>
      <c r="P72" s="2" t="s">
        <v>14</v>
      </c>
      <c r="Q72" s="2" t="s">
        <v>14</v>
      </c>
      <c r="R72" s="2" t="s">
        <v>14</v>
      </c>
      <c r="S72" s="2" t="s">
        <v>14</v>
      </c>
      <c r="T72" s="2" t="s">
        <v>14</v>
      </c>
      <c r="U72" s="2" t="s">
        <v>14</v>
      </c>
      <c r="V72" s="2" t="s">
        <v>14</v>
      </c>
      <c r="W72" s="2" t="s">
        <v>14</v>
      </c>
      <c r="X72" s="2" t="s">
        <v>14</v>
      </c>
      <c r="Y72" s="2" t="s">
        <v>14</v>
      </c>
      <c r="Z72" s="2" t="s">
        <v>14</v>
      </c>
      <c r="AA72" s="2" t="s">
        <v>14</v>
      </c>
      <c r="AB72" s="2" t="s">
        <v>14</v>
      </c>
      <c r="AC72" s="2" t="s">
        <v>14</v>
      </c>
      <c r="AD72" s="2" t="s">
        <v>14</v>
      </c>
      <c r="AE72" s="2" t="s">
        <v>14</v>
      </c>
      <c r="AF72" s="2" t="s">
        <v>14</v>
      </c>
      <c r="AG72" s="2" t="s">
        <v>14</v>
      </c>
      <c r="AH72" s="2" t="s">
        <v>14</v>
      </c>
      <c r="AI72" s="2" t="s">
        <v>14</v>
      </c>
      <c r="AJ72" s="2" t="s">
        <v>14</v>
      </c>
      <c r="AK72" s="2" t="s">
        <v>14</v>
      </c>
      <c r="AL72" s="2" t="s">
        <v>14</v>
      </c>
      <c r="AM72" s="2" t="s">
        <v>14</v>
      </c>
    </row>
    <row r="73" spans="2:39" s="21" customFormat="1" ht="19.899999999999999" hidden="1" customHeight="1" outlineLevel="1">
      <c r="B73" s="19" t="s">
        <v>15</v>
      </c>
      <c r="C73" s="3" t="s">
        <v>14</v>
      </c>
      <c r="D73" s="3" t="s">
        <v>14</v>
      </c>
      <c r="E73" s="3" t="s">
        <v>14</v>
      </c>
      <c r="F73" s="3" t="s">
        <v>14</v>
      </c>
      <c r="G73" s="3" t="s">
        <v>14</v>
      </c>
      <c r="H73" s="3" t="s">
        <v>14</v>
      </c>
      <c r="I73" s="3" t="s">
        <v>14</v>
      </c>
      <c r="J73" s="3" t="s">
        <v>14</v>
      </c>
      <c r="K73" s="3" t="s">
        <v>14</v>
      </c>
      <c r="L73" s="3" t="s">
        <v>14</v>
      </c>
      <c r="M73" s="3" t="s">
        <v>14</v>
      </c>
      <c r="N73" s="3" t="s">
        <v>14</v>
      </c>
      <c r="O73" s="2" t="s">
        <v>14</v>
      </c>
      <c r="P73" s="2" t="s">
        <v>14</v>
      </c>
      <c r="Q73" s="2" t="s">
        <v>14</v>
      </c>
      <c r="R73" s="2" t="s">
        <v>14</v>
      </c>
      <c r="S73" s="2" t="s">
        <v>14</v>
      </c>
      <c r="T73" s="2" t="s">
        <v>14</v>
      </c>
      <c r="U73" s="2" t="s">
        <v>14</v>
      </c>
      <c r="V73" s="2" t="s">
        <v>14</v>
      </c>
      <c r="W73" s="2" t="s">
        <v>14</v>
      </c>
      <c r="X73" s="2" t="s">
        <v>14</v>
      </c>
      <c r="Y73" s="2" t="s">
        <v>14</v>
      </c>
      <c r="Z73" s="2" t="s">
        <v>14</v>
      </c>
      <c r="AA73" s="2" t="s">
        <v>14</v>
      </c>
      <c r="AB73" s="2" t="s">
        <v>14</v>
      </c>
      <c r="AC73" s="2" t="s">
        <v>14</v>
      </c>
      <c r="AD73" s="2" t="s">
        <v>14</v>
      </c>
      <c r="AE73" s="2" t="s">
        <v>14</v>
      </c>
      <c r="AF73" s="2" t="s">
        <v>14</v>
      </c>
      <c r="AG73" s="2" t="s">
        <v>14</v>
      </c>
      <c r="AH73" s="2" t="s">
        <v>14</v>
      </c>
      <c r="AI73" s="2" t="s">
        <v>14</v>
      </c>
      <c r="AJ73" s="2" t="s">
        <v>14</v>
      </c>
      <c r="AK73" s="2" t="s">
        <v>14</v>
      </c>
      <c r="AL73" s="2" t="s">
        <v>14</v>
      </c>
      <c r="AM73" s="2" t="s">
        <v>14</v>
      </c>
    </row>
    <row r="74" spans="2:39" ht="19.899999999999999" hidden="1" customHeight="1" outlineLevel="1">
      <c r="B74" s="33" t="s">
        <v>2</v>
      </c>
      <c r="C74" s="3" t="s">
        <v>14</v>
      </c>
      <c r="D74" s="3" t="s">
        <v>14</v>
      </c>
      <c r="E74" s="3" t="s">
        <v>14</v>
      </c>
      <c r="F74" s="3" t="s">
        <v>14</v>
      </c>
      <c r="G74" s="3" t="s">
        <v>14</v>
      </c>
      <c r="H74" s="3" t="s">
        <v>14</v>
      </c>
      <c r="I74" s="3" t="s">
        <v>14</v>
      </c>
      <c r="J74" s="3" t="s">
        <v>14</v>
      </c>
      <c r="K74" s="133" t="s">
        <v>16</v>
      </c>
      <c r="L74" s="134"/>
      <c r="M74" s="134"/>
      <c r="N74" s="134"/>
      <c r="O74" s="135"/>
      <c r="P74" s="2" t="s">
        <v>14</v>
      </c>
      <c r="Q74" s="2" t="s">
        <v>14</v>
      </c>
      <c r="R74" s="133" t="s">
        <v>16</v>
      </c>
      <c r="S74" s="134"/>
      <c r="T74" s="134"/>
      <c r="U74" s="134"/>
      <c r="V74" s="135"/>
      <c r="W74" s="2" t="s">
        <v>14</v>
      </c>
      <c r="X74" s="2" t="s">
        <v>14</v>
      </c>
      <c r="Y74" s="133" t="s">
        <v>16</v>
      </c>
      <c r="Z74" s="134"/>
      <c r="AA74" s="134"/>
      <c r="AB74" s="134"/>
      <c r="AC74" s="135"/>
      <c r="AD74" s="2" t="s">
        <v>14</v>
      </c>
      <c r="AE74" s="2" t="s">
        <v>14</v>
      </c>
      <c r="AF74" s="133" t="s">
        <v>16</v>
      </c>
      <c r="AG74" s="134"/>
      <c r="AH74" s="134"/>
      <c r="AI74" s="134"/>
      <c r="AJ74" s="135"/>
      <c r="AK74" s="2" t="s">
        <v>14</v>
      </c>
      <c r="AL74" s="2" t="s">
        <v>14</v>
      </c>
      <c r="AM74" s="2" t="s">
        <v>14</v>
      </c>
    </row>
    <row r="75" spans="2:39" ht="19.899999999999999" hidden="1" customHeight="1" outlineLevel="1">
      <c r="B75" s="31" t="s">
        <v>5</v>
      </c>
      <c r="C75" s="3" t="s">
        <v>14</v>
      </c>
      <c r="D75" s="3" t="s">
        <v>14</v>
      </c>
      <c r="E75" s="3" t="s">
        <v>14</v>
      </c>
      <c r="F75" s="3" t="s">
        <v>14</v>
      </c>
      <c r="G75" s="3" t="s">
        <v>14</v>
      </c>
      <c r="H75" s="3" t="s">
        <v>14</v>
      </c>
      <c r="I75" s="3" t="s">
        <v>14</v>
      </c>
      <c r="J75" s="3" t="s">
        <v>14</v>
      </c>
      <c r="K75" s="3" t="s">
        <v>14</v>
      </c>
      <c r="L75" s="3" t="s">
        <v>14</v>
      </c>
      <c r="M75" s="3" t="s">
        <v>14</v>
      </c>
      <c r="N75" s="3" t="s">
        <v>14</v>
      </c>
      <c r="O75" s="2" t="s">
        <v>14</v>
      </c>
      <c r="P75" s="2" t="s">
        <v>14</v>
      </c>
      <c r="Q75" s="2" t="s">
        <v>14</v>
      </c>
      <c r="R75" s="2" t="s">
        <v>14</v>
      </c>
      <c r="S75" s="2" t="s">
        <v>14</v>
      </c>
      <c r="T75" s="2" t="s">
        <v>14</v>
      </c>
      <c r="U75" s="2" t="s">
        <v>14</v>
      </c>
      <c r="V75" s="2" t="s">
        <v>14</v>
      </c>
      <c r="W75" s="2" t="s">
        <v>14</v>
      </c>
      <c r="X75" s="2" t="s">
        <v>14</v>
      </c>
      <c r="Y75" s="2" t="s">
        <v>14</v>
      </c>
      <c r="Z75" s="2" t="s">
        <v>14</v>
      </c>
      <c r="AA75" s="2" t="s">
        <v>14</v>
      </c>
      <c r="AB75" s="2" t="s">
        <v>14</v>
      </c>
      <c r="AC75" s="2" t="s">
        <v>14</v>
      </c>
      <c r="AD75" s="2" t="s">
        <v>14</v>
      </c>
      <c r="AE75" s="2" t="s">
        <v>14</v>
      </c>
      <c r="AF75" s="2" t="s">
        <v>14</v>
      </c>
      <c r="AG75" s="2" t="s">
        <v>14</v>
      </c>
      <c r="AH75" s="2" t="s">
        <v>14</v>
      </c>
      <c r="AI75" s="2" t="s">
        <v>14</v>
      </c>
      <c r="AJ75" s="2" t="s">
        <v>14</v>
      </c>
      <c r="AK75" s="2" t="s">
        <v>14</v>
      </c>
      <c r="AL75" s="2" t="s">
        <v>14</v>
      </c>
      <c r="AM75" s="2" t="s">
        <v>14</v>
      </c>
    </row>
    <row r="76" spans="2:39" ht="19.899999999999999" hidden="1" customHeight="1" outlineLevel="1">
      <c r="B76" s="20" t="s">
        <v>1</v>
      </c>
      <c r="C76" s="3" t="s">
        <v>14</v>
      </c>
      <c r="D76" s="3" t="s">
        <v>14</v>
      </c>
      <c r="E76" s="3" t="s">
        <v>14</v>
      </c>
      <c r="F76" s="3" t="s">
        <v>14</v>
      </c>
      <c r="G76" s="3" t="s">
        <v>14</v>
      </c>
      <c r="H76" s="3" t="s">
        <v>14</v>
      </c>
      <c r="I76" s="3" t="s">
        <v>14</v>
      </c>
      <c r="J76" s="3" t="s">
        <v>14</v>
      </c>
      <c r="K76" s="3" t="s">
        <v>14</v>
      </c>
      <c r="L76" s="3" t="s">
        <v>14</v>
      </c>
      <c r="M76" s="3" t="s">
        <v>14</v>
      </c>
      <c r="N76" s="3" t="s">
        <v>14</v>
      </c>
      <c r="O76" s="2" t="s">
        <v>14</v>
      </c>
      <c r="P76" s="2" t="s">
        <v>14</v>
      </c>
      <c r="Q76" s="2" t="s">
        <v>14</v>
      </c>
      <c r="R76" s="2" t="s">
        <v>14</v>
      </c>
      <c r="S76" s="2" t="s">
        <v>14</v>
      </c>
      <c r="T76" s="2" t="s">
        <v>14</v>
      </c>
      <c r="U76" s="2" t="s">
        <v>14</v>
      </c>
      <c r="V76" s="2" t="s">
        <v>14</v>
      </c>
      <c r="W76" s="2" t="s">
        <v>14</v>
      </c>
      <c r="X76" s="2" t="s">
        <v>14</v>
      </c>
      <c r="Y76" s="2" t="s">
        <v>14</v>
      </c>
      <c r="Z76" s="2" t="s">
        <v>14</v>
      </c>
      <c r="AA76" s="2" t="s">
        <v>14</v>
      </c>
      <c r="AB76" s="2" t="s">
        <v>14</v>
      </c>
      <c r="AC76" s="2" t="s">
        <v>14</v>
      </c>
      <c r="AD76" s="2" t="s">
        <v>14</v>
      </c>
      <c r="AE76" s="2" t="s">
        <v>14</v>
      </c>
      <c r="AF76" s="2" t="s">
        <v>14</v>
      </c>
      <c r="AG76" s="2" t="s">
        <v>14</v>
      </c>
      <c r="AH76" s="2" t="s">
        <v>14</v>
      </c>
      <c r="AI76" s="2" t="s">
        <v>14</v>
      </c>
      <c r="AJ76" s="2" t="s">
        <v>14</v>
      </c>
      <c r="AK76" s="2" t="s">
        <v>14</v>
      </c>
      <c r="AL76" s="2" t="s">
        <v>14</v>
      </c>
      <c r="AM76" s="2" t="s">
        <v>14</v>
      </c>
    </row>
    <row r="77" spans="2:39" ht="18.95" customHeight="1" collapsed="1"/>
    <row r="78" spans="2:39" ht="18.95" customHeight="1">
      <c r="B78" s="61">
        <f ca="1">DATE(CalendarYear,12,1)</f>
        <v>45992</v>
      </c>
      <c r="C78" s="4" t="str">
        <f ca="1">IF(DAY(DecSun1)=1,"",IF(AND(YEAR(DecSun1+1)=CalendarYear,MONTH(DecSun1+1)=12),DecSun1+1,""))</f>
        <v/>
      </c>
      <c r="D78" s="4">
        <f ca="1">IF(DAY(DecSun1)=1,"",IF(AND(YEAR(DecSun1+2)=CalendarYear,MONTH(DecSun1+2)=12),DecSun1+2,""))</f>
        <v>45992</v>
      </c>
      <c r="E78" s="4">
        <f ca="1">IF(DAY(DecSun1)=1,"",IF(AND(YEAR(DecSun1+3)=CalendarYear,MONTH(DecSun1+3)=12),DecSun1+3,""))</f>
        <v>45993</v>
      </c>
      <c r="F78" s="4">
        <f ca="1">IF(DAY(DecSun1)=1,"",IF(AND(YEAR(DecSun1+4)=CalendarYear,MONTH(DecSun1+4)=12),DecSun1+4,""))</f>
        <v>45994</v>
      </c>
      <c r="G78" s="4">
        <f ca="1">IF(DAY(DecSun1)=1,"",IF(AND(YEAR(DecSun1+5)=CalendarYear,MONTH(DecSun1+5)=12),DecSun1+5,""))</f>
        <v>45995</v>
      </c>
      <c r="H78" s="4">
        <f ca="1">IF(DAY(DecSun1)=1,"",IF(AND(YEAR(DecSun1+6)=CalendarYear,MONTH(DecSun1+6)=12),DecSun1+6,""))</f>
        <v>45996</v>
      </c>
      <c r="I78" s="4">
        <f ca="1">IF(DAY(DecSun1)=1,IF(AND(YEAR(DecSun1)=CalendarYear,MONTH(DecSun1)=12),DecSun1,""),IF(AND(YEAR(DecSun1+7)=CalendarYear,MONTH(DecSun1+7)=12),DecSun1+7,""))</f>
        <v>45997</v>
      </c>
      <c r="J78" s="4">
        <f ca="1">IF(DAY(DecSun1)=1,IF(AND(YEAR(DecSun1+1)=CalendarYear,MONTH(DecSun1+1)=12),DecSun1+1,""),IF(AND(YEAR(DecSun1+8)=CalendarYear,MONTH(DecSun1+8)=12),DecSun1+8,""))</f>
        <v>45998</v>
      </c>
      <c r="K78" s="4">
        <f ca="1">IF(DAY(DecSun1)=1,IF(AND(YEAR(DecSun1+2)=CalendarYear,MONTH(DecSun1+2)=12),DecSun1+2,""),IF(AND(YEAR(DecSun1+9)=CalendarYear,MONTH(DecSun1+9)=12),DecSun1+9,""))</f>
        <v>45999</v>
      </c>
      <c r="L78" s="4">
        <f ca="1">IF(DAY(DecSun1)=1,IF(AND(YEAR(DecSun1+3)=CalendarYear,MONTH(DecSun1+3)=12),DecSun1+3,""),IF(AND(YEAR(DecSun1+10)=CalendarYear,MONTH(DecSun1+10)=12),DecSun1+10,""))</f>
        <v>46000</v>
      </c>
      <c r="M78" s="4">
        <f ca="1">IF(DAY(DecSun1)=1,IF(AND(YEAR(DecSun1+4)=CalendarYear,MONTH(DecSun1+4)=12),DecSun1+4,""),IF(AND(YEAR(DecSun1+11)=CalendarYear,MONTH(DecSun1+11)=12),DecSun1+11,""))</f>
        <v>46001</v>
      </c>
      <c r="N78" s="4">
        <f ca="1">IF(DAY(DecSun1)=1,IF(AND(YEAR(DecSun1+5)=CalendarYear,MONTH(DecSun1+5)=12),DecSun1+5,""),IF(AND(YEAR(DecSun1+12)=CalendarYear,MONTH(DecSun1+12)=12),DecSun1+12,""))</f>
        <v>46002</v>
      </c>
      <c r="O78" s="4">
        <f ca="1">IF(DAY(DecSun1)=1,IF(AND(YEAR(DecSun1+6)=CalendarYear,MONTH(DecSun1+6)=12),DecSun1+6,""),IF(AND(YEAR(DecSun1+13)=CalendarYear,MONTH(DecSun1+13)=12),DecSun1+13,""))</f>
        <v>46003</v>
      </c>
      <c r="P78" s="4">
        <f ca="1">IF(DAY(DecSun1)=1,IF(AND(YEAR(DecSun1+7)=CalendarYear,MONTH(DecSun1+7)=12),DecSun1+7,""),IF(AND(YEAR(DecSun1+14)=CalendarYear,MONTH(DecSun1+14)=12),DecSun1+14,""))</f>
        <v>46004</v>
      </c>
      <c r="Q78" s="4">
        <f ca="1">IF(DAY(DecSun1)=1,IF(AND(YEAR(DecSun1+8)=CalendarYear,MONTH(DecSun1+8)=12),DecSun1+8,""),IF(AND(YEAR(DecSun1+15)=CalendarYear,MONTH(DecSun1+15)=12),DecSun1+15,""))</f>
        <v>46005</v>
      </c>
      <c r="R78" s="4">
        <f ca="1">IF(DAY(DecSun1)=1,IF(AND(YEAR(DecSun1+9)=CalendarYear,MONTH(DecSun1+9)=12),DecSun1+9,""),IF(AND(YEAR(DecSun1+16)=CalendarYear,MONTH(DecSun1+16)=12),DecSun1+16,""))</f>
        <v>46006</v>
      </c>
      <c r="S78" s="4">
        <f ca="1">IF(DAY(DecSun1)=1,IF(AND(YEAR(DecSun1+10)=CalendarYear,MONTH(DecSun1+10)=12),DecSun1+10,""),IF(AND(YEAR(DecSun1+17)=CalendarYear,MONTH(DecSun1+17)=12),DecSun1+17,""))</f>
        <v>46007</v>
      </c>
      <c r="T78" s="4">
        <f ca="1">IF(DAY(DecSun1)=1,IF(AND(YEAR(DecSun1+11)=CalendarYear,MONTH(DecSun1+11)=12),DecSun1+11,""),IF(AND(YEAR(DecSun1+18)=CalendarYear,MONTH(DecSun1+18)=12),DecSun1+18,""))</f>
        <v>46008</v>
      </c>
      <c r="U78" s="4">
        <f ca="1">IF(DAY(DecSun1)=1,IF(AND(YEAR(DecSun1+12)=CalendarYear,MONTH(DecSun1+12)=12),DecSun1+12,""),IF(AND(YEAR(DecSun1+19)=CalendarYear,MONTH(DecSun1+19)=12),DecSun1+19,""))</f>
        <v>46009</v>
      </c>
      <c r="V78" s="4">
        <f ca="1">IF(DAY(DecSun1)=1,IF(AND(YEAR(DecSun1+13)=CalendarYear,MONTH(DecSun1+13)=12),DecSun1+13,""),IF(AND(YEAR(DecSun1+20)=CalendarYear,MONTH(DecSun1+20)=12),DecSun1+20,""))</f>
        <v>46010</v>
      </c>
      <c r="W78" s="4">
        <f ca="1">IF(DAY(DecSun1)=1,IF(AND(YEAR(DecSun1+14)=CalendarYear,MONTH(DecSun1+14)=12),DecSun1+14,""),IF(AND(YEAR(DecSun1+21)=CalendarYear,MONTH(DecSun1+21)=12),DecSun1+21,""))</f>
        <v>46011</v>
      </c>
      <c r="X78" s="4">
        <f ca="1">IF(DAY(DecSun1)=1,IF(AND(YEAR(DecSun1+15)=CalendarYear,MONTH(DecSun1+15)=12),DecSun1+15,""),IF(AND(YEAR(DecSun1+22)=CalendarYear,MONTH(DecSun1+22)=12),DecSun1+22,""))</f>
        <v>46012</v>
      </c>
      <c r="Y78" s="4">
        <f ca="1">IF(DAY(DecSun1)=1,IF(AND(YEAR(DecSun1+16)=CalendarYear,MONTH(DecSun1+16)=12),DecSun1+16,""),IF(AND(YEAR(DecSun1+23)=CalendarYear,MONTH(DecSun1+23)=12),DecSun1+23,""))</f>
        <v>46013</v>
      </c>
      <c r="Z78" s="4">
        <f ca="1">IF(DAY(DecSun1)=1,IF(AND(YEAR(DecSun1+17)=CalendarYear,MONTH(DecSun1+17)=12),DecSun1+17,""),IF(AND(YEAR(DecSun1+24)=CalendarYear,MONTH(DecSun1+24)=12),DecSun1+24,""))</f>
        <v>46014</v>
      </c>
      <c r="AA78" s="4">
        <f ca="1">IF(DAY(DecSun1)=1,IF(AND(YEAR(DecSun1+18)=CalendarYear,MONTH(DecSun1+18)=12),DecSun1+18,""),IF(AND(YEAR(DecSun1+25)=CalendarYear,MONTH(DecSun1+25)=12),DecSun1+25,""))</f>
        <v>46015</v>
      </c>
      <c r="AB78" s="4">
        <f ca="1">IF(DAY(DecSun1)=1,IF(AND(YEAR(DecSun1+19)=CalendarYear,MONTH(DecSun1+19)=12),DecSun1+19,""),IF(AND(YEAR(DecSun1+26)=CalendarYear,MONTH(DecSun1+26)=12),DecSun1+26,""))</f>
        <v>46016</v>
      </c>
      <c r="AC78" s="4">
        <f ca="1">IF(DAY(DecSun1)=1,IF(AND(YEAR(DecSun1+20)=CalendarYear,MONTH(DecSun1+20)=12),DecSun1+20,""),IF(AND(YEAR(DecSun1+27)=CalendarYear,MONTH(DecSun1+27)=12),DecSun1+27,""))</f>
        <v>46017</v>
      </c>
      <c r="AD78" s="4">
        <f ca="1">IF(DAY(DecSun1)=1,IF(AND(YEAR(DecSun1+21)=CalendarYear,MONTH(DecSun1+21)=12),DecSun1+21,""),IF(AND(YEAR(DecSun1+28)=CalendarYear,MONTH(DecSun1+28)=12),DecSun1+28,""))</f>
        <v>46018</v>
      </c>
      <c r="AE78" s="4">
        <f ca="1">IF(DAY(DecSun1)=1,IF(AND(YEAR(DecSun1+22)=CalendarYear,MONTH(DecSun1+22)=12),DecSun1+22,""),IF(AND(YEAR(DecSun1+29)=CalendarYear,MONTH(DecSun1+29)=12),DecSun1+29,""))</f>
        <v>46019</v>
      </c>
      <c r="AF78" s="4">
        <f ca="1">IF(DAY(DecSun1)=1,IF(AND(YEAR(DecSun1+23)=CalendarYear,MONTH(DecSun1+23)=12),DecSun1+23,""),IF(AND(YEAR(DecSun1+30)=CalendarYear,MONTH(DecSun1+30)=12),DecSun1+30,""))</f>
        <v>46020</v>
      </c>
      <c r="AG78" s="4">
        <f ca="1">IF(DAY(DecSun1)=1,IF(AND(YEAR(DecSun1+24)=CalendarYear,MONTH(DecSun1+24)=12),DecSun1+24,""),IF(AND(YEAR(DecSun1+31)=CalendarYear,MONTH(DecSun1+31)=12),DecSun1+31,""))</f>
        <v>46021</v>
      </c>
      <c r="AH78" s="4">
        <f ca="1">IF(DAY(DecSun1)=1,IF(AND(YEAR(DecSun1+25)=CalendarYear,MONTH(DecSun1+25)=12),DecSun1+25,""),IF(AND(YEAR(DecSun1+32)=CalendarYear,MONTH(DecSun1+32)=12),DecSun1+32,""))</f>
        <v>46022</v>
      </c>
      <c r="AI78" s="4" t="str">
        <f ca="1">IF(DAY(DecSun1)=1,IF(AND(YEAR(DecSun1+26)=CalendarYear,MONTH(DecSun1+26)=12),DecSun1+26,""),IF(AND(YEAR(DecSun1+33)=CalendarYear,MONTH(DecSun1+33)=12),DecSun1+33,""))</f>
        <v/>
      </c>
      <c r="AJ78" s="4" t="str">
        <f ca="1">IF(DAY(DecSun1)=1,IF(AND(YEAR(DecSun1+27)=CalendarYear,MONTH(DecSun1+27)=12),DecSun1+27,""),IF(AND(YEAR(DecSun1+34)=CalendarYear,MONTH(DecSun1+34)=12),DecSun1+34,""))</f>
        <v/>
      </c>
      <c r="AK78" s="4" t="str">
        <f ca="1">IF(DAY(DecSun1)=1,IF(AND(YEAR(DecSun1+28)=CalendarYear,MONTH(DecSun1+28)=12),DecSun1+28,""),IF(AND(YEAR(DecSun1+35)=CalendarYear,MONTH(DecSun1+35)=12),DecSun1+35,""))</f>
        <v/>
      </c>
      <c r="AL78" s="4" t="str">
        <f ca="1">IF(DAY(DecSun1)=1,IF(AND(YEAR(DecSun1+29)=CalendarYear,MONTH(DecSun1+29)=12),DecSun1+29,""),IF(AND(YEAR(DecSun1+36)=CalendarYear,MONTH(DecSun1+36)=12),DecSun1+36,""))</f>
        <v/>
      </c>
      <c r="AM78" s="6" t="str">
        <f ca="1">IF(DAY(DecSun1)=1,IF(AND(YEAR(DecSun1+30)=CalendarYear,MONTH(DecSun1+30)=12),DecSun1+30,""),IF(AND(YEAR(DecSun1+37)=CalendarYear,MONTH(DecSun1+37)=12),DecSun1+37,""))</f>
        <v/>
      </c>
    </row>
    <row r="79" spans="2:39" ht="18.95" customHeight="1">
      <c r="B79" s="62"/>
      <c r="C79" s="5" t="s">
        <v>6</v>
      </c>
      <c r="D79" s="5" t="s">
        <v>7</v>
      </c>
      <c r="E79" s="5" t="s">
        <v>8</v>
      </c>
      <c r="F79" s="5" t="s">
        <v>9</v>
      </c>
      <c r="G79" s="5" t="s">
        <v>10</v>
      </c>
      <c r="H79" s="5" t="s">
        <v>11</v>
      </c>
      <c r="I79" s="5" t="s">
        <v>12</v>
      </c>
      <c r="J79" s="5" t="s">
        <v>6</v>
      </c>
      <c r="K79" s="5" t="s">
        <v>7</v>
      </c>
      <c r="L79" s="5" t="s">
        <v>8</v>
      </c>
      <c r="M79" s="5" t="s">
        <v>9</v>
      </c>
      <c r="N79" s="5" t="s">
        <v>10</v>
      </c>
      <c r="O79" s="5" t="s">
        <v>11</v>
      </c>
      <c r="P79" s="5" t="s">
        <v>12</v>
      </c>
      <c r="Q79" s="5" t="s">
        <v>6</v>
      </c>
      <c r="R79" s="5" t="s">
        <v>7</v>
      </c>
      <c r="S79" s="5" t="s">
        <v>8</v>
      </c>
      <c r="T79" s="5" t="s">
        <v>9</v>
      </c>
      <c r="U79" s="5" t="s">
        <v>10</v>
      </c>
      <c r="V79" s="5" t="s">
        <v>11</v>
      </c>
      <c r="W79" s="5" t="s">
        <v>12</v>
      </c>
      <c r="X79" s="5" t="s">
        <v>6</v>
      </c>
      <c r="Y79" s="5" t="s">
        <v>7</v>
      </c>
      <c r="Z79" s="5" t="s">
        <v>8</v>
      </c>
      <c r="AA79" s="5" t="s">
        <v>9</v>
      </c>
      <c r="AB79" s="5" t="s">
        <v>10</v>
      </c>
      <c r="AC79" s="5" t="s">
        <v>11</v>
      </c>
      <c r="AD79" s="5" t="s">
        <v>12</v>
      </c>
      <c r="AE79" s="5" t="s">
        <v>6</v>
      </c>
      <c r="AF79" s="5" t="s">
        <v>7</v>
      </c>
      <c r="AG79" s="5" t="s">
        <v>8</v>
      </c>
      <c r="AH79" s="5" t="s">
        <v>9</v>
      </c>
      <c r="AI79" s="5" t="s">
        <v>10</v>
      </c>
      <c r="AJ79" s="5" t="s">
        <v>11</v>
      </c>
      <c r="AK79" s="5" t="s">
        <v>12</v>
      </c>
      <c r="AL79" s="5" t="s">
        <v>6</v>
      </c>
      <c r="AM79" s="7" t="s">
        <v>7</v>
      </c>
    </row>
    <row r="80" spans="2:39" ht="18.95" hidden="1" customHeight="1" outlineLevel="1">
      <c r="B80" s="18" t="s">
        <v>13</v>
      </c>
      <c r="C80" s="2" t="s">
        <v>14</v>
      </c>
      <c r="D80" s="2" t="s">
        <v>14</v>
      </c>
      <c r="E80" s="2" t="s">
        <v>14</v>
      </c>
      <c r="F80" s="2" t="s">
        <v>14</v>
      </c>
      <c r="G80" s="2" t="s">
        <v>14</v>
      </c>
      <c r="H80" s="2" t="s">
        <v>14</v>
      </c>
      <c r="I80" s="2" t="s">
        <v>14</v>
      </c>
      <c r="J80" s="2" t="s">
        <v>14</v>
      </c>
      <c r="K80" s="2" t="s">
        <v>14</v>
      </c>
      <c r="L80" s="2" t="s">
        <v>14</v>
      </c>
      <c r="M80" s="3" t="s">
        <v>14</v>
      </c>
      <c r="N80" s="3" t="s">
        <v>14</v>
      </c>
      <c r="O80" s="2" t="s">
        <v>14</v>
      </c>
      <c r="P80" s="2" t="s">
        <v>14</v>
      </c>
      <c r="Q80" s="2" t="s">
        <v>14</v>
      </c>
      <c r="R80" s="2" t="s">
        <v>14</v>
      </c>
      <c r="S80" s="2" t="s">
        <v>14</v>
      </c>
      <c r="T80" s="2" t="s">
        <v>14</v>
      </c>
      <c r="U80" s="2" t="s">
        <v>14</v>
      </c>
      <c r="V80" s="2" t="s">
        <v>14</v>
      </c>
      <c r="W80" s="2" t="s">
        <v>14</v>
      </c>
      <c r="X80" s="2" t="s">
        <v>14</v>
      </c>
      <c r="Y80" s="2" t="s">
        <v>14</v>
      </c>
      <c r="Z80" s="2" t="s">
        <v>14</v>
      </c>
      <c r="AA80" s="2" t="s">
        <v>14</v>
      </c>
      <c r="AB80" s="2" t="s">
        <v>14</v>
      </c>
      <c r="AC80" s="2" t="s">
        <v>14</v>
      </c>
      <c r="AD80" s="2" t="s">
        <v>14</v>
      </c>
      <c r="AE80" s="2" t="s">
        <v>14</v>
      </c>
      <c r="AF80" s="2" t="s">
        <v>14</v>
      </c>
      <c r="AG80" s="2" t="s">
        <v>14</v>
      </c>
      <c r="AH80" s="2" t="s">
        <v>14</v>
      </c>
      <c r="AI80" s="2" t="s">
        <v>14</v>
      </c>
      <c r="AJ80" s="2" t="s">
        <v>14</v>
      </c>
      <c r="AK80" s="2" t="s">
        <v>14</v>
      </c>
      <c r="AL80" s="2" t="s">
        <v>14</v>
      </c>
      <c r="AM80" s="2" t="s">
        <v>14</v>
      </c>
    </row>
    <row r="81" spans="2:39" ht="18.95" hidden="1" customHeight="1" outlineLevel="1">
      <c r="B81" s="19" t="s">
        <v>15</v>
      </c>
      <c r="C81" s="3" t="s">
        <v>14</v>
      </c>
      <c r="D81" s="3" t="s">
        <v>14</v>
      </c>
      <c r="E81" s="3" t="s">
        <v>14</v>
      </c>
      <c r="F81" s="3" t="s">
        <v>14</v>
      </c>
      <c r="G81" s="3" t="s">
        <v>14</v>
      </c>
      <c r="H81" s="3" t="s">
        <v>14</v>
      </c>
      <c r="I81" s="3" t="s">
        <v>14</v>
      </c>
      <c r="J81" s="3" t="s">
        <v>14</v>
      </c>
      <c r="K81" s="3" t="s">
        <v>14</v>
      </c>
      <c r="L81" s="3" t="s">
        <v>14</v>
      </c>
      <c r="M81" s="3" t="s">
        <v>14</v>
      </c>
      <c r="N81" s="3" t="s">
        <v>14</v>
      </c>
      <c r="O81" s="2" t="s">
        <v>14</v>
      </c>
      <c r="P81" s="2" t="s">
        <v>14</v>
      </c>
      <c r="Q81" s="2" t="s">
        <v>14</v>
      </c>
      <c r="R81" s="2" t="s">
        <v>14</v>
      </c>
      <c r="S81" s="2" t="s">
        <v>14</v>
      </c>
      <c r="T81" s="2" t="s">
        <v>14</v>
      </c>
      <c r="U81" s="2" t="s">
        <v>14</v>
      </c>
      <c r="V81" s="2" t="s">
        <v>14</v>
      </c>
      <c r="W81" s="2" t="s">
        <v>14</v>
      </c>
      <c r="X81" s="2" t="s">
        <v>14</v>
      </c>
      <c r="Y81" s="2" t="s">
        <v>14</v>
      </c>
      <c r="Z81" s="2" t="s">
        <v>14</v>
      </c>
      <c r="AA81" s="2" t="s">
        <v>14</v>
      </c>
      <c r="AB81" s="2" t="s">
        <v>14</v>
      </c>
      <c r="AC81" s="2" t="s">
        <v>14</v>
      </c>
      <c r="AD81" s="2" t="s">
        <v>14</v>
      </c>
      <c r="AE81" s="2" t="s">
        <v>14</v>
      </c>
      <c r="AF81" s="2" t="s">
        <v>14</v>
      </c>
      <c r="AG81" s="2" t="s">
        <v>14</v>
      </c>
      <c r="AH81" s="2" t="s">
        <v>14</v>
      </c>
      <c r="AI81" s="2" t="s">
        <v>14</v>
      </c>
      <c r="AJ81" s="2" t="s">
        <v>14</v>
      </c>
      <c r="AK81" s="2" t="s">
        <v>14</v>
      </c>
      <c r="AL81" s="2" t="s">
        <v>14</v>
      </c>
      <c r="AM81" s="2" t="s">
        <v>14</v>
      </c>
    </row>
    <row r="82" spans="2:39" ht="18.95" hidden="1" customHeight="1" outlineLevel="1">
      <c r="B82" s="33" t="s">
        <v>2</v>
      </c>
      <c r="C82" s="3" t="s">
        <v>14</v>
      </c>
      <c r="D82" s="133" t="s">
        <v>16</v>
      </c>
      <c r="E82" s="134"/>
      <c r="F82" s="134"/>
      <c r="G82" s="134"/>
      <c r="H82" s="135"/>
      <c r="I82" s="3" t="s">
        <v>14</v>
      </c>
      <c r="J82" s="3" t="s">
        <v>14</v>
      </c>
      <c r="K82" s="133" t="s">
        <v>16</v>
      </c>
      <c r="L82" s="134"/>
      <c r="M82" s="134"/>
      <c r="N82" s="134"/>
      <c r="O82" s="135"/>
      <c r="P82" s="2" t="s">
        <v>14</v>
      </c>
      <c r="Q82" s="2" t="s">
        <v>14</v>
      </c>
      <c r="R82" s="133" t="s">
        <v>16</v>
      </c>
      <c r="S82" s="134"/>
      <c r="T82" s="134"/>
      <c r="U82" s="134"/>
      <c r="V82" s="135"/>
      <c r="W82" s="2" t="s">
        <v>14</v>
      </c>
      <c r="X82" s="2" t="s">
        <v>14</v>
      </c>
      <c r="Y82" s="133" t="s">
        <v>16</v>
      </c>
      <c r="Z82" s="134"/>
      <c r="AA82" s="134"/>
      <c r="AB82" s="134"/>
      <c r="AC82" s="135"/>
      <c r="AD82" s="2" t="s">
        <v>14</v>
      </c>
      <c r="AE82" s="2" t="s">
        <v>14</v>
      </c>
      <c r="AF82" s="140" t="s">
        <v>16</v>
      </c>
      <c r="AG82" s="148"/>
      <c r="AH82" s="141"/>
      <c r="AI82" s="2" t="s">
        <v>14</v>
      </c>
      <c r="AJ82" s="2" t="s">
        <v>14</v>
      </c>
      <c r="AK82" s="2" t="s">
        <v>14</v>
      </c>
      <c r="AL82" s="2" t="s">
        <v>14</v>
      </c>
      <c r="AM82" s="2" t="s">
        <v>14</v>
      </c>
    </row>
    <row r="83" spans="2:39" ht="18.95" hidden="1" customHeight="1" outlineLevel="1">
      <c r="B83" s="31" t="s">
        <v>5</v>
      </c>
      <c r="C83" s="3" t="s">
        <v>14</v>
      </c>
      <c r="D83" s="3" t="s">
        <v>14</v>
      </c>
      <c r="E83" s="3" t="s">
        <v>14</v>
      </c>
      <c r="F83" s="3" t="s">
        <v>14</v>
      </c>
      <c r="G83" s="3" t="s">
        <v>14</v>
      </c>
      <c r="H83" s="3" t="s">
        <v>14</v>
      </c>
      <c r="I83" s="3" t="s">
        <v>14</v>
      </c>
      <c r="J83" s="3" t="s">
        <v>14</v>
      </c>
      <c r="K83" s="3" t="s">
        <v>14</v>
      </c>
      <c r="L83" s="3" t="s">
        <v>14</v>
      </c>
      <c r="M83" s="3" t="s">
        <v>14</v>
      </c>
      <c r="N83" s="3" t="s">
        <v>14</v>
      </c>
      <c r="O83" s="2" t="s">
        <v>14</v>
      </c>
      <c r="P83" s="2" t="s">
        <v>14</v>
      </c>
      <c r="Q83" s="2" t="s">
        <v>14</v>
      </c>
      <c r="R83" s="2" t="s">
        <v>14</v>
      </c>
      <c r="S83" s="2" t="s">
        <v>14</v>
      </c>
      <c r="T83" s="2" t="s">
        <v>14</v>
      </c>
      <c r="U83" s="2" t="s">
        <v>14</v>
      </c>
      <c r="V83" s="2" t="s">
        <v>14</v>
      </c>
      <c r="W83" s="2" t="s">
        <v>14</v>
      </c>
      <c r="X83" s="2" t="s">
        <v>14</v>
      </c>
      <c r="Y83" s="2" t="s">
        <v>14</v>
      </c>
      <c r="Z83" s="2" t="s">
        <v>14</v>
      </c>
      <c r="AA83" s="2" t="s">
        <v>14</v>
      </c>
      <c r="AB83" s="2" t="s">
        <v>14</v>
      </c>
      <c r="AC83" s="2" t="s">
        <v>14</v>
      </c>
      <c r="AD83" s="2" t="s">
        <v>14</v>
      </c>
      <c r="AE83" s="2" t="s">
        <v>14</v>
      </c>
      <c r="AF83" s="2" t="s">
        <v>14</v>
      </c>
      <c r="AG83" s="2" t="s">
        <v>14</v>
      </c>
      <c r="AH83" s="2" t="s">
        <v>14</v>
      </c>
      <c r="AI83" s="2" t="s">
        <v>14</v>
      </c>
      <c r="AJ83" s="2" t="s">
        <v>14</v>
      </c>
      <c r="AK83" s="2" t="s">
        <v>14</v>
      </c>
      <c r="AL83" s="2" t="s">
        <v>14</v>
      </c>
      <c r="AM83" s="2" t="s">
        <v>14</v>
      </c>
    </row>
    <row r="84" spans="2:39" ht="18.95" hidden="1" customHeight="1" outlineLevel="1">
      <c r="B84" s="20" t="s">
        <v>1</v>
      </c>
      <c r="C84" s="3" t="s">
        <v>14</v>
      </c>
      <c r="D84" s="3" t="s">
        <v>14</v>
      </c>
      <c r="E84" s="3" t="s">
        <v>14</v>
      </c>
      <c r="F84" s="3" t="s">
        <v>14</v>
      </c>
      <c r="G84" s="3" t="s">
        <v>14</v>
      </c>
      <c r="H84" s="3" t="s">
        <v>14</v>
      </c>
      <c r="I84" s="3" t="s">
        <v>14</v>
      </c>
      <c r="J84" s="3" t="s">
        <v>14</v>
      </c>
      <c r="K84" s="3" t="s">
        <v>14</v>
      </c>
      <c r="L84" s="3" t="s">
        <v>14</v>
      </c>
      <c r="M84" s="3" t="s">
        <v>14</v>
      </c>
      <c r="N84" s="3" t="s">
        <v>14</v>
      </c>
      <c r="O84" s="2" t="s">
        <v>14</v>
      </c>
      <c r="P84" s="2" t="s">
        <v>14</v>
      </c>
      <c r="Q84" s="2" t="s">
        <v>14</v>
      </c>
      <c r="R84" s="2" t="s">
        <v>14</v>
      </c>
      <c r="S84" s="2" t="s">
        <v>14</v>
      </c>
      <c r="T84" s="2" t="s">
        <v>14</v>
      </c>
      <c r="U84" s="2" t="s">
        <v>14</v>
      </c>
      <c r="V84" s="2" t="s">
        <v>14</v>
      </c>
      <c r="W84" s="2" t="s">
        <v>14</v>
      </c>
      <c r="X84" s="2" t="s">
        <v>14</v>
      </c>
      <c r="Y84" s="2" t="s">
        <v>14</v>
      </c>
      <c r="Z84" s="2" t="s">
        <v>14</v>
      </c>
      <c r="AA84" s="2" t="s">
        <v>14</v>
      </c>
      <c r="AB84" s="2" t="s">
        <v>14</v>
      </c>
      <c r="AC84" s="2" t="s">
        <v>14</v>
      </c>
      <c r="AD84" s="2" t="s">
        <v>14</v>
      </c>
      <c r="AE84" s="2" t="s">
        <v>14</v>
      </c>
      <c r="AF84" s="2" t="s">
        <v>14</v>
      </c>
      <c r="AG84" s="2" t="s">
        <v>14</v>
      </c>
      <c r="AH84" s="2" t="s">
        <v>14</v>
      </c>
      <c r="AI84" s="2" t="s">
        <v>14</v>
      </c>
      <c r="AJ84" s="2" t="s">
        <v>14</v>
      </c>
      <c r="AK84" s="2" t="s">
        <v>14</v>
      </c>
      <c r="AL84" s="2" t="s">
        <v>14</v>
      </c>
      <c r="AM84" s="2" t="s">
        <v>14</v>
      </c>
    </row>
    <row r="85" spans="2:39" ht="18.95" customHeight="1" collapsed="1"/>
  </sheetData>
  <mergeCells count="62">
    <mergeCell ref="H48:J48"/>
    <mergeCell ref="Y74:AC74"/>
    <mergeCell ref="AF74:AJ74"/>
    <mergeCell ref="Y66:AC66"/>
    <mergeCell ref="AF66:AJ66"/>
    <mergeCell ref="Y58:AC58"/>
    <mergeCell ref="AF58:AG58"/>
    <mergeCell ref="K50:O50"/>
    <mergeCell ref="Y49:AC49"/>
    <mergeCell ref="Q49:W49"/>
    <mergeCell ref="AE49:AI49"/>
    <mergeCell ref="D82:H82"/>
    <mergeCell ref="K82:O82"/>
    <mergeCell ref="R82:V82"/>
    <mergeCell ref="Y82:AC82"/>
    <mergeCell ref="AF82:AH82"/>
    <mergeCell ref="B54:B55"/>
    <mergeCell ref="D58:H58"/>
    <mergeCell ref="K58:O58"/>
    <mergeCell ref="R58:V58"/>
    <mergeCell ref="B78:B79"/>
    <mergeCell ref="B62:B63"/>
    <mergeCell ref="F66:H66"/>
    <mergeCell ref="K66:O66"/>
    <mergeCell ref="R66:V66"/>
    <mergeCell ref="B70:B71"/>
    <mergeCell ref="K74:O74"/>
    <mergeCell ref="R74:V74"/>
    <mergeCell ref="B46:B47"/>
    <mergeCell ref="B30:B31"/>
    <mergeCell ref="D34:H34"/>
    <mergeCell ref="K34:O34"/>
    <mergeCell ref="B38:B39"/>
    <mergeCell ref="E41:H41"/>
    <mergeCell ref="K42:O42"/>
    <mergeCell ref="B6:B7"/>
    <mergeCell ref="Y10:AC10"/>
    <mergeCell ref="Q9:T9"/>
    <mergeCell ref="AF18:AH18"/>
    <mergeCell ref="G24:K24"/>
    <mergeCell ref="Y18:AA18"/>
    <mergeCell ref="U12:V12"/>
    <mergeCell ref="B22:B23"/>
    <mergeCell ref="B14:B15"/>
    <mergeCell ref="E18:H18"/>
    <mergeCell ref="R18:V18"/>
    <mergeCell ref="AF10:AH10"/>
    <mergeCell ref="M18:O18"/>
    <mergeCell ref="AH2:AM2"/>
    <mergeCell ref="W4:X4"/>
    <mergeCell ref="AJ4:AK4"/>
    <mergeCell ref="M26:O26"/>
    <mergeCell ref="AA25:AE25"/>
    <mergeCell ref="AG26:AJ26"/>
    <mergeCell ref="AI12:AM12"/>
    <mergeCell ref="Z34:AC34"/>
    <mergeCell ref="R40:V40"/>
    <mergeCell ref="AE33:AF33"/>
    <mergeCell ref="Y42:AC42"/>
    <mergeCell ref="Q25:V25"/>
    <mergeCell ref="AF40:AI40"/>
    <mergeCell ref="AB40:AC40"/>
  </mergeCells>
  <conditionalFormatting sqref="C34:D34">
    <cfRule type="cellIs" dxfId="1016" priority="184" stopIfTrue="1" operator="equal">
      <formula>1</formula>
    </cfRule>
    <cfRule type="cellIs" dxfId="1015" priority="185" stopIfTrue="1" operator="equal">
      <formula>2</formula>
    </cfRule>
    <cfRule type="cellIs" dxfId="1014" priority="186" operator="equal">
      <formula>3</formula>
    </cfRule>
  </conditionalFormatting>
  <conditionalFormatting sqref="C58:D58">
    <cfRule type="cellIs" dxfId="1013" priority="145" stopIfTrue="1" operator="equal">
      <formula>1</formula>
    </cfRule>
    <cfRule type="cellIs" dxfId="1012" priority="146" stopIfTrue="1" operator="equal">
      <formula>2</formula>
    </cfRule>
    <cfRule type="cellIs" dxfId="1011" priority="147" operator="equal">
      <formula>3</formula>
    </cfRule>
  </conditionalFormatting>
  <conditionalFormatting sqref="C82:D82">
    <cfRule type="cellIs" dxfId="1010" priority="109" stopIfTrue="1" operator="equal">
      <formula>1</formula>
    </cfRule>
    <cfRule type="cellIs" dxfId="1009" priority="110" stopIfTrue="1" operator="equal">
      <formula>2</formula>
    </cfRule>
    <cfRule type="cellIs" dxfId="1008" priority="111" operator="equal">
      <formula>3</formula>
    </cfRule>
  </conditionalFormatting>
  <conditionalFormatting sqref="C50:J50">
    <cfRule type="cellIs" dxfId="1007" priority="157" stopIfTrue="1" operator="equal">
      <formula>1</formula>
    </cfRule>
    <cfRule type="cellIs" dxfId="1006" priority="158" stopIfTrue="1" operator="equal">
      <formula>2</formula>
    </cfRule>
    <cfRule type="cellIs" dxfId="1005" priority="159" operator="equal">
      <formula>3</formula>
    </cfRule>
  </conditionalFormatting>
  <conditionalFormatting sqref="C74:K74">
    <cfRule type="cellIs" dxfId="1004" priority="121" stopIfTrue="1" operator="equal">
      <formula>1</formula>
    </cfRule>
    <cfRule type="cellIs" dxfId="1003" priority="122" stopIfTrue="1" operator="equal">
      <formula>2</formula>
    </cfRule>
    <cfRule type="cellIs" dxfId="1002" priority="123" operator="equal">
      <formula>3</formula>
    </cfRule>
  </conditionalFormatting>
  <conditionalFormatting sqref="C6:AM6">
    <cfRule type="expression" dxfId="1001" priority="264">
      <formula>NOT(ISNUMBER(C6))</formula>
    </cfRule>
  </conditionalFormatting>
  <conditionalFormatting sqref="C7:AM7 C31:AM31 C39:U39 Z39:AM39 C47:AM47">
    <cfRule type="expression" dxfId="1000" priority="262" stopIfTrue="1">
      <formula>NOT(ISNUMBER(C6))</formula>
    </cfRule>
    <cfRule type="expression" dxfId="999" priority="263">
      <formula>OR(COUNTIF(C8:C10,1)&gt;1,COUNTIF(C8:C10,2)&gt;1,COUNTIF(C8:C10,3)&gt;1)</formula>
    </cfRule>
  </conditionalFormatting>
  <conditionalFormatting sqref="C8:AM8 C9:Q9 U9:AM9 C10:Y10 AD10:AF10 AI10:AM10 C11:AM11 C12:U12 W12:AI12">
    <cfRule type="cellIs" dxfId="998" priority="265" stopIfTrue="1" operator="equal">
      <formula>1</formula>
    </cfRule>
    <cfRule type="cellIs" dxfId="997" priority="266" stopIfTrue="1" operator="equal">
      <formula>2</formula>
    </cfRule>
    <cfRule type="cellIs" dxfId="996" priority="267" operator="equal">
      <formula>3</formula>
    </cfRule>
  </conditionalFormatting>
  <conditionalFormatting sqref="C14:AM14">
    <cfRule type="expression" dxfId="995" priority="258">
      <formula>NOT(ISNUMBER(C14))</formula>
    </cfRule>
  </conditionalFormatting>
  <conditionalFormatting sqref="C15:AM15">
    <cfRule type="expression" dxfId="994" priority="256" stopIfTrue="1">
      <formula>NOT(ISNUMBER(C14))</formula>
    </cfRule>
    <cfRule type="expression" dxfId="993" priority="257">
      <formula>OR(COUNTIF(C16:C18,1)&gt;1,COUNTIF(C16:C18,2)&gt;1,COUNTIF(C16:C18,3)&gt;1)</formula>
    </cfRule>
  </conditionalFormatting>
  <conditionalFormatting sqref="C18:E18 AI18:AM18 C19:AM20 C16:AA17 AC16:AM17 AB17:AB18 AC18:AF18">
    <cfRule type="cellIs" dxfId="992" priority="259" stopIfTrue="1" operator="equal">
      <formula>1</formula>
    </cfRule>
    <cfRule type="cellIs" dxfId="991" priority="260" stopIfTrue="1" operator="equal">
      <formula>2</formula>
    </cfRule>
    <cfRule type="cellIs" dxfId="990" priority="261" operator="equal">
      <formula>3</formula>
    </cfRule>
  </conditionalFormatting>
  <conditionalFormatting sqref="C22:AM22">
    <cfRule type="expression" dxfId="989" priority="231">
      <formula>NOT(ISNUMBER(C22))</formula>
    </cfRule>
  </conditionalFormatting>
  <conditionalFormatting sqref="C23:AM23">
    <cfRule type="expression" dxfId="988" priority="229" stopIfTrue="1">
      <formula>NOT(ISNUMBER(C22))</formula>
    </cfRule>
    <cfRule type="expression" dxfId="987" priority="230">
      <formula>OR(COUNTIF(C24:C26,1)&gt;1,COUNTIF(C24:C26,2)&gt;1,COUNTIF(C24:C26,3)&gt;1)</formula>
    </cfRule>
  </conditionalFormatting>
  <conditionalFormatting sqref="C25:Q25 C24:G24 L24:AM24 C26:H26 K26:L26 W25:AA25 R26:V26 C27:AM27 Z26:AC26 C28:AE28 AG28:AM28 AF25:AM25 AF26 AK26:AM26">
    <cfRule type="cellIs" dxfId="986" priority="253" stopIfTrue="1" operator="equal">
      <formula>1</formula>
    </cfRule>
    <cfRule type="cellIs" dxfId="985" priority="254" stopIfTrue="1" operator="equal">
      <formula>2</formula>
    </cfRule>
    <cfRule type="cellIs" dxfId="984" priority="255" operator="equal">
      <formula>3</formula>
    </cfRule>
  </conditionalFormatting>
  <conditionalFormatting sqref="C30:AM30">
    <cfRule type="expression" dxfId="983" priority="228">
      <formula>NOT(ISNUMBER(C30))</formula>
    </cfRule>
  </conditionalFormatting>
  <conditionalFormatting sqref="C32:AM32 C35:AM36 Y34 C33:Q33 W33:AD33 R34:V34 AJ33:AM33 AF34">
    <cfRule type="cellIs" dxfId="982" priority="250" stopIfTrue="1" operator="equal">
      <formula>1</formula>
    </cfRule>
    <cfRule type="cellIs" dxfId="981" priority="251" stopIfTrue="1" operator="equal">
      <formula>2</formula>
    </cfRule>
    <cfRule type="cellIs" dxfId="980" priority="252" operator="equal">
      <formula>3</formula>
    </cfRule>
  </conditionalFormatting>
  <conditionalFormatting sqref="C38:AM38">
    <cfRule type="expression" dxfId="979" priority="225">
      <formula>NOT(ISNUMBER(C38))</formula>
    </cfRule>
  </conditionalFormatting>
  <conditionalFormatting sqref="C40:Q40 C43:AM43 C44:I44 K44:AM44 R42:V42 C42:H42 C41:D41 J41:V41 Y41:AI41 AJ40:AM42 AD42:AI42 W40:AB40 AD40:AF40">
    <cfRule type="cellIs" dxfId="978" priority="247" stopIfTrue="1" operator="equal">
      <formula>1</formula>
    </cfRule>
    <cfRule type="cellIs" dxfId="977" priority="248" stopIfTrue="1" operator="equal">
      <formula>2</formula>
    </cfRule>
    <cfRule type="cellIs" dxfId="976" priority="249" operator="equal">
      <formula>3</formula>
    </cfRule>
  </conditionalFormatting>
  <conditionalFormatting sqref="C46:AM46">
    <cfRule type="expression" dxfId="975" priority="222">
      <formula>NOT(ISNUMBER(C46))</formula>
    </cfRule>
  </conditionalFormatting>
  <conditionalFormatting sqref="C48:G48 C51:AM52 C49:P49 X49 K48:AM48 AD49 AD50:AM50 AJ49:AM49">
    <cfRule type="cellIs" dxfId="974" priority="244" stopIfTrue="1" operator="equal">
      <formula>1</formula>
    </cfRule>
    <cfRule type="cellIs" dxfId="973" priority="245" stopIfTrue="1" operator="equal">
      <formula>2</formula>
    </cfRule>
    <cfRule type="cellIs" dxfId="972" priority="246" operator="equal">
      <formula>3</formula>
    </cfRule>
  </conditionalFormatting>
  <conditionalFormatting sqref="C54:AM54">
    <cfRule type="expression" dxfId="971" priority="219">
      <formula>NOT(ISNUMBER(C54))</formula>
    </cfRule>
  </conditionalFormatting>
  <conditionalFormatting sqref="C55:AM55">
    <cfRule type="expression" dxfId="970" priority="217" stopIfTrue="1">
      <formula>NOT(ISNUMBER(C54))</formula>
    </cfRule>
    <cfRule type="expression" dxfId="969" priority="218">
      <formula>OR(COUNTIF(C56:C58,1)&gt;1,COUNTIF(C56:C58,2)&gt;1,COUNTIF(C56:C58,3)&gt;1)</formula>
    </cfRule>
  </conditionalFormatting>
  <conditionalFormatting sqref="C56:AM57 AD58:AF58 AH58:AM58 C59:AM60">
    <cfRule type="cellIs" dxfId="968" priority="241" stopIfTrue="1" operator="equal">
      <formula>1</formula>
    </cfRule>
    <cfRule type="cellIs" dxfId="967" priority="242" stopIfTrue="1" operator="equal">
      <formula>2</formula>
    </cfRule>
    <cfRule type="cellIs" dxfId="966" priority="243" operator="equal">
      <formula>3</formula>
    </cfRule>
  </conditionalFormatting>
  <conditionalFormatting sqref="C62:AM62">
    <cfRule type="expression" dxfId="965" priority="216">
      <formula>NOT(ISNUMBER(C62))</formula>
    </cfRule>
  </conditionalFormatting>
  <conditionalFormatting sqref="C63:AM63">
    <cfRule type="expression" dxfId="964" priority="214" stopIfTrue="1">
      <formula>NOT(ISNUMBER(C62))</formula>
    </cfRule>
    <cfRule type="expression" dxfId="963" priority="215">
      <formula>OR(COUNTIF(C64:C66,1)&gt;1,COUNTIF(C64:C66,2)&gt;1,COUNTIF(C64:C66,3)&gt;1)</formula>
    </cfRule>
  </conditionalFormatting>
  <conditionalFormatting sqref="C64:AM65 C66:F66 AK66:AM66 C67:AM68">
    <cfRule type="cellIs" dxfId="962" priority="238" stopIfTrue="1" operator="equal">
      <formula>1</formula>
    </cfRule>
    <cfRule type="cellIs" dxfId="961" priority="239" stopIfTrue="1" operator="equal">
      <formula>2</formula>
    </cfRule>
    <cfRule type="cellIs" dxfId="960" priority="240" operator="equal">
      <formula>3</formula>
    </cfRule>
  </conditionalFormatting>
  <conditionalFormatting sqref="C70:AM70">
    <cfRule type="expression" dxfId="959" priority="213">
      <formula>NOT(ISNUMBER(C70))</formula>
    </cfRule>
  </conditionalFormatting>
  <conditionalFormatting sqref="C71:AM71">
    <cfRule type="expression" dxfId="958" priority="211" stopIfTrue="1">
      <formula>NOT(ISNUMBER(C70))</formula>
    </cfRule>
    <cfRule type="expression" dxfId="957" priority="212">
      <formula>OR(COUNTIF(C72:C74,1)&gt;1,COUNTIF(C72:C74,2)&gt;1,COUNTIF(C72:C74,3)&gt;1)</formula>
    </cfRule>
  </conditionalFormatting>
  <conditionalFormatting sqref="C72:AM73 AK74:AM74 C75:AM76">
    <cfRule type="cellIs" dxfId="956" priority="235" stopIfTrue="1" operator="equal">
      <formula>1</formula>
    </cfRule>
    <cfRule type="cellIs" dxfId="955" priority="236" stopIfTrue="1" operator="equal">
      <formula>2</formula>
    </cfRule>
    <cfRule type="cellIs" dxfId="954" priority="237" operator="equal">
      <formula>3</formula>
    </cfRule>
  </conditionalFormatting>
  <conditionalFormatting sqref="C78:AM78">
    <cfRule type="expression" dxfId="953" priority="210">
      <formula>NOT(ISNUMBER(C78))</formula>
    </cfRule>
  </conditionalFormatting>
  <conditionalFormatting sqref="C79:AM79">
    <cfRule type="expression" dxfId="952" priority="208" stopIfTrue="1">
      <formula>NOT(ISNUMBER(C78))</formula>
    </cfRule>
    <cfRule type="expression" dxfId="951" priority="209">
      <formula>OR(COUNTIF(C80:C82,1)&gt;1,COUNTIF(C80:C82,2)&gt;1,COUNTIF(C80:C82,3)&gt;1)</formula>
    </cfRule>
  </conditionalFormatting>
  <conditionalFormatting sqref="C80:AM81 AI82:AM82 C83:AM84">
    <cfRule type="cellIs" dxfId="950" priority="232" stopIfTrue="1" operator="equal">
      <formula>1</formula>
    </cfRule>
    <cfRule type="cellIs" dxfId="949" priority="233" stopIfTrue="1" operator="equal">
      <formula>2</formula>
    </cfRule>
    <cfRule type="cellIs" dxfId="948" priority="234" operator="equal">
      <formula>3</formula>
    </cfRule>
  </conditionalFormatting>
  <conditionalFormatting sqref="I26:J26 M26">
    <cfRule type="cellIs" dxfId="947" priority="196" stopIfTrue="1" operator="equal">
      <formula>1</formula>
    </cfRule>
    <cfRule type="cellIs" dxfId="946" priority="197" stopIfTrue="1" operator="equal">
      <formula>2</formula>
    </cfRule>
    <cfRule type="cellIs" dxfId="945" priority="198" operator="equal">
      <formula>3</formula>
    </cfRule>
  </conditionalFormatting>
  <conditionalFormatting sqref="I34:K34">
    <cfRule type="cellIs" dxfId="944" priority="181" stopIfTrue="1" operator="equal">
      <formula>1</formula>
    </cfRule>
    <cfRule type="cellIs" dxfId="943" priority="182" stopIfTrue="1" operator="equal">
      <formula>2</formula>
    </cfRule>
    <cfRule type="cellIs" dxfId="942" priority="183" operator="equal">
      <formula>3</formula>
    </cfRule>
  </conditionalFormatting>
  <conditionalFormatting sqref="I42:K42 I41">
    <cfRule type="cellIs" dxfId="941" priority="169" stopIfTrue="1" operator="equal">
      <formula>1</formula>
    </cfRule>
    <cfRule type="cellIs" dxfId="940" priority="170" stopIfTrue="1" operator="equal">
      <formula>2</formula>
    </cfRule>
    <cfRule type="cellIs" dxfId="939" priority="171" operator="equal">
      <formula>3</formula>
    </cfRule>
  </conditionalFormatting>
  <conditionalFormatting sqref="I58:K58">
    <cfRule type="cellIs" dxfId="938" priority="142" stopIfTrue="1" operator="equal">
      <formula>1</formula>
    </cfRule>
    <cfRule type="cellIs" dxfId="937" priority="143" stopIfTrue="1" operator="equal">
      <formula>2</formula>
    </cfRule>
    <cfRule type="cellIs" dxfId="936" priority="144" operator="equal">
      <formula>3</formula>
    </cfRule>
  </conditionalFormatting>
  <conditionalFormatting sqref="I66:K66">
    <cfRule type="cellIs" dxfId="935" priority="133" stopIfTrue="1" operator="equal">
      <formula>1</formula>
    </cfRule>
    <cfRule type="cellIs" dxfId="934" priority="134" stopIfTrue="1" operator="equal">
      <formula>2</formula>
    </cfRule>
    <cfRule type="cellIs" dxfId="933" priority="135" operator="equal">
      <formula>3</formula>
    </cfRule>
  </conditionalFormatting>
  <conditionalFormatting sqref="I82:K82">
    <cfRule type="cellIs" dxfId="932" priority="106" stopIfTrue="1" operator="equal">
      <formula>1</formula>
    </cfRule>
    <cfRule type="cellIs" dxfId="931" priority="107" stopIfTrue="1" operator="equal">
      <formula>2</formula>
    </cfRule>
    <cfRule type="cellIs" dxfId="930" priority="108" operator="equal">
      <formula>3</formula>
    </cfRule>
  </conditionalFormatting>
  <conditionalFormatting sqref="I18:L18">
    <cfRule type="cellIs" dxfId="929" priority="205" stopIfTrue="1" operator="equal">
      <formula>1</formula>
    </cfRule>
    <cfRule type="cellIs" dxfId="928" priority="206" stopIfTrue="1" operator="equal">
      <formula>2</formula>
    </cfRule>
    <cfRule type="cellIs" dxfId="927" priority="207" operator="equal">
      <formula>3</formula>
    </cfRule>
  </conditionalFormatting>
  <conditionalFormatting sqref="P18:R18">
    <cfRule type="cellIs" dxfId="926" priority="202" stopIfTrue="1" operator="equal">
      <formula>1</formula>
    </cfRule>
    <cfRule type="cellIs" dxfId="925" priority="203" stopIfTrue="1" operator="equal">
      <formula>2</formula>
    </cfRule>
    <cfRule type="cellIs" dxfId="924" priority="204" operator="equal">
      <formula>3</formula>
    </cfRule>
  </conditionalFormatting>
  <conditionalFormatting sqref="P26:Q26">
    <cfRule type="cellIs" dxfId="923" priority="193" stopIfTrue="1" operator="equal">
      <formula>1</formula>
    </cfRule>
    <cfRule type="cellIs" dxfId="922" priority="194" stopIfTrue="1" operator="equal">
      <formula>2</formula>
    </cfRule>
    <cfRule type="cellIs" dxfId="921" priority="195" operator="equal">
      <formula>3</formula>
    </cfRule>
  </conditionalFormatting>
  <conditionalFormatting sqref="P34:Q34">
    <cfRule type="cellIs" dxfId="920" priority="178" stopIfTrue="1" operator="equal">
      <formula>1</formula>
    </cfRule>
    <cfRule type="cellIs" dxfId="919" priority="179" stopIfTrue="1" operator="equal">
      <formula>2</formula>
    </cfRule>
    <cfRule type="cellIs" dxfId="918" priority="180" operator="equal">
      <formula>3</formula>
    </cfRule>
  </conditionalFormatting>
  <conditionalFormatting sqref="P42:Q42">
    <cfRule type="cellIs" dxfId="917" priority="166" stopIfTrue="1" operator="equal">
      <formula>1</formula>
    </cfRule>
    <cfRule type="cellIs" dxfId="916" priority="167" stopIfTrue="1" operator="equal">
      <formula>2</formula>
    </cfRule>
    <cfRule type="cellIs" dxfId="915" priority="168" operator="equal">
      <formula>3</formula>
    </cfRule>
  </conditionalFormatting>
  <conditionalFormatting sqref="P50">
    <cfRule type="cellIs" dxfId="914" priority="154" stopIfTrue="1" operator="equal">
      <formula>1</formula>
    </cfRule>
    <cfRule type="cellIs" dxfId="913" priority="155" stopIfTrue="1" operator="equal">
      <formula>2</formula>
    </cfRule>
    <cfRule type="cellIs" dxfId="912" priority="156" operator="equal">
      <formula>3</formula>
    </cfRule>
  </conditionalFormatting>
  <conditionalFormatting sqref="P58:R58">
    <cfRule type="cellIs" dxfId="911" priority="139" stopIfTrue="1" operator="equal">
      <formula>1</formula>
    </cfRule>
    <cfRule type="cellIs" dxfId="910" priority="140" stopIfTrue="1" operator="equal">
      <formula>2</formula>
    </cfRule>
    <cfRule type="cellIs" dxfId="909" priority="141" operator="equal">
      <formula>3</formula>
    </cfRule>
  </conditionalFormatting>
  <conditionalFormatting sqref="P66:R66">
    <cfRule type="cellIs" dxfId="908" priority="130" stopIfTrue="1" operator="equal">
      <formula>1</formula>
    </cfRule>
    <cfRule type="cellIs" dxfId="907" priority="131" stopIfTrue="1" operator="equal">
      <formula>2</formula>
    </cfRule>
    <cfRule type="cellIs" dxfId="906" priority="132" operator="equal">
      <formula>3</formula>
    </cfRule>
  </conditionalFormatting>
  <conditionalFormatting sqref="P74:R74">
    <cfRule type="cellIs" dxfId="905" priority="118" stopIfTrue="1" operator="equal">
      <formula>1</formula>
    </cfRule>
    <cfRule type="cellIs" dxfId="904" priority="119" stopIfTrue="1" operator="equal">
      <formula>2</formula>
    </cfRule>
    <cfRule type="cellIs" dxfId="903" priority="120" operator="equal">
      <formula>3</formula>
    </cfRule>
  </conditionalFormatting>
  <conditionalFormatting sqref="P82:R82">
    <cfRule type="cellIs" dxfId="902" priority="103" stopIfTrue="1" operator="equal">
      <formula>1</formula>
    </cfRule>
    <cfRule type="cellIs" dxfId="901" priority="104" stopIfTrue="1" operator="equal">
      <formula>2</formula>
    </cfRule>
    <cfRule type="cellIs" dxfId="900" priority="105" operator="equal">
      <formula>3</formula>
    </cfRule>
  </conditionalFormatting>
  <conditionalFormatting sqref="W18:Y18">
    <cfRule type="cellIs" dxfId="899" priority="199" stopIfTrue="1" operator="equal">
      <formula>1</formula>
    </cfRule>
    <cfRule type="cellIs" dxfId="898" priority="200" stopIfTrue="1" operator="equal">
      <formula>2</formula>
    </cfRule>
    <cfRule type="cellIs" dxfId="897" priority="201" operator="equal">
      <formula>3</formula>
    </cfRule>
  </conditionalFormatting>
  <conditionalFormatting sqref="W26:X26">
    <cfRule type="cellIs" dxfId="896" priority="190" stopIfTrue="1" operator="equal">
      <formula>1</formula>
    </cfRule>
    <cfRule type="cellIs" dxfId="895" priority="191" stopIfTrue="1" operator="equal">
      <formula>2</formula>
    </cfRule>
    <cfRule type="cellIs" dxfId="894" priority="192" operator="equal">
      <formula>3</formula>
    </cfRule>
  </conditionalFormatting>
  <conditionalFormatting sqref="W34:X34 Z34">
    <cfRule type="cellIs" dxfId="893" priority="175" stopIfTrue="1" operator="equal">
      <formula>1</formula>
    </cfRule>
    <cfRule type="cellIs" dxfId="892" priority="176" stopIfTrue="1" operator="equal">
      <formula>2</formula>
    </cfRule>
    <cfRule type="cellIs" dxfId="891" priority="177" operator="equal">
      <formula>3</formula>
    </cfRule>
  </conditionalFormatting>
  <conditionalFormatting sqref="W41:X42">
    <cfRule type="cellIs" dxfId="890" priority="163" stopIfTrue="1" operator="equal">
      <formula>1</formula>
    </cfRule>
    <cfRule type="cellIs" dxfId="889" priority="164" stopIfTrue="1" operator="equal">
      <formula>2</formula>
    </cfRule>
    <cfRule type="cellIs" dxfId="888" priority="165" operator="equal">
      <formula>3</formula>
    </cfRule>
  </conditionalFormatting>
  <conditionalFormatting sqref="W58:Y58">
    <cfRule type="cellIs" dxfId="887" priority="136" stopIfTrue="1" operator="equal">
      <formula>1</formula>
    </cfRule>
    <cfRule type="cellIs" dxfId="886" priority="137" stopIfTrue="1" operator="equal">
      <formula>2</formula>
    </cfRule>
    <cfRule type="cellIs" dxfId="885" priority="138" operator="equal">
      <formula>3</formula>
    </cfRule>
  </conditionalFormatting>
  <conditionalFormatting sqref="W66:Y66">
    <cfRule type="cellIs" dxfId="884" priority="127" stopIfTrue="1" operator="equal">
      <formula>1</formula>
    </cfRule>
    <cfRule type="cellIs" dxfId="883" priority="128" stopIfTrue="1" operator="equal">
      <formula>2</formula>
    </cfRule>
    <cfRule type="cellIs" dxfId="882" priority="129" operator="equal">
      <formula>3</formula>
    </cfRule>
  </conditionalFormatting>
  <conditionalFormatting sqref="W74:Y74">
    <cfRule type="cellIs" dxfId="881" priority="115" stopIfTrue="1" operator="equal">
      <formula>1</formula>
    </cfRule>
    <cfRule type="cellIs" dxfId="880" priority="116" stopIfTrue="1" operator="equal">
      <formula>2</formula>
    </cfRule>
    <cfRule type="cellIs" dxfId="879" priority="117" operator="equal">
      <formula>3</formula>
    </cfRule>
  </conditionalFormatting>
  <conditionalFormatting sqref="W82:Y82">
    <cfRule type="cellIs" dxfId="878" priority="100" stopIfTrue="1" operator="equal">
      <formula>1</formula>
    </cfRule>
    <cfRule type="cellIs" dxfId="877" priority="101" stopIfTrue="1" operator="equal">
      <formula>2</formula>
    </cfRule>
    <cfRule type="cellIs" dxfId="876" priority="102" operator="equal">
      <formula>3</formula>
    </cfRule>
  </conditionalFormatting>
  <conditionalFormatting sqref="AD26:AE26">
    <cfRule type="cellIs" dxfId="875" priority="187" stopIfTrue="1" operator="equal">
      <formula>1</formula>
    </cfRule>
    <cfRule type="cellIs" dxfId="874" priority="188" stopIfTrue="1" operator="equal">
      <formula>2</formula>
    </cfRule>
    <cfRule type="cellIs" dxfId="873" priority="189" operator="equal">
      <formula>3</formula>
    </cfRule>
  </conditionalFormatting>
  <conditionalFormatting sqref="Q50:AC50">
    <cfRule type="cellIs" dxfId="872" priority="148" stopIfTrue="1" operator="equal">
      <formula>1</formula>
    </cfRule>
    <cfRule type="cellIs" dxfId="871" priority="149" stopIfTrue="1" operator="equal">
      <formula>2</formula>
    </cfRule>
    <cfRule type="cellIs" dxfId="870" priority="150" operator="equal">
      <formula>3</formula>
    </cfRule>
  </conditionalFormatting>
  <conditionalFormatting sqref="AD66:AF66">
    <cfRule type="cellIs" dxfId="869" priority="124" stopIfTrue="1" operator="equal">
      <formula>1</formula>
    </cfRule>
    <cfRule type="cellIs" dxfId="868" priority="125" stopIfTrue="1" operator="equal">
      <formula>2</formula>
    </cfRule>
    <cfRule type="cellIs" dxfId="867" priority="126" operator="equal">
      <formula>3</formula>
    </cfRule>
  </conditionalFormatting>
  <conditionalFormatting sqref="AD74:AF74">
    <cfRule type="cellIs" dxfId="866" priority="112" stopIfTrue="1" operator="equal">
      <formula>1</formula>
    </cfRule>
    <cfRule type="cellIs" dxfId="865" priority="113" stopIfTrue="1" operator="equal">
      <formula>2</formula>
    </cfRule>
    <cfRule type="cellIs" dxfId="864" priority="114" operator="equal">
      <formula>3</formula>
    </cfRule>
  </conditionalFormatting>
  <conditionalFormatting sqref="AD82:AF82">
    <cfRule type="cellIs" dxfId="863" priority="97" stopIfTrue="1" operator="equal">
      <formula>1</formula>
    </cfRule>
    <cfRule type="cellIs" dxfId="862" priority="98" stopIfTrue="1" operator="equal">
      <formula>2</formula>
    </cfRule>
    <cfRule type="cellIs" dxfId="861" priority="99" operator="equal">
      <formula>3</formula>
    </cfRule>
  </conditionalFormatting>
  <conditionalFormatting sqref="AD34:AE34 AG34:AM34 AG33:AI33">
    <cfRule type="cellIs" dxfId="860" priority="172" stopIfTrue="1" operator="equal">
      <formula>1</formula>
    </cfRule>
    <cfRule type="cellIs" dxfId="859" priority="173" stopIfTrue="1" operator="equal">
      <formula>2</formula>
    </cfRule>
    <cfRule type="cellIs" dxfId="858" priority="174" operator="equal">
      <formula>3</formula>
    </cfRule>
  </conditionalFormatting>
  <conditionalFormatting sqref="Y26">
    <cfRule type="cellIs" dxfId="857" priority="91" stopIfTrue="1" operator="equal">
      <formula>1</formula>
    </cfRule>
    <cfRule type="cellIs" dxfId="856" priority="92" stopIfTrue="1" operator="equal">
      <formula>2</formula>
    </cfRule>
    <cfRule type="cellIs" dxfId="855" priority="93" operator="equal">
      <formula>3</formula>
    </cfRule>
  </conditionalFormatting>
  <conditionalFormatting sqref="AF28">
    <cfRule type="cellIs" dxfId="854" priority="88" stopIfTrue="1" operator="equal">
      <formula>1</formula>
    </cfRule>
    <cfRule type="cellIs" dxfId="853" priority="89" stopIfTrue="1" operator="equal">
      <formula>2</formula>
    </cfRule>
    <cfRule type="cellIs" dxfId="852" priority="90" operator="equal">
      <formula>3</formula>
    </cfRule>
  </conditionalFormatting>
  <conditionalFormatting sqref="AG26">
    <cfRule type="cellIs" dxfId="851" priority="85" stopIfTrue="1" operator="equal">
      <formula>1</formula>
    </cfRule>
    <cfRule type="cellIs" dxfId="850" priority="86" stopIfTrue="1" operator="equal">
      <formula>2</formula>
    </cfRule>
    <cfRule type="cellIs" dxfId="849" priority="87" operator="equal">
      <formula>3</formula>
    </cfRule>
  </conditionalFormatting>
  <conditionalFormatting sqref="R33">
    <cfRule type="cellIs" dxfId="848" priority="82" stopIfTrue="1" operator="equal">
      <formula>1</formula>
    </cfRule>
    <cfRule type="cellIs" dxfId="847" priority="83" stopIfTrue="1" operator="equal">
      <formula>2</formula>
    </cfRule>
    <cfRule type="cellIs" dxfId="846" priority="84" operator="equal">
      <formula>3</formula>
    </cfRule>
  </conditionalFormatting>
  <conditionalFormatting sqref="J44">
    <cfRule type="cellIs" dxfId="845" priority="70" stopIfTrue="1" operator="equal">
      <formula>1</formula>
    </cfRule>
    <cfRule type="cellIs" dxfId="844" priority="71" stopIfTrue="1" operator="equal">
      <formula>2</formula>
    </cfRule>
    <cfRule type="cellIs" dxfId="843" priority="72" operator="equal">
      <formula>3</formula>
    </cfRule>
  </conditionalFormatting>
  <conditionalFormatting sqref="AE33">
    <cfRule type="cellIs" dxfId="842" priority="64" stopIfTrue="1" operator="equal">
      <formula>1</formula>
    </cfRule>
    <cfRule type="cellIs" dxfId="841" priority="65" stopIfTrue="1" operator="equal">
      <formula>2</formula>
    </cfRule>
    <cfRule type="cellIs" dxfId="840" priority="66" operator="equal">
      <formula>3</formula>
    </cfRule>
  </conditionalFormatting>
  <conditionalFormatting sqref="E41">
    <cfRule type="cellIs" dxfId="839" priority="61" stopIfTrue="1" operator="equal">
      <formula>1</formula>
    </cfRule>
    <cfRule type="cellIs" dxfId="838" priority="62" stopIfTrue="1" operator="equal">
      <formula>2</formula>
    </cfRule>
    <cfRule type="cellIs" dxfId="837" priority="63" operator="equal">
      <formula>3</formula>
    </cfRule>
  </conditionalFormatting>
  <conditionalFormatting sqref="R40">
    <cfRule type="cellIs" dxfId="836" priority="55" stopIfTrue="1" operator="equal">
      <formula>1</formula>
    </cfRule>
    <cfRule type="cellIs" dxfId="835" priority="56" stopIfTrue="1" operator="equal">
      <formula>2</formula>
    </cfRule>
    <cfRule type="cellIs" dxfId="834" priority="57" operator="equal">
      <formula>3</formula>
    </cfRule>
  </conditionalFormatting>
  <conditionalFormatting sqref="V39:Y39">
    <cfRule type="expression" dxfId="833" priority="402" stopIfTrue="1">
      <formula>NOT(ISNUMBER(V38))</formula>
    </cfRule>
    <cfRule type="expression" dxfId="832" priority="403">
      <formula>OR(COUNTIF(V41:V42,1)&gt;1,COUNTIF(V41:V42,2)&gt;1,COUNTIF(V41:V42,3)&gt;1)</formula>
    </cfRule>
  </conditionalFormatting>
  <conditionalFormatting sqref="Y42">
    <cfRule type="cellIs" dxfId="831" priority="52" stopIfTrue="1" operator="equal">
      <formula>1</formula>
    </cfRule>
    <cfRule type="cellIs" dxfId="830" priority="53" stopIfTrue="1" operator="equal">
      <formula>2</formula>
    </cfRule>
    <cfRule type="cellIs" dxfId="829" priority="54" operator="equal">
      <formula>3</formula>
    </cfRule>
  </conditionalFormatting>
  <conditionalFormatting sqref="H48">
    <cfRule type="cellIs" dxfId="828" priority="37" stopIfTrue="1" operator="equal">
      <formula>1</formula>
    </cfRule>
    <cfRule type="cellIs" dxfId="827" priority="38" stopIfTrue="1" operator="equal">
      <formula>2</formula>
    </cfRule>
    <cfRule type="cellIs" dxfId="826" priority="39" operator="equal">
      <formula>3</formula>
    </cfRule>
  </conditionalFormatting>
  <conditionalFormatting sqref="K50">
    <cfRule type="cellIs" dxfId="825" priority="28" stopIfTrue="1" operator="equal">
      <formula>1</formula>
    </cfRule>
    <cfRule type="cellIs" dxfId="824" priority="29" stopIfTrue="1" operator="equal">
      <formula>2</formula>
    </cfRule>
    <cfRule type="cellIs" dxfId="823" priority="30" operator="equal">
      <formula>3</formula>
    </cfRule>
  </conditionalFormatting>
  <conditionalFormatting sqref="Y49">
    <cfRule type="cellIs" dxfId="822" priority="10" stopIfTrue="1" operator="equal">
      <formula>1</formula>
    </cfRule>
    <cfRule type="cellIs" dxfId="821" priority="11" stopIfTrue="1" operator="equal">
      <formula>2</formula>
    </cfRule>
    <cfRule type="cellIs" dxfId="820" priority="12" operator="equal">
      <formula>3</formula>
    </cfRule>
  </conditionalFormatting>
  <conditionalFormatting sqref="Q49">
    <cfRule type="cellIs" dxfId="819" priority="4" stopIfTrue="1" operator="equal">
      <formula>1</formula>
    </cfRule>
    <cfRule type="cellIs" dxfId="818" priority="5" stopIfTrue="1" operator="equal">
      <formula>2</formula>
    </cfRule>
    <cfRule type="cellIs" dxfId="817" priority="6" operator="equal">
      <formula>3</formula>
    </cfRule>
  </conditionalFormatting>
  <conditionalFormatting sqref="AE49">
    <cfRule type="cellIs" dxfId="816" priority="1" stopIfTrue="1" operator="equal">
      <formula>1</formula>
    </cfRule>
    <cfRule type="cellIs" dxfId="815" priority="2" stopIfTrue="1" operator="equal">
      <formula>2</formula>
    </cfRule>
    <cfRule type="cellIs" dxfId="814" priority="3" operator="equal">
      <formula>3</formula>
    </cfRule>
  </conditionalFormatting>
  <dataValidations count="3">
    <dataValidation allowBlank="1" showInputMessage="1" showErrorMessage="1" prompt="Type the year in this cell." sqref="AH2:AM2" xr:uid="{6964508F-85E9-4F44-A255-C1E62B5C0396}"/>
    <dataValidation allowBlank="1" showInputMessage="1" showErrorMessage="1" prompt="Type the year in cell AJ2 to change the calendar year._x000a__x000a_Calendar automatically shows daily shift schedule for up to 3 jobs. Setup the job/shift details and pattern from the Jobs and Shifts tab._x000a__x000a_Days highlighted red indicate schedule conflicts." sqref="A1" xr:uid="{BBB3128E-761E-4395-93BB-5C9C7D6A6837}"/>
    <dataValidation allowBlank="1" showInputMessage="1" showErrorMessage="1" promptTitle="Shift Work Calendar" sqref="A2" xr:uid="{0B25BBAA-4BCE-4F0D-82FC-183E226EAABB}"/>
  </dataValidations>
  <printOptions horizontalCentered="1" verticalCentered="1"/>
  <pageMargins left="0.3" right="0.3" top="0.3" bottom="0.3" header="0.3" footer="0.3"/>
  <pageSetup scale="58"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A0B0-05EE-4DBE-A322-7A6601C2D80D}">
  <sheetPr>
    <pageSetUpPr fitToPage="1"/>
  </sheetPr>
  <dimension ref="A1:AN85"/>
  <sheetViews>
    <sheetView showGridLines="0" topLeftCell="A38" zoomScaleNormal="100" workbookViewId="0">
      <selection activeCell="AE49" sqref="AE49:AK49"/>
    </sheetView>
  </sheetViews>
  <sheetFormatPr defaultColWidth="0" defaultRowHeight="18.95" customHeight="1" outlineLevelRow="1"/>
  <cols>
    <col min="1" max="1" width="3.77734375" style="1" customWidth="1"/>
    <col min="2" max="2" width="21.77734375" style="16" customWidth="1"/>
    <col min="3" max="40" width="3.77734375" style="1" customWidth="1"/>
    <col min="41" max="16384" width="8.88671875" style="1" hidden="1"/>
  </cols>
  <sheetData>
    <row r="1" spans="2:39" ht="4.9000000000000004" customHeight="1"/>
    <row r="2" spans="2:39" s="10" customFormat="1" ht="60" customHeight="1">
      <c r="B2" s="11" t="s">
        <v>83</v>
      </c>
      <c r="C2" s="12"/>
      <c r="D2" s="12"/>
      <c r="E2" s="12"/>
      <c r="F2" s="12"/>
      <c r="G2" s="12"/>
      <c r="H2" s="12"/>
      <c r="I2" s="12"/>
      <c r="J2" s="12"/>
      <c r="K2" s="12"/>
      <c r="L2" s="13"/>
      <c r="M2" s="14"/>
      <c r="N2" s="14"/>
      <c r="O2" s="14"/>
      <c r="P2" s="14"/>
      <c r="Q2" s="14"/>
      <c r="R2" s="14"/>
      <c r="S2" s="14"/>
      <c r="T2" s="14"/>
      <c r="U2" s="14"/>
      <c r="V2" s="14"/>
      <c r="W2" s="14"/>
      <c r="X2" s="14"/>
      <c r="Y2" s="14"/>
      <c r="Z2" s="14"/>
      <c r="AA2" s="14"/>
      <c r="AB2" s="14"/>
      <c r="AC2" s="14"/>
      <c r="AD2" s="14"/>
      <c r="AE2" s="14"/>
      <c r="AF2" s="14"/>
      <c r="AG2" s="15"/>
      <c r="AH2" s="67">
        <f ca="1">IF(MONTH(TODAY())=12,YEAR(TODAY())+1,YEAR(TODAY()))</f>
        <v>2025</v>
      </c>
      <c r="AI2" s="67"/>
      <c r="AJ2" s="67"/>
      <c r="AK2" s="67"/>
      <c r="AL2" s="67"/>
      <c r="AM2" s="67"/>
    </row>
    <row r="3" spans="2:39" customFormat="1" ht="19.899999999999999" customHeight="1">
      <c r="B3" s="17"/>
    </row>
    <row r="4" spans="2:39" customFormat="1" ht="18.95" customHeight="1">
      <c r="B4" s="17"/>
      <c r="R4" s="35" t="s">
        <v>1</v>
      </c>
      <c r="T4" s="1"/>
      <c r="U4" s="36"/>
      <c r="V4" s="37"/>
      <c r="W4" s="64" t="s">
        <v>16</v>
      </c>
      <c r="X4" s="65"/>
      <c r="Y4" s="32"/>
      <c r="Z4" s="8" t="s">
        <v>3</v>
      </c>
      <c r="AA4" s="1"/>
      <c r="AB4" s="8"/>
      <c r="AC4" s="8"/>
      <c r="AD4" s="28"/>
      <c r="AE4" s="8" t="s">
        <v>4</v>
      </c>
      <c r="AF4" s="1"/>
      <c r="AG4" s="1"/>
      <c r="AH4" s="1"/>
      <c r="AI4" s="29"/>
      <c r="AJ4" s="68" t="s">
        <v>5</v>
      </c>
      <c r="AK4" s="69"/>
      <c r="AL4" s="30"/>
      <c r="AM4" s="9"/>
    </row>
    <row r="5" spans="2:39" customFormat="1" ht="19.899999999999999" customHeight="1">
      <c r="B5" s="17"/>
    </row>
    <row r="6" spans="2:39" s="21" customFormat="1" ht="19.899999999999999" customHeight="1">
      <c r="B6" s="61">
        <f ca="1">DATE(CalendarYear,3,1)</f>
        <v>45717</v>
      </c>
      <c r="C6" s="4" t="str">
        <f ca="1">IF(DAY(MarSun1)=1,"",IF(AND(YEAR(MarSun1+1)=CalendarYear,MONTH(MarSun1+1)=3),MarSun1+1,""))</f>
        <v/>
      </c>
      <c r="D6" s="4" t="str">
        <f ca="1">IF(DAY(MarSun1)=1,"",IF(AND(YEAR(MarSun1+2)=CalendarYear,MONTH(MarSun1+2)=3),MarSun1+2,""))</f>
        <v/>
      </c>
      <c r="E6" s="4" t="str">
        <f ca="1">IF(DAY(MarSun1)=1,"",IF(AND(YEAR(MarSun1+3)=CalendarYear,MONTH(MarSun1+3)=3),MarSun1+3,""))</f>
        <v/>
      </c>
      <c r="F6" s="4" t="str">
        <f ca="1">IF(DAY(MarSun1)=1,"",IF(AND(YEAR(MarSun1+4)=CalendarYear,MONTH(MarSun1+4)=3),MarSun1+4,""))</f>
        <v/>
      </c>
      <c r="G6" s="4" t="str">
        <f ca="1">IF(DAY(MarSun1)=1,"",IF(AND(YEAR(MarSun1+5)=CalendarYear,MONTH(MarSun1+5)=3),MarSun1+5,""))</f>
        <v/>
      </c>
      <c r="H6" s="4" t="str">
        <f ca="1">IF(DAY(MarSun1)=1,"",IF(AND(YEAR(MarSun1+6)=CalendarYear,MONTH(MarSun1+6)=3),MarSun1+6,""))</f>
        <v/>
      </c>
      <c r="I6" s="4">
        <f ca="1">IF(DAY(MarSun1)=1,IF(AND(YEAR(MarSun1)=CalendarYear,MONTH(MarSun1)=3),MarSun1,""),IF(AND(YEAR(MarSun1+7)=CalendarYear,MONTH(MarSun1+7)=3),MarSun1+7,""))</f>
        <v>45717</v>
      </c>
      <c r="J6" s="4">
        <f ca="1">IF(DAY(MarSun1)=1,IF(AND(YEAR(MarSun1+1)=CalendarYear,MONTH(MarSun1+1)=3),MarSun1+1,""),IF(AND(YEAR(MarSun1+8)=CalendarYear,MONTH(MarSun1+8)=3),MarSun1+8,""))</f>
        <v>45718</v>
      </c>
      <c r="K6" s="4">
        <f ca="1">IF(DAY(MarSun1)=1,IF(AND(YEAR(MarSun1+2)=CalendarYear,MONTH(MarSun1+2)=3),MarSun1+2,""),IF(AND(YEAR(MarSun1+9)=CalendarYear,MONTH(MarSun1+9)=3),MarSun1+9,""))</f>
        <v>45719</v>
      </c>
      <c r="L6" s="4">
        <f ca="1">IF(DAY(MarSun1)=1,IF(AND(YEAR(MarSun1+3)=CalendarYear,MONTH(MarSun1+3)=3),MarSun1+3,""),IF(AND(YEAR(MarSun1+10)=CalendarYear,MONTH(MarSun1+10)=3),MarSun1+10,""))</f>
        <v>45720</v>
      </c>
      <c r="M6" s="4">
        <f ca="1">IF(DAY(MarSun1)=1,IF(AND(YEAR(MarSun1+4)=CalendarYear,MONTH(MarSun1+4)=3),MarSun1+4,""),IF(AND(YEAR(MarSun1+11)=CalendarYear,MONTH(MarSun1+11)=3),MarSun1+11,""))</f>
        <v>45721</v>
      </c>
      <c r="N6" s="4">
        <f ca="1">IF(DAY(MarSun1)=1,IF(AND(YEAR(MarSun1+5)=CalendarYear,MONTH(MarSun1+5)=3),MarSun1+5,""),IF(AND(YEAR(MarSun1+12)=CalendarYear,MONTH(MarSun1+12)=3),MarSun1+12,""))</f>
        <v>45722</v>
      </c>
      <c r="O6" s="4">
        <f ca="1">IF(DAY(MarSun1)=1,IF(AND(YEAR(MarSun1+6)=CalendarYear,MONTH(MarSun1+6)=3),MarSun1+6,""),IF(AND(YEAR(MarSun1+13)=CalendarYear,MONTH(MarSun1+13)=3),MarSun1+13,""))</f>
        <v>45723</v>
      </c>
      <c r="P6" s="4">
        <f ca="1">IF(DAY(MarSun1)=1,IF(AND(YEAR(MarSun1+7)=CalendarYear,MONTH(MarSun1+7)=3),MarSun1+7,""),IF(AND(YEAR(MarSun1+14)=CalendarYear,MONTH(MarSun1+14)=3),MarSun1+14,""))</f>
        <v>45724</v>
      </c>
      <c r="Q6" s="4">
        <f ca="1">IF(DAY(MarSun1)=1,IF(AND(YEAR(MarSun1+8)=CalendarYear,MONTH(MarSun1+8)=3),MarSun1+8,""),IF(AND(YEAR(MarSun1+15)=CalendarYear,MONTH(MarSun1+15)=3),MarSun1+15,""))</f>
        <v>45725</v>
      </c>
      <c r="R6" s="4">
        <f ca="1">IF(DAY(MarSun1)=1,IF(AND(YEAR(MarSun1+9)=CalendarYear,MONTH(MarSun1+9)=3),MarSun1+9,""),IF(AND(YEAR(MarSun1+16)=CalendarYear,MONTH(MarSun1+16)=3),MarSun1+16,""))</f>
        <v>45726</v>
      </c>
      <c r="S6" s="4">
        <f ca="1">IF(DAY(MarSun1)=1,IF(AND(YEAR(MarSun1+10)=CalendarYear,MONTH(MarSun1+10)=3),MarSun1+10,""),IF(AND(YEAR(MarSun1+17)=CalendarYear,MONTH(MarSun1+17)=3),MarSun1+17,""))</f>
        <v>45727</v>
      </c>
      <c r="T6" s="4">
        <f ca="1">IF(DAY(MarSun1)=1,IF(AND(YEAR(MarSun1+11)=CalendarYear,MONTH(MarSun1+11)=3),MarSun1+11,""),IF(AND(YEAR(MarSun1+18)=CalendarYear,MONTH(MarSun1+18)=3),MarSun1+18,""))</f>
        <v>45728</v>
      </c>
      <c r="U6" s="4">
        <f ca="1">IF(DAY(MarSun1)=1,IF(AND(YEAR(MarSun1+12)=CalendarYear,MONTH(MarSun1+12)=3),MarSun1+12,""),IF(AND(YEAR(MarSun1+19)=CalendarYear,MONTH(MarSun1+19)=3),MarSun1+19,""))</f>
        <v>45729</v>
      </c>
      <c r="V6" s="4">
        <f ca="1">IF(DAY(MarSun1)=1,IF(AND(YEAR(MarSun1+13)=CalendarYear,MONTH(MarSun1+13)=3),MarSun1+13,""),IF(AND(YEAR(MarSun1+20)=CalendarYear,MONTH(MarSun1+20)=3),MarSun1+20,""))</f>
        <v>45730</v>
      </c>
      <c r="W6" s="4">
        <f ca="1">IF(DAY(MarSun1)=1,IF(AND(YEAR(MarSun1+14)=CalendarYear,MONTH(MarSun1+14)=3),MarSun1+14,""),IF(AND(YEAR(MarSun1+21)=CalendarYear,MONTH(MarSun1+21)=3),MarSun1+21,""))</f>
        <v>45731</v>
      </c>
      <c r="X6" s="4">
        <f ca="1">IF(DAY(MarSun1)=1,IF(AND(YEAR(MarSun1+15)=CalendarYear,MONTH(MarSun1+15)=3),MarSun1+15,""),IF(AND(YEAR(MarSun1+22)=CalendarYear,MONTH(MarSun1+22)=3),MarSun1+22,""))</f>
        <v>45732</v>
      </c>
      <c r="Y6" s="4">
        <f ca="1">IF(DAY(MarSun1)=1,IF(AND(YEAR(MarSun1+16)=CalendarYear,MONTH(MarSun1+16)=3),MarSun1+16,""),IF(AND(YEAR(MarSun1+23)=CalendarYear,MONTH(MarSun1+23)=3),MarSun1+23,""))</f>
        <v>45733</v>
      </c>
      <c r="Z6" s="4">
        <f ca="1">IF(DAY(MarSun1)=1,IF(AND(YEAR(MarSun1+17)=CalendarYear,MONTH(MarSun1+17)=3),MarSun1+17,""),IF(AND(YEAR(MarSun1+24)=CalendarYear,MONTH(MarSun1+24)=3),MarSun1+24,""))</f>
        <v>45734</v>
      </c>
      <c r="AA6" s="4">
        <f ca="1">IF(DAY(MarSun1)=1,IF(AND(YEAR(MarSun1+18)=CalendarYear,MONTH(MarSun1+18)=3),MarSun1+18,""),IF(AND(YEAR(MarSun1+25)=CalendarYear,MONTH(MarSun1+25)=3),MarSun1+25,""))</f>
        <v>45735</v>
      </c>
      <c r="AB6" s="4">
        <f ca="1">IF(DAY(MarSun1)=1,IF(AND(YEAR(MarSun1+19)=CalendarYear,MONTH(MarSun1+19)=3),MarSun1+19,""),IF(AND(YEAR(MarSun1+26)=CalendarYear,MONTH(MarSun1+26)=3),MarSun1+26,""))</f>
        <v>45736</v>
      </c>
      <c r="AC6" s="4">
        <f ca="1">IF(DAY(MarSun1)=1,IF(AND(YEAR(MarSun1+20)=CalendarYear,MONTH(MarSun1+20)=3),MarSun1+20,""),IF(AND(YEAR(MarSun1+27)=CalendarYear,MONTH(MarSun1+27)=3),MarSun1+27,""))</f>
        <v>45737</v>
      </c>
      <c r="AD6" s="4">
        <f ca="1">IF(DAY(MarSun1)=1,IF(AND(YEAR(MarSun1+21)=CalendarYear,MONTH(MarSun1+21)=3),MarSun1+21,""),IF(AND(YEAR(MarSun1+28)=CalendarYear,MONTH(MarSun1+28)=3),MarSun1+28,""))</f>
        <v>45738</v>
      </c>
      <c r="AE6" s="4">
        <f ca="1">IF(DAY(MarSun1)=1,IF(AND(YEAR(MarSun1+22)=CalendarYear,MONTH(MarSun1+22)=3),MarSun1+22,""),IF(AND(YEAR(MarSun1+29)=CalendarYear,MONTH(MarSun1+29)=3),MarSun1+29,""))</f>
        <v>45739</v>
      </c>
      <c r="AF6" s="4">
        <f ca="1">IF(DAY(MarSun1)=1,IF(AND(YEAR(MarSun1+23)=CalendarYear,MONTH(MarSun1+23)=3),MarSun1+23,""),IF(AND(YEAR(MarSun1+30)=CalendarYear,MONTH(MarSun1+30)=3),MarSun1+30,""))</f>
        <v>45740</v>
      </c>
      <c r="AG6" s="4">
        <f ca="1">IF(DAY(MarSun1)=1,IF(AND(YEAR(MarSun1+24)=CalendarYear,MONTH(MarSun1+24)=3),MarSun1+24,""),IF(AND(YEAR(MarSun1+31)=CalendarYear,MONTH(MarSun1+31)=3),MarSun1+31,""))</f>
        <v>45741</v>
      </c>
      <c r="AH6" s="4">
        <f ca="1">IF(DAY(MarSun1)=1,IF(AND(YEAR(MarSun1+25)=CalendarYear,MONTH(MarSun1+25)=3),MarSun1+25,""),IF(AND(YEAR(MarSun1+32)=CalendarYear,MONTH(MarSun1+32)=3),MarSun1+32,""))</f>
        <v>45742</v>
      </c>
      <c r="AI6" s="4">
        <f ca="1">IF(DAY(MarSun1)=1,IF(AND(YEAR(MarSun1+26)=CalendarYear,MONTH(MarSun1+26)=3),MarSun1+26,""),IF(AND(YEAR(MarSun1+33)=CalendarYear,MONTH(MarSun1+33)=3),MarSun1+33,""))</f>
        <v>45743</v>
      </c>
      <c r="AJ6" s="4">
        <f ca="1">IF(DAY(MarSun1)=1,IF(AND(YEAR(MarSun1+27)=CalendarYear,MONTH(MarSun1+27)=3),MarSun1+27,""),IF(AND(YEAR(MarSun1+34)=CalendarYear,MONTH(MarSun1+34)=3),MarSun1+34,""))</f>
        <v>45744</v>
      </c>
      <c r="AK6" s="4">
        <f ca="1">IF(DAY(MarSun1)=1,IF(AND(YEAR(MarSun1+28)=CalendarYear,MONTH(MarSun1+28)=3),MarSun1+28,""),IF(AND(YEAR(MarSun1+35)=CalendarYear,MONTH(MarSun1+35)=3),MarSun1+35,""))</f>
        <v>45745</v>
      </c>
      <c r="AL6" s="4">
        <f ca="1">IF(DAY(MarSun1)=1,IF(AND(YEAR(MarSun1+29)=CalendarYear,MONTH(MarSun1+29)=3),MarSun1+29,""),IF(AND(YEAR(MarSun1+36)=CalendarYear,MONTH(MarSun1+36)=3),MarSun1+36,""))</f>
        <v>45746</v>
      </c>
      <c r="AM6" s="6">
        <f ca="1">IF(DAY(MarSun1)=1,IF(AND(YEAR(MarSun1+30)=CalendarYear,MONTH(MarSun1+30)=3),MarSun1+30,""),IF(AND(YEAR(MarSun1+37)=CalendarYear,MONTH(MarSun1+37)=3),MarSun1+37,""))</f>
        <v>45747</v>
      </c>
    </row>
    <row r="7" spans="2:39" s="21" customFormat="1" ht="19.899999999999999" customHeight="1">
      <c r="B7" s="62"/>
      <c r="C7" s="5" t="s">
        <v>6</v>
      </c>
      <c r="D7" s="5" t="s">
        <v>7</v>
      </c>
      <c r="E7" s="5" t="s">
        <v>8</v>
      </c>
      <c r="F7" s="5" t="s">
        <v>9</v>
      </c>
      <c r="G7" s="5" t="s">
        <v>10</v>
      </c>
      <c r="H7" s="5" t="s">
        <v>11</v>
      </c>
      <c r="I7" s="5" t="s">
        <v>12</v>
      </c>
      <c r="J7" s="5" t="s">
        <v>6</v>
      </c>
      <c r="K7" s="5" t="s">
        <v>7</v>
      </c>
      <c r="L7" s="5" t="s">
        <v>8</v>
      </c>
      <c r="M7" s="5" t="s">
        <v>9</v>
      </c>
      <c r="N7" s="5" t="s">
        <v>10</v>
      </c>
      <c r="O7" s="5" t="s">
        <v>11</v>
      </c>
      <c r="P7" s="5" t="s">
        <v>12</v>
      </c>
      <c r="Q7" s="5" t="s">
        <v>6</v>
      </c>
      <c r="R7" s="5" t="s">
        <v>7</v>
      </c>
      <c r="S7" s="5" t="s">
        <v>8</v>
      </c>
      <c r="T7" s="5" t="s">
        <v>9</v>
      </c>
      <c r="U7" s="5" t="s">
        <v>10</v>
      </c>
      <c r="V7" s="5" t="s">
        <v>11</v>
      </c>
      <c r="W7" s="5" t="s">
        <v>12</v>
      </c>
      <c r="X7" s="5" t="s">
        <v>6</v>
      </c>
      <c r="Y7" s="5" t="s">
        <v>7</v>
      </c>
      <c r="Z7" s="5" t="s">
        <v>8</v>
      </c>
      <c r="AA7" s="5" t="s">
        <v>9</v>
      </c>
      <c r="AB7" s="5" t="s">
        <v>10</v>
      </c>
      <c r="AC7" s="5" t="s">
        <v>11</v>
      </c>
      <c r="AD7" s="5" t="s">
        <v>12</v>
      </c>
      <c r="AE7" s="5" t="s">
        <v>6</v>
      </c>
      <c r="AF7" s="5" t="s">
        <v>7</v>
      </c>
      <c r="AG7" s="5" t="s">
        <v>8</v>
      </c>
      <c r="AH7" s="5" t="s">
        <v>9</v>
      </c>
      <c r="AI7" s="5" t="s">
        <v>10</v>
      </c>
      <c r="AJ7" s="5" t="s">
        <v>11</v>
      </c>
      <c r="AK7" s="5" t="s">
        <v>12</v>
      </c>
      <c r="AL7" s="5" t="s">
        <v>6</v>
      </c>
      <c r="AM7" s="7" t="s">
        <v>7</v>
      </c>
    </row>
    <row r="8" spans="2:39" ht="19.899999999999999" hidden="1" customHeight="1" outlineLevel="1">
      <c r="B8" s="18" t="s">
        <v>13</v>
      </c>
      <c r="C8" s="2" t="s">
        <v>14</v>
      </c>
      <c r="D8" s="2" t="s">
        <v>14</v>
      </c>
      <c r="E8" s="2" t="s">
        <v>14</v>
      </c>
      <c r="F8" s="2" t="s">
        <v>14</v>
      </c>
      <c r="G8" s="2" t="s">
        <v>14</v>
      </c>
      <c r="H8" s="2" t="s">
        <v>14</v>
      </c>
      <c r="I8" s="2" t="s">
        <v>14</v>
      </c>
      <c r="J8" s="2" t="s">
        <v>14</v>
      </c>
      <c r="K8" s="2" t="s">
        <v>14</v>
      </c>
      <c r="L8" s="2" t="s">
        <v>14</v>
      </c>
      <c r="M8" s="3" t="s">
        <v>14</v>
      </c>
      <c r="N8" s="3" t="s">
        <v>14</v>
      </c>
      <c r="O8" s="2" t="s">
        <v>14</v>
      </c>
      <c r="P8" s="2" t="s">
        <v>14</v>
      </c>
      <c r="Q8" s="2" t="s">
        <v>14</v>
      </c>
      <c r="R8" s="2" t="s">
        <v>14</v>
      </c>
      <c r="S8" s="2" t="s">
        <v>14</v>
      </c>
      <c r="T8" s="2" t="s">
        <v>14</v>
      </c>
      <c r="U8" s="2" t="s">
        <v>14</v>
      </c>
      <c r="V8" s="2" t="s">
        <v>14</v>
      </c>
      <c r="W8" s="2" t="s">
        <v>14</v>
      </c>
      <c r="X8" s="2" t="s">
        <v>14</v>
      </c>
      <c r="Y8" s="2" t="s">
        <v>14</v>
      </c>
      <c r="Z8" s="2" t="s">
        <v>14</v>
      </c>
      <c r="AA8" s="2" t="s">
        <v>14</v>
      </c>
      <c r="AB8" s="2" t="s">
        <v>14</v>
      </c>
      <c r="AC8" s="2" t="s">
        <v>14</v>
      </c>
      <c r="AD8" s="2" t="s">
        <v>14</v>
      </c>
      <c r="AE8" s="2" t="s">
        <v>14</v>
      </c>
      <c r="AF8" s="2" t="s">
        <v>14</v>
      </c>
      <c r="AG8" s="2" t="s">
        <v>14</v>
      </c>
      <c r="AH8" s="2" t="s">
        <v>14</v>
      </c>
      <c r="AI8" s="2" t="s">
        <v>14</v>
      </c>
      <c r="AJ8" s="2" t="s">
        <v>14</v>
      </c>
      <c r="AK8" s="2" t="s">
        <v>14</v>
      </c>
      <c r="AL8" s="2" t="s">
        <v>14</v>
      </c>
      <c r="AM8" s="2" t="s">
        <v>14</v>
      </c>
    </row>
    <row r="9" spans="2:39" ht="19.899999999999999" hidden="1" customHeight="1" outlineLevel="1">
      <c r="B9" s="19" t="s">
        <v>15</v>
      </c>
      <c r="C9" s="3" t="s">
        <v>14</v>
      </c>
      <c r="D9" s="3" t="s">
        <v>14</v>
      </c>
      <c r="E9" s="3" t="s">
        <v>14</v>
      </c>
      <c r="F9" s="3" t="s">
        <v>14</v>
      </c>
      <c r="G9" s="3" t="s">
        <v>14</v>
      </c>
      <c r="H9" s="3" t="s">
        <v>14</v>
      </c>
      <c r="I9" s="3" t="s">
        <v>14</v>
      </c>
      <c r="J9" s="3" t="s">
        <v>14</v>
      </c>
      <c r="K9" s="3" t="s">
        <v>14</v>
      </c>
      <c r="L9" s="3" t="s">
        <v>14</v>
      </c>
      <c r="M9" s="3" t="s">
        <v>14</v>
      </c>
      <c r="N9" s="3" t="s">
        <v>14</v>
      </c>
      <c r="O9" s="2" t="s">
        <v>14</v>
      </c>
      <c r="P9" s="2" t="s">
        <v>14</v>
      </c>
      <c r="Q9" s="2" t="s">
        <v>14</v>
      </c>
      <c r="R9" s="105" t="s">
        <v>84</v>
      </c>
      <c r="S9" s="106"/>
      <c r="T9" s="106"/>
      <c r="U9" s="106"/>
      <c r="V9" s="123"/>
      <c r="W9" s="2" t="s">
        <v>14</v>
      </c>
      <c r="X9" s="2" t="s">
        <v>14</v>
      </c>
      <c r="Y9" s="2" t="s">
        <v>14</v>
      </c>
      <c r="Z9" s="2" t="s">
        <v>14</v>
      </c>
      <c r="AA9" s="2" t="s">
        <v>14</v>
      </c>
      <c r="AB9" s="2" t="s">
        <v>14</v>
      </c>
      <c r="AC9" s="2" t="s">
        <v>14</v>
      </c>
      <c r="AD9" s="2" t="s">
        <v>14</v>
      </c>
      <c r="AE9" s="2" t="s">
        <v>14</v>
      </c>
      <c r="AF9" s="2" t="s">
        <v>14</v>
      </c>
      <c r="AG9" s="2" t="s">
        <v>14</v>
      </c>
      <c r="AH9" s="2" t="s">
        <v>14</v>
      </c>
      <c r="AI9" s="2" t="s">
        <v>14</v>
      </c>
      <c r="AJ9" s="2" t="s">
        <v>14</v>
      </c>
      <c r="AK9" s="2" t="s">
        <v>14</v>
      </c>
      <c r="AL9" s="2" t="s">
        <v>14</v>
      </c>
      <c r="AM9" s="2" t="s">
        <v>14</v>
      </c>
    </row>
    <row r="10" spans="2:39" ht="19.899999999999999" hidden="1" customHeight="1" outlineLevel="1">
      <c r="B10" s="33" t="s">
        <v>2</v>
      </c>
      <c r="C10" s="3" t="s">
        <v>14</v>
      </c>
      <c r="D10" s="3" t="s">
        <v>14</v>
      </c>
      <c r="E10" s="3" t="s">
        <v>14</v>
      </c>
      <c r="F10" s="3" t="s">
        <v>14</v>
      </c>
      <c r="G10" s="3" t="s">
        <v>14</v>
      </c>
      <c r="H10" s="3" t="s">
        <v>14</v>
      </c>
      <c r="I10" s="3" t="s">
        <v>14</v>
      </c>
      <c r="J10" s="3" t="s">
        <v>14</v>
      </c>
      <c r="K10" s="3" t="s">
        <v>14</v>
      </c>
      <c r="L10" s="3" t="s">
        <v>14</v>
      </c>
      <c r="M10" s="3" t="s">
        <v>14</v>
      </c>
      <c r="N10" s="3" t="s">
        <v>14</v>
      </c>
      <c r="O10" s="2" t="s">
        <v>14</v>
      </c>
      <c r="P10" s="2" t="s">
        <v>14</v>
      </c>
      <c r="Q10" s="2" t="s">
        <v>14</v>
      </c>
      <c r="R10" s="2" t="s">
        <v>14</v>
      </c>
      <c r="S10" s="2" t="s">
        <v>14</v>
      </c>
      <c r="T10" s="2" t="s">
        <v>14</v>
      </c>
      <c r="U10" s="2" t="s">
        <v>14</v>
      </c>
      <c r="V10" s="2" t="s">
        <v>14</v>
      </c>
      <c r="W10" s="2" t="s">
        <v>14</v>
      </c>
      <c r="X10" s="2" t="s">
        <v>14</v>
      </c>
      <c r="Y10" s="133" t="s">
        <v>16</v>
      </c>
      <c r="Z10" s="134"/>
      <c r="AA10" s="134"/>
      <c r="AB10" s="134"/>
      <c r="AC10" s="135"/>
      <c r="AD10" s="2" t="s">
        <v>14</v>
      </c>
      <c r="AE10" s="2" t="s">
        <v>14</v>
      </c>
      <c r="AF10" s="133" t="s">
        <v>16</v>
      </c>
      <c r="AG10" s="134"/>
      <c r="AH10" s="134"/>
      <c r="AI10" s="134"/>
      <c r="AJ10" s="135"/>
      <c r="AK10" s="2" t="s">
        <v>14</v>
      </c>
      <c r="AL10" s="2" t="s">
        <v>14</v>
      </c>
      <c r="AM10" s="32" t="s">
        <v>16</v>
      </c>
    </row>
    <row r="11" spans="2:39" ht="19.899999999999999" hidden="1" customHeight="1" outlineLevel="1">
      <c r="B11" s="31" t="s">
        <v>5</v>
      </c>
      <c r="C11" s="3" t="s">
        <v>14</v>
      </c>
      <c r="D11" s="3" t="s">
        <v>14</v>
      </c>
      <c r="E11" s="3" t="s">
        <v>14</v>
      </c>
      <c r="F11" s="3" t="s">
        <v>14</v>
      </c>
      <c r="G11" s="3" t="s">
        <v>14</v>
      </c>
      <c r="H11" s="3" t="s">
        <v>14</v>
      </c>
      <c r="I11" s="3" t="s">
        <v>14</v>
      </c>
      <c r="J11" s="3" t="s">
        <v>14</v>
      </c>
      <c r="K11" s="3" t="s">
        <v>14</v>
      </c>
      <c r="L11" s="3" t="s">
        <v>14</v>
      </c>
      <c r="M11" s="3" t="s">
        <v>14</v>
      </c>
      <c r="N11" s="3" t="s">
        <v>14</v>
      </c>
      <c r="O11" s="2" t="s">
        <v>14</v>
      </c>
      <c r="P11" s="2" t="s">
        <v>14</v>
      </c>
      <c r="Q11" s="2" t="s">
        <v>14</v>
      </c>
      <c r="R11" s="2" t="s">
        <v>14</v>
      </c>
      <c r="S11" s="2" t="s">
        <v>14</v>
      </c>
      <c r="T11" s="2" t="s">
        <v>14</v>
      </c>
      <c r="U11" s="2" t="s">
        <v>14</v>
      </c>
      <c r="V11" s="2" t="s">
        <v>14</v>
      </c>
      <c r="W11" s="2" t="s">
        <v>14</v>
      </c>
      <c r="X11" s="2" t="s">
        <v>14</v>
      </c>
      <c r="Y11" s="2" t="s">
        <v>14</v>
      </c>
      <c r="Z11" s="2" t="s">
        <v>14</v>
      </c>
      <c r="AA11" s="2" t="s">
        <v>14</v>
      </c>
      <c r="AB11" s="2" t="s">
        <v>14</v>
      </c>
      <c r="AC11" s="2" t="s">
        <v>14</v>
      </c>
      <c r="AD11" s="2" t="s">
        <v>14</v>
      </c>
      <c r="AE11" s="2" t="s">
        <v>14</v>
      </c>
      <c r="AF11" s="2" t="s">
        <v>14</v>
      </c>
      <c r="AG11" s="2" t="s">
        <v>14</v>
      </c>
      <c r="AH11" s="2" t="s">
        <v>14</v>
      </c>
      <c r="AI11" s="2" t="s">
        <v>14</v>
      </c>
      <c r="AJ11" s="2" t="s">
        <v>14</v>
      </c>
      <c r="AK11" s="2" t="s">
        <v>14</v>
      </c>
      <c r="AL11" s="2" t="s">
        <v>14</v>
      </c>
      <c r="AM11" s="2" t="s">
        <v>14</v>
      </c>
    </row>
    <row r="12" spans="2:39" s="22" customFormat="1" ht="19.899999999999999" hidden="1" customHeight="1" outlineLevel="1">
      <c r="B12" s="20" t="s">
        <v>1</v>
      </c>
      <c r="C12" s="3" t="s">
        <v>14</v>
      </c>
      <c r="D12" s="3" t="s">
        <v>14</v>
      </c>
      <c r="E12" s="3" t="s">
        <v>14</v>
      </c>
      <c r="F12" s="3" t="s">
        <v>14</v>
      </c>
      <c r="G12" s="3" t="s">
        <v>14</v>
      </c>
      <c r="H12" s="3" t="s">
        <v>14</v>
      </c>
      <c r="I12" s="3" t="s">
        <v>14</v>
      </c>
      <c r="J12" s="3" t="s">
        <v>14</v>
      </c>
      <c r="K12" s="3" t="s">
        <v>14</v>
      </c>
      <c r="L12" s="3" t="s">
        <v>14</v>
      </c>
      <c r="M12" s="3" t="s">
        <v>14</v>
      </c>
      <c r="N12" s="3" t="s">
        <v>14</v>
      </c>
      <c r="O12" s="2" t="s">
        <v>14</v>
      </c>
      <c r="P12" s="2" t="s">
        <v>14</v>
      </c>
      <c r="Q12" s="2" t="s">
        <v>14</v>
      </c>
      <c r="R12" s="2" t="s">
        <v>14</v>
      </c>
      <c r="S12" s="27" t="s">
        <v>14</v>
      </c>
      <c r="T12" s="2" t="s">
        <v>14</v>
      </c>
      <c r="U12" s="2" t="s">
        <v>14</v>
      </c>
      <c r="V12" s="2" t="s">
        <v>14</v>
      </c>
      <c r="W12" s="24" t="s">
        <v>14</v>
      </c>
      <c r="X12" s="2" t="s">
        <v>85</v>
      </c>
      <c r="Y12" s="2" t="s">
        <v>14</v>
      </c>
      <c r="Z12" s="2" t="s">
        <v>14</v>
      </c>
      <c r="AA12" s="2" t="s">
        <v>14</v>
      </c>
      <c r="AB12" s="2" t="s">
        <v>14</v>
      </c>
      <c r="AC12" s="2" t="s">
        <v>14</v>
      </c>
      <c r="AD12" s="2" t="s">
        <v>14</v>
      </c>
      <c r="AE12" s="2" t="s">
        <v>14</v>
      </c>
      <c r="AF12" s="2" t="s">
        <v>14</v>
      </c>
      <c r="AG12" s="2" t="s">
        <v>14</v>
      </c>
      <c r="AH12" s="2" t="s">
        <v>14</v>
      </c>
      <c r="AI12" s="2" t="s">
        <v>14</v>
      </c>
      <c r="AJ12" s="2" t="s">
        <v>14</v>
      </c>
      <c r="AK12" s="2" t="s">
        <v>14</v>
      </c>
      <c r="AL12" s="2" t="s">
        <v>14</v>
      </c>
      <c r="AM12" s="2" t="s">
        <v>14</v>
      </c>
    </row>
    <row r="13" spans="2:39" s="22" customFormat="1" ht="19.899999999999999" customHeight="1" collapsed="1"/>
    <row r="14" spans="2:39" ht="19.899999999999999" customHeight="1">
      <c r="B14" s="61">
        <f ca="1">DATE(CalendarYear,4,1)</f>
        <v>45748</v>
      </c>
      <c r="C14" s="4" t="str">
        <f ca="1">IF(DAY(AprSun1)=1,"",IF(AND(YEAR(AprSun1+1)=CalendarYear,MONTH(AprSun1+1)=4),AprSun1+1,""))</f>
        <v/>
      </c>
      <c r="D14" s="4" t="str">
        <f ca="1">IF(DAY(AprSun1)=1,"",IF(AND(YEAR(AprSun1+2)=CalendarYear,MONTH(AprSun1+2)=4),AprSun1+2,""))</f>
        <v/>
      </c>
      <c r="E14" s="4">
        <f ca="1">IF(DAY(AprSun1)=1,"",IF(AND(YEAR(AprSun1+3)=CalendarYear,MONTH(AprSun1+3)=4),AprSun1+3,""))</f>
        <v>45748</v>
      </c>
      <c r="F14" s="4">
        <f ca="1">IF(DAY(AprSun1)=1,"",IF(AND(YEAR(AprSun1+4)=CalendarYear,MONTH(AprSun1+4)=4),AprSun1+4,""))</f>
        <v>45749</v>
      </c>
      <c r="G14" s="4">
        <f ca="1">IF(DAY(AprSun1)=1,"",IF(AND(YEAR(AprSun1+5)=CalendarYear,MONTH(AprSun1+5)=4),AprSun1+5,""))</f>
        <v>45750</v>
      </c>
      <c r="H14" s="4">
        <f ca="1">IF(DAY(AprSun1)=1,"",IF(AND(YEAR(AprSun1+6)=CalendarYear,MONTH(AprSun1+6)=4),AprSun1+6,""))</f>
        <v>45751</v>
      </c>
      <c r="I14" s="4">
        <f ca="1">IF(DAY(AprSun1)=1,IF(AND(YEAR(AprSun1)=CalendarYear,MONTH(AprSun1)=4),AprSun1,""),IF(AND(YEAR(AprSun1+7)=CalendarYear,MONTH(AprSun1+7)=4),AprSun1+7,""))</f>
        <v>45752</v>
      </c>
      <c r="J14" s="4">
        <f ca="1">IF(DAY(AprSun1)=1,IF(AND(YEAR(AprSun1+1)=CalendarYear,MONTH(AprSun1+1)=4),AprSun1+1,""),IF(AND(YEAR(AprSun1+8)=CalendarYear,MONTH(AprSun1+8)=4),AprSun1+8,""))</f>
        <v>45753</v>
      </c>
      <c r="K14" s="4">
        <f ca="1">IF(DAY(AprSun1)=1,IF(AND(YEAR(AprSun1+2)=CalendarYear,MONTH(AprSun1+2)=4),AprSun1+2,""),IF(AND(YEAR(AprSun1+9)=CalendarYear,MONTH(AprSun1+9)=4),AprSun1+9,""))</f>
        <v>45754</v>
      </c>
      <c r="L14" s="4">
        <f ca="1">IF(DAY(AprSun1)=1,IF(AND(YEAR(AprSun1+3)=CalendarYear,MONTH(AprSun1+3)=4),AprSun1+3,""),IF(AND(YEAR(AprSun1+10)=CalendarYear,MONTH(AprSun1+10)=4),AprSun1+10,""))</f>
        <v>45755</v>
      </c>
      <c r="M14" s="4">
        <f ca="1">IF(DAY(AprSun1)=1,IF(AND(YEAR(AprSun1+4)=CalendarYear,MONTH(AprSun1+4)=4),AprSun1+4,""),IF(AND(YEAR(AprSun1+11)=CalendarYear,MONTH(AprSun1+11)=4),AprSun1+11,""))</f>
        <v>45756</v>
      </c>
      <c r="N14" s="4">
        <f ca="1">IF(DAY(AprSun1)=1,IF(AND(YEAR(AprSun1+5)=CalendarYear,MONTH(AprSun1+5)=4),AprSun1+5,""),IF(AND(YEAR(AprSun1+12)=CalendarYear,MONTH(AprSun1+12)=4),AprSun1+12,""))</f>
        <v>45757</v>
      </c>
      <c r="O14" s="4">
        <f ca="1">IF(DAY(AprSun1)=1,IF(AND(YEAR(AprSun1+6)=CalendarYear,MONTH(AprSun1+6)=4),AprSun1+6,""),IF(AND(YEAR(AprSun1+13)=CalendarYear,MONTH(AprSun1+13)=4),AprSun1+13,""))</f>
        <v>45758</v>
      </c>
      <c r="P14" s="4">
        <f ca="1">IF(DAY(AprSun1)=1,IF(AND(YEAR(AprSun1+7)=CalendarYear,MONTH(AprSun1+7)=4),AprSun1+7,""),IF(AND(YEAR(AprSun1+14)=CalendarYear,MONTH(AprSun1+14)=4),AprSun1+14,""))</f>
        <v>45759</v>
      </c>
      <c r="Q14" s="4">
        <f ca="1">IF(DAY(AprSun1)=1,IF(AND(YEAR(AprSun1+8)=CalendarYear,MONTH(AprSun1+8)=4),AprSun1+8,""),IF(AND(YEAR(AprSun1+15)=CalendarYear,MONTH(AprSun1+15)=4),AprSun1+15,""))</f>
        <v>45760</v>
      </c>
      <c r="R14" s="4">
        <f ca="1">IF(DAY(AprSun1)=1,IF(AND(YEAR(AprSun1+9)=CalendarYear,MONTH(AprSun1+9)=4),AprSun1+9,""),IF(AND(YEAR(AprSun1+16)=CalendarYear,MONTH(AprSun1+16)=4),AprSun1+16,""))</f>
        <v>45761</v>
      </c>
      <c r="S14" s="4">
        <f ca="1">IF(DAY(AprSun1)=1,IF(AND(YEAR(AprSun1+10)=CalendarYear,MONTH(AprSun1+10)=4),AprSun1+10,""),IF(AND(YEAR(AprSun1+17)=CalendarYear,MONTH(AprSun1+17)=4),AprSun1+17,""))</f>
        <v>45762</v>
      </c>
      <c r="T14" s="4">
        <f ca="1">IF(DAY(AprSun1)=1,IF(AND(YEAR(AprSun1+11)=CalendarYear,MONTH(AprSun1+11)=4),AprSun1+11,""),IF(AND(YEAR(AprSun1+18)=CalendarYear,MONTH(AprSun1+18)=4),AprSun1+18,""))</f>
        <v>45763</v>
      </c>
      <c r="U14" s="4">
        <f ca="1">IF(DAY(AprSun1)=1,IF(AND(YEAR(AprSun1+12)=CalendarYear,MONTH(AprSun1+12)=4),AprSun1+12,""),IF(AND(YEAR(AprSun1+19)=CalendarYear,MONTH(AprSun1+19)=4),AprSun1+19,""))</f>
        <v>45764</v>
      </c>
      <c r="V14" s="4">
        <f ca="1">IF(DAY(AprSun1)=1,IF(AND(YEAR(AprSun1+13)=CalendarYear,MONTH(AprSun1+13)=4),AprSun1+13,""),IF(AND(YEAR(AprSun1+20)=CalendarYear,MONTH(AprSun1+20)=4),AprSun1+20,""))</f>
        <v>45765</v>
      </c>
      <c r="W14" s="4">
        <f ca="1">IF(DAY(AprSun1)=1,IF(AND(YEAR(AprSun1+14)=CalendarYear,MONTH(AprSun1+14)=4),AprSun1+14,""),IF(AND(YEAR(AprSun1+21)=CalendarYear,MONTH(AprSun1+21)=4),AprSun1+21,""))</f>
        <v>45766</v>
      </c>
      <c r="X14" s="4">
        <f ca="1">IF(DAY(AprSun1)=1,IF(AND(YEAR(AprSun1+15)=CalendarYear,MONTH(AprSun1+15)=4),AprSun1+15,""),IF(AND(YEAR(AprSun1+22)=CalendarYear,MONTH(AprSun1+22)=4),AprSun1+22,""))</f>
        <v>45767</v>
      </c>
      <c r="Y14" s="4">
        <f ca="1">IF(DAY(AprSun1)=1,IF(AND(YEAR(AprSun1+16)=CalendarYear,MONTH(AprSun1+16)=4),AprSun1+16,""),IF(AND(YEAR(AprSun1+23)=CalendarYear,MONTH(AprSun1+23)=4),AprSun1+23,""))</f>
        <v>45768</v>
      </c>
      <c r="Z14" s="4">
        <f ca="1">IF(DAY(AprSun1)=1,IF(AND(YEAR(AprSun1+17)=CalendarYear,MONTH(AprSun1+17)=4),AprSun1+17,""),IF(AND(YEAR(AprSun1+24)=CalendarYear,MONTH(AprSun1+24)=4),AprSun1+24,""))</f>
        <v>45769</v>
      </c>
      <c r="AA14" s="4">
        <f ca="1">IF(DAY(AprSun1)=1,IF(AND(YEAR(AprSun1+18)=CalendarYear,MONTH(AprSun1+18)=4),AprSun1+18,""),IF(AND(YEAR(AprSun1+25)=CalendarYear,MONTH(AprSun1+25)=4),AprSun1+25,""))</f>
        <v>45770</v>
      </c>
      <c r="AB14" s="4">
        <f ca="1">IF(DAY(AprSun1)=1,IF(AND(YEAR(AprSun1+19)=CalendarYear,MONTH(AprSun1+19)=4),AprSun1+19,""),IF(AND(YEAR(AprSun1+26)=CalendarYear,MONTH(AprSun1+26)=4),AprSun1+26,""))</f>
        <v>45771</v>
      </c>
      <c r="AC14" s="4">
        <f ca="1">IF(DAY(AprSun1)=1,IF(AND(YEAR(AprSun1+20)=CalendarYear,MONTH(AprSun1+20)=4),AprSun1+20,""),IF(AND(YEAR(AprSun1+27)=CalendarYear,MONTH(AprSun1+27)=4),AprSun1+27,""))</f>
        <v>45772</v>
      </c>
      <c r="AD14" s="4">
        <f ca="1">IF(DAY(AprSun1)=1,IF(AND(YEAR(AprSun1+21)=CalendarYear,MONTH(AprSun1+21)=4),AprSun1+21,""),IF(AND(YEAR(AprSun1+28)=CalendarYear,MONTH(AprSun1+28)=4),AprSun1+28,""))</f>
        <v>45773</v>
      </c>
      <c r="AE14" s="4">
        <f ca="1">IF(DAY(AprSun1)=1,IF(AND(YEAR(AprSun1+22)=CalendarYear,MONTH(AprSun1+22)=4),AprSun1+22,""),IF(AND(YEAR(AprSun1+29)=CalendarYear,MONTH(AprSun1+29)=4),AprSun1+29,""))</f>
        <v>45774</v>
      </c>
      <c r="AF14" s="4">
        <f ca="1">IF(DAY(AprSun1)=1,IF(AND(YEAR(AprSun1+23)=CalendarYear,MONTH(AprSun1+23)=4),AprSun1+23,""),IF(AND(YEAR(AprSun1+30)=CalendarYear,MONTH(AprSun1+30)=4),AprSun1+30,""))</f>
        <v>45775</v>
      </c>
      <c r="AG14" s="4">
        <f ca="1">IF(DAY(AprSun1)=1,IF(AND(YEAR(AprSun1+24)=CalendarYear,MONTH(AprSun1+24)=4),AprSun1+24,""),IF(AND(YEAR(AprSun1+31)=CalendarYear,MONTH(AprSun1+31)=4),AprSun1+31,""))</f>
        <v>45776</v>
      </c>
      <c r="AH14" s="4">
        <f ca="1">IF(DAY(AprSun1)=1,IF(AND(YEAR(AprSun1+25)=CalendarYear,MONTH(AprSun1+25)=4),AprSun1+25,""),IF(AND(YEAR(AprSun1+32)=CalendarYear,MONTH(AprSun1+32)=4),AprSun1+32,""))</f>
        <v>45777</v>
      </c>
      <c r="AI14" s="4" t="str">
        <f ca="1">IF(DAY(AprSun1)=1,IF(AND(YEAR(AprSun1+26)=CalendarYear,MONTH(AprSun1+26)=4),AprSun1+26,""),IF(AND(YEAR(AprSun1+33)=CalendarYear,MONTH(AprSun1+33)=4),AprSun1+33,""))</f>
        <v/>
      </c>
      <c r="AJ14" s="4" t="str">
        <f ca="1">IF(DAY(AprSun1)=1,IF(AND(YEAR(AprSun1+27)=CalendarYear,MONTH(AprSun1+27)=4),AprSun1+27,""),IF(AND(YEAR(AprSun1+34)=CalendarYear,MONTH(AprSun1+34)=4),AprSun1+34,""))</f>
        <v/>
      </c>
      <c r="AK14" s="4" t="str">
        <f ca="1">IF(DAY(AprSun1)=1,IF(AND(YEAR(AprSun1+28)=CalendarYear,MONTH(AprSun1+28)=4),AprSun1+28,""),IF(AND(YEAR(AprSun1+35)=CalendarYear,MONTH(AprSun1+35)=4),AprSun1+35,""))</f>
        <v/>
      </c>
      <c r="AL14" s="4" t="str">
        <f ca="1">IF(DAY(AprSun1)=1,IF(AND(YEAR(AprSun1+29)=CalendarYear,MONTH(AprSun1+29)=4),AprSun1+29,""),IF(AND(YEAR(AprSun1+36)=CalendarYear,MONTH(AprSun1+36)=4),AprSun1+36,""))</f>
        <v/>
      </c>
      <c r="AM14" s="6" t="str">
        <f ca="1">IF(DAY(AprSun1)=1,IF(AND(YEAR(AprSun1+30)=CalendarYear,MONTH(AprSun1+30)=4),AprSun1+30,""),IF(AND(YEAR(AprSun1+37)=CalendarYear,MONTH(AprSun1+37)=4),AprSun1+37,""))</f>
        <v/>
      </c>
    </row>
    <row r="15" spans="2:39" ht="19.899999999999999" customHeight="1">
      <c r="B15" s="62"/>
      <c r="C15" s="5" t="s">
        <v>6</v>
      </c>
      <c r="D15" s="5" t="s">
        <v>7</v>
      </c>
      <c r="E15" s="5" t="s">
        <v>8</v>
      </c>
      <c r="F15" s="5" t="s">
        <v>9</v>
      </c>
      <c r="G15" s="5" t="s">
        <v>10</v>
      </c>
      <c r="H15" s="5" t="s">
        <v>11</v>
      </c>
      <c r="I15" s="5" t="s">
        <v>12</v>
      </c>
      <c r="J15" s="5" t="s">
        <v>6</v>
      </c>
      <c r="K15" s="5" t="s">
        <v>7</v>
      </c>
      <c r="L15" s="5" t="s">
        <v>8</v>
      </c>
      <c r="M15" s="5" t="s">
        <v>9</v>
      </c>
      <c r="N15" s="5" t="s">
        <v>10</v>
      </c>
      <c r="O15" s="5" t="s">
        <v>11</v>
      </c>
      <c r="P15" s="5" t="s">
        <v>12</v>
      </c>
      <c r="Q15" s="5" t="s">
        <v>6</v>
      </c>
      <c r="R15" s="5" t="s">
        <v>7</v>
      </c>
      <c r="S15" s="5" t="s">
        <v>8</v>
      </c>
      <c r="T15" s="5" t="s">
        <v>9</v>
      </c>
      <c r="U15" s="5" t="s">
        <v>10</v>
      </c>
      <c r="V15" s="5" t="s">
        <v>11</v>
      </c>
      <c r="W15" s="5" t="s">
        <v>12</v>
      </c>
      <c r="X15" s="5" t="s">
        <v>6</v>
      </c>
      <c r="Y15" s="5" t="s">
        <v>7</v>
      </c>
      <c r="Z15" s="5" t="s">
        <v>8</v>
      </c>
      <c r="AA15" s="5" t="s">
        <v>9</v>
      </c>
      <c r="AB15" s="5" t="s">
        <v>10</v>
      </c>
      <c r="AC15" s="5" t="s">
        <v>11</v>
      </c>
      <c r="AD15" s="5" t="s">
        <v>12</v>
      </c>
      <c r="AE15" s="5" t="s">
        <v>6</v>
      </c>
      <c r="AF15" s="5" t="s">
        <v>7</v>
      </c>
      <c r="AG15" s="5" t="s">
        <v>8</v>
      </c>
      <c r="AH15" s="5" t="s">
        <v>9</v>
      </c>
      <c r="AI15" s="5" t="s">
        <v>10</v>
      </c>
      <c r="AJ15" s="5" t="s">
        <v>11</v>
      </c>
      <c r="AK15" s="5" t="s">
        <v>12</v>
      </c>
      <c r="AL15" s="5" t="s">
        <v>6</v>
      </c>
      <c r="AM15" s="7" t="s">
        <v>7</v>
      </c>
    </row>
    <row r="16" spans="2:39" ht="19.899999999999999" hidden="1" customHeight="1" outlineLevel="1">
      <c r="B16" s="18" t="s">
        <v>13</v>
      </c>
      <c r="C16" s="2" t="s">
        <v>14</v>
      </c>
      <c r="D16" s="2" t="s">
        <v>14</v>
      </c>
      <c r="E16" s="2" t="s">
        <v>14</v>
      </c>
      <c r="F16" s="2" t="s">
        <v>14</v>
      </c>
      <c r="G16" s="2" t="s">
        <v>14</v>
      </c>
      <c r="H16" s="2" t="s">
        <v>14</v>
      </c>
      <c r="I16" s="2" t="s">
        <v>14</v>
      </c>
      <c r="J16" s="2" t="s">
        <v>14</v>
      </c>
      <c r="K16" s="2" t="s">
        <v>14</v>
      </c>
      <c r="L16" s="2" t="s">
        <v>14</v>
      </c>
      <c r="M16" s="3" t="s">
        <v>14</v>
      </c>
      <c r="N16" s="3" t="s">
        <v>14</v>
      </c>
      <c r="O16" s="2" t="s">
        <v>14</v>
      </c>
      <c r="P16" s="2" t="s">
        <v>14</v>
      </c>
      <c r="Q16" s="2" t="s">
        <v>14</v>
      </c>
      <c r="R16" s="2" t="s">
        <v>14</v>
      </c>
      <c r="S16" s="2" t="s">
        <v>14</v>
      </c>
      <c r="T16" s="2" t="s">
        <v>14</v>
      </c>
      <c r="U16" s="2" t="s">
        <v>14</v>
      </c>
      <c r="V16" s="2" t="s">
        <v>14</v>
      </c>
      <c r="W16" s="2" t="s">
        <v>14</v>
      </c>
      <c r="X16" s="2" t="s">
        <v>14</v>
      </c>
      <c r="Y16" s="2" t="s">
        <v>14</v>
      </c>
      <c r="Z16" s="2" t="s">
        <v>14</v>
      </c>
      <c r="AA16" s="2" t="s">
        <v>14</v>
      </c>
      <c r="AB16" s="2" t="s">
        <v>14</v>
      </c>
      <c r="AC16" s="2" t="s">
        <v>14</v>
      </c>
      <c r="AD16" s="2" t="s">
        <v>14</v>
      </c>
      <c r="AE16" s="2" t="s">
        <v>14</v>
      </c>
      <c r="AF16" s="2" t="s">
        <v>14</v>
      </c>
      <c r="AG16" s="2" t="s">
        <v>14</v>
      </c>
      <c r="AH16" s="2" t="s">
        <v>14</v>
      </c>
      <c r="AI16" s="2" t="s">
        <v>14</v>
      </c>
      <c r="AJ16" s="2" t="s">
        <v>14</v>
      </c>
      <c r="AK16" s="2" t="s">
        <v>14</v>
      </c>
      <c r="AL16" s="2" t="s">
        <v>14</v>
      </c>
      <c r="AM16" s="2" t="s">
        <v>14</v>
      </c>
    </row>
    <row r="17" spans="2:39" ht="19.899999999999999" hidden="1" customHeight="1" outlineLevel="1">
      <c r="B17" s="19" t="s">
        <v>15</v>
      </c>
      <c r="C17" s="3" t="s">
        <v>14</v>
      </c>
      <c r="D17" s="3" t="s">
        <v>14</v>
      </c>
      <c r="E17" s="3" t="s">
        <v>14</v>
      </c>
      <c r="F17" s="3" t="s">
        <v>14</v>
      </c>
      <c r="G17" s="3" t="s">
        <v>14</v>
      </c>
      <c r="H17" s="3" t="s">
        <v>14</v>
      </c>
      <c r="I17" s="3" t="s">
        <v>14</v>
      </c>
      <c r="J17" s="3" t="s">
        <v>14</v>
      </c>
      <c r="K17" s="3" t="s">
        <v>14</v>
      </c>
      <c r="L17" s="3" t="s">
        <v>14</v>
      </c>
      <c r="M17" s="3" t="s">
        <v>14</v>
      </c>
      <c r="N17" s="3" t="s">
        <v>14</v>
      </c>
      <c r="O17" s="2" t="s">
        <v>14</v>
      </c>
      <c r="P17" s="2" t="s">
        <v>14</v>
      </c>
      <c r="Q17" s="2" t="s">
        <v>14</v>
      </c>
      <c r="R17" s="2" t="s">
        <v>14</v>
      </c>
      <c r="S17" s="2" t="s">
        <v>14</v>
      </c>
      <c r="T17" s="2" t="s">
        <v>14</v>
      </c>
      <c r="U17" s="2" t="s">
        <v>14</v>
      </c>
      <c r="V17" s="2" t="s">
        <v>14</v>
      </c>
      <c r="W17" s="2" t="s">
        <v>14</v>
      </c>
      <c r="X17" s="2" t="s">
        <v>14</v>
      </c>
      <c r="Y17" s="2" t="s">
        <v>14</v>
      </c>
      <c r="Z17" s="2" t="s">
        <v>14</v>
      </c>
      <c r="AA17" s="2" t="s">
        <v>14</v>
      </c>
      <c r="AB17" s="2" t="s">
        <v>14</v>
      </c>
      <c r="AC17" s="2" t="s">
        <v>14</v>
      </c>
      <c r="AD17" s="2" t="s">
        <v>14</v>
      </c>
      <c r="AE17" s="2" t="s">
        <v>14</v>
      </c>
      <c r="AF17" s="2" t="s">
        <v>14</v>
      </c>
      <c r="AG17" s="2" t="s">
        <v>14</v>
      </c>
      <c r="AH17" s="2" t="s">
        <v>14</v>
      </c>
      <c r="AI17" s="2" t="s">
        <v>14</v>
      </c>
      <c r="AJ17" s="2" t="s">
        <v>14</v>
      </c>
      <c r="AK17" s="2" t="s">
        <v>14</v>
      </c>
      <c r="AL17" s="2" t="s">
        <v>14</v>
      </c>
      <c r="AM17" s="2" t="s">
        <v>14</v>
      </c>
    </row>
    <row r="18" spans="2:39" s="21" customFormat="1" ht="19.899999999999999" hidden="1" customHeight="1" outlineLevel="1">
      <c r="B18" s="33" t="s">
        <v>2</v>
      </c>
      <c r="C18" s="3" t="s">
        <v>14</v>
      </c>
      <c r="D18" s="3" t="s">
        <v>14</v>
      </c>
      <c r="E18" s="140" t="s">
        <v>16</v>
      </c>
      <c r="F18" s="148"/>
      <c r="G18" s="148"/>
      <c r="H18" s="141"/>
      <c r="I18" s="3" t="s">
        <v>14</v>
      </c>
      <c r="J18" s="3" t="s">
        <v>14</v>
      </c>
      <c r="K18" s="133" t="s">
        <v>16</v>
      </c>
      <c r="L18" s="134"/>
      <c r="M18" s="134"/>
      <c r="N18" s="134"/>
      <c r="O18" s="135"/>
      <c r="P18" s="2" t="s">
        <v>14</v>
      </c>
      <c r="Q18" s="2" t="s">
        <v>14</v>
      </c>
      <c r="R18" s="133" t="s">
        <v>16</v>
      </c>
      <c r="S18" s="134"/>
      <c r="T18" s="134"/>
      <c r="U18" s="134"/>
      <c r="V18" s="135"/>
      <c r="W18" s="2" t="s">
        <v>14</v>
      </c>
      <c r="X18" s="2" t="s">
        <v>14</v>
      </c>
      <c r="Y18" s="133" t="s">
        <v>16</v>
      </c>
      <c r="Z18" s="134"/>
      <c r="AA18" s="134"/>
      <c r="AB18" s="134"/>
      <c r="AC18" s="135"/>
      <c r="AD18" s="2" t="s">
        <v>14</v>
      </c>
      <c r="AE18" s="2" t="s">
        <v>14</v>
      </c>
      <c r="AF18" s="133" t="s">
        <v>16</v>
      </c>
      <c r="AG18" s="134"/>
      <c r="AH18" s="135"/>
      <c r="AI18" s="2" t="s">
        <v>14</v>
      </c>
      <c r="AJ18" s="2" t="s">
        <v>14</v>
      </c>
      <c r="AK18" s="2" t="s">
        <v>14</v>
      </c>
      <c r="AL18" s="2" t="s">
        <v>14</v>
      </c>
      <c r="AM18" s="2" t="s">
        <v>14</v>
      </c>
    </row>
    <row r="19" spans="2:39" s="21" customFormat="1" ht="19.899999999999999" hidden="1" customHeight="1" outlineLevel="1">
      <c r="B19" s="31" t="s">
        <v>5</v>
      </c>
      <c r="C19" s="3" t="s">
        <v>14</v>
      </c>
      <c r="D19" s="3" t="s">
        <v>14</v>
      </c>
      <c r="E19" s="3" t="s">
        <v>14</v>
      </c>
      <c r="F19" s="3" t="s">
        <v>14</v>
      </c>
      <c r="G19" s="3" t="s">
        <v>14</v>
      </c>
      <c r="H19" s="3" t="s">
        <v>14</v>
      </c>
      <c r="I19" s="3" t="s">
        <v>14</v>
      </c>
      <c r="J19" s="3" t="s">
        <v>14</v>
      </c>
      <c r="K19" s="3" t="s">
        <v>14</v>
      </c>
      <c r="L19" s="3" t="s">
        <v>14</v>
      </c>
      <c r="M19" s="3" t="s">
        <v>14</v>
      </c>
      <c r="N19" s="3" t="s">
        <v>14</v>
      </c>
      <c r="O19" s="2" t="s">
        <v>14</v>
      </c>
      <c r="P19" s="2" t="s">
        <v>14</v>
      </c>
      <c r="Q19" s="2" t="s">
        <v>14</v>
      </c>
      <c r="R19" s="2" t="s">
        <v>14</v>
      </c>
      <c r="S19" s="2" t="s">
        <v>14</v>
      </c>
      <c r="T19" s="2" t="s">
        <v>14</v>
      </c>
      <c r="U19" s="2" t="s">
        <v>14</v>
      </c>
      <c r="V19" s="2" t="s">
        <v>14</v>
      </c>
      <c r="W19" s="2" t="s">
        <v>14</v>
      </c>
      <c r="X19" s="2" t="s">
        <v>14</v>
      </c>
      <c r="Y19" s="2" t="s">
        <v>14</v>
      </c>
      <c r="Z19" s="2" t="s">
        <v>14</v>
      </c>
      <c r="AA19" s="2" t="s">
        <v>14</v>
      </c>
      <c r="AB19" s="2" t="s">
        <v>14</v>
      </c>
      <c r="AC19" s="2" t="s">
        <v>14</v>
      </c>
      <c r="AD19" s="2" t="s">
        <v>14</v>
      </c>
      <c r="AE19" s="2" t="s">
        <v>14</v>
      </c>
      <c r="AF19" s="2" t="s">
        <v>14</v>
      </c>
      <c r="AG19" s="2" t="s">
        <v>14</v>
      </c>
      <c r="AH19" s="2" t="s">
        <v>14</v>
      </c>
      <c r="AI19" s="2" t="s">
        <v>14</v>
      </c>
      <c r="AJ19" s="2" t="s">
        <v>14</v>
      </c>
      <c r="AK19" s="2" t="s">
        <v>14</v>
      </c>
      <c r="AL19" s="2" t="s">
        <v>14</v>
      </c>
      <c r="AM19" s="2" t="s">
        <v>14</v>
      </c>
    </row>
    <row r="20" spans="2:39" ht="19.899999999999999" hidden="1" customHeight="1" outlineLevel="1">
      <c r="B20" s="20" t="s">
        <v>1</v>
      </c>
      <c r="C20" s="3" t="s">
        <v>14</v>
      </c>
      <c r="D20" s="3" t="s">
        <v>14</v>
      </c>
      <c r="E20" s="3" t="s">
        <v>14</v>
      </c>
      <c r="F20" s="3" t="s">
        <v>14</v>
      </c>
      <c r="G20" s="3" t="s">
        <v>14</v>
      </c>
      <c r="H20" s="3" t="s">
        <v>14</v>
      </c>
      <c r="I20" s="3" t="s">
        <v>14</v>
      </c>
      <c r="J20" s="3" t="s">
        <v>14</v>
      </c>
      <c r="K20" s="3" t="s">
        <v>14</v>
      </c>
      <c r="L20" s="3" t="s">
        <v>14</v>
      </c>
      <c r="M20" s="3" t="s">
        <v>14</v>
      </c>
      <c r="N20" s="3" t="s">
        <v>14</v>
      </c>
      <c r="O20" s="2" t="s">
        <v>14</v>
      </c>
      <c r="P20" s="2" t="s">
        <v>14</v>
      </c>
      <c r="Q20" s="2" t="s">
        <v>14</v>
      </c>
      <c r="R20" s="2" t="s">
        <v>14</v>
      </c>
      <c r="S20" s="2" t="s">
        <v>14</v>
      </c>
      <c r="T20" s="2" t="s">
        <v>14</v>
      </c>
      <c r="U20" s="2" t="s">
        <v>14</v>
      </c>
      <c r="V20" s="2" t="s">
        <v>14</v>
      </c>
      <c r="W20" s="2" t="s">
        <v>14</v>
      </c>
      <c r="X20" s="2" t="s">
        <v>14</v>
      </c>
      <c r="Y20" s="2" t="s">
        <v>14</v>
      </c>
      <c r="Z20" s="2" t="s">
        <v>14</v>
      </c>
      <c r="AA20" s="2" t="s">
        <v>14</v>
      </c>
      <c r="AB20" s="2" t="s">
        <v>14</v>
      </c>
      <c r="AC20" s="2" t="s">
        <v>14</v>
      </c>
      <c r="AD20" s="2" t="s">
        <v>14</v>
      </c>
      <c r="AE20" s="2" t="s">
        <v>14</v>
      </c>
      <c r="AF20" s="2" t="s">
        <v>14</v>
      </c>
      <c r="AG20" s="2" t="s">
        <v>14</v>
      </c>
      <c r="AH20" s="2" t="s">
        <v>14</v>
      </c>
      <c r="AI20" s="2" t="s">
        <v>14</v>
      </c>
      <c r="AJ20" s="2" t="s">
        <v>14</v>
      </c>
      <c r="AK20" s="2" t="s">
        <v>14</v>
      </c>
      <c r="AL20" s="2" t="s">
        <v>14</v>
      </c>
      <c r="AM20" s="2" t="s">
        <v>14</v>
      </c>
    </row>
    <row r="21" spans="2:39" ht="19.899999999999999" customHeight="1" collapsed="1">
      <c r="B21" s="1"/>
    </row>
    <row r="22" spans="2:39" ht="19.899999999999999" customHeight="1">
      <c r="B22" s="61">
        <f ca="1">DATE(CalendarYear,5,1)</f>
        <v>45778</v>
      </c>
      <c r="C22" s="4" t="str">
        <f ca="1">IF(DAY(MaySun1)=1,"",IF(AND(YEAR(MaySun1+1)=CalendarYear,MONTH(MaySun1+1)=5),MaySun1+1,""))</f>
        <v/>
      </c>
      <c r="D22" s="4" t="str">
        <f ca="1">IF(DAY(MaySun1)=1,"",IF(AND(YEAR(MaySun1+2)=CalendarYear,MONTH(MaySun1+2)=5),MaySun1+2,""))</f>
        <v/>
      </c>
      <c r="E22" s="4" t="str">
        <f ca="1">IF(DAY(MaySun1)=1,"",IF(AND(YEAR(MaySun1+3)=CalendarYear,MONTH(MaySun1+3)=5),MaySun1+3,""))</f>
        <v/>
      </c>
      <c r="F22" s="4" t="str">
        <f ca="1">IF(DAY(MaySun1)=1,"",IF(AND(YEAR(MaySun1+4)=CalendarYear,MONTH(MaySun1+4)=5),MaySun1+4,""))</f>
        <v/>
      </c>
      <c r="G22" s="4">
        <f ca="1">IF(DAY(MaySun1)=1,"",IF(AND(YEAR(MaySun1+5)=CalendarYear,MONTH(MaySun1+5)=5),MaySun1+5,""))</f>
        <v>45778</v>
      </c>
      <c r="H22" s="4">
        <f ca="1">IF(DAY(MaySun1)=1,"",IF(AND(YEAR(MaySun1+6)=CalendarYear,MONTH(MaySun1+6)=5),MaySun1+6,""))</f>
        <v>45779</v>
      </c>
      <c r="I22" s="4">
        <f ca="1">IF(DAY(MaySun1)=1,IF(AND(YEAR(MaySun1)=CalendarYear,MONTH(MaySun1)=5),MaySun1,""),IF(AND(YEAR(MaySun1+7)=CalendarYear,MONTH(MaySun1+7)=5),MaySun1+7,""))</f>
        <v>45780</v>
      </c>
      <c r="J22" s="4">
        <f ca="1">IF(DAY(MaySun1)=1,IF(AND(YEAR(MaySun1+1)=CalendarYear,MONTH(MaySun1+1)=5),MaySun1+1,""),IF(AND(YEAR(MaySun1+8)=CalendarYear,MONTH(MaySun1+8)=5),MaySun1+8,""))</f>
        <v>45781</v>
      </c>
      <c r="K22" s="4">
        <f ca="1">IF(DAY(MaySun1)=1,IF(AND(YEAR(MaySun1+2)=CalendarYear,MONTH(MaySun1+2)=5),MaySun1+2,""),IF(AND(YEAR(MaySun1+9)=CalendarYear,MONTH(MaySun1+9)=5),MaySun1+9,""))</f>
        <v>45782</v>
      </c>
      <c r="L22" s="4">
        <f ca="1">IF(DAY(MaySun1)=1,IF(AND(YEAR(MaySun1+3)=CalendarYear,MONTH(MaySun1+3)=5),MaySun1+3,""),IF(AND(YEAR(MaySun1+10)=CalendarYear,MONTH(MaySun1+10)=5),MaySun1+10,""))</f>
        <v>45783</v>
      </c>
      <c r="M22" s="4">
        <f ca="1">IF(DAY(MaySun1)=1,IF(AND(YEAR(MaySun1+4)=CalendarYear,MONTH(MaySun1+4)=5),MaySun1+4,""),IF(AND(YEAR(MaySun1+11)=CalendarYear,MONTH(MaySun1+11)=5),MaySun1+11,""))</f>
        <v>45784</v>
      </c>
      <c r="N22" s="4">
        <f ca="1">IF(DAY(MaySun1)=1,IF(AND(YEAR(MaySun1+5)=CalendarYear,MONTH(MaySun1+5)=5),MaySun1+5,""),IF(AND(YEAR(MaySun1+12)=CalendarYear,MONTH(MaySun1+12)=5),MaySun1+12,""))</f>
        <v>45785</v>
      </c>
      <c r="O22" s="4">
        <f ca="1">IF(DAY(MaySun1)=1,IF(AND(YEAR(MaySun1+6)=CalendarYear,MONTH(MaySun1+6)=5),MaySun1+6,""),IF(AND(YEAR(MaySun1+13)=CalendarYear,MONTH(MaySun1+13)=5),MaySun1+13,""))</f>
        <v>45786</v>
      </c>
      <c r="P22" s="4">
        <f ca="1">IF(DAY(MaySun1)=1,IF(AND(YEAR(MaySun1+7)=CalendarYear,MONTH(MaySun1+7)=5),MaySun1+7,""),IF(AND(YEAR(MaySun1+14)=CalendarYear,MONTH(MaySun1+14)=5),MaySun1+14,""))</f>
        <v>45787</v>
      </c>
      <c r="Q22" s="4">
        <f ca="1">IF(DAY(MaySun1)=1,IF(AND(YEAR(MaySun1+8)=CalendarYear,MONTH(MaySun1+8)=5),MaySun1+8,""),IF(AND(YEAR(MaySun1+15)=CalendarYear,MONTH(MaySun1+15)=5),MaySun1+15,""))</f>
        <v>45788</v>
      </c>
      <c r="R22" s="4">
        <f ca="1">IF(DAY(MaySun1)=1,IF(AND(YEAR(MaySun1+9)=CalendarYear,MONTH(MaySun1+9)=5),MaySun1+9,""),IF(AND(YEAR(MaySun1+16)=CalendarYear,MONTH(MaySun1+16)=5),MaySun1+16,""))</f>
        <v>45789</v>
      </c>
      <c r="S22" s="4">
        <f ca="1">IF(DAY(MaySun1)=1,IF(AND(YEAR(MaySun1+10)=CalendarYear,MONTH(MaySun1+10)=5),MaySun1+10,""),IF(AND(YEAR(MaySun1+17)=CalendarYear,MONTH(MaySun1+17)=5),MaySun1+17,""))</f>
        <v>45790</v>
      </c>
      <c r="T22" s="4">
        <f ca="1">IF(DAY(MaySun1)=1,IF(AND(YEAR(MaySun1+11)=CalendarYear,MONTH(MaySun1+11)=5),MaySun1+11,""),IF(AND(YEAR(MaySun1+18)=CalendarYear,MONTH(MaySun1+18)=5),MaySun1+18,""))</f>
        <v>45791</v>
      </c>
      <c r="U22" s="4">
        <f ca="1">IF(DAY(MaySun1)=1,IF(AND(YEAR(MaySun1+12)=CalendarYear,MONTH(MaySun1+12)=5),MaySun1+12,""),IF(AND(YEAR(MaySun1+19)=CalendarYear,MONTH(MaySun1+19)=5),MaySun1+19,""))</f>
        <v>45792</v>
      </c>
      <c r="V22" s="4">
        <f ca="1">IF(DAY(MaySun1)=1,IF(AND(YEAR(MaySun1+13)=CalendarYear,MONTH(MaySun1+13)=5),MaySun1+13,""),IF(AND(YEAR(MaySun1+20)=CalendarYear,MONTH(MaySun1+20)=5),MaySun1+20,""))</f>
        <v>45793</v>
      </c>
      <c r="W22" s="4">
        <f ca="1">IF(DAY(MaySun1)=1,IF(AND(YEAR(MaySun1+14)=CalendarYear,MONTH(MaySun1+14)=5),MaySun1+14,""),IF(AND(YEAR(MaySun1+21)=CalendarYear,MONTH(MaySun1+21)=5),MaySun1+21,""))</f>
        <v>45794</v>
      </c>
      <c r="X22" s="4">
        <f ca="1">IF(DAY(MaySun1)=1,IF(AND(YEAR(MaySun1+15)=CalendarYear,MONTH(MaySun1+15)=5),MaySun1+15,""),IF(AND(YEAR(MaySun1+22)=CalendarYear,MONTH(MaySun1+22)=5),MaySun1+22,""))</f>
        <v>45795</v>
      </c>
      <c r="Y22" s="4">
        <f ca="1">IF(DAY(MaySun1)=1,IF(AND(YEAR(MaySun1+16)=CalendarYear,MONTH(MaySun1+16)=5),MaySun1+16,""),IF(AND(YEAR(MaySun1+23)=CalendarYear,MONTH(MaySun1+23)=5),MaySun1+23,""))</f>
        <v>45796</v>
      </c>
      <c r="Z22" s="4">
        <f ca="1">IF(DAY(MaySun1)=1,IF(AND(YEAR(MaySun1+17)=CalendarYear,MONTH(MaySun1+17)=5),MaySun1+17,""),IF(AND(YEAR(MaySun1+24)=CalendarYear,MONTH(MaySun1+24)=5),MaySun1+24,""))</f>
        <v>45797</v>
      </c>
      <c r="AA22" s="4">
        <f ca="1">IF(DAY(MaySun1)=1,IF(AND(YEAR(MaySun1+18)=CalendarYear,MONTH(MaySun1+18)=5),MaySun1+18,""),IF(AND(YEAR(MaySun1+25)=CalendarYear,MONTH(MaySun1+25)=5),MaySun1+25,""))</f>
        <v>45798</v>
      </c>
      <c r="AB22" s="4">
        <f ca="1">IF(DAY(MaySun1)=1,IF(AND(YEAR(MaySun1+19)=CalendarYear,MONTH(MaySun1+19)=5),MaySun1+19,""),IF(AND(YEAR(MaySun1+26)=CalendarYear,MONTH(MaySun1+26)=5),MaySun1+26,""))</f>
        <v>45799</v>
      </c>
      <c r="AC22" s="4">
        <f ca="1">IF(DAY(MaySun1)=1,IF(AND(YEAR(MaySun1+20)=CalendarYear,MONTH(MaySun1+20)=5),MaySun1+20,""),IF(AND(YEAR(MaySun1+27)=CalendarYear,MONTH(MaySun1+27)=5),MaySun1+27,""))</f>
        <v>45800</v>
      </c>
      <c r="AD22" s="4">
        <f ca="1">IF(DAY(MaySun1)=1,IF(AND(YEAR(MaySun1+21)=CalendarYear,MONTH(MaySun1+21)=5),MaySun1+21,""),IF(AND(YEAR(MaySun1+28)=CalendarYear,MONTH(MaySun1+28)=5),MaySun1+28,""))</f>
        <v>45801</v>
      </c>
      <c r="AE22" s="4">
        <f ca="1">IF(DAY(MaySun1)=1,IF(AND(YEAR(MaySun1+22)=CalendarYear,MONTH(MaySun1+22)=5),MaySun1+22,""),IF(AND(YEAR(MaySun1+29)=CalendarYear,MONTH(MaySun1+29)=5),MaySun1+29,""))</f>
        <v>45802</v>
      </c>
      <c r="AF22" s="4">
        <f ca="1">IF(DAY(MaySun1)=1,IF(AND(YEAR(MaySun1+23)=CalendarYear,MONTH(MaySun1+23)=5),MaySun1+23,""),IF(AND(YEAR(MaySun1+30)=CalendarYear,MONTH(MaySun1+30)=5),MaySun1+30,""))</f>
        <v>45803</v>
      </c>
      <c r="AG22" s="4">
        <f ca="1">IF(DAY(MaySun1)=1,IF(AND(YEAR(MaySun1+24)=CalendarYear,MONTH(MaySun1+24)=5),MaySun1+24,""),IF(AND(YEAR(MaySun1+31)=CalendarYear,MONTH(MaySun1+31)=5),MaySun1+31,""))</f>
        <v>45804</v>
      </c>
      <c r="AH22" s="4">
        <f ca="1">IF(DAY(MaySun1)=1,IF(AND(YEAR(MaySun1+25)=CalendarYear,MONTH(MaySun1+25)=5),MaySun1+25,""),IF(AND(YEAR(MaySun1+32)=CalendarYear,MONTH(MaySun1+32)=5),MaySun1+32,""))</f>
        <v>45805</v>
      </c>
      <c r="AI22" s="4">
        <f ca="1">IF(DAY(MaySun1)=1,IF(AND(YEAR(MaySun1+26)=CalendarYear,MONTH(MaySun1+26)=5),MaySun1+26,""),IF(AND(YEAR(MaySun1+33)=CalendarYear,MONTH(MaySun1+33)=5),MaySun1+33,""))</f>
        <v>45806</v>
      </c>
      <c r="AJ22" s="4">
        <f ca="1">IF(DAY(MaySun1)=1,IF(AND(YEAR(MaySun1+27)=CalendarYear,MONTH(MaySun1+27)=5),MaySun1+27,""),IF(AND(YEAR(MaySun1+34)=CalendarYear,MONTH(MaySun1+34)=5),MaySun1+34,""))</f>
        <v>45807</v>
      </c>
      <c r="AK22" s="4">
        <f ca="1">IF(DAY(MaySun1)=1,IF(AND(YEAR(MaySun1+28)=CalendarYear,MONTH(MaySun1+28)=5),MaySun1+28,""),IF(AND(YEAR(MaySun1+35)=CalendarYear,MONTH(MaySun1+35)=5),MaySun1+35,""))</f>
        <v>45808</v>
      </c>
      <c r="AL22" s="4" t="str">
        <f ca="1">IF(DAY(MaySun1)=1,IF(AND(YEAR(MaySun1+29)=CalendarYear,MONTH(MaySun1+29)=5),MaySun1+29,""),IF(AND(YEAR(MaySun1+36)=CalendarYear,MONTH(MaySun1+36)=5),MaySun1+36,""))</f>
        <v/>
      </c>
      <c r="AM22" s="6" t="str">
        <f ca="1">IF(DAY(MaySun1)=1,IF(AND(YEAR(MaySun1+30)=CalendarYear,MONTH(MaySun1+30)=5),MaySun1+30,""),IF(AND(YEAR(MaySun1+37)=CalendarYear,MONTH(MaySun1+37)=5),MaySun1+37,""))</f>
        <v/>
      </c>
    </row>
    <row r="23" spans="2:39" ht="19.899999999999999" customHeight="1">
      <c r="B23" s="62"/>
      <c r="C23" s="5" t="s">
        <v>6</v>
      </c>
      <c r="D23" s="5" t="s">
        <v>7</v>
      </c>
      <c r="E23" s="5" t="s">
        <v>8</v>
      </c>
      <c r="F23" s="5" t="s">
        <v>9</v>
      </c>
      <c r="G23" s="5" t="s">
        <v>10</v>
      </c>
      <c r="H23" s="5" t="s">
        <v>11</v>
      </c>
      <c r="I23" s="5" t="s">
        <v>12</v>
      </c>
      <c r="J23" s="5" t="s">
        <v>6</v>
      </c>
      <c r="K23" s="5" t="s">
        <v>7</v>
      </c>
      <c r="L23" s="5" t="s">
        <v>8</v>
      </c>
      <c r="M23" s="5" t="s">
        <v>9</v>
      </c>
      <c r="N23" s="5" t="s">
        <v>10</v>
      </c>
      <c r="O23" s="5" t="s">
        <v>11</v>
      </c>
      <c r="P23" s="5" t="s">
        <v>12</v>
      </c>
      <c r="Q23" s="5" t="s">
        <v>6</v>
      </c>
      <c r="R23" s="5" t="s">
        <v>7</v>
      </c>
      <c r="S23" s="5" t="s">
        <v>8</v>
      </c>
      <c r="T23" s="5" t="s">
        <v>9</v>
      </c>
      <c r="U23" s="5" t="s">
        <v>10</v>
      </c>
      <c r="V23" s="5" t="s">
        <v>11</v>
      </c>
      <c r="W23" s="5" t="s">
        <v>12</v>
      </c>
      <c r="X23" s="5" t="s">
        <v>6</v>
      </c>
      <c r="Y23" s="5" t="s">
        <v>7</v>
      </c>
      <c r="Z23" s="5" t="s">
        <v>8</v>
      </c>
      <c r="AA23" s="5" t="s">
        <v>9</v>
      </c>
      <c r="AB23" s="5" t="s">
        <v>10</v>
      </c>
      <c r="AC23" s="5" t="s">
        <v>11</v>
      </c>
      <c r="AD23" s="5" t="s">
        <v>12</v>
      </c>
      <c r="AE23" s="5" t="s">
        <v>6</v>
      </c>
      <c r="AF23" s="5" t="s">
        <v>7</v>
      </c>
      <c r="AG23" s="5" t="s">
        <v>8</v>
      </c>
      <c r="AH23" s="5" t="s">
        <v>9</v>
      </c>
      <c r="AI23" s="5" t="s">
        <v>10</v>
      </c>
      <c r="AJ23" s="5" t="s">
        <v>11</v>
      </c>
      <c r="AK23" s="5" t="s">
        <v>12</v>
      </c>
      <c r="AL23" s="5" t="s">
        <v>6</v>
      </c>
      <c r="AM23" s="7" t="s">
        <v>7</v>
      </c>
    </row>
    <row r="24" spans="2:39" s="21" customFormat="1" ht="19.899999999999999" hidden="1" customHeight="1" outlineLevel="1">
      <c r="B24" s="18" t="s">
        <v>13</v>
      </c>
      <c r="C24" s="2" t="s">
        <v>14</v>
      </c>
      <c r="D24" s="2" t="s">
        <v>14</v>
      </c>
      <c r="E24" s="2" t="s">
        <v>14</v>
      </c>
      <c r="F24" s="2" t="s">
        <v>14</v>
      </c>
      <c r="G24" s="2" t="s">
        <v>14</v>
      </c>
      <c r="H24" s="2" t="s">
        <v>14</v>
      </c>
      <c r="I24" s="2" t="s">
        <v>14</v>
      </c>
      <c r="J24" s="2" t="s">
        <v>14</v>
      </c>
      <c r="K24" s="2" t="s">
        <v>14</v>
      </c>
      <c r="L24" s="2" t="s">
        <v>14</v>
      </c>
      <c r="M24" s="3" t="s">
        <v>14</v>
      </c>
      <c r="N24" s="3" t="s">
        <v>14</v>
      </c>
      <c r="O24" s="2" t="s">
        <v>14</v>
      </c>
      <c r="P24" s="2" t="s">
        <v>14</v>
      </c>
      <c r="Q24" s="2" t="s">
        <v>14</v>
      </c>
      <c r="R24" s="2" t="s">
        <v>14</v>
      </c>
      <c r="S24" s="2" t="s">
        <v>14</v>
      </c>
      <c r="T24" s="2" t="s">
        <v>14</v>
      </c>
      <c r="U24" s="2" t="s">
        <v>14</v>
      </c>
      <c r="V24" s="2" t="s">
        <v>14</v>
      </c>
      <c r="W24" s="2" t="s">
        <v>14</v>
      </c>
      <c r="X24" s="2" t="s">
        <v>14</v>
      </c>
      <c r="Y24" s="2" t="s">
        <v>14</v>
      </c>
      <c r="Z24" s="2" t="s">
        <v>14</v>
      </c>
      <c r="AA24" s="2" t="s">
        <v>14</v>
      </c>
      <c r="AB24" s="2" t="s">
        <v>14</v>
      </c>
      <c r="AC24" s="2" t="s">
        <v>14</v>
      </c>
      <c r="AD24" s="2" t="s">
        <v>14</v>
      </c>
      <c r="AE24" s="2" t="s">
        <v>14</v>
      </c>
      <c r="AF24" s="2" t="s">
        <v>14</v>
      </c>
      <c r="AG24" s="2" t="s">
        <v>14</v>
      </c>
      <c r="AH24" s="2" t="s">
        <v>14</v>
      </c>
      <c r="AI24" s="2" t="s">
        <v>14</v>
      </c>
      <c r="AJ24" s="2" t="s">
        <v>14</v>
      </c>
      <c r="AK24" s="2" t="s">
        <v>14</v>
      </c>
      <c r="AL24" s="2" t="s">
        <v>14</v>
      </c>
      <c r="AM24" s="2" t="s">
        <v>14</v>
      </c>
    </row>
    <row r="25" spans="2:39" s="21" customFormat="1" ht="19.899999999999999" hidden="1" customHeight="1" outlineLevel="1">
      <c r="B25" s="19" t="s">
        <v>15</v>
      </c>
      <c r="C25" s="3" t="s">
        <v>14</v>
      </c>
      <c r="D25" s="3" t="s">
        <v>14</v>
      </c>
      <c r="E25" s="3" t="s">
        <v>14</v>
      </c>
      <c r="F25" s="3" t="s">
        <v>14</v>
      </c>
      <c r="G25" s="3" t="s">
        <v>14</v>
      </c>
      <c r="H25" s="3" t="s">
        <v>14</v>
      </c>
      <c r="I25" s="3" t="s">
        <v>14</v>
      </c>
      <c r="J25" s="3" t="s">
        <v>14</v>
      </c>
      <c r="K25" s="3" t="s">
        <v>14</v>
      </c>
      <c r="L25" s="3" t="s">
        <v>14</v>
      </c>
      <c r="M25" s="3" t="s">
        <v>14</v>
      </c>
      <c r="N25" s="3" t="s">
        <v>14</v>
      </c>
      <c r="O25" s="2" t="s">
        <v>14</v>
      </c>
      <c r="P25" s="2" t="s">
        <v>14</v>
      </c>
      <c r="Q25" s="2" t="s">
        <v>14</v>
      </c>
      <c r="R25" s="187" t="s">
        <v>86</v>
      </c>
      <c r="S25" s="188"/>
      <c r="T25" s="188"/>
      <c r="U25" s="188"/>
      <c r="V25" s="188"/>
      <c r="W25" s="189"/>
      <c r="X25" s="2" t="s">
        <v>14</v>
      </c>
      <c r="Y25" s="2" t="s">
        <v>14</v>
      </c>
      <c r="Z25" s="2" t="s">
        <v>14</v>
      </c>
      <c r="AA25" s="2" t="s">
        <v>14</v>
      </c>
      <c r="AB25" s="2" t="s">
        <v>14</v>
      </c>
      <c r="AC25" s="2" t="s">
        <v>14</v>
      </c>
      <c r="AD25" s="2" t="s">
        <v>14</v>
      </c>
      <c r="AE25" s="2" t="s">
        <v>14</v>
      </c>
      <c r="AF25" s="2" t="s">
        <v>14</v>
      </c>
      <c r="AG25" s="2" t="s">
        <v>14</v>
      </c>
      <c r="AH25" s="2" t="s">
        <v>14</v>
      </c>
      <c r="AI25" s="2" t="s">
        <v>14</v>
      </c>
      <c r="AJ25" s="2" t="s">
        <v>14</v>
      </c>
      <c r="AK25" s="2" t="s">
        <v>14</v>
      </c>
      <c r="AL25" s="2" t="s">
        <v>14</v>
      </c>
      <c r="AM25" s="2" t="s">
        <v>14</v>
      </c>
    </row>
    <row r="26" spans="2:39" ht="19.899999999999999" hidden="1" customHeight="1" outlineLevel="1">
      <c r="B26" s="33" t="s">
        <v>2</v>
      </c>
      <c r="C26" s="3" t="s">
        <v>14</v>
      </c>
      <c r="D26" s="3" t="s">
        <v>14</v>
      </c>
      <c r="E26" s="3" t="s">
        <v>14</v>
      </c>
      <c r="F26" s="3" t="s">
        <v>14</v>
      </c>
      <c r="G26" s="140" t="s">
        <v>16</v>
      </c>
      <c r="H26" s="141"/>
      <c r="I26" s="3" t="s">
        <v>14</v>
      </c>
      <c r="J26" s="3" t="s">
        <v>14</v>
      </c>
      <c r="K26" s="133" t="s">
        <v>16</v>
      </c>
      <c r="L26" s="134"/>
      <c r="M26" s="134"/>
      <c r="N26" s="134"/>
      <c r="O26" s="135"/>
      <c r="P26" s="2" t="s">
        <v>14</v>
      </c>
      <c r="Q26" s="2" t="s">
        <v>14</v>
      </c>
      <c r="R26" s="2" t="s">
        <v>14</v>
      </c>
      <c r="S26" s="2" t="s">
        <v>14</v>
      </c>
      <c r="T26" s="2" t="s">
        <v>14</v>
      </c>
      <c r="U26" s="2" t="s">
        <v>14</v>
      </c>
      <c r="V26" s="2" t="s">
        <v>14</v>
      </c>
      <c r="W26" s="2" t="s">
        <v>14</v>
      </c>
      <c r="X26" s="2" t="s">
        <v>14</v>
      </c>
      <c r="Y26" s="133" t="s">
        <v>16</v>
      </c>
      <c r="Z26" s="134"/>
      <c r="AA26" s="134"/>
      <c r="AB26" s="134"/>
      <c r="AC26" s="135"/>
      <c r="AD26" s="2" t="s">
        <v>14</v>
      </c>
      <c r="AE26" s="2" t="s">
        <v>14</v>
      </c>
      <c r="AF26" s="2" t="s">
        <v>14</v>
      </c>
      <c r="AG26" s="133" t="s">
        <v>16</v>
      </c>
      <c r="AH26" s="134"/>
      <c r="AI26" s="134"/>
      <c r="AJ26" s="135"/>
      <c r="AK26" s="2" t="s">
        <v>14</v>
      </c>
      <c r="AL26" s="2" t="s">
        <v>14</v>
      </c>
      <c r="AM26" s="2" t="s">
        <v>14</v>
      </c>
    </row>
    <row r="27" spans="2:39" ht="19.899999999999999" hidden="1" customHeight="1" outlineLevel="1">
      <c r="B27" s="31" t="s">
        <v>5</v>
      </c>
      <c r="C27" s="3" t="s">
        <v>14</v>
      </c>
      <c r="D27" s="3" t="s">
        <v>14</v>
      </c>
      <c r="E27" s="3" t="s">
        <v>14</v>
      </c>
      <c r="F27" s="3" t="s">
        <v>14</v>
      </c>
      <c r="G27" s="3" t="s">
        <v>14</v>
      </c>
      <c r="H27" s="3" t="s">
        <v>14</v>
      </c>
      <c r="I27" s="3" t="s">
        <v>14</v>
      </c>
      <c r="J27" s="3" t="s">
        <v>14</v>
      </c>
      <c r="K27" s="3" t="s">
        <v>14</v>
      </c>
      <c r="L27" s="3" t="s">
        <v>14</v>
      </c>
      <c r="M27" s="3" t="s">
        <v>14</v>
      </c>
      <c r="N27" s="3" t="s">
        <v>14</v>
      </c>
      <c r="O27" s="2" t="s">
        <v>14</v>
      </c>
      <c r="P27" s="2" t="s">
        <v>14</v>
      </c>
      <c r="Q27" s="2" t="s">
        <v>14</v>
      </c>
      <c r="R27" s="2" t="s">
        <v>14</v>
      </c>
      <c r="S27" s="2" t="s">
        <v>14</v>
      </c>
      <c r="T27" s="2" t="s">
        <v>14</v>
      </c>
      <c r="U27" s="2" t="s">
        <v>14</v>
      </c>
      <c r="V27" s="2" t="s">
        <v>14</v>
      </c>
      <c r="W27" s="2" t="s">
        <v>14</v>
      </c>
      <c r="X27" s="2" t="s">
        <v>14</v>
      </c>
      <c r="Y27" s="2" t="s">
        <v>14</v>
      </c>
      <c r="Z27" s="2" t="s">
        <v>14</v>
      </c>
      <c r="AA27" s="2" t="s">
        <v>14</v>
      </c>
      <c r="AB27" s="2" t="s">
        <v>14</v>
      </c>
      <c r="AC27" s="2" t="s">
        <v>14</v>
      </c>
      <c r="AD27" s="2" t="s">
        <v>14</v>
      </c>
      <c r="AE27" s="2" t="s">
        <v>14</v>
      </c>
      <c r="AF27" s="2" t="s">
        <v>14</v>
      </c>
      <c r="AG27" s="2" t="s">
        <v>14</v>
      </c>
      <c r="AH27" s="2" t="s">
        <v>14</v>
      </c>
      <c r="AI27" s="2" t="s">
        <v>14</v>
      </c>
      <c r="AJ27" s="2" t="s">
        <v>14</v>
      </c>
      <c r="AK27" s="2" t="s">
        <v>14</v>
      </c>
      <c r="AL27" s="2" t="s">
        <v>14</v>
      </c>
      <c r="AM27" s="2" t="s">
        <v>14</v>
      </c>
    </row>
    <row r="28" spans="2:39" ht="19.899999999999999" hidden="1" customHeight="1" outlineLevel="1">
      <c r="B28" s="20" t="s">
        <v>1</v>
      </c>
      <c r="C28" s="3" t="s">
        <v>14</v>
      </c>
      <c r="D28" s="3" t="s">
        <v>14</v>
      </c>
      <c r="E28" s="3" t="s">
        <v>14</v>
      </c>
      <c r="F28" s="3" t="s">
        <v>14</v>
      </c>
      <c r="G28" s="3" t="s">
        <v>14</v>
      </c>
      <c r="H28" s="3" t="s">
        <v>14</v>
      </c>
      <c r="I28" s="3" t="s">
        <v>14</v>
      </c>
      <c r="J28" s="3" t="s">
        <v>14</v>
      </c>
      <c r="K28" s="3" t="s">
        <v>14</v>
      </c>
      <c r="L28" s="3" t="s">
        <v>14</v>
      </c>
      <c r="M28" s="3" t="s">
        <v>14</v>
      </c>
      <c r="N28" s="3" t="s">
        <v>14</v>
      </c>
      <c r="O28" s="2" t="s">
        <v>14</v>
      </c>
      <c r="P28" s="2" t="s">
        <v>14</v>
      </c>
      <c r="Q28" s="2" t="s">
        <v>14</v>
      </c>
      <c r="R28" s="2" t="s">
        <v>14</v>
      </c>
      <c r="S28" s="2" t="s">
        <v>14</v>
      </c>
      <c r="T28" s="2" t="s">
        <v>14</v>
      </c>
      <c r="U28" s="2" t="s">
        <v>14</v>
      </c>
      <c r="V28" s="2" t="s">
        <v>14</v>
      </c>
      <c r="W28" s="2" t="s">
        <v>14</v>
      </c>
      <c r="X28" s="2" t="s">
        <v>14</v>
      </c>
      <c r="Y28" s="2" t="s">
        <v>14</v>
      </c>
      <c r="Z28" s="2" t="s">
        <v>14</v>
      </c>
      <c r="AA28" s="2" t="s">
        <v>14</v>
      </c>
      <c r="AB28" s="2" t="s">
        <v>14</v>
      </c>
      <c r="AC28" s="2" t="s">
        <v>14</v>
      </c>
      <c r="AD28" s="2" t="s">
        <v>14</v>
      </c>
      <c r="AE28" s="2" t="s">
        <v>14</v>
      </c>
      <c r="AF28" s="37" t="s">
        <v>19</v>
      </c>
      <c r="AG28" s="2" t="s">
        <v>14</v>
      </c>
      <c r="AH28" s="2" t="s">
        <v>14</v>
      </c>
      <c r="AI28" s="2" t="s">
        <v>14</v>
      </c>
      <c r="AJ28" s="2" t="s">
        <v>14</v>
      </c>
      <c r="AK28" s="2" t="s">
        <v>14</v>
      </c>
      <c r="AL28" s="2" t="s">
        <v>14</v>
      </c>
      <c r="AM28" s="2" t="s">
        <v>14</v>
      </c>
    </row>
    <row r="29" spans="2:39" ht="19.899999999999999" customHeight="1" collapsed="1">
      <c r="B29" s="1"/>
    </row>
    <row r="30" spans="2:39" s="21" customFormat="1" ht="19.899999999999999" customHeight="1">
      <c r="B30" s="61">
        <f ca="1">DATE(CalendarYear,6,1)</f>
        <v>45809</v>
      </c>
      <c r="C30" s="4">
        <f ca="1">IF(DAY(JunSun1)=1,"",IF(AND(YEAR(JunSun1+1)=CalendarYear,MONTH(JunSun1+1)=6),JunSun1+1,""))</f>
        <v>45809</v>
      </c>
      <c r="D30" s="4">
        <f ca="1">IF(DAY(JunSun1)=1,"",IF(AND(YEAR(JunSun1+2)=CalendarYear,MONTH(JunSun1+2)=6),JunSun1+2,""))</f>
        <v>45810</v>
      </c>
      <c r="E30" s="4">
        <f ca="1">IF(DAY(JunSun1)=1,"",IF(AND(YEAR(JunSun1+3)=CalendarYear,MONTH(JunSun1+3)=6),JunSun1+3,""))</f>
        <v>45811</v>
      </c>
      <c r="F30" s="4">
        <f ca="1">IF(DAY(JunSun1)=1,"",IF(AND(YEAR(JunSun1+4)=CalendarYear,MONTH(JunSun1+4)=6),JunSun1+4,""))</f>
        <v>45812</v>
      </c>
      <c r="G30" s="4">
        <f ca="1">IF(DAY(JunSun1)=1,"",IF(AND(YEAR(JunSun1+5)=CalendarYear,MONTH(JunSun1+5)=6),JunSun1+5,""))</f>
        <v>45813</v>
      </c>
      <c r="H30" s="4">
        <f ca="1">IF(DAY(JunSun1)=1,"",IF(AND(YEAR(JunSun1+6)=CalendarYear,MONTH(JunSun1+6)=6),JunSun1+6,""))</f>
        <v>45814</v>
      </c>
      <c r="I30" s="4">
        <f ca="1">IF(DAY(JunSun1)=1,IF(AND(YEAR(JunSun1)=CalendarYear,MONTH(JunSun1)=6),JunSun1,""),IF(AND(YEAR(JunSun1+7)=CalendarYear,MONTH(JunSun1+7)=6),JunSun1+7,""))</f>
        <v>45815</v>
      </c>
      <c r="J30" s="4">
        <f ca="1">IF(DAY(JunSun1)=1,IF(AND(YEAR(JunSun1+1)=CalendarYear,MONTH(JunSun1+1)=6),JunSun1+1,""),IF(AND(YEAR(JunSun1+8)=CalendarYear,MONTH(JunSun1+8)=6),JunSun1+8,""))</f>
        <v>45816</v>
      </c>
      <c r="K30" s="4">
        <f ca="1">IF(DAY(JunSun1)=1,IF(AND(YEAR(JunSun1+2)=CalendarYear,MONTH(JunSun1+2)=6),JunSun1+2,""),IF(AND(YEAR(JunSun1+9)=CalendarYear,MONTH(JunSun1+9)=6),JunSun1+9,""))</f>
        <v>45817</v>
      </c>
      <c r="L30" s="4">
        <f ca="1">IF(DAY(JunSun1)=1,IF(AND(YEAR(JunSun1+3)=CalendarYear,MONTH(JunSun1+3)=6),JunSun1+3,""),IF(AND(YEAR(JunSun1+10)=CalendarYear,MONTH(JunSun1+10)=6),JunSun1+10,""))</f>
        <v>45818</v>
      </c>
      <c r="M30" s="4">
        <f ca="1">IF(DAY(JunSun1)=1,IF(AND(YEAR(JunSun1+4)=CalendarYear,MONTH(JunSun1+4)=6),JunSun1+4,""),IF(AND(YEAR(JunSun1+11)=CalendarYear,MONTH(JunSun1+11)=6),JunSun1+11,""))</f>
        <v>45819</v>
      </c>
      <c r="N30" s="4">
        <f ca="1">IF(DAY(JunSun1)=1,IF(AND(YEAR(JunSun1+5)=CalendarYear,MONTH(JunSun1+5)=6),JunSun1+5,""),IF(AND(YEAR(JunSun1+12)=CalendarYear,MONTH(JunSun1+12)=6),JunSun1+12,""))</f>
        <v>45820</v>
      </c>
      <c r="O30" s="4">
        <f ca="1">IF(DAY(JunSun1)=1,IF(AND(YEAR(JunSun1+6)=CalendarYear,MONTH(JunSun1+6)=6),JunSun1+6,""),IF(AND(YEAR(JunSun1+13)=CalendarYear,MONTH(JunSun1+13)=6),JunSun1+13,""))</f>
        <v>45821</v>
      </c>
      <c r="P30" s="4">
        <f ca="1">IF(DAY(JunSun1)=1,IF(AND(YEAR(JunSun1+7)=CalendarYear,MONTH(JunSun1+7)=6),JunSun1+7,""),IF(AND(YEAR(JunSun1+14)=CalendarYear,MONTH(JunSun1+14)=6),JunSun1+14,""))</f>
        <v>45822</v>
      </c>
      <c r="Q30" s="4">
        <f ca="1">IF(DAY(JunSun1)=1,IF(AND(YEAR(JunSun1+8)=CalendarYear,MONTH(JunSun1+8)=6),JunSun1+8,""),IF(AND(YEAR(JunSun1+15)=CalendarYear,MONTH(JunSun1+15)=6),JunSun1+15,""))</f>
        <v>45823</v>
      </c>
      <c r="R30" s="4">
        <f ca="1">IF(DAY(JunSun1)=1,IF(AND(YEAR(JunSun1+9)=CalendarYear,MONTH(JunSun1+9)=6),JunSun1+9,""),IF(AND(YEAR(JunSun1+16)=CalendarYear,MONTH(JunSun1+16)=6),JunSun1+16,""))</f>
        <v>45824</v>
      </c>
      <c r="S30" s="4">
        <f ca="1">IF(DAY(JunSun1)=1,IF(AND(YEAR(JunSun1+10)=CalendarYear,MONTH(JunSun1+10)=6),JunSun1+10,""),IF(AND(YEAR(JunSun1+17)=CalendarYear,MONTH(JunSun1+17)=6),JunSun1+17,""))</f>
        <v>45825</v>
      </c>
      <c r="T30" s="4">
        <f ca="1">IF(DAY(JunSun1)=1,IF(AND(YEAR(JunSun1+11)=CalendarYear,MONTH(JunSun1+11)=6),JunSun1+11,""),IF(AND(YEAR(JunSun1+18)=CalendarYear,MONTH(JunSun1+18)=6),JunSun1+18,""))</f>
        <v>45826</v>
      </c>
      <c r="U30" s="4">
        <f ca="1">IF(DAY(JunSun1)=1,IF(AND(YEAR(JunSun1+12)=CalendarYear,MONTH(JunSun1+12)=6),JunSun1+12,""),IF(AND(YEAR(JunSun1+19)=CalendarYear,MONTH(JunSun1+19)=6),JunSun1+19,""))</f>
        <v>45827</v>
      </c>
      <c r="V30" s="4">
        <f ca="1">IF(DAY(JunSun1)=1,IF(AND(YEAR(JunSun1+13)=CalendarYear,MONTH(JunSun1+13)=6),JunSun1+13,""),IF(AND(YEAR(JunSun1+20)=CalendarYear,MONTH(JunSun1+20)=6),JunSun1+20,""))</f>
        <v>45828</v>
      </c>
      <c r="W30" s="4">
        <f ca="1">IF(DAY(JunSun1)=1,IF(AND(YEAR(JunSun1+14)=CalendarYear,MONTH(JunSun1+14)=6),JunSun1+14,""),IF(AND(YEAR(JunSun1+21)=CalendarYear,MONTH(JunSun1+21)=6),JunSun1+21,""))</f>
        <v>45829</v>
      </c>
      <c r="X30" s="4">
        <f ca="1">IF(DAY(JunSun1)=1,IF(AND(YEAR(JunSun1+15)=CalendarYear,MONTH(JunSun1+15)=6),JunSun1+15,""),IF(AND(YEAR(JunSun1+22)=CalendarYear,MONTH(JunSun1+22)=6),JunSun1+22,""))</f>
        <v>45830</v>
      </c>
      <c r="Y30" s="4">
        <f ca="1">IF(DAY(JunSun1)=1,IF(AND(YEAR(JunSun1+16)=CalendarYear,MONTH(JunSun1+16)=6),JunSun1+16,""),IF(AND(YEAR(JunSun1+23)=CalendarYear,MONTH(JunSun1+23)=6),JunSun1+23,""))</f>
        <v>45831</v>
      </c>
      <c r="Z30" s="4">
        <f ca="1">IF(DAY(JunSun1)=1,IF(AND(YEAR(JunSun1+17)=CalendarYear,MONTH(JunSun1+17)=6),JunSun1+17,""),IF(AND(YEAR(JunSun1+24)=CalendarYear,MONTH(JunSun1+24)=6),JunSun1+24,""))</f>
        <v>45832</v>
      </c>
      <c r="AA30" s="4">
        <f ca="1">IF(DAY(JunSun1)=1,IF(AND(YEAR(JunSun1+18)=CalendarYear,MONTH(JunSun1+18)=6),JunSun1+18,""),IF(AND(YEAR(JunSun1+25)=CalendarYear,MONTH(JunSun1+25)=6),JunSun1+25,""))</f>
        <v>45833</v>
      </c>
      <c r="AB30" s="4">
        <f ca="1">IF(DAY(JunSun1)=1,IF(AND(YEAR(JunSun1+19)=CalendarYear,MONTH(JunSun1+19)=6),JunSun1+19,""),IF(AND(YEAR(JunSun1+26)=CalendarYear,MONTH(JunSun1+26)=6),JunSun1+26,""))</f>
        <v>45834</v>
      </c>
      <c r="AC30" s="4">
        <f ca="1">IF(DAY(JunSun1)=1,IF(AND(YEAR(JunSun1+20)=CalendarYear,MONTH(JunSun1+20)=6),JunSun1+20,""),IF(AND(YEAR(JunSun1+27)=CalendarYear,MONTH(JunSun1+27)=6),JunSun1+27,""))</f>
        <v>45835</v>
      </c>
      <c r="AD30" s="4">
        <f ca="1">IF(DAY(JunSun1)=1,IF(AND(YEAR(JunSun1+21)=CalendarYear,MONTH(JunSun1+21)=6),JunSun1+21,""),IF(AND(YEAR(JunSun1+28)=CalendarYear,MONTH(JunSun1+28)=6),JunSun1+28,""))</f>
        <v>45836</v>
      </c>
      <c r="AE30" s="4">
        <f ca="1">IF(DAY(JunSun1)=1,IF(AND(YEAR(JunSun1+22)=CalendarYear,MONTH(JunSun1+22)=6),JunSun1+22,""),IF(AND(YEAR(JunSun1+29)=CalendarYear,MONTH(JunSun1+29)=6),JunSun1+29,""))</f>
        <v>45837</v>
      </c>
      <c r="AF30" s="4">
        <f ca="1">IF(DAY(JunSun1)=1,IF(AND(YEAR(JunSun1+23)=CalendarYear,MONTH(JunSun1+23)=6),JunSun1+23,""),IF(AND(YEAR(JunSun1+30)=CalendarYear,MONTH(JunSun1+30)=6),JunSun1+30,""))</f>
        <v>45838</v>
      </c>
      <c r="AG30" s="4" t="str">
        <f ca="1">IF(DAY(JunSun1)=1,IF(AND(YEAR(JunSun1+24)=CalendarYear,MONTH(JunSun1+24)=6),JunSun1+24,""),IF(AND(YEAR(JunSun1+31)=CalendarYear,MONTH(JunSun1+31)=6),JunSun1+31,""))</f>
        <v/>
      </c>
      <c r="AH30" s="4" t="str">
        <f ca="1">IF(DAY(JunSun1)=1,IF(AND(YEAR(JunSun1+25)=CalendarYear,MONTH(JunSun1+25)=6),JunSun1+25,""),IF(AND(YEAR(JunSun1+32)=CalendarYear,MONTH(JunSun1+32)=6),JunSun1+32,""))</f>
        <v/>
      </c>
      <c r="AI30" s="4" t="str">
        <f ca="1">IF(DAY(JunSun1)=1,IF(AND(YEAR(JunSun1+26)=CalendarYear,MONTH(JunSun1+26)=6),JunSun1+26,""),IF(AND(YEAR(JunSun1+33)=CalendarYear,MONTH(JunSun1+33)=6),JunSun1+33,""))</f>
        <v/>
      </c>
      <c r="AJ30" s="4" t="str">
        <f ca="1">IF(DAY(JunSun1)=1,IF(AND(YEAR(JunSun1+27)=CalendarYear,MONTH(JunSun1+27)=6),JunSun1+27,""),IF(AND(YEAR(JunSun1+34)=CalendarYear,MONTH(JunSun1+34)=6),JunSun1+34,""))</f>
        <v/>
      </c>
      <c r="AK30" s="4" t="str">
        <f ca="1">IF(DAY(JunSun1)=1,IF(AND(YEAR(JunSun1+28)=CalendarYear,MONTH(JunSun1+28)=6),JunSun1+28,""),IF(AND(YEAR(JunSun1+35)=CalendarYear,MONTH(JunSun1+35)=6),JunSun1+35,""))</f>
        <v/>
      </c>
      <c r="AL30" s="4" t="str">
        <f ca="1">IF(DAY(JunSun1)=1,IF(AND(YEAR(JunSun1+29)=CalendarYear,MONTH(JunSun1+29)=6),JunSun1+29,""),IF(AND(YEAR(JunSun1+36)=CalendarYear,MONTH(JunSun1+36)=6),JunSun1+36,""))</f>
        <v/>
      </c>
      <c r="AM30" s="6" t="str">
        <f ca="1">IF(DAY(JunSun1)=1,IF(AND(YEAR(JunSun1+30)=CalendarYear,MONTH(JunSun1+30)=6),JunSun1+30,""),IF(AND(YEAR(JunSun1+37)=CalendarYear,MONTH(JunSun1+37)=6),JunSun1+37,""))</f>
        <v/>
      </c>
    </row>
    <row r="31" spans="2:39" s="21" customFormat="1" ht="19.899999999999999" customHeight="1">
      <c r="B31" s="62"/>
      <c r="C31" s="5" t="s">
        <v>6</v>
      </c>
      <c r="D31" s="5" t="s">
        <v>7</v>
      </c>
      <c r="E31" s="5" t="s">
        <v>8</v>
      </c>
      <c r="F31" s="5" t="s">
        <v>9</v>
      </c>
      <c r="G31" s="5" t="s">
        <v>10</v>
      </c>
      <c r="H31" s="5" t="s">
        <v>11</v>
      </c>
      <c r="I31" s="5" t="s">
        <v>12</v>
      </c>
      <c r="J31" s="5" t="s">
        <v>6</v>
      </c>
      <c r="K31" s="5" t="s">
        <v>7</v>
      </c>
      <c r="L31" s="5" t="s">
        <v>8</v>
      </c>
      <c r="M31" s="5" t="s">
        <v>9</v>
      </c>
      <c r="N31" s="5" t="s">
        <v>10</v>
      </c>
      <c r="O31" s="5" t="s">
        <v>11</v>
      </c>
      <c r="P31" s="5" t="s">
        <v>12</v>
      </c>
      <c r="Q31" s="5" t="s">
        <v>6</v>
      </c>
      <c r="R31" s="5" t="s">
        <v>7</v>
      </c>
      <c r="S31" s="5" t="s">
        <v>8</v>
      </c>
      <c r="T31" s="5" t="s">
        <v>9</v>
      </c>
      <c r="U31" s="5" t="s">
        <v>10</v>
      </c>
      <c r="V31" s="5" t="s">
        <v>11</v>
      </c>
      <c r="W31" s="5" t="s">
        <v>12</v>
      </c>
      <c r="X31" s="5" t="s">
        <v>6</v>
      </c>
      <c r="Y31" s="5" t="s">
        <v>7</v>
      </c>
      <c r="Z31" s="5" t="s">
        <v>8</v>
      </c>
      <c r="AA31" s="5" t="s">
        <v>9</v>
      </c>
      <c r="AB31" s="5" t="s">
        <v>10</v>
      </c>
      <c r="AC31" s="5" t="s">
        <v>11</v>
      </c>
      <c r="AD31" s="5" t="s">
        <v>12</v>
      </c>
      <c r="AE31" s="5" t="s">
        <v>6</v>
      </c>
      <c r="AF31" s="5" t="s">
        <v>7</v>
      </c>
      <c r="AG31" s="5" t="s">
        <v>8</v>
      </c>
      <c r="AH31" s="5" t="s">
        <v>9</v>
      </c>
      <c r="AI31" s="5" t="s">
        <v>10</v>
      </c>
      <c r="AJ31" s="5" t="s">
        <v>11</v>
      </c>
      <c r="AK31" s="5" t="s">
        <v>12</v>
      </c>
      <c r="AL31" s="5" t="s">
        <v>6</v>
      </c>
      <c r="AM31" s="7" t="s">
        <v>7</v>
      </c>
    </row>
    <row r="32" spans="2:39" ht="19.899999999999999" hidden="1" customHeight="1" outlineLevel="1">
      <c r="B32" s="18" t="s">
        <v>13</v>
      </c>
      <c r="C32" s="2" t="s">
        <v>14</v>
      </c>
      <c r="D32" s="2" t="s">
        <v>14</v>
      </c>
      <c r="E32" s="2" t="s">
        <v>14</v>
      </c>
      <c r="F32" s="2" t="s">
        <v>14</v>
      </c>
      <c r="G32" s="2" t="s">
        <v>14</v>
      </c>
      <c r="H32" s="2" t="s">
        <v>14</v>
      </c>
      <c r="I32" s="2" t="s">
        <v>14</v>
      </c>
      <c r="J32" s="2" t="s">
        <v>14</v>
      </c>
      <c r="K32" s="2" t="s">
        <v>14</v>
      </c>
      <c r="L32" s="2" t="s">
        <v>14</v>
      </c>
      <c r="M32" s="3" t="s">
        <v>14</v>
      </c>
      <c r="N32" s="3" t="s">
        <v>14</v>
      </c>
      <c r="O32" s="2" t="s">
        <v>14</v>
      </c>
      <c r="P32" s="2" t="s">
        <v>14</v>
      </c>
      <c r="Q32" s="2" t="s">
        <v>14</v>
      </c>
      <c r="R32" s="2" t="s">
        <v>14</v>
      </c>
      <c r="S32" s="2" t="s">
        <v>14</v>
      </c>
      <c r="T32" s="2" t="s">
        <v>14</v>
      </c>
      <c r="U32" s="2" t="s">
        <v>14</v>
      </c>
      <c r="V32" s="2" t="s">
        <v>14</v>
      </c>
      <c r="W32" s="2" t="s">
        <v>14</v>
      </c>
      <c r="X32" s="2" t="s">
        <v>14</v>
      </c>
      <c r="Y32" s="2" t="s">
        <v>14</v>
      </c>
      <c r="Z32" s="2" t="s">
        <v>14</v>
      </c>
      <c r="AA32" s="2" t="s">
        <v>14</v>
      </c>
      <c r="AB32" s="2" t="s">
        <v>14</v>
      </c>
      <c r="AC32" s="2" t="s">
        <v>14</v>
      </c>
      <c r="AD32" s="2" t="s">
        <v>14</v>
      </c>
      <c r="AE32" s="2" t="s">
        <v>14</v>
      </c>
      <c r="AF32" s="2" t="s">
        <v>14</v>
      </c>
      <c r="AG32" s="2" t="s">
        <v>14</v>
      </c>
      <c r="AH32" s="2" t="s">
        <v>14</v>
      </c>
      <c r="AI32" s="2" t="s">
        <v>14</v>
      </c>
      <c r="AJ32" s="2" t="s">
        <v>14</v>
      </c>
      <c r="AK32" s="2" t="s">
        <v>14</v>
      </c>
      <c r="AL32" s="2" t="s">
        <v>14</v>
      </c>
      <c r="AM32" s="2" t="s">
        <v>14</v>
      </c>
    </row>
    <row r="33" spans="2:39" ht="19.899999999999999" hidden="1" customHeight="1" outlineLevel="1">
      <c r="B33" s="19" t="s">
        <v>15</v>
      </c>
      <c r="C33" s="3" t="s">
        <v>14</v>
      </c>
      <c r="D33" s="3" t="s">
        <v>14</v>
      </c>
      <c r="E33" s="3" t="s">
        <v>14</v>
      </c>
      <c r="F33" s="3" t="s">
        <v>14</v>
      </c>
      <c r="G33" s="3" t="s">
        <v>14</v>
      </c>
      <c r="H33" s="3" t="s">
        <v>14</v>
      </c>
      <c r="I33" s="3" t="s">
        <v>14</v>
      </c>
      <c r="J33" s="3" t="s">
        <v>14</v>
      </c>
      <c r="K33" s="3" t="s">
        <v>14</v>
      </c>
      <c r="L33" s="3" t="s">
        <v>14</v>
      </c>
      <c r="M33" s="3" t="s">
        <v>14</v>
      </c>
      <c r="N33" s="3" t="s">
        <v>14</v>
      </c>
      <c r="O33" s="2" t="s">
        <v>14</v>
      </c>
      <c r="P33" s="2" t="s">
        <v>14</v>
      </c>
      <c r="Q33" s="2" t="s">
        <v>14</v>
      </c>
      <c r="R33" s="2" t="s">
        <v>14</v>
      </c>
      <c r="S33" s="2" t="s">
        <v>14</v>
      </c>
      <c r="T33" s="2" t="s">
        <v>14</v>
      </c>
      <c r="U33" s="2" t="s">
        <v>14</v>
      </c>
      <c r="V33" s="2" t="s">
        <v>14</v>
      </c>
      <c r="W33" s="2" t="s">
        <v>14</v>
      </c>
      <c r="X33" s="2" t="s">
        <v>14</v>
      </c>
      <c r="Y33" s="2" t="s">
        <v>14</v>
      </c>
      <c r="Z33" s="2" t="s">
        <v>14</v>
      </c>
      <c r="AA33" s="2" t="s">
        <v>14</v>
      </c>
      <c r="AB33" s="2" t="s">
        <v>14</v>
      </c>
      <c r="AC33" s="2" t="s">
        <v>14</v>
      </c>
      <c r="AD33" s="2" t="s">
        <v>14</v>
      </c>
      <c r="AE33" s="2" t="s">
        <v>14</v>
      </c>
      <c r="AF33" s="2" t="s">
        <v>14</v>
      </c>
      <c r="AG33" s="2" t="s">
        <v>14</v>
      </c>
      <c r="AH33" s="2" t="s">
        <v>14</v>
      </c>
      <c r="AI33" s="2" t="s">
        <v>14</v>
      </c>
      <c r="AJ33" s="2" t="s">
        <v>14</v>
      </c>
      <c r="AK33" s="2" t="s">
        <v>14</v>
      </c>
      <c r="AL33" s="2" t="s">
        <v>14</v>
      </c>
      <c r="AM33" s="2" t="s">
        <v>14</v>
      </c>
    </row>
    <row r="34" spans="2:39" ht="19.899999999999999" hidden="1" customHeight="1" outlineLevel="1">
      <c r="B34" s="33" t="s">
        <v>2</v>
      </c>
      <c r="C34" s="3" t="s">
        <v>14</v>
      </c>
      <c r="D34" s="3" t="s">
        <v>14</v>
      </c>
      <c r="E34" s="3" t="s">
        <v>14</v>
      </c>
      <c r="F34" s="3" t="s">
        <v>14</v>
      </c>
      <c r="G34" s="3" t="s">
        <v>14</v>
      </c>
      <c r="H34" s="3" t="s">
        <v>14</v>
      </c>
      <c r="I34" s="3" t="s">
        <v>14</v>
      </c>
      <c r="J34" s="3" t="s">
        <v>14</v>
      </c>
      <c r="K34" s="133" t="s">
        <v>16</v>
      </c>
      <c r="L34" s="134"/>
      <c r="M34" s="134"/>
      <c r="N34" s="134"/>
      <c r="O34" s="135"/>
      <c r="P34" s="2" t="s">
        <v>14</v>
      </c>
      <c r="Q34" s="2" t="s">
        <v>14</v>
      </c>
      <c r="R34" s="133" t="s">
        <v>16</v>
      </c>
      <c r="S34" s="134"/>
      <c r="T34" s="134"/>
      <c r="U34" s="134"/>
      <c r="V34" s="135"/>
      <c r="W34" s="2" t="s">
        <v>14</v>
      </c>
      <c r="X34" s="2" t="s">
        <v>14</v>
      </c>
      <c r="Y34" s="133" t="s">
        <v>16</v>
      </c>
      <c r="Z34" s="134"/>
      <c r="AA34" s="134"/>
      <c r="AB34" s="134"/>
      <c r="AC34" s="135"/>
      <c r="AD34" s="2" t="s">
        <v>14</v>
      </c>
      <c r="AE34" s="2" t="s">
        <v>14</v>
      </c>
      <c r="AF34" s="32" t="s">
        <v>16</v>
      </c>
      <c r="AG34" s="2" t="s">
        <v>14</v>
      </c>
      <c r="AH34" s="2" t="s">
        <v>14</v>
      </c>
      <c r="AI34" s="2" t="s">
        <v>14</v>
      </c>
      <c r="AJ34" s="2" t="s">
        <v>14</v>
      </c>
      <c r="AK34" s="2" t="s">
        <v>14</v>
      </c>
      <c r="AL34" s="2" t="s">
        <v>14</v>
      </c>
      <c r="AM34" s="2" t="s">
        <v>14</v>
      </c>
    </row>
    <row r="35" spans="2:39" ht="19.899999999999999" hidden="1" customHeight="1" outlineLevel="1">
      <c r="B35" s="31" t="s">
        <v>5</v>
      </c>
      <c r="C35" s="3" t="s">
        <v>14</v>
      </c>
      <c r="D35" s="142" t="s">
        <v>21</v>
      </c>
      <c r="E35" s="142"/>
      <c r="F35" s="142"/>
      <c r="G35" s="142"/>
      <c r="H35" s="142"/>
      <c r="I35" s="3" t="s">
        <v>14</v>
      </c>
      <c r="J35" s="3" t="s">
        <v>14</v>
      </c>
      <c r="K35" s="3" t="s">
        <v>14</v>
      </c>
      <c r="L35" s="3" t="s">
        <v>14</v>
      </c>
      <c r="M35" s="3" t="s">
        <v>14</v>
      </c>
      <c r="N35" s="3" t="s">
        <v>14</v>
      </c>
      <c r="O35" s="2" t="s">
        <v>14</v>
      </c>
      <c r="P35" s="2" t="s">
        <v>14</v>
      </c>
      <c r="Q35" s="2" t="s">
        <v>14</v>
      </c>
      <c r="R35" s="2" t="s">
        <v>14</v>
      </c>
      <c r="S35" s="2" t="s">
        <v>14</v>
      </c>
      <c r="T35" s="2" t="s">
        <v>14</v>
      </c>
      <c r="U35" s="2" t="s">
        <v>14</v>
      </c>
      <c r="V35" s="2" t="s">
        <v>14</v>
      </c>
      <c r="W35" s="2" t="s">
        <v>14</v>
      </c>
      <c r="X35" s="2" t="s">
        <v>14</v>
      </c>
      <c r="Y35" s="2" t="s">
        <v>14</v>
      </c>
      <c r="Z35" s="2" t="s">
        <v>14</v>
      </c>
      <c r="AA35" s="2" t="s">
        <v>14</v>
      </c>
      <c r="AB35" s="2" t="s">
        <v>14</v>
      </c>
      <c r="AC35" s="2" t="s">
        <v>14</v>
      </c>
      <c r="AD35" s="2" t="s">
        <v>14</v>
      </c>
      <c r="AE35" s="2" t="s">
        <v>14</v>
      </c>
      <c r="AF35" s="2" t="s">
        <v>14</v>
      </c>
      <c r="AG35" s="2" t="s">
        <v>14</v>
      </c>
      <c r="AH35" s="2" t="s">
        <v>14</v>
      </c>
      <c r="AI35" s="2" t="s">
        <v>14</v>
      </c>
      <c r="AJ35" s="2" t="s">
        <v>14</v>
      </c>
      <c r="AK35" s="2" t="s">
        <v>14</v>
      </c>
      <c r="AL35" s="2" t="s">
        <v>14</v>
      </c>
      <c r="AM35" s="2" t="s">
        <v>14</v>
      </c>
    </row>
    <row r="36" spans="2:39" s="21" customFormat="1" ht="19.899999999999999" hidden="1" customHeight="1" outlineLevel="1">
      <c r="B36" s="20" t="s">
        <v>1</v>
      </c>
      <c r="C36" s="3" t="s">
        <v>14</v>
      </c>
      <c r="D36" s="3" t="s">
        <v>14</v>
      </c>
      <c r="E36" s="3" t="s">
        <v>14</v>
      </c>
      <c r="F36" s="3" t="s">
        <v>14</v>
      </c>
      <c r="G36" s="3" t="s">
        <v>14</v>
      </c>
      <c r="H36" s="3" t="s">
        <v>14</v>
      </c>
      <c r="I36" s="3" t="s">
        <v>14</v>
      </c>
      <c r="J36" s="3" t="s">
        <v>14</v>
      </c>
      <c r="K36" s="3" t="s">
        <v>14</v>
      </c>
      <c r="L36" s="3" t="s">
        <v>14</v>
      </c>
      <c r="M36" s="3" t="s">
        <v>14</v>
      </c>
      <c r="N36" s="3" t="s">
        <v>14</v>
      </c>
      <c r="O36" s="2" t="s">
        <v>14</v>
      </c>
      <c r="P36" s="2" t="s">
        <v>14</v>
      </c>
      <c r="Q36" s="2" t="s">
        <v>14</v>
      </c>
      <c r="R36" s="2" t="s">
        <v>14</v>
      </c>
      <c r="S36" s="2" t="s">
        <v>14</v>
      </c>
      <c r="T36" s="2" t="s">
        <v>14</v>
      </c>
      <c r="U36" s="2" t="s">
        <v>14</v>
      </c>
      <c r="V36" s="2" t="s">
        <v>14</v>
      </c>
      <c r="W36" s="2" t="s">
        <v>14</v>
      </c>
      <c r="X36" s="2" t="s">
        <v>14</v>
      </c>
      <c r="Y36" s="2" t="s">
        <v>14</v>
      </c>
      <c r="Z36" s="2" t="s">
        <v>14</v>
      </c>
      <c r="AA36" s="2" t="s">
        <v>14</v>
      </c>
      <c r="AB36" s="2" t="s">
        <v>14</v>
      </c>
      <c r="AC36" s="2" t="s">
        <v>14</v>
      </c>
      <c r="AD36" s="2" t="s">
        <v>14</v>
      </c>
      <c r="AE36" s="2" t="s">
        <v>14</v>
      </c>
      <c r="AF36" s="2" t="s">
        <v>14</v>
      </c>
      <c r="AG36" s="2" t="s">
        <v>14</v>
      </c>
      <c r="AH36" s="2" t="s">
        <v>14</v>
      </c>
      <c r="AI36" s="2" t="s">
        <v>14</v>
      </c>
      <c r="AJ36" s="2" t="s">
        <v>14</v>
      </c>
      <c r="AK36" s="2" t="s">
        <v>14</v>
      </c>
      <c r="AL36" s="2" t="s">
        <v>14</v>
      </c>
      <c r="AM36" s="2" t="s">
        <v>14</v>
      </c>
    </row>
    <row r="37" spans="2:39" s="21" customFormat="1" ht="19.899999999999999" customHeight="1" collapsed="1"/>
    <row r="38" spans="2:39" ht="19.899999999999999" customHeight="1">
      <c r="B38" s="61">
        <f ca="1">DATE(CalendarYear,7,1)</f>
        <v>45839</v>
      </c>
      <c r="C38" s="4" t="str">
        <f ca="1">IF(DAY(JulSun1)=1,"",IF(AND(YEAR(JulSun1+1)=CalendarYear,MONTH(JulSun1+1)=7),JulSun1+1,""))</f>
        <v/>
      </c>
      <c r="D38" s="4" t="str">
        <f ca="1">IF(DAY(JulSun1)=1,"",IF(AND(YEAR(JulSun1+2)=CalendarYear,MONTH(JulSun1+2)=7),JulSun1+2,""))</f>
        <v/>
      </c>
      <c r="E38" s="4">
        <f ca="1">IF(DAY(JulSun1)=1,"",IF(AND(YEAR(JulSun1+3)=CalendarYear,MONTH(JulSun1+3)=7),JulSun1+3,""))</f>
        <v>45839</v>
      </c>
      <c r="F38" s="4">
        <f ca="1">IF(DAY(JulSun1)=1,"",IF(AND(YEAR(JulSun1+4)=CalendarYear,MONTH(JulSun1+4)=7),JulSun1+4,""))</f>
        <v>45840</v>
      </c>
      <c r="G38" s="4">
        <f ca="1">IF(DAY(JulSun1)=1,"",IF(AND(YEAR(JulSun1+5)=CalendarYear,MONTH(JulSun1+5)=7),JulSun1+5,""))</f>
        <v>45841</v>
      </c>
      <c r="H38" s="4">
        <f ca="1">IF(DAY(JulSun1)=1,"",IF(AND(YEAR(JulSun1+6)=CalendarYear,MONTH(JulSun1+6)=7),JulSun1+6,""))</f>
        <v>45842</v>
      </c>
      <c r="I38" s="4">
        <f ca="1">IF(DAY(JulSun1)=1,IF(AND(YEAR(JulSun1)=CalendarYear,MONTH(JulSun1)=7),JulSun1,""),IF(AND(YEAR(JulSun1+7)=CalendarYear,MONTH(JulSun1+7)=7),JulSun1+7,""))</f>
        <v>45843</v>
      </c>
      <c r="J38" s="4">
        <f ca="1">IF(DAY(JulSun1)=1,IF(AND(YEAR(JulSun1+1)=CalendarYear,MONTH(JulSun1+1)=7),JulSun1+1,""),IF(AND(YEAR(JulSun1+8)=CalendarYear,MONTH(JulSun1+8)=7),JulSun1+8,""))</f>
        <v>45844</v>
      </c>
      <c r="K38" s="4">
        <f ca="1">IF(DAY(JulSun1)=1,IF(AND(YEAR(JulSun1+2)=CalendarYear,MONTH(JulSun1+2)=7),JulSun1+2,""),IF(AND(YEAR(JulSun1+9)=CalendarYear,MONTH(JulSun1+9)=7),JulSun1+9,""))</f>
        <v>45845</v>
      </c>
      <c r="L38" s="4">
        <f ca="1">IF(DAY(JulSun1)=1,IF(AND(YEAR(JulSun1+3)=CalendarYear,MONTH(JulSun1+3)=7),JulSun1+3,""),IF(AND(YEAR(JulSun1+10)=CalendarYear,MONTH(JulSun1+10)=7),JulSun1+10,""))</f>
        <v>45846</v>
      </c>
      <c r="M38" s="4">
        <f ca="1">IF(DAY(JulSun1)=1,IF(AND(YEAR(JulSun1+4)=CalendarYear,MONTH(JulSun1+4)=7),JulSun1+4,""),IF(AND(YEAR(JulSun1+11)=CalendarYear,MONTH(JulSun1+11)=7),JulSun1+11,""))</f>
        <v>45847</v>
      </c>
      <c r="N38" s="4">
        <f ca="1">IF(DAY(JulSun1)=1,IF(AND(YEAR(JulSun1+5)=CalendarYear,MONTH(JulSun1+5)=7),JulSun1+5,""),IF(AND(YEAR(JulSun1+12)=CalendarYear,MONTH(JulSun1+12)=7),JulSun1+12,""))</f>
        <v>45848</v>
      </c>
      <c r="O38" s="4">
        <f ca="1">IF(DAY(JulSun1)=1,IF(AND(YEAR(JulSun1+6)=CalendarYear,MONTH(JulSun1+6)=7),JulSun1+6,""),IF(AND(YEAR(JulSun1+13)=CalendarYear,MONTH(JulSun1+13)=7),JulSun1+13,""))</f>
        <v>45849</v>
      </c>
      <c r="P38" s="4">
        <f ca="1">IF(DAY(JulSun1)=1,IF(AND(YEAR(JulSun1+7)=CalendarYear,MONTH(JulSun1+7)=7),JulSun1+7,""),IF(AND(YEAR(JulSun1+14)=CalendarYear,MONTH(JulSun1+14)=7),JulSun1+14,""))</f>
        <v>45850</v>
      </c>
      <c r="Q38" s="4">
        <f ca="1">IF(DAY(JulSun1)=1,IF(AND(YEAR(JulSun1+8)=CalendarYear,MONTH(JulSun1+8)=7),JulSun1+8,""),IF(AND(YEAR(JulSun1+15)=CalendarYear,MONTH(JulSun1+15)=7),JulSun1+15,""))</f>
        <v>45851</v>
      </c>
      <c r="R38" s="4">
        <f ca="1">IF(DAY(JulSun1)=1,IF(AND(YEAR(JulSun1+9)=CalendarYear,MONTH(JulSun1+9)=7),JulSun1+9,""),IF(AND(YEAR(JulSun1+16)=CalendarYear,MONTH(JulSun1+16)=7),JulSun1+16,""))</f>
        <v>45852</v>
      </c>
      <c r="S38" s="4">
        <f ca="1">IF(DAY(JulSun1)=1,IF(AND(YEAR(JulSun1+10)=CalendarYear,MONTH(JulSun1+10)=7),JulSun1+10,""),IF(AND(YEAR(JulSun1+17)=CalendarYear,MONTH(JulSun1+17)=7),JulSun1+17,""))</f>
        <v>45853</v>
      </c>
      <c r="T38" s="4">
        <f ca="1">IF(DAY(JulSun1)=1,IF(AND(YEAR(JulSun1+11)=CalendarYear,MONTH(JulSun1+11)=7),JulSun1+11,""),IF(AND(YEAR(JulSun1+18)=CalendarYear,MONTH(JulSun1+18)=7),JulSun1+18,""))</f>
        <v>45854</v>
      </c>
      <c r="U38" s="4">
        <f ca="1">IF(DAY(JulSun1)=1,IF(AND(YEAR(JulSun1+12)=CalendarYear,MONTH(JulSun1+12)=7),JulSun1+12,""),IF(AND(YEAR(JulSun1+19)=CalendarYear,MONTH(JulSun1+19)=7),JulSun1+19,""))</f>
        <v>45855</v>
      </c>
      <c r="V38" s="4">
        <f ca="1">IF(DAY(JulSun1)=1,IF(AND(YEAR(JulSun1+13)=CalendarYear,MONTH(JulSun1+13)=7),JulSun1+13,""),IF(AND(YEAR(JulSun1+20)=CalendarYear,MONTH(JulSun1+20)=7),JulSun1+20,""))</f>
        <v>45856</v>
      </c>
      <c r="W38" s="4">
        <f ca="1">IF(DAY(JulSun1)=1,IF(AND(YEAR(JulSun1+14)=CalendarYear,MONTH(JulSun1+14)=7),JulSun1+14,""),IF(AND(YEAR(JulSun1+21)=CalendarYear,MONTH(JulSun1+21)=7),JulSun1+21,""))</f>
        <v>45857</v>
      </c>
      <c r="X38" s="4">
        <f ca="1">IF(DAY(JulSun1)=1,IF(AND(YEAR(JulSun1+15)=CalendarYear,MONTH(JulSun1+15)=7),JulSun1+15,""),IF(AND(YEAR(JulSun1+22)=CalendarYear,MONTH(JulSun1+22)=7),JulSun1+22,""))</f>
        <v>45858</v>
      </c>
      <c r="Y38" s="4">
        <f ca="1">IF(DAY(JulSun1)=1,IF(AND(YEAR(JulSun1+16)=CalendarYear,MONTH(JulSun1+16)=7),JulSun1+16,""),IF(AND(YEAR(JulSun1+23)=CalendarYear,MONTH(JulSun1+23)=7),JulSun1+23,""))</f>
        <v>45859</v>
      </c>
      <c r="Z38" s="4">
        <f ca="1">IF(DAY(JulSun1)=1,IF(AND(YEAR(JulSun1+17)=CalendarYear,MONTH(JulSun1+17)=7),JulSun1+17,""),IF(AND(YEAR(JulSun1+24)=CalendarYear,MONTH(JulSun1+24)=7),JulSun1+24,""))</f>
        <v>45860</v>
      </c>
      <c r="AA38" s="4">
        <f ca="1">IF(DAY(JulSun1)=1,IF(AND(YEAR(JulSun1+18)=CalendarYear,MONTH(JulSun1+18)=7),JulSun1+18,""),IF(AND(YEAR(JulSun1+25)=CalendarYear,MONTH(JulSun1+25)=7),JulSun1+25,""))</f>
        <v>45861</v>
      </c>
      <c r="AB38" s="4">
        <f ca="1">IF(DAY(JulSun1)=1,IF(AND(YEAR(JulSun1+19)=CalendarYear,MONTH(JulSun1+19)=7),JulSun1+19,""),IF(AND(YEAR(JulSun1+26)=CalendarYear,MONTH(JulSun1+26)=7),JulSun1+26,""))</f>
        <v>45862</v>
      </c>
      <c r="AC38" s="4">
        <f ca="1">IF(DAY(JulSun1)=1,IF(AND(YEAR(JulSun1+20)=CalendarYear,MONTH(JulSun1+20)=7),JulSun1+20,""),IF(AND(YEAR(JulSun1+27)=CalendarYear,MONTH(JulSun1+27)=7),JulSun1+27,""))</f>
        <v>45863</v>
      </c>
      <c r="AD38" s="4">
        <f ca="1">IF(DAY(JulSun1)=1,IF(AND(YEAR(JulSun1+21)=CalendarYear,MONTH(JulSun1+21)=7),JulSun1+21,""),IF(AND(YEAR(JulSun1+28)=CalendarYear,MONTH(JulSun1+28)=7),JulSun1+28,""))</f>
        <v>45864</v>
      </c>
      <c r="AE38" s="4">
        <f ca="1">IF(DAY(JulSun1)=1,IF(AND(YEAR(JulSun1+22)=CalendarYear,MONTH(JulSun1+22)=7),JulSun1+22,""),IF(AND(YEAR(JulSun1+29)=CalendarYear,MONTH(JulSun1+29)=7),JulSun1+29,""))</f>
        <v>45865</v>
      </c>
      <c r="AF38" s="4">
        <f ca="1">IF(DAY(JulSun1)=1,IF(AND(YEAR(JulSun1+23)=CalendarYear,MONTH(JulSun1+23)=7),JulSun1+23,""),IF(AND(YEAR(JulSun1+30)=CalendarYear,MONTH(JulSun1+30)=7),JulSun1+30,""))</f>
        <v>45866</v>
      </c>
      <c r="AG38" s="4">
        <f ca="1">IF(DAY(JulSun1)=1,IF(AND(YEAR(JulSun1+24)=CalendarYear,MONTH(JulSun1+24)=7),JulSun1+24,""),IF(AND(YEAR(JulSun1+31)=CalendarYear,MONTH(JulSun1+31)=7),JulSun1+31,""))</f>
        <v>45867</v>
      </c>
      <c r="AH38" s="4">
        <f ca="1">IF(DAY(JulSun1)=1,IF(AND(YEAR(JulSun1+25)=CalendarYear,MONTH(JulSun1+25)=7),JulSun1+25,""),IF(AND(YEAR(JulSun1+32)=CalendarYear,MONTH(JulSun1+32)=7),JulSun1+32,""))</f>
        <v>45868</v>
      </c>
      <c r="AI38" s="4">
        <f ca="1">IF(DAY(JulSun1)=1,IF(AND(YEAR(JulSun1+26)=CalendarYear,MONTH(JulSun1+26)=7),JulSun1+26,""),IF(AND(YEAR(JulSun1+33)=CalendarYear,MONTH(JulSun1+33)=7),JulSun1+33,""))</f>
        <v>45869</v>
      </c>
      <c r="AJ38" s="4" t="str">
        <f ca="1">IF(DAY(JulSun1)=1,IF(AND(YEAR(JulSun1+27)=CalendarYear,MONTH(JulSun1+27)=7),JulSun1+27,""),IF(AND(YEAR(JulSun1+34)=CalendarYear,MONTH(JulSun1+34)=7),JulSun1+34,""))</f>
        <v/>
      </c>
      <c r="AK38" s="4" t="str">
        <f ca="1">IF(DAY(JulSun1)=1,IF(AND(YEAR(JulSun1+28)=CalendarYear,MONTH(JulSun1+28)=7),JulSun1+28,""),IF(AND(YEAR(JulSun1+35)=CalendarYear,MONTH(JulSun1+35)=7),JulSun1+35,""))</f>
        <v/>
      </c>
      <c r="AL38" s="4" t="str">
        <f ca="1">IF(DAY(JulSun1)=1,IF(AND(YEAR(JulSun1+29)=CalendarYear,MONTH(JulSun1+29)=7),JulSun1+29,""),IF(AND(YEAR(JulSun1+36)=CalendarYear,MONTH(JulSun1+36)=7),JulSun1+36,""))</f>
        <v/>
      </c>
      <c r="AM38" s="6" t="str">
        <f ca="1">IF(DAY(JulSun1)=1,IF(AND(YEAR(JulSun1+30)=CalendarYear,MONTH(JulSun1+30)=7),JulSun1+30,""),IF(AND(YEAR(JulSun1+37)=CalendarYear,MONTH(JulSun1+37)=7),JulSun1+37,""))</f>
        <v/>
      </c>
    </row>
    <row r="39" spans="2:39" ht="19.899999999999999" customHeight="1">
      <c r="B39" s="62"/>
      <c r="C39" s="5" t="s">
        <v>6</v>
      </c>
      <c r="D39" s="5" t="s">
        <v>7</v>
      </c>
      <c r="E39" s="5" t="s">
        <v>8</v>
      </c>
      <c r="F39" s="5" t="s">
        <v>9</v>
      </c>
      <c r="G39" s="5" t="s">
        <v>10</v>
      </c>
      <c r="H39" s="5" t="s">
        <v>11</v>
      </c>
      <c r="I39" s="5" t="s">
        <v>12</v>
      </c>
      <c r="J39" s="5" t="s">
        <v>6</v>
      </c>
      <c r="K39" s="5" t="s">
        <v>7</v>
      </c>
      <c r="L39" s="5" t="s">
        <v>8</v>
      </c>
      <c r="M39" s="5" t="s">
        <v>9</v>
      </c>
      <c r="N39" s="5" t="s">
        <v>10</v>
      </c>
      <c r="O39" s="5" t="s">
        <v>11</v>
      </c>
      <c r="P39" s="5" t="s">
        <v>12</v>
      </c>
      <c r="Q39" s="5" t="s">
        <v>6</v>
      </c>
      <c r="R39" s="5" t="s">
        <v>7</v>
      </c>
      <c r="S39" s="5" t="s">
        <v>8</v>
      </c>
      <c r="T39" s="5" t="s">
        <v>9</v>
      </c>
      <c r="U39" s="5" t="s">
        <v>10</v>
      </c>
      <c r="V39" s="5" t="s">
        <v>11</v>
      </c>
      <c r="W39" s="5" t="s">
        <v>12</v>
      </c>
      <c r="X39" s="5" t="s">
        <v>6</v>
      </c>
      <c r="Y39" s="5" t="s">
        <v>7</v>
      </c>
      <c r="Z39" s="5" t="s">
        <v>8</v>
      </c>
      <c r="AA39" s="5" t="s">
        <v>9</v>
      </c>
      <c r="AB39" s="5" t="s">
        <v>10</v>
      </c>
      <c r="AC39" s="5" t="s">
        <v>11</v>
      </c>
      <c r="AD39" s="5" t="s">
        <v>12</v>
      </c>
      <c r="AE39" s="5" t="s">
        <v>6</v>
      </c>
      <c r="AF39" s="5" t="s">
        <v>7</v>
      </c>
      <c r="AG39" s="5" t="s">
        <v>8</v>
      </c>
      <c r="AH39" s="5" t="s">
        <v>9</v>
      </c>
      <c r="AI39" s="5" t="s">
        <v>10</v>
      </c>
      <c r="AJ39" s="5" t="s">
        <v>11</v>
      </c>
      <c r="AK39" s="5" t="s">
        <v>12</v>
      </c>
      <c r="AL39" s="5" t="s">
        <v>6</v>
      </c>
      <c r="AM39" s="7" t="s">
        <v>7</v>
      </c>
    </row>
    <row r="40" spans="2:39" ht="19.899999999999999" hidden="1" customHeight="1" outlineLevel="1">
      <c r="B40" s="18" t="s">
        <v>13</v>
      </c>
      <c r="C40" s="2" t="s">
        <v>14</v>
      </c>
      <c r="D40" s="2" t="s">
        <v>14</v>
      </c>
      <c r="E40" s="2" t="s">
        <v>14</v>
      </c>
      <c r="F40" s="2" t="s">
        <v>14</v>
      </c>
      <c r="G40" s="2" t="s">
        <v>14</v>
      </c>
      <c r="H40" s="2" t="s">
        <v>14</v>
      </c>
      <c r="I40" s="2" t="s">
        <v>14</v>
      </c>
      <c r="J40" s="2" t="s">
        <v>14</v>
      </c>
      <c r="K40" s="2" t="s">
        <v>14</v>
      </c>
      <c r="L40" s="2" t="s">
        <v>14</v>
      </c>
      <c r="M40" s="3" t="s">
        <v>14</v>
      </c>
      <c r="N40" s="3" t="s">
        <v>14</v>
      </c>
      <c r="O40" s="2" t="s">
        <v>14</v>
      </c>
      <c r="P40" s="2" t="s">
        <v>14</v>
      </c>
      <c r="Q40" s="2" t="s">
        <v>14</v>
      </c>
      <c r="R40" s="2" t="s">
        <v>14</v>
      </c>
      <c r="S40" s="2" t="s">
        <v>14</v>
      </c>
      <c r="T40" s="2" t="s">
        <v>14</v>
      </c>
      <c r="U40" s="2" t="s">
        <v>14</v>
      </c>
      <c r="V40" s="2" t="s">
        <v>14</v>
      </c>
      <c r="W40" s="2" t="s">
        <v>14</v>
      </c>
      <c r="X40" s="2" t="s">
        <v>14</v>
      </c>
      <c r="Y40" s="2" t="s">
        <v>14</v>
      </c>
      <c r="Z40" s="2" t="s">
        <v>14</v>
      </c>
      <c r="AA40" s="2" t="s">
        <v>14</v>
      </c>
      <c r="AB40" s="2" t="s">
        <v>14</v>
      </c>
      <c r="AC40" s="2" t="s">
        <v>14</v>
      </c>
      <c r="AD40" s="2" t="s">
        <v>14</v>
      </c>
      <c r="AE40" s="2" t="s">
        <v>14</v>
      </c>
      <c r="AF40" s="2" t="s">
        <v>14</v>
      </c>
      <c r="AG40" s="2" t="s">
        <v>14</v>
      </c>
      <c r="AH40" s="2" t="s">
        <v>14</v>
      </c>
      <c r="AI40" s="2" t="s">
        <v>14</v>
      </c>
      <c r="AJ40" s="2" t="s">
        <v>14</v>
      </c>
      <c r="AK40" s="2" t="s">
        <v>14</v>
      </c>
      <c r="AL40" s="2" t="s">
        <v>14</v>
      </c>
      <c r="AM40" s="2" t="s">
        <v>14</v>
      </c>
    </row>
    <row r="41" spans="2:39" ht="19.899999999999999" hidden="1" customHeight="1" outlineLevel="1">
      <c r="B41" s="19" t="s">
        <v>15</v>
      </c>
      <c r="C41" s="3" t="s">
        <v>14</v>
      </c>
      <c r="D41" s="3" t="s">
        <v>14</v>
      </c>
      <c r="E41" s="3" t="s">
        <v>14</v>
      </c>
      <c r="F41" s="3" t="s">
        <v>14</v>
      </c>
      <c r="G41" s="3" t="s">
        <v>14</v>
      </c>
      <c r="H41" s="3" t="s">
        <v>14</v>
      </c>
      <c r="I41" s="3" t="s">
        <v>14</v>
      </c>
      <c r="J41" s="3" t="s">
        <v>14</v>
      </c>
      <c r="K41" s="3" t="s">
        <v>14</v>
      </c>
      <c r="L41" s="3" t="s">
        <v>14</v>
      </c>
      <c r="M41" s="3" t="s">
        <v>14</v>
      </c>
      <c r="N41" s="3" t="s">
        <v>14</v>
      </c>
      <c r="O41" s="2" t="s">
        <v>14</v>
      </c>
      <c r="P41" s="2" t="s">
        <v>14</v>
      </c>
      <c r="Q41" s="2" t="s">
        <v>14</v>
      </c>
      <c r="R41" s="2" t="s">
        <v>14</v>
      </c>
      <c r="S41" s="2" t="s">
        <v>14</v>
      </c>
      <c r="T41" s="2" t="s">
        <v>14</v>
      </c>
      <c r="U41" s="2" t="s">
        <v>14</v>
      </c>
      <c r="V41" s="2" t="s">
        <v>14</v>
      </c>
      <c r="W41" s="2" t="s">
        <v>14</v>
      </c>
      <c r="X41" s="2" t="s">
        <v>14</v>
      </c>
      <c r="Y41" s="2" t="s">
        <v>14</v>
      </c>
      <c r="Z41" s="2" t="s">
        <v>14</v>
      </c>
      <c r="AA41" s="2" t="s">
        <v>14</v>
      </c>
      <c r="AB41" s="2" t="s">
        <v>14</v>
      </c>
      <c r="AC41" s="2" t="s">
        <v>14</v>
      </c>
      <c r="AD41" s="2" t="s">
        <v>14</v>
      </c>
      <c r="AE41" s="2" t="s">
        <v>14</v>
      </c>
      <c r="AF41" s="2" t="s">
        <v>14</v>
      </c>
      <c r="AG41" s="2" t="s">
        <v>14</v>
      </c>
      <c r="AH41" s="2" t="s">
        <v>14</v>
      </c>
      <c r="AI41" s="2" t="s">
        <v>14</v>
      </c>
      <c r="AJ41" s="2" t="s">
        <v>14</v>
      </c>
      <c r="AK41" s="2" t="s">
        <v>14</v>
      </c>
      <c r="AL41" s="2" t="s">
        <v>14</v>
      </c>
      <c r="AM41" s="2" t="s">
        <v>14</v>
      </c>
    </row>
    <row r="42" spans="2:39" s="21" customFormat="1" ht="19.899999999999999" hidden="1" customHeight="1" outlineLevel="1">
      <c r="B42" s="33" t="s">
        <v>2</v>
      </c>
      <c r="C42" s="3" t="s">
        <v>14</v>
      </c>
      <c r="D42" s="3" t="s">
        <v>14</v>
      </c>
      <c r="E42" s="133" t="s">
        <v>16</v>
      </c>
      <c r="F42" s="134"/>
      <c r="G42" s="134"/>
      <c r="H42" s="135"/>
      <c r="I42" s="3" t="s">
        <v>14</v>
      </c>
      <c r="J42" s="3" t="s">
        <v>14</v>
      </c>
      <c r="K42" s="133" t="s">
        <v>16</v>
      </c>
      <c r="L42" s="134"/>
      <c r="M42" s="134"/>
      <c r="N42" s="134"/>
      <c r="O42" s="135"/>
      <c r="P42" s="2" t="s">
        <v>14</v>
      </c>
      <c r="Q42" s="2" t="s">
        <v>14</v>
      </c>
      <c r="R42" s="133" t="s">
        <v>16</v>
      </c>
      <c r="S42" s="134"/>
      <c r="T42" s="134"/>
      <c r="U42" s="134"/>
      <c r="V42" s="135"/>
      <c r="W42" s="2" t="s">
        <v>14</v>
      </c>
      <c r="X42" s="2" t="s">
        <v>14</v>
      </c>
      <c r="Y42" s="133" t="s">
        <v>16</v>
      </c>
      <c r="Z42" s="134"/>
      <c r="AA42" s="134"/>
      <c r="AB42" s="134"/>
      <c r="AC42" s="135"/>
      <c r="AD42" s="2" t="s">
        <v>14</v>
      </c>
      <c r="AE42" s="2" t="s">
        <v>14</v>
      </c>
      <c r="AF42" s="133" t="s">
        <v>16</v>
      </c>
      <c r="AG42" s="134"/>
      <c r="AH42" s="134"/>
      <c r="AI42" s="135"/>
      <c r="AJ42" s="2" t="s">
        <v>14</v>
      </c>
      <c r="AK42" s="2" t="s">
        <v>14</v>
      </c>
      <c r="AL42" s="2" t="s">
        <v>14</v>
      </c>
      <c r="AM42" s="2" t="s">
        <v>14</v>
      </c>
    </row>
    <row r="43" spans="2:39" s="21" customFormat="1" ht="19.899999999999999" hidden="1" customHeight="1" outlineLevel="1">
      <c r="B43" s="31" t="s">
        <v>5</v>
      </c>
      <c r="C43" s="3" t="s">
        <v>14</v>
      </c>
      <c r="D43" s="3" t="s">
        <v>14</v>
      </c>
      <c r="E43" s="3" t="s">
        <v>14</v>
      </c>
      <c r="F43" s="3" t="s">
        <v>14</v>
      </c>
      <c r="G43" s="3" t="s">
        <v>14</v>
      </c>
      <c r="H43" s="3" t="s">
        <v>14</v>
      </c>
      <c r="I43" s="3" t="s">
        <v>14</v>
      </c>
      <c r="J43" s="3" t="s">
        <v>14</v>
      </c>
      <c r="K43" s="3" t="s">
        <v>14</v>
      </c>
      <c r="L43" s="3" t="s">
        <v>14</v>
      </c>
      <c r="M43" s="3" t="s">
        <v>14</v>
      </c>
      <c r="N43" s="3" t="s">
        <v>14</v>
      </c>
      <c r="O43" s="2" t="s">
        <v>14</v>
      </c>
      <c r="P43" s="2" t="s">
        <v>14</v>
      </c>
      <c r="Q43" s="2" t="s">
        <v>14</v>
      </c>
      <c r="R43" s="2" t="s">
        <v>14</v>
      </c>
      <c r="S43" s="2" t="s">
        <v>14</v>
      </c>
      <c r="T43" s="2" t="s">
        <v>14</v>
      </c>
      <c r="U43" s="2" t="s">
        <v>14</v>
      </c>
      <c r="V43" s="2" t="s">
        <v>14</v>
      </c>
      <c r="W43" s="2" t="s">
        <v>14</v>
      </c>
      <c r="X43" s="2" t="s">
        <v>14</v>
      </c>
      <c r="Y43" s="2" t="s">
        <v>14</v>
      </c>
      <c r="Z43" s="2" t="s">
        <v>14</v>
      </c>
      <c r="AA43" s="2" t="s">
        <v>14</v>
      </c>
      <c r="AB43" s="2" t="s">
        <v>14</v>
      </c>
      <c r="AC43" s="2" t="s">
        <v>14</v>
      </c>
      <c r="AD43" s="2" t="s">
        <v>14</v>
      </c>
      <c r="AE43" s="2" t="s">
        <v>14</v>
      </c>
      <c r="AF43" s="2" t="s">
        <v>14</v>
      </c>
      <c r="AG43" s="2" t="s">
        <v>14</v>
      </c>
      <c r="AH43" s="2" t="s">
        <v>14</v>
      </c>
      <c r="AI43" s="2" t="s">
        <v>14</v>
      </c>
      <c r="AJ43" s="2" t="s">
        <v>14</v>
      </c>
      <c r="AK43" s="2" t="s">
        <v>14</v>
      </c>
      <c r="AL43" s="2" t="s">
        <v>14</v>
      </c>
      <c r="AM43" s="2" t="s">
        <v>14</v>
      </c>
    </row>
    <row r="44" spans="2:39" ht="19.899999999999999" hidden="1" customHeight="1" outlineLevel="1">
      <c r="B44" s="20" t="s">
        <v>1</v>
      </c>
      <c r="C44" s="3" t="s">
        <v>14</v>
      </c>
      <c r="D44" s="3" t="s">
        <v>14</v>
      </c>
      <c r="E44" s="3" t="s">
        <v>14</v>
      </c>
      <c r="F44" s="3" t="s">
        <v>14</v>
      </c>
      <c r="G44" s="3" t="s">
        <v>14</v>
      </c>
      <c r="H44" s="3" t="s">
        <v>14</v>
      </c>
      <c r="I44" s="3" t="s">
        <v>14</v>
      </c>
      <c r="J44" s="3" t="s">
        <v>14</v>
      </c>
      <c r="K44" s="3" t="s">
        <v>14</v>
      </c>
      <c r="L44" s="3" t="s">
        <v>14</v>
      </c>
      <c r="M44" s="3" t="s">
        <v>14</v>
      </c>
      <c r="N44" s="3" t="s">
        <v>14</v>
      </c>
      <c r="O44" s="2" t="s">
        <v>14</v>
      </c>
      <c r="P44" s="2" t="s">
        <v>14</v>
      </c>
      <c r="Q44" s="2" t="s">
        <v>14</v>
      </c>
      <c r="R44" s="2" t="s">
        <v>14</v>
      </c>
      <c r="S44" s="2" t="s">
        <v>14</v>
      </c>
      <c r="T44" s="2" t="s">
        <v>14</v>
      </c>
      <c r="U44" s="2" t="s">
        <v>14</v>
      </c>
      <c r="V44" s="2" t="s">
        <v>14</v>
      </c>
      <c r="W44" s="2" t="s">
        <v>14</v>
      </c>
      <c r="X44" s="2" t="s">
        <v>14</v>
      </c>
      <c r="Y44" s="2" t="s">
        <v>14</v>
      </c>
      <c r="Z44" s="2" t="s">
        <v>14</v>
      </c>
      <c r="AA44" s="2" t="s">
        <v>14</v>
      </c>
      <c r="AB44" s="2" t="s">
        <v>14</v>
      </c>
      <c r="AC44" s="2" t="s">
        <v>14</v>
      </c>
      <c r="AD44" s="2" t="s">
        <v>14</v>
      </c>
      <c r="AE44" s="2" t="s">
        <v>14</v>
      </c>
      <c r="AF44" s="2" t="s">
        <v>14</v>
      </c>
      <c r="AG44" s="2" t="s">
        <v>14</v>
      </c>
      <c r="AH44" s="2" t="s">
        <v>14</v>
      </c>
      <c r="AI44" s="2" t="s">
        <v>14</v>
      </c>
      <c r="AJ44" s="2" t="s">
        <v>14</v>
      </c>
      <c r="AK44" s="2" t="s">
        <v>14</v>
      </c>
      <c r="AL44" s="2" t="s">
        <v>14</v>
      </c>
      <c r="AM44" s="2" t="s">
        <v>14</v>
      </c>
    </row>
    <row r="45" spans="2:39" ht="19.899999999999999" customHeight="1" collapsed="1">
      <c r="B45" s="1"/>
    </row>
    <row r="46" spans="2:39" ht="19.899999999999999" customHeight="1">
      <c r="B46" s="61">
        <f ca="1">DATE(CalendarYear,8,1)</f>
        <v>45870</v>
      </c>
      <c r="C46" s="4" t="str">
        <f ca="1">IF(DAY(AugSun1)=1,"",IF(AND(YEAR(AugSun1+1)=CalendarYear,MONTH(AugSun1+1)=8),AugSun1+1,""))</f>
        <v/>
      </c>
      <c r="D46" s="4" t="str">
        <f ca="1">IF(DAY(AugSun1)=1,"",IF(AND(YEAR(AugSun1+2)=CalendarYear,MONTH(AugSun1+2)=8),AugSun1+2,""))</f>
        <v/>
      </c>
      <c r="E46" s="4" t="str">
        <f ca="1">IF(DAY(AugSun1)=1,"",IF(AND(YEAR(AugSun1+3)=CalendarYear,MONTH(AugSun1+3)=8),AugSun1+3,""))</f>
        <v/>
      </c>
      <c r="F46" s="4" t="str">
        <f ca="1">IF(DAY(AugSun1)=1,"",IF(AND(YEAR(AugSun1+4)=CalendarYear,MONTH(AugSun1+4)=8),AugSun1+4,""))</f>
        <v/>
      </c>
      <c r="G46" s="4" t="str">
        <f ca="1">IF(DAY(AugSun1)=1,"",IF(AND(YEAR(AugSun1+5)=CalendarYear,MONTH(AugSun1+5)=8),AugSun1+5,""))</f>
        <v/>
      </c>
      <c r="H46" s="4">
        <f ca="1">IF(DAY(AugSun1)=1,"",IF(AND(YEAR(AugSun1+6)=CalendarYear,MONTH(AugSun1+6)=8),AugSun1+6,""))</f>
        <v>45870</v>
      </c>
      <c r="I46" s="4">
        <f ca="1">IF(DAY(AugSun1)=1,IF(AND(YEAR(AugSun1)=CalendarYear,MONTH(AugSun1)=8),AugSun1,""),IF(AND(YEAR(AugSun1+7)=CalendarYear,MONTH(AugSun1+7)=8),AugSun1+7,""))</f>
        <v>45871</v>
      </c>
      <c r="J46" s="4">
        <f ca="1">IF(DAY(AugSun1)=1,IF(AND(YEAR(AugSun1+1)=CalendarYear,MONTH(AugSun1+1)=8),AugSun1+1,""),IF(AND(YEAR(AugSun1+8)=CalendarYear,MONTH(AugSun1+8)=8),AugSun1+8,""))</f>
        <v>45872</v>
      </c>
      <c r="K46" s="4">
        <f ca="1">IF(DAY(AugSun1)=1,IF(AND(YEAR(AugSun1+2)=CalendarYear,MONTH(AugSun1+2)=8),AugSun1+2,""),IF(AND(YEAR(AugSun1+9)=CalendarYear,MONTH(AugSun1+9)=8),AugSun1+9,""))</f>
        <v>45873</v>
      </c>
      <c r="L46" s="4">
        <f ca="1">IF(DAY(AugSun1)=1,IF(AND(YEAR(AugSun1+3)=CalendarYear,MONTH(AugSun1+3)=8),AugSun1+3,""),IF(AND(YEAR(AugSun1+10)=CalendarYear,MONTH(AugSun1+10)=8),AugSun1+10,""))</f>
        <v>45874</v>
      </c>
      <c r="M46" s="4">
        <f ca="1">IF(DAY(AugSun1)=1,IF(AND(YEAR(AugSun1+4)=CalendarYear,MONTH(AugSun1+4)=8),AugSun1+4,""),IF(AND(YEAR(AugSun1+11)=CalendarYear,MONTH(AugSun1+11)=8),AugSun1+11,""))</f>
        <v>45875</v>
      </c>
      <c r="N46" s="4">
        <f ca="1">IF(DAY(AugSun1)=1,IF(AND(YEAR(AugSun1+5)=CalendarYear,MONTH(AugSun1+5)=8),AugSun1+5,""),IF(AND(YEAR(AugSun1+12)=CalendarYear,MONTH(AugSun1+12)=8),AugSun1+12,""))</f>
        <v>45876</v>
      </c>
      <c r="O46" s="4">
        <f ca="1">IF(DAY(AugSun1)=1,IF(AND(YEAR(AugSun1+6)=CalendarYear,MONTH(AugSun1+6)=8),AugSun1+6,""),IF(AND(YEAR(AugSun1+13)=CalendarYear,MONTH(AugSun1+13)=8),AugSun1+13,""))</f>
        <v>45877</v>
      </c>
      <c r="P46" s="4">
        <f ca="1">IF(DAY(AugSun1)=1,IF(AND(YEAR(AugSun1+7)=CalendarYear,MONTH(AugSun1+7)=8),AugSun1+7,""),IF(AND(YEAR(AugSun1+14)=CalendarYear,MONTH(AugSun1+14)=8),AugSun1+14,""))</f>
        <v>45878</v>
      </c>
      <c r="Q46" s="4">
        <f ca="1">IF(DAY(AugSun1)=1,IF(AND(YEAR(AugSun1+8)=CalendarYear,MONTH(AugSun1+8)=8),AugSun1+8,""),IF(AND(YEAR(AugSun1+15)=CalendarYear,MONTH(AugSun1+15)=8),AugSun1+15,""))</f>
        <v>45879</v>
      </c>
      <c r="R46" s="4">
        <f ca="1">IF(DAY(AugSun1)=1,IF(AND(YEAR(AugSun1+9)=CalendarYear,MONTH(AugSun1+9)=8),AugSun1+9,""),IF(AND(YEAR(AugSun1+16)=CalendarYear,MONTH(AugSun1+16)=8),AugSun1+16,""))</f>
        <v>45880</v>
      </c>
      <c r="S46" s="4">
        <f ca="1">IF(DAY(AugSun1)=1,IF(AND(YEAR(AugSun1+10)=CalendarYear,MONTH(AugSun1+10)=8),AugSun1+10,""),IF(AND(YEAR(AugSun1+17)=CalendarYear,MONTH(AugSun1+17)=8),AugSun1+17,""))</f>
        <v>45881</v>
      </c>
      <c r="T46" s="4">
        <f ca="1">IF(DAY(AugSun1)=1,IF(AND(YEAR(AugSun1+11)=CalendarYear,MONTH(AugSun1+11)=8),AugSun1+11,""),IF(AND(YEAR(AugSun1+18)=CalendarYear,MONTH(AugSun1+18)=8),AugSun1+18,""))</f>
        <v>45882</v>
      </c>
      <c r="U46" s="4">
        <f ca="1">IF(DAY(AugSun1)=1,IF(AND(YEAR(AugSun1+12)=CalendarYear,MONTH(AugSun1+12)=8),AugSun1+12,""),IF(AND(YEAR(AugSun1+19)=CalendarYear,MONTH(AugSun1+19)=8),AugSun1+19,""))</f>
        <v>45883</v>
      </c>
      <c r="V46" s="4">
        <f ca="1">IF(DAY(AugSun1)=1,IF(AND(YEAR(AugSun1+13)=CalendarYear,MONTH(AugSun1+13)=8),AugSun1+13,""),IF(AND(YEAR(AugSun1+20)=CalendarYear,MONTH(AugSun1+20)=8),AugSun1+20,""))</f>
        <v>45884</v>
      </c>
      <c r="W46" s="4">
        <f ca="1">IF(DAY(AugSun1)=1,IF(AND(YEAR(AugSun1+14)=CalendarYear,MONTH(AugSun1+14)=8),AugSun1+14,""),IF(AND(YEAR(AugSun1+21)=CalendarYear,MONTH(AugSun1+21)=8),AugSun1+21,""))</f>
        <v>45885</v>
      </c>
      <c r="X46" s="4">
        <f ca="1">IF(DAY(AugSun1)=1,IF(AND(YEAR(AugSun1+15)=CalendarYear,MONTH(AugSun1+15)=8),AugSun1+15,""),IF(AND(YEAR(AugSun1+22)=CalendarYear,MONTH(AugSun1+22)=8),AugSun1+22,""))</f>
        <v>45886</v>
      </c>
      <c r="Y46" s="4">
        <f ca="1">IF(DAY(AugSun1)=1,IF(AND(YEAR(AugSun1+16)=CalendarYear,MONTH(AugSun1+16)=8),AugSun1+16,""),IF(AND(YEAR(AugSun1+23)=CalendarYear,MONTH(AugSun1+23)=8),AugSun1+23,""))</f>
        <v>45887</v>
      </c>
      <c r="Z46" s="4">
        <f ca="1">IF(DAY(AugSun1)=1,IF(AND(YEAR(AugSun1+17)=CalendarYear,MONTH(AugSun1+17)=8),AugSun1+17,""),IF(AND(YEAR(AugSun1+24)=CalendarYear,MONTH(AugSun1+24)=8),AugSun1+24,""))</f>
        <v>45888</v>
      </c>
      <c r="AA46" s="4">
        <f ca="1">IF(DAY(AugSun1)=1,IF(AND(YEAR(AugSun1+18)=CalendarYear,MONTH(AugSun1+18)=8),AugSun1+18,""),IF(AND(YEAR(AugSun1+25)=CalendarYear,MONTH(AugSun1+25)=8),AugSun1+25,""))</f>
        <v>45889</v>
      </c>
      <c r="AB46" s="4">
        <f ca="1">IF(DAY(AugSun1)=1,IF(AND(YEAR(AugSun1+19)=CalendarYear,MONTH(AugSun1+19)=8),AugSun1+19,""),IF(AND(YEAR(AugSun1+26)=CalendarYear,MONTH(AugSun1+26)=8),AugSun1+26,""))</f>
        <v>45890</v>
      </c>
      <c r="AC46" s="4">
        <f ca="1">IF(DAY(AugSun1)=1,IF(AND(YEAR(AugSun1+20)=CalendarYear,MONTH(AugSun1+20)=8),AugSun1+20,""),IF(AND(YEAR(AugSun1+27)=CalendarYear,MONTH(AugSun1+27)=8),AugSun1+27,""))</f>
        <v>45891</v>
      </c>
      <c r="AD46" s="4">
        <f ca="1">IF(DAY(AugSun1)=1,IF(AND(YEAR(AugSun1+21)=CalendarYear,MONTH(AugSun1+21)=8),AugSun1+21,""),IF(AND(YEAR(AugSun1+28)=CalendarYear,MONTH(AugSun1+28)=8),AugSun1+28,""))</f>
        <v>45892</v>
      </c>
      <c r="AE46" s="4">
        <f ca="1">IF(DAY(AugSun1)=1,IF(AND(YEAR(AugSun1+22)=CalendarYear,MONTH(AugSun1+22)=8),AugSun1+22,""),IF(AND(YEAR(AugSun1+29)=CalendarYear,MONTH(AugSun1+29)=8),AugSun1+29,""))</f>
        <v>45893</v>
      </c>
      <c r="AF46" s="4">
        <f ca="1">IF(DAY(AugSun1)=1,IF(AND(YEAR(AugSun1+23)=CalendarYear,MONTH(AugSun1+23)=8),AugSun1+23,""),IF(AND(YEAR(AugSun1+30)=CalendarYear,MONTH(AugSun1+30)=8),AugSun1+30,""))</f>
        <v>45894</v>
      </c>
      <c r="AG46" s="4">
        <f ca="1">IF(DAY(AugSun1)=1,IF(AND(YEAR(AugSun1+24)=CalendarYear,MONTH(AugSun1+24)=8),AugSun1+24,""),IF(AND(YEAR(AugSun1+31)=CalendarYear,MONTH(AugSun1+31)=8),AugSun1+31,""))</f>
        <v>45895</v>
      </c>
      <c r="AH46" s="4">
        <f ca="1">IF(DAY(AugSun1)=1,IF(AND(YEAR(AugSun1+25)=CalendarYear,MONTH(AugSun1+25)=8),AugSun1+25,""),IF(AND(YEAR(AugSun1+32)=CalendarYear,MONTH(AugSun1+32)=8),AugSun1+32,""))</f>
        <v>45896</v>
      </c>
      <c r="AI46" s="4">
        <f ca="1">IF(DAY(AugSun1)=1,IF(AND(YEAR(AugSun1+26)=CalendarYear,MONTH(AugSun1+26)=8),AugSun1+26,""),IF(AND(YEAR(AugSun1+33)=CalendarYear,MONTH(AugSun1+33)=8),AugSun1+33,""))</f>
        <v>45897</v>
      </c>
      <c r="AJ46" s="4">
        <f ca="1">IF(DAY(AugSun1)=1,IF(AND(YEAR(AugSun1+27)=CalendarYear,MONTH(AugSun1+27)=8),AugSun1+27,""),IF(AND(YEAR(AugSun1+34)=CalendarYear,MONTH(AugSun1+34)=8),AugSun1+34,""))</f>
        <v>45898</v>
      </c>
      <c r="AK46" s="4">
        <f ca="1">IF(DAY(AugSun1)=1,IF(AND(YEAR(AugSun1+28)=CalendarYear,MONTH(AugSun1+28)=8),AugSun1+28,""),IF(AND(YEAR(AugSun1+35)=CalendarYear,MONTH(AugSun1+35)=8),AugSun1+35,""))</f>
        <v>45899</v>
      </c>
      <c r="AL46" s="4">
        <f ca="1">IF(DAY(AugSun1)=1,IF(AND(YEAR(AugSun1+29)=CalendarYear,MONTH(AugSun1+29)=8),AugSun1+29,""),IF(AND(YEAR(AugSun1+36)=CalendarYear,MONTH(AugSun1+36)=8),AugSun1+36,""))</f>
        <v>45900</v>
      </c>
      <c r="AM46" s="6" t="str">
        <f ca="1">IF(DAY(AugSun1)=1,IF(AND(YEAR(AugSun1+30)=CalendarYear,MONTH(AugSun1+30)=8),AugSun1+30,""),IF(AND(YEAR(AugSun1+37)=CalendarYear,MONTH(AugSun1+37)=8),AugSun1+37,""))</f>
        <v/>
      </c>
    </row>
    <row r="47" spans="2:39" ht="19.899999999999999" customHeight="1">
      <c r="B47" s="62"/>
      <c r="C47" s="5" t="s">
        <v>6</v>
      </c>
      <c r="D47" s="5" t="s">
        <v>7</v>
      </c>
      <c r="E47" s="5" t="s">
        <v>8</v>
      </c>
      <c r="F47" s="5" t="s">
        <v>9</v>
      </c>
      <c r="G47" s="5" t="s">
        <v>10</v>
      </c>
      <c r="H47" s="5" t="s">
        <v>11</v>
      </c>
      <c r="I47" s="5" t="s">
        <v>12</v>
      </c>
      <c r="J47" s="5" t="s">
        <v>6</v>
      </c>
      <c r="K47" s="5" t="s">
        <v>7</v>
      </c>
      <c r="L47" s="5" t="s">
        <v>8</v>
      </c>
      <c r="M47" s="5" t="s">
        <v>9</v>
      </c>
      <c r="N47" s="5" t="s">
        <v>10</v>
      </c>
      <c r="O47" s="5" t="s">
        <v>11</v>
      </c>
      <c r="P47" s="5" t="s">
        <v>12</v>
      </c>
      <c r="Q47" s="5" t="s">
        <v>6</v>
      </c>
      <c r="R47" s="5" t="s">
        <v>7</v>
      </c>
      <c r="S47" s="5" t="s">
        <v>8</v>
      </c>
      <c r="T47" s="5" t="s">
        <v>9</v>
      </c>
      <c r="U47" s="5" t="s">
        <v>10</v>
      </c>
      <c r="V47" s="5" t="s">
        <v>11</v>
      </c>
      <c r="W47" s="5" t="s">
        <v>12</v>
      </c>
      <c r="X47" s="5" t="s">
        <v>6</v>
      </c>
      <c r="Y47" s="5" t="s">
        <v>7</v>
      </c>
      <c r="Z47" s="5" t="s">
        <v>8</v>
      </c>
      <c r="AA47" s="5" t="s">
        <v>9</v>
      </c>
      <c r="AB47" s="5" t="s">
        <v>10</v>
      </c>
      <c r="AC47" s="5" t="s">
        <v>11</v>
      </c>
      <c r="AD47" s="5" t="s">
        <v>12</v>
      </c>
      <c r="AE47" s="5" t="s">
        <v>6</v>
      </c>
      <c r="AF47" s="5" t="s">
        <v>7</v>
      </c>
      <c r="AG47" s="5" t="s">
        <v>8</v>
      </c>
      <c r="AH47" s="5" t="s">
        <v>9</v>
      </c>
      <c r="AI47" s="5" t="s">
        <v>10</v>
      </c>
      <c r="AJ47" s="5" t="s">
        <v>11</v>
      </c>
      <c r="AK47" s="5" t="s">
        <v>12</v>
      </c>
      <c r="AL47" s="5" t="s">
        <v>6</v>
      </c>
      <c r="AM47" s="7" t="s">
        <v>7</v>
      </c>
    </row>
    <row r="48" spans="2:39" s="21" customFormat="1" ht="19.899999999999999" customHeight="1" outlineLevel="1">
      <c r="B48" s="18" t="s">
        <v>13</v>
      </c>
      <c r="C48" s="2" t="s">
        <v>14</v>
      </c>
      <c r="D48" s="2" t="s">
        <v>14</v>
      </c>
      <c r="E48" s="2" t="s">
        <v>14</v>
      </c>
      <c r="F48" s="2" t="s">
        <v>14</v>
      </c>
      <c r="G48" s="2" t="s">
        <v>14</v>
      </c>
      <c r="H48" s="2" t="s">
        <v>14</v>
      </c>
      <c r="I48" s="2" t="s">
        <v>14</v>
      </c>
      <c r="J48" s="2" t="s">
        <v>14</v>
      </c>
      <c r="K48" s="3" t="s">
        <v>14</v>
      </c>
      <c r="L48" s="2"/>
      <c r="M48" s="2"/>
      <c r="N48" s="2"/>
      <c r="O48" s="2"/>
      <c r="P48" s="2"/>
      <c r="Q48" s="2"/>
      <c r="R48" s="2"/>
      <c r="S48" s="2"/>
      <c r="T48" s="2"/>
      <c r="U48" s="2" t="s">
        <v>14</v>
      </c>
      <c r="V48" s="2" t="s">
        <v>14</v>
      </c>
      <c r="W48" s="2" t="s">
        <v>14</v>
      </c>
      <c r="X48" s="2" t="s">
        <v>14</v>
      </c>
      <c r="Y48" s="2" t="s">
        <v>14</v>
      </c>
      <c r="Z48" s="2" t="s">
        <v>14</v>
      </c>
      <c r="AA48" s="2" t="s">
        <v>14</v>
      </c>
      <c r="AB48" s="2" t="s">
        <v>14</v>
      </c>
      <c r="AC48" s="2" t="s">
        <v>14</v>
      </c>
      <c r="AD48" s="2" t="s">
        <v>14</v>
      </c>
      <c r="AE48" s="2" t="s">
        <v>14</v>
      </c>
      <c r="AF48" s="2" t="s">
        <v>14</v>
      </c>
      <c r="AG48" s="2" t="s">
        <v>14</v>
      </c>
      <c r="AH48" s="2" t="s">
        <v>14</v>
      </c>
      <c r="AI48" s="2" t="s">
        <v>14</v>
      </c>
      <c r="AJ48" s="2" t="s">
        <v>14</v>
      </c>
      <c r="AK48" s="2" t="s">
        <v>14</v>
      </c>
      <c r="AL48" s="2" t="s">
        <v>14</v>
      </c>
      <c r="AM48" s="2" t="s">
        <v>14</v>
      </c>
    </row>
    <row r="49" spans="2:39" s="21" customFormat="1" ht="19.899999999999999" customHeight="1" outlineLevel="1">
      <c r="B49" s="19" t="s">
        <v>15</v>
      </c>
      <c r="C49" s="3" t="s">
        <v>14</v>
      </c>
      <c r="D49" s="3" t="s">
        <v>14</v>
      </c>
      <c r="E49" s="3" t="s">
        <v>14</v>
      </c>
      <c r="F49" s="3" t="s">
        <v>14</v>
      </c>
      <c r="G49" s="3" t="s">
        <v>14</v>
      </c>
      <c r="H49" s="3" t="s">
        <v>14</v>
      </c>
      <c r="I49" s="3" t="s">
        <v>14</v>
      </c>
      <c r="J49" s="3" t="s">
        <v>14</v>
      </c>
      <c r="K49" s="3" t="s">
        <v>14</v>
      </c>
      <c r="L49" s="3" t="s">
        <v>14</v>
      </c>
      <c r="M49" s="3" t="s">
        <v>14</v>
      </c>
      <c r="N49" s="3" t="s">
        <v>14</v>
      </c>
      <c r="O49" s="3" t="s">
        <v>14</v>
      </c>
      <c r="P49" s="3" t="s">
        <v>14</v>
      </c>
      <c r="Q49" s="3" t="s">
        <v>14</v>
      </c>
      <c r="R49" s="3" t="s">
        <v>14</v>
      </c>
      <c r="S49" s="3" t="s">
        <v>14</v>
      </c>
      <c r="T49" s="3" t="s">
        <v>14</v>
      </c>
      <c r="U49" s="3" t="s">
        <v>14</v>
      </c>
      <c r="V49" s="3" t="s">
        <v>14</v>
      </c>
      <c r="W49" s="3" t="s">
        <v>14</v>
      </c>
      <c r="X49" s="136" t="s">
        <v>102</v>
      </c>
      <c r="Y49" s="137"/>
      <c r="Z49" s="137"/>
      <c r="AA49" s="137"/>
      <c r="AB49" s="137"/>
      <c r="AC49" s="137"/>
      <c r="AD49" s="138"/>
      <c r="AE49" s="136" t="s">
        <v>103</v>
      </c>
      <c r="AF49" s="137"/>
      <c r="AG49" s="137"/>
      <c r="AH49" s="137"/>
      <c r="AI49" s="137"/>
      <c r="AJ49" s="137"/>
      <c r="AK49" s="138"/>
      <c r="AL49" s="2" t="s">
        <v>14</v>
      </c>
      <c r="AM49" s="2" t="s">
        <v>14</v>
      </c>
    </row>
    <row r="50" spans="2:39" ht="19.899999999999999" customHeight="1" outlineLevel="1">
      <c r="B50" s="33" t="s">
        <v>2</v>
      </c>
      <c r="C50" s="3" t="s">
        <v>14</v>
      </c>
      <c r="D50" s="3" t="s">
        <v>14</v>
      </c>
      <c r="E50" s="3" t="s">
        <v>14</v>
      </c>
      <c r="F50" s="3" t="s">
        <v>14</v>
      </c>
      <c r="G50" s="3" t="s">
        <v>14</v>
      </c>
      <c r="H50" s="32" t="s">
        <v>16</v>
      </c>
      <c r="I50" s="3" t="s">
        <v>14</v>
      </c>
      <c r="J50" s="3" t="s">
        <v>14</v>
      </c>
      <c r="K50" s="133" t="s">
        <v>16</v>
      </c>
      <c r="L50" s="134"/>
      <c r="M50" s="134"/>
      <c r="N50" s="134"/>
      <c r="O50" s="135"/>
      <c r="P50" s="2" t="s">
        <v>14</v>
      </c>
      <c r="Q50" s="2" t="s">
        <v>14</v>
      </c>
      <c r="R50" s="133" t="s">
        <v>16</v>
      </c>
      <c r="S50" s="134"/>
      <c r="T50" s="134"/>
      <c r="U50" s="134"/>
      <c r="V50" s="135"/>
      <c r="W50" s="2" t="s">
        <v>14</v>
      </c>
      <c r="X50" s="2" t="s">
        <v>14</v>
      </c>
      <c r="Y50" s="2" t="s">
        <v>14</v>
      </c>
      <c r="Z50" s="2" t="s">
        <v>14</v>
      </c>
      <c r="AA50" s="2" t="s">
        <v>14</v>
      </c>
      <c r="AB50" s="2" t="s">
        <v>14</v>
      </c>
      <c r="AC50" s="2" t="s">
        <v>14</v>
      </c>
      <c r="AD50" s="2" t="s">
        <v>14</v>
      </c>
      <c r="AE50" s="2" t="s">
        <v>14</v>
      </c>
      <c r="AF50" s="2" t="s">
        <v>14</v>
      </c>
      <c r="AG50" s="2" t="s">
        <v>14</v>
      </c>
      <c r="AH50" s="2" t="s">
        <v>14</v>
      </c>
      <c r="AI50" s="2" t="s">
        <v>14</v>
      </c>
      <c r="AJ50" s="2" t="s">
        <v>14</v>
      </c>
      <c r="AK50" s="2" t="s">
        <v>14</v>
      </c>
      <c r="AL50" s="2" t="s">
        <v>14</v>
      </c>
      <c r="AM50" s="2" t="s">
        <v>14</v>
      </c>
    </row>
    <row r="51" spans="2:39" ht="19.899999999999999" customHeight="1" outlineLevel="1">
      <c r="B51" s="31" t="s">
        <v>5</v>
      </c>
      <c r="C51" s="3" t="s">
        <v>14</v>
      </c>
      <c r="D51" s="3" t="s">
        <v>14</v>
      </c>
      <c r="E51" s="3" t="s">
        <v>14</v>
      </c>
      <c r="F51" s="3" t="s">
        <v>14</v>
      </c>
      <c r="G51" s="3" t="s">
        <v>14</v>
      </c>
      <c r="H51" s="3" t="s">
        <v>14</v>
      </c>
      <c r="I51" s="3" t="s">
        <v>14</v>
      </c>
      <c r="J51" s="3" t="s">
        <v>14</v>
      </c>
      <c r="K51" s="3" t="s">
        <v>14</v>
      </c>
      <c r="L51" s="3" t="s">
        <v>14</v>
      </c>
      <c r="M51" s="3" t="s">
        <v>14</v>
      </c>
      <c r="N51" s="3" t="s">
        <v>14</v>
      </c>
      <c r="O51" s="2" t="s">
        <v>14</v>
      </c>
      <c r="P51" s="2" t="s">
        <v>14</v>
      </c>
      <c r="Q51" s="2" t="s">
        <v>14</v>
      </c>
      <c r="R51" s="2" t="s">
        <v>14</v>
      </c>
      <c r="S51" s="2" t="s">
        <v>14</v>
      </c>
      <c r="T51" s="2" t="s">
        <v>14</v>
      </c>
      <c r="U51" s="2" t="s">
        <v>14</v>
      </c>
      <c r="V51" s="2" t="s">
        <v>14</v>
      </c>
      <c r="W51" s="2" t="s">
        <v>14</v>
      </c>
      <c r="X51" s="2" t="s">
        <v>14</v>
      </c>
      <c r="Y51" s="2" t="s">
        <v>14</v>
      </c>
      <c r="Z51" s="2" t="s">
        <v>14</v>
      </c>
      <c r="AA51" s="2" t="s">
        <v>14</v>
      </c>
      <c r="AB51" s="2" t="s">
        <v>14</v>
      </c>
      <c r="AC51" s="2" t="s">
        <v>14</v>
      </c>
      <c r="AD51" s="2" t="s">
        <v>14</v>
      </c>
      <c r="AE51" s="2" t="s">
        <v>14</v>
      </c>
      <c r="AF51" s="2" t="s">
        <v>14</v>
      </c>
      <c r="AG51" s="2" t="s">
        <v>14</v>
      </c>
      <c r="AH51" s="2" t="s">
        <v>14</v>
      </c>
      <c r="AI51" s="2" t="s">
        <v>14</v>
      </c>
      <c r="AJ51" s="2" t="s">
        <v>14</v>
      </c>
      <c r="AK51" s="2" t="s">
        <v>14</v>
      </c>
      <c r="AL51" s="2" t="s">
        <v>14</v>
      </c>
      <c r="AM51" s="2" t="s">
        <v>14</v>
      </c>
    </row>
    <row r="52" spans="2:39" ht="19.899999999999999" customHeight="1" outlineLevel="1">
      <c r="B52" s="20" t="s">
        <v>1</v>
      </c>
      <c r="C52" s="3" t="s">
        <v>14</v>
      </c>
      <c r="D52" s="3" t="s">
        <v>14</v>
      </c>
      <c r="E52" s="3" t="s">
        <v>14</v>
      </c>
      <c r="F52" s="3" t="s">
        <v>14</v>
      </c>
      <c r="G52" s="3" t="s">
        <v>14</v>
      </c>
      <c r="H52" s="3" t="s">
        <v>14</v>
      </c>
      <c r="I52" s="3" t="s">
        <v>14</v>
      </c>
      <c r="J52" s="3" t="s">
        <v>14</v>
      </c>
      <c r="K52" s="3" t="s">
        <v>14</v>
      </c>
      <c r="L52" s="3" t="s">
        <v>14</v>
      </c>
      <c r="M52" s="3" t="s">
        <v>14</v>
      </c>
      <c r="N52" s="3" t="s">
        <v>14</v>
      </c>
      <c r="O52" s="3" t="s">
        <v>14</v>
      </c>
      <c r="P52" s="3" t="s">
        <v>14</v>
      </c>
      <c r="Q52" s="2" t="s">
        <v>14</v>
      </c>
      <c r="R52" s="2" t="s">
        <v>14</v>
      </c>
      <c r="S52" s="2" t="s">
        <v>14</v>
      </c>
      <c r="T52" s="2" t="s">
        <v>14</v>
      </c>
      <c r="U52" s="2" t="s">
        <v>14</v>
      </c>
      <c r="V52" s="2" t="s">
        <v>14</v>
      </c>
      <c r="W52" s="2" t="s">
        <v>14</v>
      </c>
      <c r="X52" s="2" t="s">
        <v>14</v>
      </c>
      <c r="Y52" s="2" t="s">
        <v>14</v>
      </c>
      <c r="Z52" s="2" t="s">
        <v>14</v>
      </c>
      <c r="AA52" s="2" t="s">
        <v>14</v>
      </c>
      <c r="AB52" s="2" t="s">
        <v>14</v>
      </c>
      <c r="AC52" s="2" t="s">
        <v>14</v>
      </c>
      <c r="AD52" s="2" t="s">
        <v>14</v>
      </c>
      <c r="AE52" s="2" t="s">
        <v>14</v>
      </c>
      <c r="AF52" s="2" t="s">
        <v>14</v>
      </c>
      <c r="AG52" s="2" t="s">
        <v>14</v>
      </c>
      <c r="AH52" s="2" t="s">
        <v>14</v>
      </c>
      <c r="AI52" s="2" t="s">
        <v>14</v>
      </c>
      <c r="AJ52" s="2" t="s">
        <v>14</v>
      </c>
      <c r="AK52" s="2" t="s">
        <v>14</v>
      </c>
      <c r="AL52" s="2" t="s">
        <v>14</v>
      </c>
      <c r="AM52" s="2" t="s">
        <v>14</v>
      </c>
    </row>
    <row r="53" spans="2:39" ht="19.899999999999999" customHeight="1">
      <c r="B53" s="1"/>
    </row>
    <row r="54" spans="2:39" s="21" customFormat="1" ht="19.899999999999999" customHeight="1">
      <c r="B54" s="61">
        <f ca="1">DATE(CalendarYear,9,1)</f>
        <v>45901</v>
      </c>
      <c r="C54" s="4" t="str">
        <f ca="1">IF(DAY(SepSun1)=1,"",IF(AND(YEAR(SepSun1+1)=CalendarYear,MONTH(SepSun1+1)=9),SepSun1+1,""))</f>
        <v/>
      </c>
      <c r="D54" s="4">
        <f ca="1">IF(DAY(SepSun1)=1,"",IF(AND(YEAR(SepSun1+2)=CalendarYear,MONTH(SepSun1+2)=9),SepSun1+2,""))</f>
        <v>45901</v>
      </c>
      <c r="E54" s="4">
        <f ca="1">IF(DAY(SepSun1)=1,"",IF(AND(YEAR(SepSun1+3)=CalendarYear,MONTH(SepSun1+3)=9),SepSun1+3,""))</f>
        <v>45902</v>
      </c>
      <c r="F54" s="4">
        <f ca="1">IF(DAY(SepSun1)=1,"",IF(AND(YEAR(SepSun1+4)=CalendarYear,MONTH(SepSun1+4)=9),SepSun1+4,""))</f>
        <v>45903</v>
      </c>
      <c r="G54" s="4">
        <f ca="1">IF(DAY(SepSun1)=1,"",IF(AND(YEAR(SepSun1+5)=CalendarYear,MONTH(SepSun1+5)=9),SepSun1+5,""))</f>
        <v>45904</v>
      </c>
      <c r="H54" s="4">
        <f ca="1">IF(DAY(SepSun1)=1,"",IF(AND(YEAR(SepSun1+6)=CalendarYear,MONTH(SepSun1+6)=9),SepSun1+6,""))</f>
        <v>45905</v>
      </c>
      <c r="I54" s="4">
        <f ca="1">IF(DAY(SepSun1)=1,IF(AND(YEAR(SepSun1)=CalendarYear,MONTH(SepSun1)=9),SepSun1,""),IF(AND(YEAR(SepSun1+7)=CalendarYear,MONTH(SepSun1+7)=9),SepSun1+7,""))</f>
        <v>45906</v>
      </c>
      <c r="J54" s="4">
        <f ca="1">IF(DAY(SepSun1)=1,IF(AND(YEAR(SepSun1+1)=CalendarYear,MONTH(SepSun1+1)=9),SepSun1+1,""),IF(AND(YEAR(SepSun1+8)=CalendarYear,MONTH(SepSun1+8)=9),SepSun1+8,""))</f>
        <v>45907</v>
      </c>
      <c r="K54" s="4">
        <f ca="1">IF(DAY(SepSun1)=1,IF(AND(YEAR(SepSun1+2)=CalendarYear,MONTH(SepSun1+2)=9),SepSun1+2,""),IF(AND(YEAR(SepSun1+9)=CalendarYear,MONTH(SepSun1+9)=9),SepSun1+9,""))</f>
        <v>45908</v>
      </c>
      <c r="L54" s="4">
        <f ca="1">IF(DAY(SepSun1)=1,IF(AND(YEAR(SepSun1+3)=CalendarYear,MONTH(SepSun1+3)=9),SepSun1+3,""),IF(AND(YEAR(SepSun1+10)=CalendarYear,MONTH(SepSun1+10)=9),SepSun1+10,""))</f>
        <v>45909</v>
      </c>
      <c r="M54" s="4">
        <f ca="1">IF(DAY(SepSun1)=1,IF(AND(YEAR(SepSun1+4)=CalendarYear,MONTH(SepSun1+4)=9),SepSun1+4,""),IF(AND(YEAR(SepSun1+11)=CalendarYear,MONTH(SepSun1+11)=9),SepSun1+11,""))</f>
        <v>45910</v>
      </c>
      <c r="N54" s="4">
        <f ca="1">IF(DAY(SepSun1)=1,IF(AND(YEAR(SepSun1+5)=CalendarYear,MONTH(SepSun1+5)=9),SepSun1+5,""),IF(AND(YEAR(SepSun1+12)=CalendarYear,MONTH(SepSun1+12)=9),SepSun1+12,""))</f>
        <v>45911</v>
      </c>
      <c r="O54" s="4">
        <f ca="1">IF(DAY(SepSun1)=1,IF(AND(YEAR(SepSun1+6)=CalendarYear,MONTH(SepSun1+6)=9),SepSun1+6,""),IF(AND(YEAR(SepSun1+13)=CalendarYear,MONTH(SepSun1+13)=9),SepSun1+13,""))</f>
        <v>45912</v>
      </c>
      <c r="P54" s="4">
        <f ca="1">IF(DAY(SepSun1)=1,IF(AND(YEAR(SepSun1+7)=CalendarYear,MONTH(SepSun1+7)=9),SepSun1+7,""),IF(AND(YEAR(SepSun1+14)=CalendarYear,MONTH(SepSun1+14)=9),SepSun1+14,""))</f>
        <v>45913</v>
      </c>
      <c r="Q54" s="4">
        <f ca="1">IF(DAY(SepSun1)=1,IF(AND(YEAR(SepSun1+8)=CalendarYear,MONTH(SepSun1+8)=9),SepSun1+8,""),IF(AND(YEAR(SepSun1+15)=CalendarYear,MONTH(SepSun1+15)=9),SepSun1+15,""))</f>
        <v>45914</v>
      </c>
      <c r="R54" s="4">
        <f ca="1">IF(DAY(SepSun1)=1,IF(AND(YEAR(SepSun1+9)=CalendarYear,MONTH(SepSun1+9)=9),SepSun1+9,""),IF(AND(YEAR(SepSun1+16)=CalendarYear,MONTH(SepSun1+16)=9),SepSun1+16,""))</f>
        <v>45915</v>
      </c>
      <c r="S54" s="4">
        <f ca="1">IF(DAY(SepSun1)=1,IF(AND(YEAR(SepSun1+10)=CalendarYear,MONTH(SepSun1+10)=9),SepSun1+10,""),IF(AND(YEAR(SepSun1+17)=CalendarYear,MONTH(SepSun1+17)=9),SepSun1+17,""))</f>
        <v>45916</v>
      </c>
      <c r="T54" s="4">
        <f ca="1">IF(DAY(SepSun1)=1,IF(AND(YEAR(SepSun1+11)=CalendarYear,MONTH(SepSun1+11)=9),SepSun1+11,""),IF(AND(YEAR(SepSun1+18)=CalendarYear,MONTH(SepSun1+18)=9),SepSun1+18,""))</f>
        <v>45917</v>
      </c>
      <c r="U54" s="4">
        <f ca="1">IF(DAY(SepSun1)=1,IF(AND(YEAR(SepSun1+12)=CalendarYear,MONTH(SepSun1+12)=9),SepSun1+12,""),IF(AND(YEAR(SepSun1+19)=CalendarYear,MONTH(SepSun1+19)=9),SepSun1+19,""))</f>
        <v>45918</v>
      </c>
      <c r="V54" s="4">
        <f ca="1">IF(DAY(SepSun1)=1,IF(AND(YEAR(SepSun1+13)=CalendarYear,MONTH(SepSun1+13)=9),SepSun1+13,""),IF(AND(YEAR(SepSun1+20)=CalendarYear,MONTH(SepSun1+20)=9),SepSun1+20,""))</f>
        <v>45919</v>
      </c>
      <c r="W54" s="4">
        <f ca="1">IF(DAY(SepSun1)=1,IF(AND(YEAR(SepSun1+14)=CalendarYear,MONTH(SepSun1+14)=9),SepSun1+14,""),IF(AND(YEAR(SepSun1+21)=CalendarYear,MONTH(SepSun1+21)=9),SepSun1+21,""))</f>
        <v>45920</v>
      </c>
      <c r="X54" s="4">
        <f ca="1">IF(DAY(SepSun1)=1,IF(AND(YEAR(SepSun1+15)=CalendarYear,MONTH(SepSun1+15)=9),SepSun1+15,""),IF(AND(YEAR(SepSun1+22)=CalendarYear,MONTH(SepSun1+22)=9),SepSun1+22,""))</f>
        <v>45921</v>
      </c>
      <c r="Y54" s="4">
        <f ca="1">IF(DAY(SepSun1)=1,IF(AND(YEAR(SepSun1+16)=CalendarYear,MONTH(SepSun1+16)=9),SepSun1+16,""),IF(AND(YEAR(SepSun1+23)=CalendarYear,MONTH(SepSun1+23)=9),SepSun1+23,""))</f>
        <v>45922</v>
      </c>
      <c r="Z54" s="4">
        <f ca="1">IF(DAY(SepSun1)=1,IF(AND(YEAR(SepSun1+17)=CalendarYear,MONTH(SepSun1+17)=9),SepSun1+17,""),IF(AND(YEAR(SepSun1+24)=CalendarYear,MONTH(SepSun1+24)=9),SepSun1+24,""))</f>
        <v>45923</v>
      </c>
      <c r="AA54" s="4">
        <f ca="1">IF(DAY(SepSun1)=1,IF(AND(YEAR(SepSun1+18)=CalendarYear,MONTH(SepSun1+18)=9),SepSun1+18,""),IF(AND(YEAR(SepSun1+25)=CalendarYear,MONTH(SepSun1+25)=9),SepSun1+25,""))</f>
        <v>45924</v>
      </c>
      <c r="AB54" s="4">
        <f ca="1">IF(DAY(SepSun1)=1,IF(AND(YEAR(SepSun1+19)=CalendarYear,MONTH(SepSun1+19)=9),SepSun1+19,""),IF(AND(YEAR(SepSun1+26)=CalendarYear,MONTH(SepSun1+26)=9),SepSun1+26,""))</f>
        <v>45925</v>
      </c>
      <c r="AC54" s="4">
        <f ca="1">IF(DAY(SepSun1)=1,IF(AND(YEAR(SepSun1+20)=CalendarYear,MONTH(SepSun1+20)=9),SepSun1+20,""),IF(AND(YEAR(SepSun1+27)=CalendarYear,MONTH(SepSun1+27)=9),SepSun1+27,""))</f>
        <v>45926</v>
      </c>
      <c r="AD54" s="4">
        <f ca="1">IF(DAY(SepSun1)=1,IF(AND(YEAR(SepSun1+21)=CalendarYear,MONTH(SepSun1+21)=9),SepSun1+21,""),IF(AND(YEAR(SepSun1+28)=CalendarYear,MONTH(SepSun1+28)=9),SepSun1+28,""))</f>
        <v>45927</v>
      </c>
      <c r="AE54" s="4">
        <f ca="1">IF(DAY(SepSun1)=1,IF(AND(YEAR(SepSun1+22)=CalendarYear,MONTH(SepSun1+22)=9),SepSun1+22,""),IF(AND(YEAR(SepSun1+29)=CalendarYear,MONTH(SepSun1+29)=9),SepSun1+29,""))</f>
        <v>45928</v>
      </c>
      <c r="AF54" s="4">
        <f ca="1">IF(DAY(SepSun1)=1,IF(AND(YEAR(SepSun1+23)=CalendarYear,MONTH(SepSun1+23)=9),SepSun1+23,""),IF(AND(YEAR(SepSun1+30)=CalendarYear,MONTH(SepSun1+30)=9),SepSun1+30,""))</f>
        <v>45929</v>
      </c>
      <c r="AG54" s="4">
        <f ca="1">IF(DAY(SepSun1)=1,IF(AND(YEAR(SepSun1+24)=CalendarYear,MONTH(SepSun1+24)=9),SepSun1+24,""),IF(AND(YEAR(SepSun1+31)=CalendarYear,MONTH(SepSun1+31)=9),SepSun1+31,""))</f>
        <v>45930</v>
      </c>
      <c r="AH54" s="4" t="str">
        <f ca="1">IF(DAY(SepSun1)=1,IF(AND(YEAR(SepSun1+25)=CalendarYear,MONTH(SepSun1+25)=9),SepSun1+25,""),IF(AND(YEAR(SepSun1+32)=CalendarYear,MONTH(SepSun1+32)=9),SepSun1+32,""))</f>
        <v/>
      </c>
      <c r="AI54" s="4" t="str">
        <f ca="1">IF(DAY(SepSun1)=1,IF(AND(YEAR(SepSun1+26)=CalendarYear,MONTH(SepSun1+26)=9),SepSun1+26,""),IF(AND(YEAR(SepSun1+33)=CalendarYear,MONTH(SepSun1+33)=9),SepSun1+33,""))</f>
        <v/>
      </c>
      <c r="AJ54" s="4" t="str">
        <f ca="1">IF(DAY(SepSun1)=1,IF(AND(YEAR(SepSun1+27)=CalendarYear,MONTH(SepSun1+27)=9),SepSun1+27,""),IF(AND(YEAR(SepSun1+34)=CalendarYear,MONTH(SepSun1+34)=9),SepSun1+34,""))</f>
        <v/>
      </c>
      <c r="AK54" s="4" t="str">
        <f ca="1">IF(DAY(SepSun1)=1,IF(AND(YEAR(SepSun1+28)=CalendarYear,MONTH(SepSun1+28)=9),SepSun1+28,""),IF(AND(YEAR(SepSun1+35)=CalendarYear,MONTH(SepSun1+35)=9),SepSun1+35,""))</f>
        <v/>
      </c>
      <c r="AL54" s="4" t="str">
        <f ca="1">IF(DAY(SepSun1)=1,IF(AND(YEAR(SepSun1+29)=CalendarYear,MONTH(SepSun1+29)=9),SepSun1+29,""),IF(AND(YEAR(SepSun1+36)=CalendarYear,MONTH(SepSun1+36)=9),SepSun1+36,""))</f>
        <v/>
      </c>
      <c r="AM54" s="6" t="str">
        <f ca="1">IF(DAY(SepSun1)=1,IF(AND(YEAR(SepSun1+30)=CalendarYear,MONTH(SepSun1+30)=9),SepSun1+30,""),IF(AND(YEAR(SepSun1+37)=CalendarYear,MONTH(SepSun1+37)=9),SepSun1+37,""))</f>
        <v/>
      </c>
    </row>
    <row r="55" spans="2:39" s="21" customFormat="1" ht="19.899999999999999" customHeight="1">
      <c r="B55" s="62"/>
      <c r="C55" s="5" t="s">
        <v>6</v>
      </c>
      <c r="D55" s="5" t="s">
        <v>7</v>
      </c>
      <c r="E55" s="5" t="s">
        <v>8</v>
      </c>
      <c r="F55" s="5" t="s">
        <v>9</v>
      </c>
      <c r="G55" s="5" t="s">
        <v>10</v>
      </c>
      <c r="H55" s="5" t="s">
        <v>11</v>
      </c>
      <c r="I55" s="5" t="s">
        <v>12</v>
      </c>
      <c r="J55" s="5" t="s">
        <v>6</v>
      </c>
      <c r="K55" s="5" t="s">
        <v>7</v>
      </c>
      <c r="L55" s="5" t="s">
        <v>8</v>
      </c>
      <c r="M55" s="5" t="s">
        <v>9</v>
      </c>
      <c r="N55" s="5" t="s">
        <v>10</v>
      </c>
      <c r="O55" s="5" t="s">
        <v>11</v>
      </c>
      <c r="P55" s="5" t="s">
        <v>12</v>
      </c>
      <c r="Q55" s="5" t="s">
        <v>6</v>
      </c>
      <c r="R55" s="5" t="s">
        <v>7</v>
      </c>
      <c r="S55" s="5" t="s">
        <v>8</v>
      </c>
      <c r="T55" s="5" t="s">
        <v>9</v>
      </c>
      <c r="U55" s="5" t="s">
        <v>10</v>
      </c>
      <c r="V55" s="5" t="s">
        <v>11</v>
      </c>
      <c r="W55" s="5" t="s">
        <v>12</v>
      </c>
      <c r="X55" s="5" t="s">
        <v>6</v>
      </c>
      <c r="Y55" s="5" t="s">
        <v>7</v>
      </c>
      <c r="Z55" s="5" t="s">
        <v>8</v>
      </c>
      <c r="AA55" s="5" t="s">
        <v>9</v>
      </c>
      <c r="AB55" s="5" t="s">
        <v>10</v>
      </c>
      <c r="AC55" s="5" t="s">
        <v>11</v>
      </c>
      <c r="AD55" s="5" t="s">
        <v>12</v>
      </c>
      <c r="AE55" s="5" t="s">
        <v>6</v>
      </c>
      <c r="AF55" s="5" t="s">
        <v>7</v>
      </c>
      <c r="AG55" s="5" t="s">
        <v>8</v>
      </c>
      <c r="AH55" s="5" t="s">
        <v>9</v>
      </c>
      <c r="AI55" s="5" t="s">
        <v>10</v>
      </c>
      <c r="AJ55" s="5" t="s">
        <v>11</v>
      </c>
      <c r="AK55" s="5" t="s">
        <v>12</v>
      </c>
      <c r="AL55" s="5" t="s">
        <v>6</v>
      </c>
      <c r="AM55" s="7" t="s">
        <v>7</v>
      </c>
    </row>
    <row r="56" spans="2:39" ht="19.899999999999999" customHeight="1" outlineLevel="1">
      <c r="B56" s="18" t="s">
        <v>13</v>
      </c>
      <c r="C56" s="2" t="s">
        <v>14</v>
      </c>
      <c r="D56" s="2" t="s">
        <v>14</v>
      </c>
      <c r="E56" s="2" t="s">
        <v>14</v>
      </c>
      <c r="F56" s="2" t="s">
        <v>14</v>
      </c>
      <c r="G56" s="2" t="s">
        <v>14</v>
      </c>
      <c r="H56" s="2" t="s">
        <v>14</v>
      </c>
      <c r="I56" s="2" t="s">
        <v>14</v>
      </c>
      <c r="J56" s="2" t="s">
        <v>14</v>
      </c>
      <c r="K56" s="2" t="s">
        <v>14</v>
      </c>
      <c r="L56" s="2" t="s">
        <v>14</v>
      </c>
      <c r="M56" s="3" t="s">
        <v>14</v>
      </c>
      <c r="N56" s="3" t="s">
        <v>14</v>
      </c>
      <c r="O56" s="2" t="s">
        <v>14</v>
      </c>
      <c r="P56" s="2" t="s">
        <v>14</v>
      </c>
      <c r="Q56" s="2" t="s">
        <v>14</v>
      </c>
      <c r="R56" s="2" t="s">
        <v>14</v>
      </c>
      <c r="S56" s="2" t="s">
        <v>14</v>
      </c>
      <c r="T56" s="2" t="s">
        <v>14</v>
      </c>
      <c r="U56" s="2" t="s">
        <v>14</v>
      </c>
      <c r="V56" s="2" t="s">
        <v>14</v>
      </c>
      <c r="W56" s="2" t="s">
        <v>14</v>
      </c>
      <c r="X56" s="2" t="s">
        <v>14</v>
      </c>
      <c r="Y56" s="2" t="s">
        <v>14</v>
      </c>
      <c r="Z56" s="2" t="s">
        <v>14</v>
      </c>
      <c r="AA56" s="2" t="s">
        <v>14</v>
      </c>
      <c r="AB56" s="2" t="s">
        <v>14</v>
      </c>
      <c r="AC56" s="2" t="s">
        <v>14</v>
      </c>
      <c r="AD56" s="2" t="s">
        <v>14</v>
      </c>
      <c r="AE56" s="2" t="s">
        <v>14</v>
      </c>
      <c r="AF56" s="2" t="s">
        <v>14</v>
      </c>
      <c r="AG56" s="2" t="s">
        <v>14</v>
      </c>
      <c r="AH56" s="2" t="s">
        <v>14</v>
      </c>
      <c r="AI56" s="2" t="s">
        <v>14</v>
      </c>
      <c r="AJ56" s="2" t="s">
        <v>14</v>
      </c>
      <c r="AK56" s="2" t="s">
        <v>14</v>
      </c>
      <c r="AL56" s="2" t="s">
        <v>14</v>
      </c>
      <c r="AM56" s="2" t="s">
        <v>14</v>
      </c>
    </row>
    <row r="57" spans="2:39" ht="19.899999999999999" customHeight="1" outlineLevel="1">
      <c r="B57" s="19" t="s">
        <v>15</v>
      </c>
      <c r="C57" s="3" t="s">
        <v>14</v>
      </c>
      <c r="D57" s="3" t="s">
        <v>14</v>
      </c>
      <c r="E57" s="3" t="s">
        <v>14</v>
      </c>
      <c r="F57" s="3" t="s">
        <v>14</v>
      </c>
      <c r="G57" s="3" t="s">
        <v>14</v>
      </c>
      <c r="H57" s="3" t="s">
        <v>14</v>
      </c>
      <c r="I57" s="3" t="s">
        <v>14</v>
      </c>
      <c r="J57" s="3" t="s">
        <v>14</v>
      </c>
      <c r="K57" s="3" t="s">
        <v>14</v>
      </c>
      <c r="L57" s="3" t="s">
        <v>14</v>
      </c>
      <c r="M57" s="3" t="s">
        <v>14</v>
      </c>
      <c r="N57" s="3" t="s">
        <v>14</v>
      </c>
      <c r="O57" s="2" t="s">
        <v>14</v>
      </c>
      <c r="P57" s="2" t="s">
        <v>14</v>
      </c>
      <c r="Q57" s="2" t="s">
        <v>14</v>
      </c>
      <c r="R57" s="2" t="s">
        <v>14</v>
      </c>
      <c r="S57" s="2" t="s">
        <v>14</v>
      </c>
      <c r="T57" s="2" t="s">
        <v>14</v>
      </c>
      <c r="U57" s="2" t="s">
        <v>14</v>
      </c>
      <c r="V57" s="2" t="s">
        <v>14</v>
      </c>
      <c r="W57" s="2" t="s">
        <v>14</v>
      </c>
      <c r="X57" s="2" t="s">
        <v>14</v>
      </c>
      <c r="Y57" s="2" t="s">
        <v>14</v>
      </c>
      <c r="Z57" s="2" t="s">
        <v>14</v>
      </c>
      <c r="AA57" s="2" t="s">
        <v>14</v>
      </c>
      <c r="AB57" s="2" t="s">
        <v>14</v>
      </c>
      <c r="AC57" s="2" t="s">
        <v>14</v>
      </c>
      <c r="AD57" s="2" t="s">
        <v>14</v>
      </c>
      <c r="AE57" s="2" t="s">
        <v>14</v>
      </c>
      <c r="AF57" s="2" t="s">
        <v>14</v>
      </c>
      <c r="AG57" s="2" t="s">
        <v>14</v>
      </c>
      <c r="AH57" s="2" t="s">
        <v>14</v>
      </c>
      <c r="AI57" s="2" t="s">
        <v>14</v>
      </c>
      <c r="AJ57" s="2" t="s">
        <v>14</v>
      </c>
      <c r="AK57" s="2" t="s">
        <v>14</v>
      </c>
      <c r="AL57" s="2" t="s">
        <v>14</v>
      </c>
      <c r="AM57" s="2" t="s">
        <v>14</v>
      </c>
    </row>
    <row r="58" spans="2:39" ht="19.899999999999999" customHeight="1" outlineLevel="1">
      <c r="B58" s="33" t="s">
        <v>2</v>
      </c>
      <c r="C58" s="3" t="s">
        <v>14</v>
      </c>
      <c r="D58" s="133" t="s">
        <v>16</v>
      </c>
      <c r="E58" s="134"/>
      <c r="F58" s="134"/>
      <c r="G58" s="134"/>
      <c r="H58" s="135"/>
      <c r="I58" s="3" t="s">
        <v>14</v>
      </c>
      <c r="J58" s="3" t="s">
        <v>14</v>
      </c>
      <c r="K58" s="133" t="s">
        <v>16</v>
      </c>
      <c r="L58" s="134"/>
      <c r="M58" s="134"/>
      <c r="N58" s="134"/>
      <c r="O58" s="135"/>
      <c r="P58" s="2" t="s">
        <v>14</v>
      </c>
      <c r="Q58" s="2" t="s">
        <v>14</v>
      </c>
      <c r="R58" s="133" t="s">
        <v>16</v>
      </c>
      <c r="S58" s="134"/>
      <c r="T58" s="134"/>
      <c r="U58" s="134"/>
      <c r="V58" s="135"/>
      <c r="W58" s="2" t="s">
        <v>14</v>
      </c>
      <c r="X58" s="2" t="s">
        <v>14</v>
      </c>
      <c r="Y58" s="133" t="s">
        <v>16</v>
      </c>
      <c r="Z58" s="134"/>
      <c r="AA58" s="134"/>
      <c r="AB58" s="134"/>
      <c r="AC58" s="135"/>
      <c r="AD58" s="2" t="s">
        <v>14</v>
      </c>
      <c r="AE58" s="2" t="s">
        <v>14</v>
      </c>
      <c r="AF58" s="133" t="s">
        <v>16</v>
      </c>
      <c r="AG58" s="135"/>
      <c r="AH58" s="2" t="s">
        <v>14</v>
      </c>
      <c r="AI58" s="2" t="s">
        <v>14</v>
      </c>
      <c r="AJ58" s="2" t="s">
        <v>14</v>
      </c>
      <c r="AK58" s="2" t="s">
        <v>14</v>
      </c>
      <c r="AL58" s="2" t="s">
        <v>14</v>
      </c>
      <c r="AM58" s="2" t="s">
        <v>14</v>
      </c>
    </row>
    <row r="59" spans="2:39" ht="19.899999999999999" customHeight="1" outlineLevel="1">
      <c r="B59" s="31" t="s">
        <v>5</v>
      </c>
      <c r="C59" s="3" t="s">
        <v>14</v>
      </c>
      <c r="D59" s="3" t="s">
        <v>14</v>
      </c>
      <c r="E59" s="3" t="s">
        <v>14</v>
      </c>
      <c r="F59" s="3" t="s">
        <v>14</v>
      </c>
      <c r="G59" s="3" t="s">
        <v>14</v>
      </c>
      <c r="H59" s="3" t="s">
        <v>14</v>
      </c>
      <c r="I59" s="3" t="s">
        <v>14</v>
      </c>
      <c r="J59" s="3" t="s">
        <v>14</v>
      </c>
      <c r="K59" s="3" t="s">
        <v>14</v>
      </c>
      <c r="L59" s="3" t="s">
        <v>14</v>
      </c>
      <c r="M59" s="3" t="s">
        <v>14</v>
      </c>
      <c r="N59" s="3" t="s">
        <v>14</v>
      </c>
      <c r="O59" s="2" t="s">
        <v>14</v>
      </c>
      <c r="P59" s="2" t="s">
        <v>14</v>
      </c>
      <c r="Q59" s="2" t="s">
        <v>14</v>
      </c>
      <c r="R59" s="2" t="s">
        <v>14</v>
      </c>
      <c r="S59" s="2" t="s">
        <v>14</v>
      </c>
      <c r="T59" s="2" t="s">
        <v>14</v>
      </c>
      <c r="U59" s="2" t="s">
        <v>14</v>
      </c>
      <c r="V59" s="2" t="s">
        <v>14</v>
      </c>
      <c r="W59" s="2" t="s">
        <v>14</v>
      </c>
      <c r="X59" s="2" t="s">
        <v>14</v>
      </c>
      <c r="Y59" s="2" t="s">
        <v>14</v>
      </c>
      <c r="Z59" s="2" t="s">
        <v>14</v>
      </c>
      <c r="AA59" s="2" t="s">
        <v>14</v>
      </c>
      <c r="AB59" s="2" t="s">
        <v>14</v>
      </c>
      <c r="AC59" s="2" t="s">
        <v>14</v>
      </c>
      <c r="AD59" s="2" t="s">
        <v>14</v>
      </c>
      <c r="AE59" s="2" t="s">
        <v>14</v>
      </c>
      <c r="AF59" s="2" t="s">
        <v>14</v>
      </c>
      <c r="AG59" s="2" t="s">
        <v>14</v>
      </c>
      <c r="AH59" s="2" t="s">
        <v>14</v>
      </c>
      <c r="AI59" s="2" t="s">
        <v>14</v>
      </c>
      <c r="AJ59" s="2" t="s">
        <v>14</v>
      </c>
      <c r="AK59" s="2" t="s">
        <v>14</v>
      </c>
      <c r="AL59" s="2" t="s">
        <v>14</v>
      </c>
      <c r="AM59" s="2" t="s">
        <v>14</v>
      </c>
    </row>
    <row r="60" spans="2:39" s="21" customFormat="1" ht="19.899999999999999" customHeight="1" outlineLevel="1">
      <c r="B60" s="20" t="s">
        <v>1</v>
      </c>
      <c r="C60" s="3" t="s">
        <v>14</v>
      </c>
      <c r="D60" s="3" t="s">
        <v>14</v>
      </c>
      <c r="E60" s="3" t="s">
        <v>14</v>
      </c>
      <c r="F60" s="3" t="s">
        <v>14</v>
      </c>
      <c r="G60" s="3" t="s">
        <v>14</v>
      </c>
      <c r="H60" s="3" t="s">
        <v>14</v>
      </c>
      <c r="I60" s="3" t="s">
        <v>14</v>
      </c>
      <c r="J60" s="3" t="s">
        <v>14</v>
      </c>
      <c r="K60" s="3" t="s">
        <v>14</v>
      </c>
      <c r="L60" s="3" t="s">
        <v>14</v>
      </c>
      <c r="M60" s="3" t="s">
        <v>14</v>
      </c>
      <c r="N60" s="3" t="s">
        <v>14</v>
      </c>
      <c r="O60" s="2" t="s">
        <v>14</v>
      </c>
      <c r="P60" s="2" t="s">
        <v>14</v>
      </c>
      <c r="Q60" s="2" t="s">
        <v>14</v>
      </c>
      <c r="R60" s="2" t="s">
        <v>14</v>
      </c>
      <c r="S60" s="2" t="s">
        <v>14</v>
      </c>
      <c r="T60" s="2" t="s">
        <v>14</v>
      </c>
      <c r="U60" s="2" t="s">
        <v>14</v>
      </c>
      <c r="V60" s="2" t="s">
        <v>14</v>
      </c>
      <c r="W60" s="2" t="s">
        <v>14</v>
      </c>
      <c r="X60" s="2" t="s">
        <v>14</v>
      </c>
      <c r="Y60" s="2" t="s">
        <v>14</v>
      </c>
      <c r="Z60" s="2" t="s">
        <v>14</v>
      </c>
      <c r="AA60" s="2" t="s">
        <v>14</v>
      </c>
      <c r="AB60" s="2" t="s">
        <v>14</v>
      </c>
      <c r="AC60" s="2" t="s">
        <v>14</v>
      </c>
      <c r="AD60" s="2" t="s">
        <v>14</v>
      </c>
      <c r="AE60" s="2" t="s">
        <v>14</v>
      </c>
      <c r="AF60" s="2" t="s">
        <v>14</v>
      </c>
      <c r="AG60" s="2" t="s">
        <v>14</v>
      </c>
      <c r="AH60" s="2" t="s">
        <v>14</v>
      </c>
      <c r="AI60" s="2" t="s">
        <v>14</v>
      </c>
      <c r="AJ60" s="2" t="s">
        <v>14</v>
      </c>
      <c r="AK60" s="2" t="s">
        <v>14</v>
      </c>
      <c r="AL60" s="2" t="s">
        <v>14</v>
      </c>
      <c r="AM60" s="2" t="s">
        <v>14</v>
      </c>
    </row>
    <row r="61" spans="2:39" s="21" customFormat="1" ht="19.899999999999999" customHeight="1"/>
    <row r="62" spans="2:39" ht="19.899999999999999" customHeight="1">
      <c r="B62" s="61">
        <f ca="1">DATE(CalendarYear,10,1)</f>
        <v>45931</v>
      </c>
      <c r="C62" s="4" t="str">
        <f ca="1">IF(DAY(OctSun1)=1,"",IF(AND(YEAR(OctSun1+1)=CalendarYear,MONTH(OctSun1+1)=10),OctSun1+1,""))</f>
        <v/>
      </c>
      <c r="D62" s="4" t="str">
        <f ca="1">IF(DAY(OctSun1)=1,"",IF(AND(YEAR(OctSun1+2)=CalendarYear,MONTH(OctSun1+2)=10),OctSun1+2,""))</f>
        <v/>
      </c>
      <c r="E62" s="4" t="str">
        <f ca="1">IF(DAY(OctSun1)=1,"",IF(AND(YEAR(OctSun1+3)=CalendarYear,MONTH(OctSun1+3)=10),OctSun1+3,""))</f>
        <v/>
      </c>
      <c r="F62" s="4">
        <f ca="1">IF(DAY(OctSun1)=1,"",IF(AND(YEAR(OctSun1+4)=CalendarYear,MONTH(OctSun1+4)=10),OctSun1+4,""))</f>
        <v>45931</v>
      </c>
      <c r="G62" s="4">
        <f ca="1">IF(DAY(OctSun1)=1,"",IF(AND(YEAR(OctSun1+5)=CalendarYear,MONTH(OctSun1+5)=10),OctSun1+5,""))</f>
        <v>45932</v>
      </c>
      <c r="H62" s="4">
        <f ca="1">IF(DAY(OctSun1)=1,"",IF(AND(YEAR(OctSun1+6)=CalendarYear,MONTH(OctSun1+6)=10),OctSun1+6,""))</f>
        <v>45933</v>
      </c>
      <c r="I62" s="4">
        <f ca="1">IF(DAY(OctSun1)=1,IF(AND(YEAR(OctSun1)=CalendarYear,MONTH(OctSun1)=10),OctSun1,""),IF(AND(YEAR(OctSun1+7)=CalendarYear,MONTH(OctSun1+7)=10),OctSun1+7,""))</f>
        <v>45934</v>
      </c>
      <c r="J62" s="4">
        <f ca="1">IF(DAY(OctSun1)=1,IF(AND(YEAR(OctSun1+1)=CalendarYear,MONTH(OctSun1+1)=10),OctSun1+1,""),IF(AND(YEAR(OctSun1+8)=CalendarYear,MONTH(OctSun1+8)=10),OctSun1+8,""))</f>
        <v>45935</v>
      </c>
      <c r="K62" s="4">
        <f ca="1">IF(DAY(OctSun1)=1,IF(AND(YEAR(OctSun1+2)=CalendarYear,MONTH(OctSun1+2)=10),OctSun1+2,""),IF(AND(YEAR(OctSun1+9)=CalendarYear,MONTH(OctSun1+9)=10),OctSun1+9,""))</f>
        <v>45936</v>
      </c>
      <c r="L62" s="4">
        <f ca="1">IF(DAY(OctSun1)=1,IF(AND(YEAR(OctSun1+3)=CalendarYear,MONTH(OctSun1+3)=10),OctSun1+3,""),IF(AND(YEAR(OctSun1+10)=CalendarYear,MONTH(OctSun1+10)=10),OctSun1+10,""))</f>
        <v>45937</v>
      </c>
      <c r="M62" s="4">
        <f ca="1">IF(DAY(OctSun1)=1,IF(AND(YEAR(OctSun1+4)=CalendarYear,MONTH(OctSun1+4)=10),OctSun1+4,""),IF(AND(YEAR(OctSun1+11)=CalendarYear,MONTH(OctSun1+11)=10),OctSun1+11,""))</f>
        <v>45938</v>
      </c>
      <c r="N62" s="4">
        <f ca="1">IF(DAY(OctSun1)=1,IF(AND(YEAR(OctSun1+5)=CalendarYear,MONTH(OctSun1+5)=10),OctSun1+5,""),IF(AND(YEAR(OctSun1+12)=CalendarYear,MONTH(OctSun1+12)=10),OctSun1+12,""))</f>
        <v>45939</v>
      </c>
      <c r="O62" s="4">
        <f ca="1">IF(DAY(OctSun1)=1,IF(AND(YEAR(OctSun1+6)=CalendarYear,MONTH(OctSun1+6)=10),OctSun1+6,""),IF(AND(YEAR(OctSun1+13)=CalendarYear,MONTH(OctSun1+13)=10),OctSun1+13,""))</f>
        <v>45940</v>
      </c>
      <c r="P62" s="4">
        <f ca="1">IF(DAY(OctSun1)=1,IF(AND(YEAR(OctSun1+7)=CalendarYear,MONTH(OctSun1+7)=10),OctSun1+7,""),IF(AND(YEAR(OctSun1+14)=CalendarYear,MONTH(OctSun1+14)=10),OctSun1+14,""))</f>
        <v>45941</v>
      </c>
      <c r="Q62" s="4">
        <f ca="1">IF(DAY(OctSun1)=1,IF(AND(YEAR(OctSun1+8)=CalendarYear,MONTH(OctSun1+8)=10),OctSun1+8,""),IF(AND(YEAR(OctSun1+15)=CalendarYear,MONTH(OctSun1+15)=10),OctSun1+15,""))</f>
        <v>45942</v>
      </c>
      <c r="R62" s="4">
        <f ca="1">IF(DAY(OctSun1)=1,IF(AND(YEAR(OctSun1+9)=CalendarYear,MONTH(OctSun1+9)=10),OctSun1+9,""),IF(AND(YEAR(OctSun1+16)=CalendarYear,MONTH(OctSun1+16)=10),OctSun1+16,""))</f>
        <v>45943</v>
      </c>
      <c r="S62" s="4">
        <f ca="1">IF(DAY(OctSun1)=1,IF(AND(YEAR(OctSun1+10)=CalendarYear,MONTH(OctSun1+10)=10),OctSun1+10,""),IF(AND(YEAR(OctSun1+17)=CalendarYear,MONTH(OctSun1+17)=10),OctSun1+17,""))</f>
        <v>45944</v>
      </c>
      <c r="T62" s="4">
        <f ca="1">IF(DAY(OctSun1)=1,IF(AND(YEAR(OctSun1+11)=CalendarYear,MONTH(OctSun1+11)=10),OctSun1+11,""),IF(AND(YEAR(OctSun1+18)=CalendarYear,MONTH(OctSun1+18)=10),OctSun1+18,""))</f>
        <v>45945</v>
      </c>
      <c r="U62" s="4">
        <f ca="1">IF(DAY(OctSun1)=1,IF(AND(YEAR(OctSun1+12)=CalendarYear,MONTH(OctSun1+12)=10),OctSun1+12,""),IF(AND(YEAR(OctSun1+19)=CalendarYear,MONTH(OctSun1+19)=10),OctSun1+19,""))</f>
        <v>45946</v>
      </c>
      <c r="V62" s="4">
        <f ca="1">IF(DAY(OctSun1)=1,IF(AND(YEAR(OctSun1+13)=CalendarYear,MONTH(OctSun1+13)=10),OctSun1+13,""),IF(AND(YEAR(OctSun1+20)=CalendarYear,MONTH(OctSun1+20)=10),OctSun1+20,""))</f>
        <v>45947</v>
      </c>
      <c r="W62" s="4">
        <f ca="1">IF(DAY(OctSun1)=1,IF(AND(YEAR(OctSun1+14)=CalendarYear,MONTH(OctSun1+14)=10),OctSun1+14,""),IF(AND(YEAR(OctSun1+21)=CalendarYear,MONTH(OctSun1+21)=10),OctSun1+21,""))</f>
        <v>45948</v>
      </c>
      <c r="X62" s="4">
        <f ca="1">IF(DAY(OctSun1)=1,IF(AND(YEAR(OctSun1+15)=CalendarYear,MONTH(OctSun1+15)=10),OctSun1+15,""),IF(AND(YEAR(OctSun1+22)=CalendarYear,MONTH(OctSun1+22)=10),OctSun1+22,""))</f>
        <v>45949</v>
      </c>
      <c r="Y62" s="4">
        <f ca="1">IF(DAY(OctSun1)=1,IF(AND(YEAR(OctSun1+16)=CalendarYear,MONTH(OctSun1+16)=10),OctSun1+16,""),IF(AND(YEAR(OctSun1+23)=CalendarYear,MONTH(OctSun1+23)=10),OctSun1+23,""))</f>
        <v>45950</v>
      </c>
      <c r="Z62" s="4">
        <f ca="1">IF(DAY(OctSun1)=1,IF(AND(YEAR(OctSun1+17)=CalendarYear,MONTH(OctSun1+17)=10),OctSun1+17,""),IF(AND(YEAR(OctSun1+24)=CalendarYear,MONTH(OctSun1+24)=10),OctSun1+24,""))</f>
        <v>45951</v>
      </c>
      <c r="AA62" s="4">
        <f ca="1">IF(DAY(OctSun1)=1,IF(AND(YEAR(OctSun1+18)=CalendarYear,MONTH(OctSun1+18)=10),OctSun1+18,""),IF(AND(YEAR(OctSun1+25)=CalendarYear,MONTH(OctSun1+25)=10),OctSun1+25,""))</f>
        <v>45952</v>
      </c>
      <c r="AB62" s="4">
        <f ca="1">IF(DAY(OctSun1)=1,IF(AND(YEAR(OctSun1+19)=CalendarYear,MONTH(OctSun1+19)=10),OctSun1+19,""),IF(AND(YEAR(OctSun1+26)=CalendarYear,MONTH(OctSun1+26)=10),OctSun1+26,""))</f>
        <v>45953</v>
      </c>
      <c r="AC62" s="4">
        <f ca="1">IF(DAY(OctSun1)=1,IF(AND(YEAR(OctSun1+20)=CalendarYear,MONTH(OctSun1+20)=10),OctSun1+20,""),IF(AND(YEAR(OctSun1+27)=CalendarYear,MONTH(OctSun1+27)=10),OctSun1+27,""))</f>
        <v>45954</v>
      </c>
      <c r="AD62" s="4">
        <f ca="1">IF(DAY(OctSun1)=1,IF(AND(YEAR(OctSun1+21)=CalendarYear,MONTH(OctSun1+21)=10),OctSun1+21,""),IF(AND(YEAR(OctSun1+28)=CalendarYear,MONTH(OctSun1+28)=10),OctSun1+28,""))</f>
        <v>45955</v>
      </c>
      <c r="AE62" s="4">
        <f ca="1">IF(DAY(OctSun1)=1,IF(AND(YEAR(OctSun1+22)=CalendarYear,MONTH(OctSun1+22)=10),OctSun1+22,""),IF(AND(YEAR(OctSun1+29)=CalendarYear,MONTH(OctSun1+29)=10),OctSun1+29,""))</f>
        <v>45956</v>
      </c>
      <c r="AF62" s="4">
        <f ca="1">IF(DAY(OctSun1)=1,IF(AND(YEAR(OctSun1+23)=CalendarYear,MONTH(OctSun1+23)=10),OctSun1+23,""),IF(AND(YEAR(OctSun1+30)=CalendarYear,MONTH(OctSun1+30)=10),OctSun1+30,""))</f>
        <v>45957</v>
      </c>
      <c r="AG62" s="4">
        <f ca="1">IF(DAY(OctSun1)=1,IF(AND(YEAR(OctSun1+24)=CalendarYear,MONTH(OctSun1+24)=10),OctSun1+24,""),IF(AND(YEAR(OctSun1+31)=CalendarYear,MONTH(OctSun1+31)=10),OctSun1+31,""))</f>
        <v>45958</v>
      </c>
      <c r="AH62" s="4">
        <f ca="1">IF(DAY(OctSun1)=1,IF(AND(YEAR(OctSun1+25)=CalendarYear,MONTH(OctSun1+25)=10),OctSun1+25,""),IF(AND(YEAR(OctSun1+32)=CalendarYear,MONTH(OctSun1+32)=10),OctSun1+32,""))</f>
        <v>45959</v>
      </c>
      <c r="AI62" s="4">
        <f ca="1">IF(DAY(OctSun1)=1,IF(AND(YEAR(OctSun1+26)=CalendarYear,MONTH(OctSun1+26)=10),OctSun1+26,""),IF(AND(YEAR(OctSun1+33)=CalendarYear,MONTH(OctSun1+33)=10),OctSun1+33,""))</f>
        <v>45960</v>
      </c>
      <c r="AJ62" s="4">
        <f ca="1">IF(DAY(OctSun1)=1,IF(AND(YEAR(OctSun1+27)=CalendarYear,MONTH(OctSun1+27)=10),OctSun1+27,""),IF(AND(YEAR(OctSun1+34)=CalendarYear,MONTH(OctSun1+34)=10),OctSun1+34,""))</f>
        <v>45961</v>
      </c>
      <c r="AK62" s="4" t="str">
        <f ca="1">IF(DAY(OctSun1)=1,IF(AND(YEAR(OctSun1+28)=CalendarYear,MONTH(OctSun1+28)=10),OctSun1+28,""),IF(AND(YEAR(OctSun1+35)=CalendarYear,MONTH(OctSun1+35)=10),OctSun1+35,""))</f>
        <v/>
      </c>
      <c r="AL62" s="4" t="str">
        <f ca="1">IF(DAY(OctSun1)=1,IF(AND(YEAR(OctSun1+29)=CalendarYear,MONTH(OctSun1+29)=10),OctSun1+29,""),IF(AND(YEAR(OctSun1+36)=CalendarYear,MONTH(OctSun1+36)=10),OctSun1+36,""))</f>
        <v/>
      </c>
      <c r="AM62" s="6" t="str">
        <f ca="1">IF(DAY(OctSun1)=1,IF(AND(YEAR(OctSun1+30)=CalendarYear,MONTH(OctSun1+30)=10),OctSun1+30,""),IF(AND(YEAR(OctSun1+37)=CalendarYear,MONTH(OctSun1+37)=10),OctSun1+37,""))</f>
        <v/>
      </c>
    </row>
    <row r="63" spans="2:39" ht="19.899999999999999" customHeight="1">
      <c r="B63" s="62"/>
      <c r="C63" s="5" t="s">
        <v>6</v>
      </c>
      <c r="D63" s="5" t="s">
        <v>7</v>
      </c>
      <c r="E63" s="5" t="s">
        <v>8</v>
      </c>
      <c r="F63" s="5" t="s">
        <v>9</v>
      </c>
      <c r="G63" s="5" t="s">
        <v>10</v>
      </c>
      <c r="H63" s="5" t="s">
        <v>11</v>
      </c>
      <c r="I63" s="5" t="s">
        <v>12</v>
      </c>
      <c r="J63" s="5" t="s">
        <v>6</v>
      </c>
      <c r="K63" s="5" t="s">
        <v>7</v>
      </c>
      <c r="L63" s="5" t="s">
        <v>8</v>
      </c>
      <c r="M63" s="5" t="s">
        <v>9</v>
      </c>
      <c r="N63" s="5" t="s">
        <v>10</v>
      </c>
      <c r="O63" s="5" t="s">
        <v>11</v>
      </c>
      <c r="P63" s="5" t="s">
        <v>12</v>
      </c>
      <c r="Q63" s="5" t="s">
        <v>6</v>
      </c>
      <c r="R63" s="5" t="s">
        <v>7</v>
      </c>
      <c r="S63" s="5" t="s">
        <v>8</v>
      </c>
      <c r="T63" s="5" t="s">
        <v>9</v>
      </c>
      <c r="U63" s="5" t="s">
        <v>10</v>
      </c>
      <c r="V63" s="5" t="s">
        <v>11</v>
      </c>
      <c r="W63" s="5" t="s">
        <v>12</v>
      </c>
      <c r="X63" s="5" t="s">
        <v>6</v>
      </c>
      <c r="Y63" s="5" t="s">
        <v>7</v>
      </c>
      <c r="Z63" s="5" t="s">
        <v>8</v>
      </c>
      <c r="AA63" s="5" t="s">
        <v>9</v>
      </c>
      <c r="AB63" s="5" t="s">
        <v>10</v>
      </c>
      <c r="AC63" s="5" t="s">
        <v>11</v>
      </c>
      <c r="AD63" s="5" t="s">
        <v>12</v>
      </c>
      <c r="AE63" s="5" t="s">
        <v>6</v>
      </c>
      <c r="AF63" s="5" t="s">
        <v>7</v>
      </c>
      <c r="AG63" s="5" t="s">
        <v>8</v>
      </c>
      <c r="AH63" s="5" t="s">
        <v>9</v>
      </c>
      <c r="AI63" s="5" t="s">
        <v>10</v>
      </c>
      <c r="AJ63" s="5" t="s">
        <v>11</v>
      </c>
      <c r="AK63" s="5" t="s">
        <v>12</v>
      </c>
      <c r="AL63" s="5" t="s">
        <v>6</v>
      </c>
      <c r="AM63" s="7" t="s">
        <v>7</v>
      </c>
    </row>
    <row r="64" spans="2:39" ht="19.899999999999999" customHeight="1" outlineLevel="1">
      <c r="B64" s="18" t="s">
        <v>13</v>
      </c>
      <c r="C64" s="2" t="s">
        <v>14</v>
      </c>
      <c r="D64" s="2" t="s">
        <v>14</v>
      </c>
      <c r="E64" s="2" t="s">
        <v>14</v>
      </c>
      <c r="F64" s="2" t="s">
        <v>14</v>
      </c>
      <c r="G64" s="2" t="s">
        <v>14</v>
      </c>
      <c r="H64" s="2" t="s">
        <v>14</v>
      </c>
      <c r="I64" s="2" t="s">
        <v>14</v>
      </c>
      <c r="J64" s="2" t="s">
        <v>14</v>
      </c>
      <c r="K64" s="2" t="s">
        <v>14</v>
      </c>
      <c r="L64" s="2" t="s">
        <v>14</v>
      </c>
      <c r="M64" s="3" t="s">
        <v>14</v>
      </c>
      <c r="N64" s="3" t="s">
        <v>14</v>
      </c>
      <c r="O64" s="2" t="s">
        <v>14</v>
      </c>
      <c r="P64" s="2" t="s">
        <v>14</v>
      </c>
      <c r="Q64" s="2" t="s">
        <v>14</v>
      </c>
      <c r="R64" s="2" t="s">
        <v>14</v>
      </c>
      <c r="S64" s="2" t="s">
        <v>14</v>
      </c>
      <c r="T64" s="2" t="s">
        <v>14</v>
      </c>
      <c r="U64" s="2" t="s">
        <v>14</v>
      </c>
      <c r="V64" s="2" t="s">
        <v>14</v>
      </c>
      <c r="W64" s="2" t="s">
        <v>14</v>
      </c>
      <c r="X64" s="2" t="s">
        <v>14</v>
      </c>
      <c r="Y64" s="2" t="s">
        <v>14</v>
      </c>
      <c r="Z64" s="2" t="s">
        <v>14</v>
      </c>
      <c r="AA64" s="2" t="s">
        <v>14</v>
      </c>
      <c r="AB64" s="2" t="s">
        <v>14</v>
      </c>
      <c r="AC64" s="2" t="s">
        <v>14</v>
      </c>
      <c r="AD64" s="2" t="s">
        <v>14</v>
      </c>
      <c r="AE64" s="2" t="s">
        <v>14</v>
      </c>
      <c r="AF64" s="2" t="s">
        <v>14</v>
      </c>
      <c r="AG64" s="2" t="s">
        <v>14</v>
      </c>
      <c r="AH64" s="2" t="s">
        <v>14</v>
      </c>
      <c r="AI64" s="2" t="s">
        <v>14</v>
      </c>
      <c r="AJ64" s="2" t="s">
        <v>14</v>
      </c>
      <c r="AK64" s="2" t="s">
        <v>14</v>
      </c>
      <c r="AL64" s="2" t="s">
        <v>14</v>
      </c>
      <c r="AM64" s="2" t="s">
        <v>14</v>
      </c>
    </row>
    <row r="65" spans="2:39" ht="19.899999999999999" customHeight="1" outlineLevel="1">
      <c r="B65" s="19" t="s">
        <v>15</v>
      </c>
      <c r="C65" s="3" t="s">
        <v>14</v>
      </c>
      <c r="D65" s="3" t="s">
        <v>14</v>
      </c>
      <c r="E65" s="3" t="s">
        <v>14</v>
      </c>
      <c r="F65" s="3" t="s">
        <v>14</v>
      </c>
      <c r="G65" s="3" t="s">
        <v>14</v>
      </c>
      <c r="H65" s="3" t="s">
        <v>14</v>
      </c>
      <c r="I65" s="3" t="s">
        <v>14</v>
      </c>
      <c r="J65" s="3" t="s">
        <v>14</v>
      </c>
      <c r="K65" s="3" t="s">
        <v>14</v>
      </c>
      <c r="L65" s="3" t="s">
        <v>14</v>
      </c>
      <c r="M65" s="3" t="s">
        <v>14</v>
      </c>
      <c r="N65" s="3" t="s">
        <v>14</v>
      </c>
      <c r="O65" s="2" t="s">
        <v>14</v>
      </c>
      <c r="P65" s="2" t="s">
        <v>14</v>
      </c>
      <c r="Q65" s="2" t="s">
        <v>14</v>
      </c>
      <c r="R65" s="2" t="s">
        <v>14</v>
      </c>
      <c r="S65" s="2" t="s">
        <v>14</v>
      </c>
      <c r="T65" s="2" t="s">
        <v>14</v>
      </c>
      <c r="U65" s="2" t="s">
        <v>14</v>
      </c>
      <c r="V65" s="2" t="s">
        <v>14</v>
      </c>
      <c r="W65" s="2" t="s">
        <v>14</v>
      </c>
      <c r="X65" s="2" t="s">
        <v>14</v>
      </c>
      <c r="Y65" s="2" t="s">
        <v>14</v>
      </c>
      <c r="Z65" s="2" t="s">
        <v>14</v>
      </c>
      <c r="AA65" s="2" t="s">
        <v>14</v>
      </c>
      <c r="AB65" s="2" t="s">
        <v>14</v>
      </c>
      <c r="AC65" s="2" t="s">
        <v>14</v>
      </c>
      <c r="AD65" s="2" t="s">
        <v>14</v>
      </c>
      <c r="AE65" s="2" t="s">
        <v>14</v>
      </c>
      <c r="AF65" s="2" t="s">
        <v>14</v>
      </c>
      <c r="AG65" s="2" t="s">
        <v>14</v>
      </c>
      <c r="AH65" s="2" t="s">
        <v>14</v>
      </c>
      <c r="AI65" s="2" t="s">
        <v>14</v>
      </c>
      <c r="AJ65" s="2" t="s">
        <v>14</v>
      </c>
      <c r="AK65" s="2" t="s">
        <v>14</v>
      </c>
      <c r="AL65" s="2" t="s">
        <v>14</v>
      </c>
      <c r="AM65" s="2" t="s">
        <v>14</v>
      </c>
    </row>
    <row r="66" spans="2:39" s="21" customFormat="1" ht="19.899999999999999" customHeight="1" outlineLevel="1">
      <c r="B66" s="33" t="s">
        <v>2</v>
      </c>
      <c r="C66" s="3" t="s">
        <v>14</v>
      </c>
      <c r="D66" s="3" t="s">
        <v>14</v>
      </c>
      <c r="E66" s="3" t="s">
        <v>14</v>
      </c>
      <c r="F66" s="140" t="s">
        <v>16</v>
      </c>
      <c r="G66" s="148"/>
      <c r="H66" s="141"/>
      <c r="I66" s="3" t="s">
        <v>14</v>
      </c>
      <c r="J66" s="3" t="s">
        <v>14</v>
      </c>
      <c r="K66" s="133" t="s">
        <v>16</v>
      </c>
      <c r="L66" s="134"/>
      <c r="M66" s="134"/>
      <c r="N66" s="134"/>
      <c r="O66" s="135"/>
      <c r="P66" s="2" t="s">
        <v>14</v>
      </c>
      <c r="Q66" s="2" t="s">
        <v>14</v>
      </c>
      <c r="R66" s="133" t="s">
        <v>16</v>
      </c>
      <c r="S66" s="134"/>
      <c r="T66" s="134"/>
      <c r="U66" s="134"/>
      <c r="V66" s="135"/>
      <c r="W66" s="2" t="s">
        <v>14</v>
      </c>
      <c r="X66" s="2" t="s">
        <v>14</v>
      </c>
      <c r="Y66" s="133" t="s">
        <v>16</v>
      </c>
      <c r="Z66" s="134"/>
      <c r="AA66" s="134"/>
      <c r="AB66" s="134"/>
      <c r="AC66" s="135"/>
      <c r="AD66" s="2" t="s">
        <v>14</v>
      </c>
      <c r="AE66" s="2" t="s">
        <v>14</v>
      </c>
      <c r="AF66" s="133" t="s">
        <v>16</v>
      </c>
      <c r="AG66" s="134"/>
      <c r="AH66" s="134"/>
      <c r="AI66" s="134"/>
      <c r="AJ66" s="135"/>
      <c r="AK66" s="2" t="s">
        <v>14</v>
      </c>
      <c r="AL66" s="2" t="s">
        <v>14</v>
      </c>
      <c r="AM66" s="2" t="s">
        <v>14</v>
      </c>
    </row>
    <row r="67" spans="2:39" s="21" customFormat="1" ht="19.899999999999999" customHeight="1" outlineLevel="1">
      <c r="B67" s="31" t="s">
        <v>5</v>
      </c>
      <c r="C67" s="3" t="s">
        <v>14</v>
      </c>
      <c r="D67" s="3" t="s">
        <v>14</v>
      </c>
      <c r="E67" s="3" t="s">
        <v>14</v>
      </c>
      <c r="F67" s="3" t="s">
        <v>14</v>
      </c>
      <c r="G67" s="3" t="s">
        <v>14</v>
      </c>
      <c r="H67" s="3" t="s">
        <v>14</v>
      </c>
      <c r="I67" s="3" t="s">
        <v>14</v>
      </c>
      <c r="J67" s="3" t="s">
        <v>14</v>
      </c>
      <c r="K67" s="3" t="s">
        <v>14</v>
      </c>
      <c r="L67" s="3" t="s">
        <v>14</v>
      </c>
      <c r="M67" s="3" t="s">
        <v>14</v>
      </c>
      <c r="N67" s="3" t="s">
        <v>14</v>
      </c>
      <c r="O67" s="2" t="s">
        <v>14</v>
      </c>
      <c r="P67" s="2" t="s">
        <v>14</v>
      </c>
      <c r="Q67" s="2" t="s">
        <v>14</v>
      </c>
      <c r="R67" s="2" t="s">
        <v>14</v>
      </c>
      <c r="S67" s="2" t="s">
        <v>14</v>
      </c>
      <c r="T67" s="2" t="s">
        <v>14</v>
      </c>
      <c r="U67" s="2" t="s">
        <v>14</v>
      </c>
      <c r="V67" s="2" t="s">
        <v>14</v>
      </c>
      <c r="W67" s="2" t="s">
        <v>14</v>
      </c>
      <c r="X67" s="2" t="s">
        <v>14</v>
      </c>
      <c r="Y67" s="2" t="s">
        <v>14</v>
      </c>
      <c r="Z67" s="2" t="s">
        <v>14</v>
      </c>
      <c r="AA67" s="2" t="s">
        <v>14</v>
      </c>
      <c r="AB67" s="2" t="s">
        <v>14</v>
      </c>
      <c r="AC67" s="2" t="s">
        <v>14</v>
      </c>
      <c r="AD67" s="2" t="s">
        <v>14</v>
      </c>
      <c r="AE67" s="2" t="s">
        <v>14</v>
      </c>
      <c r="AF67" s="2" t="s">
        <v>14</v>
      </c>
      <c r="AG67" s="2" t="s">
        <v>14</v>
      </c>
      <c r="AH67" s="2" t="s">
        <v>14</v>
      </c>
      <c r="AI67" s="2" t="s">
        <v>14</v>
      </c>
      <c r="AJ67" s="2" t="s">
        <v>14</v>
      </c>
      <c r="AK67" s="2" t="s">
        <v>14</v>
      </c>
      <c r="AL67" s="2" t="s">
        <v>14</v>
      </c>
      <c r="AM67" s="2" t="s">
        <v>14</v>
      </c>
    </row>
    <row r="68" spans="2:39" ht="19.899999999999999" customHeight="1" outlineLevel="1">
      <c r="B68" s="20" t="s">
        <v>1</v>
      </c>
      <c r="C68" s="3" t="s">
        <v>14</v>
      </c>
      <c r="D68" s="3" t="s">
        <v>14</v>
      </c>
      <c r="E68" s="3" t="s">
        <v>14</v>
      </c>
      <c r="F68" s="3" t="s">
        <v>14</v>
      </c>
      <c r="G68" s="3" t="s">
        <v>14</v>
      </c>
      <c r="H68" s="3" t="s">
        <v>14</v>
      </c>
      <c r="I68" s="3" t="s">
        <v>14</v>
      </c>
      <c r="J68" s="3" t="s">
        <v>14</v>
      </c>
      <c r="K68" s="3" t="s">
        <v>14</v>
      </c>
      <c r="L68" s="3" t="s">
        <v>14</v>
      </c>
      <c r="M68" s="3" t="s">
        <v>14</v>
      </c>
      <c r="N68" s="3" t="s">
        <v>14</v>
      </c>
      <c r="O68" s="2" t="s">
        <v>14</v>
      </c>
      <c r="P68" s="2" t="s">
        <v>14</v>
      </c>
      <c r="Q68" s="2" t="s">
        <v>14</v>
      </c>
      <c r="R68" s="2" t="s">
        <v>14</v>
      </c>
      <c r="S68" s="2" t="s">
        <v>14</v>
      </c>
      <c r="T68" s="2" t="s">
        <v>14</v>
      </c>
      <c r="U68" s="2" t="s">
        <v>14</v>
      </c>
      <c r="V68" s="2" t="s">
        <v>14</v>
      </c>
      <c r="W68" s="2" t="s">
        <v>14</v>
      </c>
      <c r="X68" s="2" t="s">
        <v>14</v>
      </c>
      <c r="Y68" s="2" t="s">
        <v>14</v>
      </c>
      <c r="Z68" s="2" t="s">
        <v>14</v>
      </c>
      <c r="AA68" s="2" t="s">
        <v>14</v>
      </c>
      <c r="AB68" s="2" t="s">
        <v>14</v>
      </c>
      <c r="AC68" s="2" t="s">
        <v>14</v>
      </c>
      <c r="AD68" s="2" t="s">
        <v>14</v>
      </c>
      <c r="AE68" s="2" t="s">
        <v>14</v>
      </c>
      <c r="AF68" s="2" t="s">
        <v>14</v>
      </c>
      <c r="AG68" s="2" t="s">
        <v>14</v>
      </c>
      <c r="AH68" s="2" t="s">
        <v>14</v>
      </c>
      <c r="AI68" s="2" t="s">
        <v>14</v>
      </c>
      <c r="AJ68" s="2" t="s">
        <v>14</v>
      </c>
      <c r="AK68" s="2" t="s">
        <v>14</v>
      </c>
      <c r="AL68" s="2" t="s">
        <v>14</v>
      </c>
      <c r="AM68" s="2" t="s">
        <v>14</v>
      </c>
    </row>
    <row r="69" spans="2:39" ht="19.899999999999999" customHeight="1">
      <c r="B69" s="1"/>
    </row>
    <row r="70" spans="2:39" ht="19.899999999999999" customHeight="1">
      <c r="B70" s="61">
        <f ca="1">DATE(CalendarYear,11,1)</f>
        <v>45962</v>
      </c>
      <c r="C70" s="4" t="str">
        <f ca="1">IF(DAY(NovSun1)=1,"",IF(AND(YEAR(NovSun1+1)=CalendarYear,MONTH(NovSun1+1)=11),NovSun1+1,""))</f>
        <v/>
      </c>
      <c r="D70" s="4" t="str">
        <f ca="1">IF(DAY(NovSun1)=1,"",IF(AND(YEAR(NovSun1+2)=CalendarYear,MONTH(NovSun1+2)=11),NovSun1+2,""))</f>
        <v/>
      </c>
      <c r="E70" s="4" t="str">
        <f ca="1">IF(DAY(NovSun1)=1,"",IF(AND(YEAR(NovSun1+3)=CalendarYear,MONTH(NovSun1+3)=11),NovSun1+3,""))</f>
        <v/>
      </c>
      <c r="F70" s="4" t="str">
        <f ca="1">IF(DAY(NovSun1)=1,"",IF(AND(YEAR(NovSun1+4)=CalendarYear,MONTH(NovSun1+4)=11),NovSun1+4,""))</f>
        <v/>
      </c>
      <c r="G70" s="4" t="str">
        <f ca="1">IF(DAY(NovSun1)=1,"",IF(AND(YEAR(NovSun1+5)=CalendarYear,MONTH(NovSun1+5)=11),NovSun1+5,""))</f>
        <v/>
      </c>
      <c r="H70" s="4" t="str">
        <f ca="1">IF(DAY(NovSun1)=1,"",IF(AND(YEAR(NovSun1+6)=CalendarYear,MONTH(NovSun1+6)=11),NovSun1+6,""))</f>
        <v/>
      </c>
      <c r="I70" s="4">
        <f ca="1">IF(DAY(NovSun1)=1,IF(AND(YEAR(NovSun1)=CalendarYear,MONTH(NovSun1)=11),NovSun1,""),IF(AND(YEAR(NovSun1+7)=CalendarYear,MONTH(NovSun1+7)=11),NovSun1+7,""))</f>
        <v>45962</v>
      </c>
      <c r="J70" s="4">
        <f ca="1">IF(DAY(NovSun1)=1,IF(AND(YEAR(NovSun1+1)=CalendarYear,MONTH(NovSun1+1)=11),NovSun1+1,""),IF(AND(YEAR(NovSun1+8)=CalendarYear,MONTH(NovSun1+8)=11),NovSun1+8,""))</f>
        <v>45963</v>
      </c>
      <c r="K70" s="4">
        <f ca="1">IF(DAY(NovSun1)=1,IF(AND(YEAR(NovSun1+2)=CalendarYear,MONTH(NovSun1+2)=11),NovSun1+2,""),IF(AND(YEAR(NovSun1+9)=CalendarYear,MONTH(NovSun1+9)=11),NovSun1+9,""))</f>
        <v>45964</v>
      </c>
      <c r="L70" s="4">
        <f ca="1">IF(DAY(NovSun1)=1,IF(AND(YEAR(NovSun1+3)=CalendarYear,MONTH(NovSun1+3)=11),NovSun1+3,""),IF(AND(YEAR(NovSun1+10)=CalendarYear,MONTH(NovSun1+10)=11),NovSun1+10,""))</f>
        <v>45965</v>
      </c>
      <c r="M70" s="4">
        <f ca="1">IF(DAY(NovSun1)=1,IF(AND(YEAR(NovSun1+4)=CalendarYear,MONTH(NovSun1+4)=11),NovSun1+4,""),IF(AND(YEAR(NovSun1+11)=CalendarYear,MONTH(NovSun1+11)=11),NovSun1+11,""))</f>
        <v>45966</v>
      </c>
      <c r="N70" s="4">
        <f ca="1">IF(DAY(NovSun1)=1,IF(AND(YEAR(NovSun1+5)=CalendarYear,MONTH(NovSun1+5)=11),NovSun1+5,""),IF(AND(YEAR(NovSun1+12)=CalendarYear,MONTH(NovSun1+12)=11),NovSun1+12,""))</f>
        <v>45967</v>
      </c>
      <c r="O70" s="4">
        <f ca="1">IF(DAY(NovSun1)=1,IF(AND(YEAR(NovSun1+6)=CalendarYear,MONTH(NovSun1+6)=11),NovSun1+6,""),IF(AND(YEAR(NovSun1+13)=CalendarYear,MONTH(NovSun1+13)=11),NovSun1+13,""))</f>
        <v>45968</v>
      </c>
      <c r="P70" s="4">
        <f ca="1">IF(DAY(NovSun1)=1,IF(AND(YEAR(NovSun1+7)=CalendarYear,MONTH(NovSun1+7)=11),NovSun1+7,""),IF(AND(YEAR(NovSun1+14)=CalendarYear,MONTH(NovSun1+14)=11),NovSun1+14,""))</f>
        <v>45969</v>
      </c>
      <c r="Q70" s="4">
        <f ca="1">IF(DAY(NovSun1)=1,IF(AND(YEAR(NovSun1+8)=CalendarYear,MONTH(NovSun1+8)=11),NovSun1+8,""),IF(AND(YEAR(NovSun1+15)=CalendarYear,MONTH(NovSun1+15)=11),NovSun1+15,""))</f>
        <v>45970</v>
      </c>
      <c r="R70" s="4">
        <f ca="1">IF(DAY(NovSun1)=1,IF(AND(YEAR(NovSun1+9)=CalendarYear,MONTH(NovSun1+9)=11),NovSun1+9,""),IF(AND(YEAR(NovSun1+16)=CalendarYear,MONTH(NovSun1+16)=11),NovSun1+16,""))</f>
        <v>45971</v>
      </c>
      <c r="S70" s="4">
        <f ca="1">IF(DAY(NovSun1)=1,IF(AND(YEAR(NovSun1+10)=CalendarYear,MONTH(NovSun1+10)=11),NovSun1+10,""),IF(AND(YEAR(NovSun1+17)=CalendarYear,MONTH(NovSun1+17)=11),NovSun1+17,""))</f>
        <v>45972</v>
      </c>
      <c r="T70" s="4">
        <f ca="1">IF(DAY(NovSun1)=1,IF(AND(YEAR(NovSun1+11)=CalendarYear,MONTH(NovSun1+11)=11),NovSun1+11,""),IF(AND(YEAR(NovSun1+18)=CalendarYear,MONTH(NovSun1+18)=11),NovSun1+18,""))</f>
        <v>45973</v>
      </c>
      <c r="U70" s="4">
        <f ca="1">IF(DAY(NovSun1)=1,IF(AND(YEAR(NovSun1+12)=CalendarYear,MONTH(NovSun1+12)=11),NovSun1+12,""),IF(AND(YEAR(NovSun1+19)=CalendarYear,MONTH(NovSun1+19)=11),NovSun1+19,""))</f>
        <v>45974</v>
      </c>
      <c r="V70" s="4">
        <f ca="1">IF(DAY(NovSun1)=1,IF(AND(YEAR(NovSun1+13)=CalendarYear,MONTH(NovSun1+13)=11),NovSun1+13,""),IF(AND(YEAR(NovSun1+20)=CalendarYear,MONTH(NovSun1+20)=11),NovSun1+20,""))</f>
        <v>45975</v>
      </c>
      <c r="W70" s="4">
        <f ca="1">IF(DAY(NovSun1)=1,IF(AND(YEAR(NovSun1+14)=CalendarYear,MONTH(NovSun1+14)=11),NovSun1+14,""),IF(AND(YEAR(NovSun1+21)=CalendarYear,MONTH(NovSun1+21)=11),NovSun1+21,""))</f>
        <v>45976</v>
      </c>
      <c r="X70" s="4">
        <f ca="1">IF(DAY(NovSun1)=1,IF(AND(YEAR(NovSun1+15)=CalendarYear,MONTH(NovSun1+15)=11),NovSun1+15,""),IF(AND(YEAR(NovSun1+22)=CalendarYear,MONTH(NovSun1+22)=11),NovSun1+22,""))</f>
        <v>45977</v>
      </c>
      <c r="Y70" s="4">
        <f ca="1">IF(DAY(NovSun1)=1,IF(AND(YEAR(NovSun1+16)=CalendarYear,MONTH(NovSun1+16)=11),NovSun1+16,""),IF(AND(YEAR(NovSun1+23)=CalendarYear,MONTH(NovSun1+23)=11),NovSun1+23,""))</f>
        <v>45978</v>
      </c>
      <c r="Z70" s="4">
        <f ca="1">IF(DAY(NovSun1)=1,IF(AND(YEAR(NovSun1+17)=CalendarYear,MONTH(NovSun1+17)=11),NovSun1+17,""),IF(AND(YEAR(NovSun1+24)=CalendarYear,MONTH(NovSun1+24)=11),NovSun1+24,""))</f>
        <v>45979</v>
      </c>
      <c r="AA70" s="4">
        <f ca="1">IF(DAY(NovSun1)=1,IF(AND(YEAR(NovSun1+18)=CalendarYear,MONTH(NovSun1+18)=11),NovSun1+18,""),IF(AND(YEAR(NovSun1+25)=CalendarYear,MONTH(NovSun1+25)=11),NovSun1+25,""))</f>
        <v>45980</v>
      </c>
      <c r="AB70" s="4">
        <f ca="1">IF(DAY(NovSun1)=1,IF(AND(YEAR(NovSun1+19)=CalendarYear,MONTH(NovSun1+19)=11),NovSun1+19,""),IF(AND(YEAR(NovSun1+26)=CalendarYear,MONTH(NovSun1+26)=11),NovSun1+26,""))</f>
        <v>45981</v>
      </c>
      <c r="AC70" s="4">
        <f ca="1">IF(DAY(NovSun1)=1,IF(AND(YEAR(NovSun1+20)=CalendarYear,MONTH(NovSun1+20)=11),NovSun1+20,""),IF(AND(YEAR(NovSun1+27)=CalendarYear,MONTH(NovSun1+27)=11),NovSun1+27,""))</f>
        <v>45982</v>
      </c>
      <c r="AD70" s="4">
        <f ca="1">IF(DAY(NovSun1)=1,IF(AND(YEAR(NovSun1+21)=CalendarYear,MONTH(NovSun1+21)=11),NovSun1+21,""),IF(AND(YEAR(NovSun1+28)=CalendarYear,MONTH(NovSun1+28)=11),NovSun1+28,""))</f>
        <v>45983</v>
      </c>
      <c r="AE70" s="4">
        <f ca="1">IF(DAY(NovSun1)=1,IF(AND(YEAR(NovSun1+22)=CalendarYear,MONTH(NovSun1+22)=11),NovSun1+22,""),IF(AND(YEAR(NovSun1+29)=CalendarYear,MONTH(NovSun1+29)=11),NovSun1+29,""))</f>
        <v>45984</v>
      </c>
      <c r="AF70" s="4">
        <f ca="1">IF(DAY(NovSun1)=1,IF(AND(YEAR(NovSun1+23)=CalendarYear,MONTH(NovSun1+23)=11),NovSun1+23,""),IF(AND(YEAR(NovSun1+30)=CalendarYear,MONTH(NovSun1+30)=11),NovSun1+30,""))</f>
        <v>45985</v>
      </c>
      <c r="AG70" s="4">
        <f ca="1">IF(DAY(NovSun1)=1,IF(AND(YEAR(NovSun1+24)=CalendarYear,MONTH(NovSun1+24)=11),NovSun1+24,""),IF(AND(YEAR(NovSun1+31)=CalendarYear,MONTH(NovSun1+31)=11),NovSun1+31,""))</f>
        <v>45986</v>
      </c>
      <c r="AH70" s="4">
        <f ca="1">IF(DAY(NovSun1)=1,IF(AND(YEAR(NovSun1+25)=CalendarYear,MONTH(NovSun1+25)=11),NovSun1+25,""),IF(AND(YEAR(NovSun1+32)=CalendarYear,MONTH(NovSun1+32)=11),NovSun1+32,""))</f>
        <v>45987</v>
      </c>
      <c r="AI70" s="4">
        <f ca="1">IF(DAY(NovSun1)=1,IF(AND(YEAR(NovSun1+26)=CalendarYear,MONTH(NovSun1+26)=11),NovSun1+26,""),IF(AND(YEAR(NovSun1+33)=CalendarYear,MONTH(NovSun1+33)=11),NovSun1+33,""))</f>
        <v>45988</v>
      </c>
      <c r="AJ70" s="4">
        <f ca="1">IF(DAY(NovSun1)=1,IF(AND(YEAR(NovSun1+27)=CalendarYear,MONTH(NovSun1+27)=11),NovSun1+27,""),IF(AND(YEAR(NovSun1+34)=CalendarYear,MONTH(NovSun1+34)=11),NovSun1+34,""))</f>
        <v>45989</v>
      </c>
      <c r="AK70" s="4">
        <f ca="1">IF(DAY(NovSun1)=1,IF(AND(YEAR(NovSun1+28)=CalendarYear,MONTH(NovSun1+28)=11),NovSun1+28,""),IF(AND(YEAR(NovSun1+35)=CalendarYear,MONTH(NovSun1+35)=11),NovSun1+35,""))</f>
        <v>45990</v>
      </c>
      <c r="AL70" s="4">
        <f ca="1">IF(DAY(NovSun1)=1,IF(AND(YEAR(NovSun1+29)=CalendarYear,MONTH(NovSun1+29)=11),NovSun1+29,""),IF(AND(YEAR(NovSun1+36)=CalendarYear,MONTH(NovSun1+36)=11),NovSun1+36,""))</f>
        <v>45991</v>
      </c>
      <c r="AM70" s="6" t="str">
        <f ca="1">IF(DAY(NovSun1)=1,IF(AND(YEAR(NovSun1+30)=CalendarYear,MONTH(NovSun1+30)=11),NovSun1+30,""),IF(AND(YEAR(NovSun1+37)=CalendarYear,MONTH(NovSun1+37)=11),NovSun1+37,""))</f>
        <v/>
      </c>
    </row>
    <row r="71" spans="2:39" ht="19.899999999999999" customHeight="1">
      <c r="B71" s="62"/>
      <c r="C71" s="5" t="s">
        <v>6</v>
      </c>
      <c r="D71" s="5" t="s">
        <v>7</v>
      </c>
      <c r="E71" s="5" t="s">
        <v>8</v>
      </c>
      <c r="F71" s="5" t="s">
        <v>9</v>
      </c>
      <c r="G71" s="5" t="s">
        <v>10</v>
      </c>
      <c r="H71" s="5" t="s">
        <v>11</v>
      </c>
      <c r="I71" s="5" t="s">
        <v>12</v>
      </c>
      <c r="J71" s="5" t="s">
        <v>6</v>
      </c>
      <c r="K71" s="5" t="s">
        <v>7</v>
      </c>
      <c r="L71" s="5" t="s">
        <v>8</v>
      </c>
      <c r="M71" s="5" t="s">
        <v>9</v>
      </c>
      <c r="N71" s="5" t="s">
        <v>10</v>
      </c>
      <c r="O71" s="5" t="s">
        <v>11</v>
      </c>
      <c r="P71" s="5" t="s">
        <v>12</v>
      </c>
      <c r="Q71" s="5" t="s">
        <v>6</v>
      </c>
      <c r="R71" s="5" t="s">
        <v>7</v>
      </c>
      <c r="S71" s="5" t="s">
        <v>8</v>
      </c>
      <c r="T71" s="5" t="s">
        <v>9</v>
      </c>
      <c r="U71" s="5" t="s">
        <v>10</v>
      </c>
      <c r="V71" s="5" t="s">
        <v>11</v>
      </c>
      <c r="W71" s="5" t="s">
        <v>12</v>
      </c>
      <c r="X71" s="5" t="s">
        <v>6</v>
      </c>
      <c r="Y71" s="5" t="s">
        <v>7</v>
      </c>
      <c r="Z71" s="5" t="s">
        <v>8</v>
      </c>
      <c r="AA71" s="5" t="s">
        <v>9</v>
      </c>
      <c r="AB71" s="5" t="s">
        <v>10</v>
      </c>
      <c r="AC71" s="5" t="s">
        <v>11</v>
      </c>
      <c r="AD71" s="5" t="s">
        <v>12</v>
      </c>
      <c r="AE71" s="5" t="s">
        <v>6</v>
      </c>
      <c r="AF71" s="5" t="s">
        <v>7</v>
      </c>
      <c r="AG71" s="5" t="s">
        <v>8</v>
      </c>
      <c r="AH71" s="5" t="s">
        <v>9</v>
      </c>
      <c r="AI71" s="5" t="s">
        <v>10</v>
      </c>
      <c r="AJ71" s="5" t="s">
        <v>11</v>
      </c>
      <c r="AK71" s="5" t="s">
        <v>12</v>
      </c>
      <c r="AL71" s="5" t="s">
        <v>6</v>
      </c>
      <c r="AM71" s="7" t="s">
        <v>7</v>
      </c>
    </row>
    <row r="72" spans="2:39" s="21" customFormat="1" ht="19.899999999999999" hidden="1" customHeight="1" outlineLevel="1">
      <c r="B72" s="18" t="s">
        <v>13</v>
      </c>
      <c r="C72" s="2" t="s">
        <v>14</v>
      </c>
      <c r="D72" s="2" t="s">
        <v>14</v>
      </c>
      <c r="E72" s="2" t="s">
        <v>14</v>
      </c>
      <c r="F72" s="2" t="s">
        <v>14</v>
      </c>
      <c r="G72" s="2" t="s">
        <v>14</v>
      </c>
      <c r="H72" s="2" t="s">
        <v>14</v>
      </c>
      <c r="I72" s="2" t="s">
        <v>14</v>
      </c>
      <c r="J72" s="2" t="s">
        <v>14</v>
      </c>
      <c r="K72" s="2" t="s">
        <v>14</v>
      </c>
      <c r="L72" s="2" t="s">
        <v>14</v>
      </c>
      <c r="M72" s="3" t="s">
        <v>14</v>
      </c>
      <c r="N72" s="3" t="s">
        <v>14</v>
      </c>
      <c r="O72" s="2" t="s">
        <v>14</v>
      </c>
      <c r="P72" s="2" t="s">
        <v>14</v>
      </c>
      <c r="Q72" s="2" t="s">
        <v>14</v>
      </c>
      <c r="R72" s="2" t="s">
        <v>14</v>
      </c>
      <c r="S72" s="2" t="s">
        <v>14</v>
      </c>
      <c r="T72" s="2" t="s">
        <v>14</v>
      </c>
      <c r="U72" s="2" t="s">
        <v>14</v>
      </c>
      <c r="V72" s="2" t="s">
        <v>14</v>
      </c>
      <c r="W72" s="2" t="s">
        <v>14</v>
      </c>
      <c r="X72" s="2" t="s">
        <v>14</v>
      </c>
      <c r="Y72" s="2" t="s">
        <v>14</v>
      </c>
      <c r="Z72" s="2" t="s">
        <v>14</v>
      </c>
      <c r="AA72" s="2" t="s">
        <v>14</v>
      </c>
      <c r="AB72" s="2" t="s">
        <v>14</v>
      </c>
      <c r="AC72" s="2" t="s">
        <v>14</v>
      </c>
      <c r="AD72" s="2" t="s">
        <v>14</v>
      </c>
      <c r="AE72" s="2" t="s">
        <v>14</v>
      </c>
      <c r="AF72" s="2" t="s">
        <v>14</v>
      </c>
      <c r="AG72" s="2" t="s">
        <v>14</v>
      </c>
      <c r="AH72" s="2" t="s">
        <v>14</v>
      </c>
      <c r="AI72" s="2" t="s">
        <v>14</v>
      </c>
      <c r="AJ72" s="2" t="s">
        <v>14</v>
      </c>
      <c r="AK72" s="2" t="s">
        <v>14</v>
      </c>
      <c r="AL72" s="2" t="s">
        <v>14</v>
      </c>
      <c r="AM72" s="2" t="s">
        <v>14</v>
      </c>
    </row>
    <row r="73" spans="2:39" s="21" customFormat="1" ht="19.899999999999999" hidden="1" customHeight="1" outlineLevel="1">
      <c r="B73" s="19" t="s">
        <v>15</v>
      </c>
      <c r="C73" s="3" t="s">
        <v>14</v>
      </c>
      <c r="D73" s="3" t="s">
        <v>14</v>
      </c>
      <c r="E73" s="3" t="s">
        <v>14</v>
      </c>
      <c r="F73" s="3" t="s">
        <v>14</v>
      </c>
      <c r="G73" s="3" t="s">
        <v>14</v>
      </c>
      <c r="H73" s="3" t="s">
        <v>14</v>
      </c>
      <c r="I73" s="3" t="s">
        <v>14</v>
      </c>
      <c r="J73" s="3" t="s">
        <v>14</v>
      </c>
      <c r="K73" s="3" t="s">
        <v>14</v>
      </c>
      <c r="L73" s="3" t="s">
        <v>14</v>
      </c>
      <c r="M73" s="3" t="s">
        <v>14</v>
      </c>
      <c r="N73" s="3" t="s">
        <v>14</v>
      </c>
      <c r="O73" s="2" t="s">
        <v>14</v>
      </c>
      <c r="P73" s="2" t="s">
        <v>14</v>
      </c>
      <c r="Q73" s="2" t="s">
        <v>14</v>
      </c>
      <c r="R73" s="2" t="s">
        <v>14</v>
      </c>
      <c r="S73" s="2" t="s">
        <v>14</v>
      </c>
      <c r="T73" s="2" t="s">
        <v>14</v>
      </c>
      <c r="U73" s="2" t="s">
        <v>14</v>
      </c>
      <c r="V73" s="2" t="s">
        <v>14</v>
      </c>
      <c r="W73" s="2" t="s">
        <v>14</v>
      </c>
      <c r="X73" s="2" t="s">
        <v>14</v>
      </c>
      <c r="Y73" s="2" t="s">
        <v>14</v>
      </c>
      <c r="Z73" s="2" t="s">
        <v>14</v>
      </c>
      <c r="AA73" s="2" t="s">
        <v>14</v>
      </c>
      <c r="AB73" s="2" t="s">
        <v>14</v>
      </c>
      <c r="AC73" s="2" t="s">
        <v>14</v>
      </c>
      <c r="AD73" s="2" t="s">
        <v>14</v>
      </c>
      <c r="AE73" s="2" t="s">
        <v>14</v>
      </c>
      <c r="AF73" s="2" t="s">
        <v>14</v>
      </c>
      <c r="AG73" s="2" t="s">
        <v>14</v>
      </c>
      <c r="AH73" s="2" t="s">
        <v>14</v>
      </c>
      <c r="AI73" s="2" t="s">
        <v>14</v>
      </c>
      <c r="AJ73" s="2" t="s">
        <v>14</v>
      </c>
      <c r="AK73" s="2" t="s">
        <v>14</v>
      </c>
      <c r="AL73" s="2" t="s">
        <v>14</v>
      </c>
      <c r="AM73" s="2" t="s">
        <v>14</v>
      </c>
    </row>
    <row r="74" spans="2:39" ht="19.899999999999999" hidden="1" customHeight="1" outlineLevel="1">
      <c r="B74" s="33" t="s">
        <v>2</v>
      </c>
      <c r="C74" s="3" t="s">
        <v>14</v>
      </c>
      <c r="D74" s="3" t="s">
        <v>14</v>
      </c>
      <c r="E74" s="3" t="s">
        <v>14</v>
      </c>
      <c r="F74" s="3" t="s">
        <v>14</v>
      </c>
      <c r="G74" s="3" t="s">
        <v>14</v>
      </c>
      <c r="H74" s="3" t="s">
        <v>14</v>
      </c>
      <c r="I74" s="3" t="s">
        <v>14</v>
      </c>
      <c r="J74" s="3" t="s">
        <v>14</v>
      </c>
      <c r="K74" s="133" t="s">
        <v>16</v>
      </c>
      <c r="L74" s="134"/>
      <c r="M74" s="134"/>
      <c r="N74" s="134"/>
      <c r="O74" s="135"/>
      <c r="P74" s="2" t="s">
        <v>14</v>
      </c>
      <c r="Q74" s="2" t="s">
        <v>14</v>
      </c>
      <c r="R74" s="133" t="s">
        <v>16</v>
      </c>
      <c r="S74" s="134"/>
      <c r="T74" s="134"/>
      <c r="U74" s="134"/>
      <c r="V74" s="135"/>
      <c r="W74" s="2" t="s">
        <v>14</v>
      </c>
      <c r="X74" s="2" t="s">
        <v>14</v>
      </c>
      <c r="Y74" s="133" t="s">
        <v>16</v>
      </c>
      <c r="Z74" s="134"/>
      <c r="AA74" s="134"/>
      <c r="AB74" s="134"/>
      <c r="AC74" s="135"/>
      <c r="AD74" s="2" t="s">
        <v>14</v>
      </c>
      <c r="AE74" s="2" t="s">
        <v>14</v>
      </c>
      <c r="AF74" s="133" t="s">
        <v>16</v>
      </c>
      <c r="AG74" s="134"/>
      <c r="AH74" s="134"/>
      <c r="AI74" s="134"/>
      <c r="AJ74" s="135"/>
      <c r="AK74" s="2" t="s">
        <v>14</v>
      </c>
      <c r="AL74" s="2" t="s">
        <v>14</v>
      </c>
      <c r="AM74" s="2" t="s">
        <v>14</v>
      </c>
    </row>
    <row r="75" spans="2:39" ht="19.899999999999999" hidden="1" customHeight="1" outlineLevel="1">
      <c r="B75" s="31" t="s">
        <v>5</v>
      </c>
      <c r="C75" s="3" t="s">
        <v>14</v>
      </c>
      <c r="D75" s="3" t="s">
        <v>14</v>
      </c>
      <c r="E75" s="3" t="s">
        <v>14</v>
      </c>
      <c r="F75" s="3" t="s">
        <v>14</v>
      </c>
      <c r="G75" s="3" t="s">
        <v>14</v>
      </c>
      <c r="H75" s="3" t="s">
        <v>14</v>
      </c>
      <c r="I75" s="3" t="s">
        <v>14</v>
      </c>
      <c r="J75" s="3" t="s">
        <v>14</v>
      </c>
      <c r="K75" s="3" t="s">
        <v>14</v>
      </c>
      <c r="L75" s="3" t="s">
        <v>14</v>
      </c>
      <c r="M75" s="3" t="s">
        <v>14</v>
      </c>
      <c r="N75" s="3" t="s">
        <v>14</v>
      </c>
      <c r="O75" s="2" t="s">
        <v>14</v>
      </c>
      <c r="P75" s="2" t="s">
        <v>14</v>
      </c>
      <c r="Q75" s="2" t="s">
        <v>14</v>
      </c>
      <c r="R75" s="2" t="s">
        <v>14</v>
      </c>
      <c r="S75" s="2" t="s">
        <v>14</v>
      </c>
      <c r="T75" s="2" t="s">
        <v>14</v>
      </c>
      <c r="U75" s="2" t="s">
        <v>14</v>
      </c>
      <c r="V75" s="2" t="s">
        <v>14</v>
      </c>
      <c r="W75" s="2" t="s">
        <v>14</v>
      </c>
      <c r="X75" s="2" t="s">
        <v>14</v>
      </c>
      <c r="Y75" s="2" t="s">
        <v>14</v>
      </c>
      <c r="Z75" s="2" t="s">
        <v>14</v>
      </c>
      <c r="AA75" s="2" t="s">
        <v>14</v>
      </c>
      <c r="AB75" s="2" t="s">
        <v>14</v>
      </c>
      <c r="AC75" s="2" t="s">
        <v>14</v>
      </c>
      <c r="AD75" s="2" t="s">
        <v>14</v>
      </c>
      <c r="AE75" s="2" t="s">
        <v>14</v>
      </c>
      <c r="AF75" s="2" t="s">
        <v>14</v>
      </c>
      <c r="AG75" s="2" t="s">
        <v>14</v>
      </c>
      <c r="AH75" s="2" t="s">
        <v>14</v>
      </c>
      <c r="AI75" s="2" t="s">
        <v>14</v>
      </c>
      <c r="AJ75" s="2" t="s">
        <v>14</v>
      </c>
      <c r="AK75" s="2" t="s">
        <v>14</v>
      </c>
      <c r="AL75" s="2" t="s">
        <v>14</v>
      </c>
      <c r="AM75" s="2" t="s">
        <v>14</v>
      </c>
    </row>
    <row r="76" spans="2:39" ht="19.899999999999999" hidden="1" customHeight="1" outlineLevel="1">
      <c r="B76" s="20" t="s">
        <v>1</v>
      </c>
      <c r="C76" s="3" t="s">
        <v>14</v>
      </c>
      <c r="D76" s="3" t="s">
        <v>14</v>
      </c>
      <c r="E76" s="3" t="s">
        <v>14</v>
      </c>
      <c r="F76" s="3" t="s">
        <v>14</v>
      </c>
      <c r="G76" s="3" t="s">
        <v>14</v>
      </c>
      <c r="H76" s="3" t="s">
        <v>14</v>
      </c>
      <c r="I76" s="3" t="s">
        <v>14</v>
      </c>
      <c r="J76" s="3" t="s">
        <v>14</v>
      </c>
      <c r="K76" s="3" t="s">
        <v>14</v>
      </c>
      <c r="L76" s="3" t="s">
        <v>14</v>
      </c>
      <c r="M76" s="3" t="s">
        <v>14</v>
      </c>
      <c r="N76" s="3" t="s">
        <v>14</v>
      </c>
      <c r="O76" s="2" t="s">
        <v>14</v>
      </c>
      <c r="P76" s="2" t="s">
        <v>14</v>
      </c>
      <c r="Q76" s="2" t="s">
        <v>14</v>
      </c>
      <c r="R76" s="2" t="s">
        <v>14</v>
      </c>
      <c r="S76" s="2" t="s">
        <v>14</v>
      </c>
      <c r="T76" s="2" t="s">
        <v>14</v>
      </c>
      <c r="U76" s="2" t="s">
        <v>14</v>
      </c>
      <c r="V76" s="2" t="s">
        <v>14</v>
      </c>
      <c r="W76" s="2" t="s">
        <v>14</v>
      </c>
      <c r="X76" s="2" t="s">
        <v>14</v>
      </c>
      <c r="Y76" s="2" t="s">
        <v>14</v>
      </c>
      <c r="Z76" s="2" t="s">
        <v>14</v>
      </c>
      <c r="AA76" s="2" t="s">
        <v>14</v>
      </c>
      <c r="AB76" s="2" t="s">
        <v>14</v>
      </c>
      <c r="AC76" s="2" t="s">
        <v>14</v>
      </c>
      <c r="AD76" s="2" t="s">
        <v>14</v>
      </c>
      <c r="AE76" s="2" t="s">
        <v>14</v>
      </c>
      <c r="AF76" s="2" t="s">
        <v>14</v>
      </c>
      <c r="AG76" s="2" t="s">
        <v>14</v>
      </c>
      <c r="AH76" s="2" t="s">
        <v>14</v>
      </c>
      <c r="AI76" s="2" t="s">
        <v>14</v>
      </c>
      <c r="AJ76" s="2" t="s">
        <v>14</v>
      </c>
      <c r="AK76" s="2" t="s">
        <v>14</v>
      </c>
      <c r="AL76" s="2" t="s">
        <v>14</v>
      </c>
      <c r="AM76" s="2" t="s">
        <v>14</v>
      </c>
    </row>
    <row r="77" spans="2:39" ht="18.95" customHeight="1" collapsed="1"/>
    <row r="78" spans="2:39" ht="18.95" customHeight="1">
      <c r="B78" s="61">
        <f ca="1">DATE(CalendarYear,12,1)</f>
        <v>45992</v>
      </c>
      <c r="C78" s="4" t="str">
        <f ca="1">IF(DAY(DecSun1)=1,"",IF(AND(YEAR(DecSun1+1)=CalendarYear,MONTH(DecSun1+1)=12),DecSun1+1,""))</f>
        <v/>
      </c>
      <c r="D78" s="4">
        <f ca="1">IF(DAY(DecSun1)=1,"",IF(AND(YEAR(DecSun1+2)=CalendarYear,MONTH(DecSun1+2)=12),DecSun1+2,""))</f>
        <v>45992</v>
      </c>
      <c r="E78" s="4">
        <f ca="1">IF(DAY(DecSun1)=1,"",IF(AND(YEAR(DecSun1+3)=CalendarYear,MONTH(DecSun1+3)=12),DecSun1+3,""))</f>
        <v>45993</v>
      </c>
      <c r="F78" s="4">
        <f ca="1">IF(DAY(DecSun1)=1,"",IF(AND(YEAR(DecSun1+4)=CalendarYear,MONTH(DecSun1+4)=12),DecSun1+4,""))</f>
        <v>45994</v>
      </c>
      <c r="G78" s="4">
        <f ca="1">IF(DAY(DecSun1)=1,"",IF(AND(YEAR(DecSun1+5)=CalendarYear,MONTH(DecSun1+5)=12),DecSun1+5,""))</f>
        <v>45995</v>
      </c>
      <c r="H78" s="4">
        <f ca="1">IF(DAY(DecSun1)=1,"",IF(AND(YEAR(DecSun1+6)=CalendarYear,MONTH(DecSun1+6)=12),DecSun1+6,""))</f>
        <v>45996</v>
      </c>
      <c r="I78" s="4">
        <f ca="1">IF(DAY(DecSun1)=1,IF(AND(YEAR(DecSun1)=CalendarYear,MONTH(DecSun1)=12),DecSun1,""),IF(AND(YEAR(DecSun1+7)=CalendarYear,MONTH(DecSun1+7)=12),DecSun1+7,""))</f>
        <v>45997</v>
      </c>
      <c r="J78" s="4">
        <f ca="1">IF(DAY(DecSun1)=1,IF(AND(YEAR(DecSun1+1)=CalendarYear,MONTH(DecSun1+1)=12),DecSun1+1,""),IF(AND(YEAR(DecSun1+8)=CalendarYear,MONTH(DecSun1+8)=12),DecSun1+8,""))</f>
        <v>45998</v>
      </c>
      <c r="K78" s="4">
        <f ca="1">IF(DAY(DecSun1)=1,IF(AND(YEAR(DecSun1+2)=CalendarYear,MONTH(DecSun1+2)=12),DecSun1+2,""),IF(AND(YEAR(DecSun1+9)=CalendarYear,MONTH(DecSun1+9)=12),DecSun1+9,""))</f>
        <v>45999</v>
      </c>
      <c r="L78" s="4">
        <f ca="1">IF(DAY(DecSun1)=1,IF(AND(YEAR(DecSun1+3)=CalendarYear,MONTH(DecSun1+3)=12),DecSun1+3,""),IF(AND(YEAR(DecSun1+10)=CalendarYear,MONTH(DecSun1+10)=12),DecSun1+10,""))</f>
        <v>46000</v>
      </c>
      <c r="M78" s="4">
        <f ca="1">IF(DAY(DecSun1)=1,IF(AND(YEAR(DecSun1+4)=CalendarYear,MONTH(DecSun1+4)=12),DecSun1+4,""),IF(AND(YEAR(DecSun1+11)=CalendarYear,MONTH(DecSun1+11)=12),DecSun1+11,""))</f>
        <v>46001</v>
      </c>
      <c r="N78" s="4">
        <f ca="1">IF(DAY(DecSun1)=1,IF(AND(YEAR(DecSun1+5)=CalendarYear,MONTH(DecSun1+5)=12),DecSun1+5,""),IF(AND(YEAR(DecSun1+12)=CalendarYear,MONTH(DecSun1+12)=12),DecSun1+12,""))</f>
        <v>46002</v>
      </c>
      <c r="O78" s="4">
        <f ca="1">IF(DAY(DecSun1)=1,IF(AND(YEAR(DecSun1+6)=CalendarYear,MONTH(DecSun1+6)=12),DecSun1+6,""),IF(AND(YEAR(DecSun1+13)=CalendarYear,MONTH(DecSun1+13)=12),DecSun1+13,""))</f>
        <v>46003</v>
      </c>
      <c r="P78" s="4">
        <f ca="1">IF(DAY(DecSun1)=1,IF(AND(YEAR(DecSun1+7)=CalendarYear,MONTH(DecSun1+7)=12),DecSun1+7,""),IF(AND(YEAR(DecSun1+14)=CalendarYear,MONTH(DecSun1+14)=12),DecSun1+14,""))</f>
        <v>46004</v>
      </c>
      <c r="Q78" s="4">
        <f ca="1">IF(DAY(DecSun1)=1,IF(AND(YEAR(DecSun1+8)=CalendarYear,MONTH(DecSun1+8)=12),DecSun1+8,""),IF(AND(YEAR(DecSun1+15)=CalendarYear,MONTH(DecSun1+15)=12),DecSun1+15,""))</f>
        <v>46005</v>
      </c>
      <c r="R78" s="4">
        <f ca="1">IF(DAY(DecSun1)=1,IF(AND(YEAR(DecSun1+9)=CalendarYear,MONTH(DecSun1+9)=12),DecSun1+9,""),IF(AND(YEAR(DecSun1+16)=CalendarYear,MONTH(DecSun1+16)=12),DecSun1+16,""))</f>
        <v>46006</v>
      </c>
      <c r="S78" s="4">
        <f ca="1">IF(DAY(DecSun1)=1,IF(AND(YEAR(DecSun1+10)=CalendarYear,MONTH(DecSun1+10)=12),DecSun1+10,""),IF(AND(YEAR(DecSun1+17)=CalendarYear,MONTH(DecSun1+17)=12),DecSun1+17,""))</f>
        <v>46007</v>
      </c>
      <c r="T78" s="4">
        <f ca="1">IF(DAY(DecSun1)=1,IF(AND(YEAR(DecSun1+11)=CalendarYear,MONTH(DecSun1+11)=12),DecSun1+11,""),IF(AND(YEAR(DecSun1+18)=CalendarYear,MONTH(DecSun1+18)=12),DecSun1+18,""))</f>
        <v>46008</v>
      </c>
      <c r="U78" s="4">
        <f ca="1">IF(DAY(DecSun1)=1,IF(AND(YEAR(DecSun1+12)=CalendarYear,MONTH(DecSun1+12)=12),DecSun1+12,""),IF(AND(YEAR(DecSun1+19)=CalendarYear,MONTH(DecSun1+19)=12),DecSun1+19,""))</f>
        <v>46009</v>
      </c>
      <c r="V78" s="4">
        <f ca="1">IF(DAY(DecSun1)=1,IF(AND(YEAR(DecSun1+13)=CalendarYear,MONTH(DecSun1+13)=12),DecSun1+13,""),IF(AND(YEAR(DecSun1+20)=CalendarYear,MONTH(DecSun1+20)=12),DecSun1+20,""))</f>
        <v>46010</v>
      </c>
      <c r="W78" s="4">
        <f ca="1">IF(DAY(DecSun1)=1,IF(AND(YEAR(DecSun1+14)=CalendarYear,MONTH(DecSun1+14)=12),DecSun1+14,""),IF(AND(YEAR(DecSun1+21)=CalendarYear,MONTH(DecSun1+21)=12),DecSun1+21,""))</f>
        <v>46011</v>
      </c>
      <c r="X78" s="4">
        <f ca="1">IF(DAY(DecSun1)=1,IF(AND(YEAR(DecSun1+15)=CalendarYear,MONTH(DecSun1+15)=12),DecSun1+15,""),IF(AND(YEAR(DecSun1+22)=CalendarYear,MONTH(DecSun1+22)=12),DecSun1+22,""))</f>
        <v>46012</v>
      </c>
      <c r="Y78" s="4">
        <f ca="1">IF(DAY(DecSun1)=1,IF(AND(YEAR(DecSun1+16)=CalendarYear,MONTH(DecSun1+16)=12),DecSun1+16,""),IF(AND(YEAR(DecSun1+23)=CalendarYear,MONTH(DecSun1+23)=12),DecSun1+23,""))</f>
        <v>46013</v>
      </c>
      <c r="Z78" s="4">
        <f ca="1">IF(DAY(DecSun1)=1,IF(AND(YEAR(DecSun1+17)=CalendarYear,MONTH(DecSun1+17)=12),DecSun1+17,""),IF(AND(YEAR(DecSun1+24)=CalendarYear,MONTH(DecSun1+24)=12),DecSun1+24,""))</f>
        <v>46014</v>
      </c>
      <c r="AA78" s="4">
        <f ca="1">IF(DAY(DecSun1)=1,IF(AND(YEAR(DecSun1+18)=CalendarYear,MONTH(DecSun1+18)=12),DecSun1+18,""),IF(AND(YEAR(DecSun1+25)=CalendarYear,MONTH(DecSun1+25)=12),DecSun1+25,""))</f>
        <v>46015</v>
      </c>
      <c r="AB78" s="4">
        <f ca="1">IF(DAY(DecSun1)=1,IF(AND(YEAR(DecSun1+19)=CalendarYear,MONTH(DecSun1+19)=12),DecSun1+19,""),IF(AND(YEAR(DecSun1+26)=CalendarYear,MONTH(DecSun1+26)=12),DecSun1+26,""))</f>
        <v>46016</v>
      </c>
      <c r="AC78" s="4">
        <f ca="1">IF(DAY(DecSun1)=1,IF(AND(YEAR(DecSun1+20)=CalendarYear,MONTH(DecSun1+20)=12),DecSun1+20,""),IF(AND(YEAR(DecSun1+27)=CalendarYear,MONTH(DecSun1+27)=12),DecSun1+27,""))</f>
        <v>46017</v>
      </c>
      <c r="AD78" s="4">
        <f ca="1">IF(DAY(DecSun1)=1,IF(AND(YEAR(DecSun1+21)=CalendarYear,MONTH(DecSun1+21)=12),DecSun1+21,""),IF(AND(YEAR(DecSun1+28)=CalendarYear,MONTH(DecSun1+28)=12),DecSun1+28,""))</f>
        <v>46018</v>
      </c>
      <c r="AE78" s="4">
        <f ca="1">IF(DAY(DecSun1)=1,IF(AND(YEAR(DecSun1+22)=CalendarYear,MONTH(DecSun1+22)=12),DecSun1+22,""),IF(AND(YEAR(DecSun1+29)=CalendarYear,MONTH(DecSun1+29)=12),DecSun1+29,""))</f>
        <v>46019</v>
      </c>
      <c r="AF78" s="4">
        <f ca="1">IF(DAY(DecSun1)=1,IF(AND(YEAR(DecSun1+23)=CalendarYear,MONTH(DecSun1+23)=12),DecSun1+23,""),IF(AND(YEAR(DecSun1+30)=CalendarYear,MONTH(DecSun1+30)=12),DecSun1+30,""))</f>
        <v>46020</v>
      </c>
      <c r="AG78" s="4">
        <f ca="1">IF(DAY(DecSun1)=1,IF(AND(YEAR(DecSun1+24)=CalendarYear,MONTH(DecSun1+24)=12),DecSun1+24,""),IF(AND(YEAR(DecSun1+31)=CalendarYear,MONTH(DecSun1+31)=12),DecSun1+31,""))</f>
        <v>46021</v>
      </c>
      <c r="AH78" s="4">
        <f ca="1">IF(DAY(DecSun1)=1,IF(AND(YEAR(DecSun1+25)=CalendarYear,MONTH(DecSun1+25)=12),DecSun1+25,""),IF(AND(YEAR(DecSun1+32)=CalendarYear,MONTH(DecSun1+32)=12),DecSun1+32,""))</f>
        <v>46022</v>
      </c>
      <c r="AI78" s="4" t="str">
        <f ca="1">IF(DAY(DecSun1)=1,IF(AND(YEAR(DecSun1+26)=CalendarYear,MONTH(DecSun1+26)=12),DecSun1+26,""),IF(AND(YEAR(DecSun1+33)=CalendarYear,MONTH(DecSun1+33)=12),DecSun1+33,""))</f>
        <v/>
      </c>
      <c r="AJ78" s="4" t="str">
        <f ca="1">IF(DAY(DecSun1)=1,IF(AND(YEAR(DecSun1+27)=CalendarYear,MONTH(DecSun1+27)=12),DecSun1+27,""),IF(AND(YEAR(DecSun1+34)=CalendarYear,MONTH(DecSun1+34)=12),DecSun1+34,""))</f>
        <v/>
      </c>
      <c r="AK78" s="4" t="str">
        <f ca="1">IF(DAY(DecSun1)=1,IF(AND(YEAR(DecSun1+28)=CalendarYear,MONTH(DecSun1+28)=12),DecSun1+28,""),IF(AND(YEAR(DecSun1+35)=CalendarYear,MONTH(DecSun1+35)=12),DecSun1+35,""))</f>
        <v/>
      </c>
      <c r="AL78" s="4" t="str">
        <f ca="1">IF(DAY(DecSun1)=1,IF(AND(YEAR(DecSun1+29)=CalendarYear,MONTH(DecSun1+29)=12),DecSun1+29,""),IF(AND(YEAR(DecSun1+36)=CalendarYear,MONTH(DecSun1+36)=12),DecSun1+36,""))</f>
        <v/>
      </c>
      <c r="AM78" s="6" t="str">
        <f ca="1">IF(DAY(DecSun1)=1,IF(AND(YEAR(DecSun1+30)=CalendarYear,MONTH(DecSun1+30)=12),DecSun1+30,""),IF(AND(YEAR(DecSun1+37)=CalendarYear,MONTH(DecSun1+37)=12),DecSun1+37,""))</f>
        <v/>
      </c>
    </row>
    <row r="79" spans="2:39" ht="18.95" customHeight="1">
      <c r="B79" s="62"/>
      <c r="C79" s="5" t="s">
        <v>6</v>
      </c>
      <c r="D79" s="5" t="s">
        <v>7</v>
      </c>
      <c r="E79" s="5" t="s">
        <v>8</v>
      </c>
      <c r="F79" s="5" t="s">
        <v>9</v>
      </c>
      <c r="G79" s="5" t="s">
        <v>10</v>
      </c>
      <c r="H79" s="5" t="s">
        <v>11</v>
      </c>
      <c r="I79" s="5" t="s">
        <v>12</v>
      </c>
      <c r="J79" s="5" t="s">
        <v>6</v>
      </c>
      <c r="K79" s="5" t="s">
        <v>7</v>
      </c>
      <c r="L79" s="5" t="s">
        <v>8</v>
      </c>
      <c r="M79" s="5" t="s">
        <v>9</v>
      </c>
      <c r="N79" s="5" t="s">
        <v>10</v>
      </c>
      <c r="O79" s="5" t="s">
        <v>11</v>
      </c>
      <c r="P79" s="5" t="s">
        <v>12</v>
      </c>
      <c r="Q79" s="5" t="s">
        <v>6</v>
      </c>
      <c r="R79" s="5" t="s">
        <v>7</v>
      </c>
      <c r="S79" s="5" t="s">
        <v>8</v>
      </c>
      <c r="T79" s="5" t="s">
        <v>9</v>
      </c>
      <c r="U79" s="5" t="s">
        <v>10</v>
      </c>
      <c r="V79" s="5" t="s">
        <v>11</v>
      </c>
      <c r="W79" s="5" t="s">
        <v>12</v>
      </c>
      <c r="X79" s="5" t="s">
        <v>6</v>
      </c>
      <c r="Y79" s="5" t="s">
        <v>7</v>
      </c>
      <c r="Z79" s="5" t="s">
        <v>8</v>
      </c>
      <c r="AA79" s="5" t="s">
        <v>9</v>
      </c>
      <c r="AB79" s="5" t="s">
        <v>10</v>
      </c>
      <c r="AC79" s="5" t="s">
        <v>11</v>
      </c>
      <c r="AD79" s="5" t="s">
        <v>12</v>
      </c>
      <c r="AE79" s="5" t="s">
        <v>6</v>
      </c>
      <c r="AF79" s="5" t="s">
        <v>7</v>
      </c>
      <c r="AG79" s="5" t="s">
        <v>8</v>
      </c>
      <c r="AH79" s="5" t="s">
        <v>9</v>
      </c>
      <c r="AI79" s="5" t="s">
        <v>10</v>
      </c>
      <c r="AJ79" s="5" t="s">
        <v>11</v>
      </c>
      <c r="AK79" s="5" t="s">
        <v>12</v>
      </c>
      <c r="AL79" s="5" t="s">
        <v>6</v>
      </c>
      <c r="AM79" s="7" t="s">
        <v>7</v>
      </c>
    </row>
    <row r="80" spans="2:39" ht="18.95" hidden="1" customHeight="1" outlineLevel="1">
      <c r="B80" s="18" t="s">
        <v>13</v>
      </c>
      <c r="C80" s="2" t="s">
        <v>14</v>
      </c>
      <c r="D80" s="2" t="s">
        <v>14</v>
      </c>
      <c r="E80" s="2" t="s">
        <v>14</v>
      </c>
      <c r="F80" s="2" t="s">
        <v>14</v>
      </c>
      <c r="G80" s="2" t="s">
        <v>14</v>
      </c>
      <c r="H80" s="2" t="s">
        <v>14</v>
      </c>
      <c r="I80" s="2" t="s">
        <v>14</v>
      </c>
      <c r="J80" s="2" t="s">
        <v>14</v>
      </c>
      <c r="K80" s="2" t="s">
        <v>14</v>
      </c>
      <c r="L80" s="2" t="s">
        <v>14</v>
      </c>
      <c r="M80" s="3" t="s">
        <v>14</v>
      </c>
      <c r="N80" s="3" t="s">
        <v>14</v>
      </c>
      <c r="O80" s="2" t="s">
        <v>14</v>
      </c>
      <c r="P80" s="2" t="s">
        <v>14</v>
      </c>
      <c r="Q80" s="2" t="s">
        <v>14</v>
      </c>
      <c r="R80" s="2" t="s">
        <v>14</v>
      </c>
      <c r="S80" s="2" t="s">
        <v>14</v>
      </c>
      <c r="T80" s="2" t="s">
        <v>14</v>
      </c>
      <c r="U80" s="2" t="s">
        <v>14</v>
      </c>
      <c r="V80" s="2" t="s">
        <v>14</v>
      </c>
      <c r="W80" s="2" t="s">
        <v>14</v>
      </c>
      <c r="X80" s="2" t="s">
        <v>14</v>
      </c>
      <c r="Y80" s="2" t="s">
        <v>14</v>
      </c>
      <c r="Z80" s="2" t="s">
        <v>14</v>
      </c>
      <c r="AA80" s="2" t="s">
        <v>14</v>
      </c>
      <c r="AB80" s="2" t="s">
        <v>14</v>
      </c>
      <c r="AC80" s="2" t="s">
        <v>14</v>
      </c>
      <c r="AD80" s="2" t="s">
        <v>14</v>
      </c>
      <c r="AE80" s="2" t="s">
        <v>14</v>
      </c>
      <c r="AF80" s="2" t="s">
        <v>14</v>
      </c>
      <c r="AG80" s="2" t="s">
        <v>14</v>
      </c>
      <c r="AH80" s="2" t="s">
        <v>14</v>
      </c>
      <c r="AI80" s="2" t="s">
        <v>14</v>
      </c>
      <c r="AJ80" s="2" t="s">
        <v>14</v>
      </c>
      <c r="AK80" s="2" t="s">
        <v>14</v>
      </c>
      <c r="AL80" s="2" t="s">
        <v>14</v>
      </c>
      <c r="AM80" s="2" t="s">
        <v>14</v>
      </c>
    </row>
    <row r="81" spans="2:39" ht="18.95" hidden="1" customHeight="1" outlineLevel="1">
      <c r="B81" s="19" t="s">
        <v>15</v>
      </c>
      <c r="C81" s="3" t="s">
        <v>14</v>
      </c>
      <c r="D81" s="3" t="s">
        <v>14</v>
      </c>
      <c r="E81" s="3" t="s">
        <v>14</v>
      </c>
      <c r="F81" s="3" t="s">
        <v>14</v>
      </c>
      <c r="G81" s="3" t="s">
        <v>14</v>
      </c>
      <c r="H81" s="3" t="s">
        <v>14</v>
      </c>
      <c r="I81" s="3" t="s">
        <v>14</v>
      </c>
      <c r="J81" s="3" t="s">
        <v>14</v>
      </c>
      <c r="K81" s="3" t="s">
        <v>14</v>
      </c>
      <c r="L81" s="3" t="s">
        <v>14</v>
      </c>
      <c r="M81" s="3" t="s">
        <v>14</v>
      </c>
      <c r="N81" s="3" t="s">
        <v>14</v>
      </c>
      <c r="O81" s="2" t="s">
        <v>14</v>
      </c>
      <c r="P81" s="2" t="s">
        <v>14</v>
      </c>
      <c r="Q81" s="2" t="s">
        <v>14</v>
      </c>
      <c r="R81" s="2" t="s">
        <v>14</v>
      </c>
      <c r="S81" s="2" t="s">
        <v>14</v>
      </c>
      <c r="T81" s="2" t="s">
        <v>14</v>
      </c>
      <c r="U81" s="2" t="s">
        <v>14</v>
      </c>
      <c r="V81" s="2" t="s">
        <v>14</v>
      </c>
      <c r="W81" s="2" t="s">
        <v>14</v>
      </c>
      <c r="X81" s="2" t="s">
        <v>14</v>
      </c>
      <c r="Y81" s="2" t="s">
        <v>14</v>
      </c>
      <c r="Z81" s="2" t="s">
        <v>14</v>
      </c>
      <c r="AA81" s="2" t="s">
        <v>14</v>
      </c>
      <c r="AB81" s="2" t="s">
        <v>14</v>
      </c>
      <c r="AC81" s="2" t="s">
        <v>14</v>
      </c>
      <c r="AD81" s="2" t="s">
        <v>14</v>
      </c>
      <c r="AE81" s="2" t="s">
        <v>14</v>
      </c>
      <c r="AF81" s="2" t="s">
        <v>14</v>
      </c>
      <c r="AG81" s="2" t="s">
        <v>14</v>
      </c>
      <c r="AH81" s="2" t="s">
        <v>14</v>
      </c>
      <c r="AI81" s="2" t="s">
        <v>14</v>
      </c>
      <c r="AJ81" s="2" t="s">
        <v>14</v>
      </c>
      <c r="AK81" s="2" t="s">
        <v>14</v>
      </c>
      <c r="AL81" s="2" t="s">
        <v>14</v>
      </c>
      <c r="AM81" s="2" t="s">
        <v>14</v>
      </c>
    </row>
    <row r="82" spans="2:39" ht="18.95" hidden="1" customHeight="1" outlineLevel="1">
      <c r="B82" s="33" t="s">
        <v>2</v>
      </c>
      <c r="C82" s="3" t="s">
        <v>14</v>
      </c>
      <c r="D82" s="133" t="s">
        <v>16</v>
      </c>
      <c r="E82" s="134"/>
      <c r="F82" s="134"/>
      <c r="G82" s="134"/>
      <c r="H82" s="135"/>
      <c r="I82" s="3" t="s">
        <v>14</v>
      </c>
      <c r="J82" s="3" t="s">
        <v>14</v>
      </c>
      <c r="K82" s="133" t="s">
        <v>16</v>
      </c>
      <c r="L82" s="134"/>
      <c r="M82" s="134"/>
      <c r="N82" s="134"/>
      <c r="O82" s="135"/>
      <c r="P82" s="2" t="s">
        <v>14</v>
      </c>
      <c r="Q82" s="2" t="s">
        <v>14</v>
      </c>
      <c r="R82" s="133" t="s">
        <v>16</v>
      </c>
      <c r="S82" s="134"/>
      <c r="T82" s="134"/>
      <c r="U82" s="134"/>
      <c r="V82" s="135"/>
      <c r="W82" s="2" t="s">
        <v>14</v>
      </c>
      <c r="X82" s="2" t="s">
        <v>14</v>
      </c>
      <c r="Y82" s="133" t="s">
        <v>16</v>
      </c>
      <c r="Z82" s="134"/>
      <c r="AA82" s="134"/>
      <c r="AB82" s="134"/>
      <c r="AC82" s="135"/>
      <c r="AD82" s="2" t="s">
        <v>14</v>
      </c>
      <c r="AE82" s="2" t="s">
        <v>14</v>
      </c>
      <c r="AF82" s="140" t="s">
        <v>16</v>
      </c>
      <c r="AG82" s="148"/>
      <c r="AH82" s="141"/>
      <c r="AI82" s="2" t="s">
        <v>14</v>
      </c>
      <c r="AJ82" s="2" t="s">
        <v>14</v>
      </c>
      <c r="AK82" s="2" t="s">
        <v>14</v>
      </c>
      <c r="AL82" s="2" t="s">
        <v>14</v>
      </c>
      <c r="AM82" s="2" t="s">
        <v>14</v>
      </c>
    </row>
    <row r="83" spans="2:39" ht="18.95" hidden="1" customHeight="1" outlineLevel="1">
      <c r="B83" s="31" t="s">
        <v>5</v>
      </c>
      <c r="C83" s="3" t="s">
        <v>14</v>
      </c>
      <c r="D83" s="3" t="s">
        <v>14</v>
      </c>
      <c r="E83" s="3" t="s">
        <v>14</v>
      </c>
      <c r="F83" s="3" t="s">
        <v>14</v>
      </c>
      <c r="G83" s="3" t="s">
        <v>14</v>
      </c>
      <c r="H83" s="3" t="s">
        <v>14</v>
      </c>
      <c r="I83" s="3" t="s">
        <v>14</v>
      </c>
      <c r="J83" s="3" t="s">
        <v>14</v>
      </c>
      <c r="K83" s="3" t="s">
        <v>14</v>
      </c>
      <c r="L83" s="3" t="s">
        <v>14</v>
      </c>
      <c r="M83" s="3" t="s">
        <v>14</v>
      </c>
      <c r="N83" s="3" t="s">
        <v>14</v>
      </c>
      <c r="O83" s="2" t="s">
        <v>14</v>
      </c>
      <c r="P83" s="2" t="s">
        <v>14</v>
      </c>
      <c r="Q83" s="2" t="s">
        <v>14</v>
      </c>
      <c r="R83" s="2" t="s">
        <v>14</v>
      </c>
      <c r="S83" s="2" t="s">
        <v>14</v>
      </c>
      <c r="T83" s="2" t="s">
        <v>14</v>
      </c>
      <c r="U83" s="2" t="s">
        <v>14</v>
      </c>
      <c r="V83" s="2" t="s">
        <v>14</v>
      </c>
      <c r="W83" s="2" t="s">
        <v>14</v>
      </c>
      <c r="X83" s="2" t="s">
        <v>14</v>
      </c>
      <c r="Y83" s="2" t="s">
        <v>14</v>
      </c>
      <c r="Z83" s="2" t="s">
        <v>14</v>
      </c>
      <c r="AA83" s="2" t="s">
        <v>14</v>
      </c>
      <c r="AB83" s="2" t="s">
        <v>14</v>
      </c>
      <c r="AC83" s="2" t="s">
        <v>14</v>
      </c>
      <c r="AD83" s="2" t="s">
        <v>14</v>
      </c>
      <c r="AE83" s="2" t="s">
        <v>14</v>
      </c>
      <c r="AF83" s="2" t="s">
        <v>14</v>
      </c>
      <c r="AG83" s="2" t="s">
        <v>14</v>
      </c>
      <c r="AH83" s="2" t="s">
        <v>14</v>
      </c>
      <c r="AI83" s="2" t="s">
        <v>14</v>
      </c>
      <c r="AJ83" s="2" t="s">
        <v>14</v>
      </c>
      <c r="AK83" s="2" t="s">
        <v>14</v>
      </c>
      <c r="AL83" s="2" t="s">
        <v>14</v>
      </c>
      <c r="AM83" s="2" t="s">
        <v>14</v>
      </c>
    </row>
    <row r="84" spans="2:39" ht="18.95" hidden="1" customHeight="1" outlineLevel="1">
      <c r="B84" s="20" t="s">
        <v>1</v>
      </c>
      <c r="C84" s="3" t="s">
        <v>14</v>
      </c>
      <c r="D84" s="3" t="s">
        <v>14</v>
      </c>
      <c r="E84" s="3" t="s">
        <v>14</v>
      </c>
      <c r="F84" s="3" t="s">
        <v>14</v>
      </c>
      <c r="G84" s="3" t="s">
        <v>14</v>
      </c>
      <c r="H84" s="3" t="s">
        <v>14</v>
      </c>
      <c r="I84" s="3" t="s">
        <v>14</v>
      </c>
      <c r="J84" s="3" t="s">
        <v>14</v>
      </c>
      <c r="K84" s="3" t="s">
        <v>14</v>
      </c>
      <c r="L84" s="3" t="s">
        <v>14</v>
      </c>
      <c r="M84" s="3" t="s">
        <v>14</v>
      </c>
      <c r="N84" s="3" t="s">
        <v>14</v>
      </c>
      <c r="O84" s="2" t="s">
        <v>14</v>
      </c>
      <c r="P84" s="2" t="s">
        <v>14</v>
      </c>
      <c r="Q84" s="2" t="s">
        <v>14</v>
      </c>
      <c r="R84" s="2" t="s">
        <v>14</v>
      </c>
      <c r="S84" s="2" t="s">
        <v>14</v>
      </c>
      <c r="T84" s="2" t="s">
        <v>14</v>
      </c>
      <c r="U84" s="2" t="s">
        <v>14</v>
      </c>
      <c r="V84" s="2" t="s">
        <v>14</v>
      </c>
      <c r="W84" s="2" t="s">
        <v>14</v>
      </c>
      <c r="X84" s="2" t="s">
        <v>14</v>
      </c>
      <c r="Y84" s="2" t="s">
        <v>14</v>
      </c>
      <c r="Z84" s="2" t="s">
        <v>14</v>
      </c>
      <c r="AA84" s="2" t="s">
        <v>14</v>
      </c>
      <c r="AB84" s="2" t="s">
        <v>14</v>
      </c>
      <c r="AC84" s="2" t="s">
        <v>14</v>
      </c>
      <c r="AD84" s="2" t="s">
        <v>14</v>
      </c>
      <c r="AE84" s="2" t="s">
        <v>14</v>
      </c>
      <c r="AF84" s="2" t="s">
        <v>14</v>
      </c>
      <c r="AG84" s="2" t="s">
        <v>14</v>
      </c>
      <c r="AH84" s="2" t="s">
        <v>14</v>
      </c>
      <c r="AI84" s="2" t="s">
        <v>14</v>
      </c>
      <c r="AJ84" s="2" t="s">
        <v>14</v>
      </c>
      <c r="AK84" s="2" t="s">
        <v>14</v>
      </c>
      <c r="AL84" s="2" t="s">
        <v>14</v>
      </c>
      <c r="AM84" s="2" t="s">
        <v>14</v>
      </c>
    </row>
    <row r="85" spans="2:39" ht="18.95" customHeight="1" collapsed="1"/>
  </sheetData>
  <mergeCells count="58">
    <mergeCell ref="AE49:AK49"/>
    <mergeCell ref="D82:H82"/>
    <mergeCell ref="K82:O82"/>
    <mergeCell ref="R82:V82"/>
    <mergeCell ref="Y82:AC82"/>
    <mergeCell ref="AF82:AH82"/>
    <mergeCell ref="AF74:AJ74"/>
    <mergeCell ref="Y66:AC66"/>
    <mergeCell ref="AF66:AJ66"/>
    <mergeCell ref="Y74:AC74"/>
    <mergeCell ref="X49:AD49"/>
    <mergeCell ref="B78:B79"/>
    <mergeCell ref="B62:B63"/>
    <mergeCell ref="F66:H66"/>
    <mergeCell ref="K66:O66"/>
    <mergeCell ref="R66:V66"/>
    <mergeCell ref="B70:B71"/>
    <mergeCell ref="K74:O74"/>
    <mergeCell ref="R74:V74"/>
    <mergeCell ref="B54:B55"/>
    <mergeCell ref="D58:H58"/>
    <mergeCell ref="K58:O58"/>
    <mergeCell ref="AF58:AG58"/>
    <mergeCell ref="K50:O50"/>
    <mergeCell ref="R50:V50"/>
    <mergeCell ref="R58:V58"/>
    <mergeCell ref="Y58:AC58"/>
    <mergeCell ref="Y10:AC10"/>
    <mergeCell ref="AF10:AJ10"/>
    <mergeCell ref="B46:B47"/>
    <mergeCell ref="B30:B31"/>
    <mergeCell ref="K34:O34"/>
    <mergeCell ref="R34:V34"/>
    <mergeCell ref="Y34:AC34"/>
    <mergeCell ref="D35:H35"/>
    <mergeCell ref="B38:B39"/>
    <mergeCell ref="E42:H42"/>
    <mergeCell ref="K42:O42"/>
    <mergeCell ref="R42:V42"/>
    <mergeCell ref="Y42:AC42"/>
    <mergeCell ref="AF42:AI42"/>
    <mergeCell ref="AG26:AJ26"/>
    <mergeCell ref="B14:B15"/>
    <mergeCell ref="AH2:AM2"/>
    <mergeCell ref="W4:X4"/>
    <mergeCell ref="AJ4:AK4"/>
    <mergeCell ref="B6:B7"/>
    <mergeCell ref="R9:V9"/>
    <mergeCell ref="B22:B23"/>
    <mergeCell ref="R25:W25"/>
    <mergeCell ref="G26:H26"/>
    <mergeCell ref="K26:O26"/>
    <mergeCell ref="Y26:AC26"/>
    <mergeCell ref="E18:H18"/>
    <mergeCell ref="K18:O18"/>
    <mergeCell ref="R18:V18"/>
    <mergeCell ref="Y18:AC18"/>
    <mergeCell ref="AF18:AH18"/>
  </mergeCells>
  <conditionalFormatting sqref="C34">
    <cfRule type="cellIs" dxfId="813" priority="139" stopIfTrue="1" operator="equal">
      <formula>1</formula>
    </cfRule>
    <cfRule type="cellIs" dxfId="812" priority="140" stopIfTrue="1" operator="equal">
      <formula>2</formula>
    </cfRule>
    <cfRule type="cellIs" dxfId="811" priority="141" operator="equal">
      <formula>3</formula>
    </cfRule>
  </conditionalFormatting>
  <conditionalFormatting sqref="C58">
    <cfRule type="cellIs" dxfId="810" priority="106" stopIfTrue="1" operator="equal">
      <formula>1</formula>
    </cfRule>
    <cfRule type="cellIs" dxfId="809" priority="107" stopIfTrue="1" operator="equal">
      <formula>2</formula>
    </cfRule>
    <cfRule type="cellIs" dxfId="808" priority="108" operator="equal">
      <formula>3</formula>
    </cfRule>
  </conditionalFormatting>
  <conditionalFormatting sqref="C82:D82">
    <cfRule type="cellIs" dxfId="807" priority="70" stopIfTrue="1" operator="equal">
      <formula>1</formula>
    </cfRule>
    <cfRule type="cellIs" dxfId="806" priority="71" stopIfTrue="1" operator="equal">
      <formula>2</formula>
    </cfRule>
    <cfRule type="cellIs" dxfId="805" priority="72" operator="equal">
      <formula>3</formula>
    </cfRule>
  </conditionalFormatting>
  <conditionalFormatting sqref="C50:J50">
    <cfRule type="cellIs" dxfId="804" priority="118" stopIfTrue="1" operator="equal">
      <formula>1</formula>
    </cfRule>
    <cfRule type="cellIs" dxfId="803" priority="119" stopIfTrue="1" operator="equal">
      <formula>2</formula>
    </cfRule>
    <cfRule type="cellIs" dxfId="802" priority="120" operator="equal">
      <formula>3</formula>
    </cfRule>
  </conditionalFormatting>
  <conditionalFormatting sqref="C74:K74">
    <cfRule type="cellIs" dxfId="801" priority="82" stopIfTrue="1" operator="equal">
      <formula>1</formula>
    </cfRule>
    <cfRule type="cellIs" dxfId="800" priority="83" stopIfTrue="1" operator="equal">
      <formula>2</formula>
    </cfRule>
    <cfRule type="cellIs" dxfId="799" priority="84" operator="equal">
      <formula>3</formula>
    </cfRule>
  </conditionalFormatting>
  <conditionalFormatting sqref="C6:AM6">
    <cfRule type="expression" dxfId="798" priority="219">
      <formula>NOT(ISNUMBER(C6))</formula>
    </cfRule>
  </conditionalFormatting>
  <conditionalFormatting sqref="C7:AM7 C47:AM47">
    <cfRule type="expression" dxfId="797" priority="217" stopIfTrue="1">
      <formula>NOT(ISNUMBER(C6))</formula>
    </cfRule>
    <cfRule type="expression" dxfId="796" priority="218">
      <formula>OR(COUNTIF(C8:C10,1)&gt;1,COUNTIF(C8:C10,2)&gt;1,COUNTIF(C8:C10,3)&gt;1)</formula>
    </cfRule>
  </conditionalFormatting>
  <conditionalFormatting sqref="C8:AM8 C9:R9 W9:AM9 C10:Y10 AD10:AF10 AK10:AM10 C11:AM12">
    <cfRule type="cellIs" dxfId="795" priority="220" stopIfTrue="1" operator="equal">
      <formula>1</formula>
    </cfRule>
    <cfRule type="cellIs" dxfId="794" priority="221" stopIfTrue="1" operator="equal">
      <formula>2</formula>
    </cfRule>
    <cfRule type="cellIs" dxfId="793" priority="222" operator="equal">
      <formula>3</formula>
    </cfRule>
  </conditionalFormatting>
  <conditionalFormatting sqref="C14:AM14">
    <cfRule type="expression" dxfId="792" priority="213">
      <formula>NOT(ISNUMBER(C14))</formula>
    </cfRule>
  </conditionalFormatting>
  <conditionalFormatting sqref="C15:AM15">
    <cfRule type="expression" dxfId="791" priority="211" stopIfTrue="1">
      <formula>NOT(ISNUMBER(C14))</formula>
    </cfRule>
    <cfRule type="expression" dxfId="790" priority="212">
      <formula>OR(COUNTIF(C16:C18,1)&gt;1,COUNTIF(C16:C18,2)&gt;1,COUNTIF(C16:C18,3)&gt;1)</formula>
    </cfRule>
  </conditionalFormatting>
  <conditionalFormatting sqref="C16:AM17 C18:E18 AD18:AF18 AI18:AM18 C19:AM20">
    <cfRule type="cellIs" dxfId="789" priority="214" stopIfTrue="1" operator="equal">
      <formula>1</formula>
    </cfRule>
    <cfRule type="cellIs" dxfId="788" priority="215" stopIfTrue="1" operator="equal">
      <formula>2</formula>
    </cfRule>
    <cfRule type="cellIs" dxfId="787" priority="216" operator="equal">
      <formula>3</formula>
    </cfRule>
  </conditionalFormatting>
  <conditionalFormatting sqref="C22:AM22">
    <cfRule type="expression" dxfId="786" priority="186">
      <formula>NOT(ISNUMBER(C22))</formula>
    </cfRule>
  </conditionalFormatting>
  <conditionalFormatting sqref="C23:AM23">
    <cfRule type="expression" dxfId="785" priority="184" stopIfTrue="1">
      <formula>NOT(ISNUMBER(C22))</formula>
    </cfRule>
    <cfRule type="expression" dxfId="784" priority="185">
      <formula>OR(COUNTIF(C24:C26,1)&gt;1,COUNTIF(C24:C26,2)&gt;1,COUNTIF(C24:C26,3)&gt;1)</formula>
    </cfRule>
  </conditionalFormatting>
  <conditionalFormatting sqref="C24:AM24 C26:G26 C27:AM27 C25:Q25 R26:V26 X25:AM25 X26 C28:AE28 AG28:AM28 AF26 AK26:AM26">
    <cfRule type="cellIs" dxfId="783" priority="208" stopIfTrue="1" operator="equal">
      <formula>1</formula>
    </cfRule>
    <cfRule type="cellIs" dxfId="782" priority="209" stopIfTrue="1" operator="equal">
      <formula>2</formula>
    </cfRule>
    <cfRule type="cellIs" dxfId="781" priority="210" operator="equal">
      <formula>3</formula>
    </cfRule>
  </conditionalFormatting>
  <conditionalFormatting sqref="C30:AM30">
    <cfRule type="expression" dxfId="780" priority="183">
      <formula>NOT(ISNUMBER(C30))</formula>
    </cfRule>
  </conditionalFormatting>
  <conditionalFormatting sqref="C31:AM31">
    <cfRule type="expression" dxfId="779" priority="181" stopIfTrue="1">
      <formula>NOT(ISNUMBER(C30))</formula>
    </cfRule>
    <cfRule type="expression" dxfId="778" priority="182">
      <formula>OR(COUNTIF(C32:C34,1)&gt;1,COUNTIF(C32:C34,2)&gt;1,COUNTIF(C32:C34,3)&gt;1)</formula>
    </cfRule>
  </conditionalFormatting>
  <conditionalFormatting sqref="C36:AM36 W34:X34 C35:D35 I35:AM35 D34:H34 C32:AM33">
    <cfRule type="cellIs" dxfId="777" priority="205" stopIfTrue="1" operator="equal">
      <formula>1</formula>
    </cfRule>
    <cfRule type="cellIs" dxfId="776" priority="206" stopIfTrue="1" operator="equal">
      <formula>2</formula>
    </cfRule>
    <cfRule type="cellIs" dxfId="775" priority="207" operator="equal">
      <formula>3</formula>
    </cfRule>
  </conditionalFormatting>
  <conditionalFormatting sqref="C38:AM38">
    <cfRule type="expression" dxfId="774" priority="180">
      <formula>NOT(ISNUMBER(C38))</formula>
    </cfRule>
  </conditionalFormatting>
  <conditionalFormatting sqref="C39:AM39">
    <cfRule type="expression" dxfId="773" priority="178" stopIfTrue="1">
      <formula>NOT(ISNUMBER(C38))</formula>
    </cfRule>
    <cfRule type="expression" dxfId="772" priority="179">
      <formula>OR(COUNTIF(C40:C42,1)&gt;1,COUNTIF(C40:C42,2)&gt;1,COUNTIF(C40:C42,3)&gt;1)</formula>
    </cfRule>
  </conditionalFormatting>
  <conditionalFormatting sqref="C42:E42 AJ42:AM42 C43:AM44 AD42:AF42 C40:AM41">
    <cfRule type="cellIs" dxfId="771" priority="202" stopIfTrue="1" operator="equal">
      <formula>1</formula>
    </cfRule>
    <cfRule type="cellIs" dxfId="770" priority="203" stopIfTrue="1" operator="equal">
      <formula>2</formula>
    </cfRule>
    <cfRule type="cellIs" dxfId="769" priority="204" operator="equal">
      <formula>3</formula>
    </cfRule>
  </conditionalFormatting>
  <conditionalFormatting sqref="C46:AM46">
    <cfRule type="expression" dxfId="768" priority="177">
      <formula>NOT(ISNUMBER(C46))</formula>
    </cfRule>
  </conditionalFormatting>
  <conditionalFormatting sqref="AM50 C51:AM52 C48:AM48 C49:W49 AL49:AM49 Y50:AC50 AF50:AJ50">
    <cfRule type="cellIs" dxfId="767" priority="199" stopIfTrue="1" operator="equal">
      <formula>1</formula>
    </cfRule>
    <cfRule type="cellIs" dxfId="766" priority="200" stopIfTrue="1" operator="equal">
      <formula>2</formula>
    </cfRule>
    <cfRule type="cellIs" dxfId="765" priority="201" operator="equal">
      <formula>3</formula>
    </cfRule>
  </conditionalFormatting>
  <conditionalFormatting sqref="C54:AM54">
    <cfRule type="expression" dxfId="764" priority="174">
      <formula>NOT(ISNUMBER(C54))</formula>
    </cfRule>
  </conditionalFormatting>
  <conditionalFormatting sqref="C55:AM55">
    <cfRule type="expression" dxfId="763" priority="172" stopIfTrue="1">
      <formula>NOT(ISNUMBER(C54))</formula>
    </cfRule>
    <cfRule type="expression" dxfId="762" priority="173">
      <formula>OR(COUNTIF(C56:C58,1)&gt;1,COUNTIF(C56:C58,2)&gt;1,COUNTIF(C56:C58,3)&gt;1)</formula>
    </cfRule>
  </conditionalFormatting>
  <conditionalFormatting sqref="C56:AM56 AD58:AF58 AH58:AM58 J57:AM57 C57:H57 C59:AM60">
    <cfRule type="cellIs" dxfId="761" priority="196" stopIfTrue="1" operator="equal">
      <formula>1</formula>
    </cfRule>
    <cfRule type="cellIs" dxfId="760" priority="197" stopIfTrue="1" operator="equal">
      <formula>2</formula>
    </cfRule>
    <cfRule type="cellIs" dxfId="759" priority="198" operator="equal">
      <formula>3</formula>
    </cfRule>
  </conditionalFormatting>
  <conditionalFormatting sqref="C62:AM62">
    <cfRule type="expression" dxfId="758" priority="171">
      <formula>NOT(ISNUMBER(C62))</formula>
    </cfRule>
  </conditionalFormatting>
  <conditionalFormatting sqref="C63:AM63">
    <cfRule type="expression" dxfId="757" priority="169" stopIfTrue="1">
      <formula>NOT(ISNUMBER(C62))</formula>
    </cfRule>
    <cfRule type="expression" dxfId="756" priority="170">
      <formula>OR(COUNTIF(C64:C66,1)&gt;1,COUNTIF(C64:C66,2)&gt;1,COUNTIF(C64:C66,3)&gt;1)</formula>
    </cfRule>
  </conditionalFormatting>
  <conditionalFormatting sqref="C64:AM65 C66:F66 AK66:AM66 C67:AM68">
    <cfRule type="cellIs" dxfId="755" priority="193" stopIfTrue="1" operator="equal">
      <formula>1</formula>
    </cfRule>
    <cfRule type="cellIs" dxfId="754" priority="194" stopIfTrue="1" operator="equal">
      <formula>2</formula>
    </cfRule>
    <cfRule type="cellIs" dxfId="753" priority="195" operator="equal">
      <formula>3</formula>
    </cfRule>
  </conditionalFormatting>
  <conditionalFormatting sqref="C70:AM70">
    <cfRule type="expression" dxfId="752" priority="168">
      <formula>NOT(ISNUMBER(C70))</formula>
    </cfRule>
  </conditionalFormatting>
  <conditionalFormatting sqref="C71:AM71">
    <cfRule type="expression" dxfId="751" priority="166" stopIfTrue="1">
      <formula>NOT(ISNUMBER(C70))</formula>
    </cfRule>
    <cfRule type="expression" dxfId="750" priority="167">
      <formula>OR(COUNTIF(C72:C74,1)&gt;1,COUNTIF(C72:C74,2)&gt;1,COUNTIF(C72:C74,3)&gt;1)</formula>
    </cfRule>
  </conditionalFormatting>
  <conditionalFormatting sqref="C72:AM73 AK74:AM74 C75:AM76">
    <cfRule type="cellIs" dxfId="749" priority="190" stopIfTrue="1" operator="equal">
      <formula>1</formula>
    </cfRule>
    <cfRule type="cellIs" dxfId="748" priority="191" stopIfTrue="1" operator="equal">
      <formula>2</formula>
    </cfRule>
    <cfRule type="cellIs" dxfId="747" priority="192" operator="equal">
      <formula>3</formula>
    </cfRule>
  </conditionalFormatting>
  <conditionalFormatting sqref="C78:AM78">
    <cfRule type="expression" dxfId="746" priority="165">
      <formula>NOT(ISNUMBER(C78))</formula>
    </cfRule>
  </conditionalFormatting>
  <conditionalFormatting sqref="C79:AM79">
    <cfRule type="expression" dxfId="745" priority="163" stopIfTrue="1">
      <formula>NOT(ISNUMBER(C78))</formula>
    </cfRule>
    <cfRule type="expression" dxfId="744" priority="164">
      <formula>OR(COUNTIF(C80:C82,1)&gt;1,COUNTIF(C80:C82,2)&gt;1,COUNTIF(C80:C82,3)&gt;1)</formula>
    </cfRule>
  </conditionalFormatting>
  <conditionalFormatting sqref="C80:AM81 AI82:AM82 C83:AM84">
    <cfRule type="cellIs" dxfId="743" priority="187" stopIfTrue="1" operator="equal">
      <formula>1</formula>
    </cfRule>
    <cfRule type="cellIs" dxfId="742" priority="188" stopIfTrue="1" operator="equal">
      <formula>2</formula>
    </cfRule>
    <cfRule type="cellIs" dxfId="741" priority="189" operator="equal">
      <formula>3</formula>
    </cfRule>
  </conditionalFormatting>
  <conditionalFormatting sqref="I18:K18">
    <cfRule type="cellIs" dxfId="740" priority="160" stopIfTrue="1" operator="equal">
      <formula>1</formula>
    </cfRule>
    <cfRule type="cellIs" dxfId="739" priority="161" stopIfTrue="1" operator="equal">
      <formula>2</formula>
    </cfRule>
    <cfRule type="cellIs" dxfId="738" priority="162" operator="equal">
      <formula>3</formula>
    </cfRule>
  </conditionalFormatting>
  <conditionalFormatting sqref="I26:K26">
    <cfRule type="cellIs" dxfId="737" priority="151" stopIfTrue="1" operator="equal">
      <formula>1</formula>
    </cfRule>
    <cfRule type="cellIs" dxfId="736" priority="152" stopIfTrue="1" operator="equal">
      <formula>2</formula>
    </cfRule>
    <cfRule type="cellIs" dxfId="735" priority="153" operator="equal">
      <formula>3</formula>
    </cfRule>
  </conditionalFormatting>
  <conditionalFormatting sqref="I34:K34">
    <cfRule type="cellIs" dxfId="734" priority="136" stopIfTrue="1" operator="equal">
      <formula>1</formula>
    </cfRule>
    <cfRule type="cellIs" dxfId="733" priority="137" stopIfTrue="1" operator="equal">
      <formula>2</formula>
    </cfRule>
    <cfRule type="cellIs" dxfId="732" priority="138" operator="equal">
      <formula>3</formula>
    </cfRule>
  </conditionalFormatting>
  <conditionalFormatting sqref="I42:K42">
    <cfRule type="cellIs" dxfId="731" priority="127" stopIfTrue="1" operator="equal">
      <formula>1</formula>
    </cfRule>
    <cfRule type="cellIs" dxfId="730" priority="128" stopIfTrue="1" operator="equal">
      <formula>2</formula>
    </cfRule>
    <cfRule type="cellIs" dxfId="729" priority="129" operator="equal">
      <formula>3</formula>
    </cfRule>
  </conditionalFormatting>
  <conditionalFormatting sqref="I58:K58 I57">
    <cfRule type="cellIs" dxfId="728" priority="103" stopIfTrue="1" operator="equal">
      <formula>1</formula>
    </cfRule>
    <cfRule type="cellIs" dxfId="727" priority="104" stopIfTrue="1" operator="equal">
      <formula>2</formula>
    </cfRule>
    <cfRule type="cellIs" dxfId="726" priority="105" operator="equal">
      <formula>3</formula>
    </cfRule>
  </conditionalFormatting>
  <conditionalFormatting sqref="I66:K66">
    <cfRule type="cellIs" dxfId="725" priority="94" stopIfTrue="1" operator="equal">
      <formula>1</formula>
    </cfRule>
    <cfRule type="cellIs" dxfId="724" priority="95" stopIfTrue="1" operator="equal">
      <formula>2</formula>
    </cfRule>
    <cfRule type="cellIs" dxfId="723" priority="96" operator="equal">
      <formula>3</formula>
    </cfRule>
  </conditionalFormatting>
  <conditionalFormatting sqref="I82:K82">
    <cfRule type="cellIs" dxfId="722" priority="67" stopIfTrue="1" operator="equal">
      <formula>1</formula>
    </cfRule>
    <cfRule type="cellIs" dxfId="721" priority="68" stopIfTrue="1" operator="equal">
      <formula>2</formula>
    </cfRule>
    <cfRule type="cellIs" dxfId="720" priority="69" operator="equal">
      <formula>3</formula>
    </cfRule>
  </conditionalFormatting>
  <conditionalFormatting sqref="P18:R18">
    <cfRule type="cellIs" dxfId="719" priority="157" stopIfTrue="1" operator="equal">
      <formula>1</formula>
    </cfRule>
    <cfRule type="cellIs" dxfId="718" priority="158" stopIfTrue="1" operator="equal">
      <formula>2</formula>
    </cfRule>
    <cfRule type="cellIs" dxfId="717" priority="159" operator="equal">
      <formula>3</formula>
    </cfRule>
  </conditionalFormatting>
  <conditionalFormatting sqref="P26:Q26">
    <cfRule type="cellIs" dxfId="716" priority="148" stopIfTrue="1" operator="equal">
      <formula>1</formula>
    </cfRule>
    <cfRule type="cellIs" dxfId="715" priority="149" stopIfTrue="1" operator="equal">
      <formula>2</formula>
    </cfRule>
    <cfRule type="cellIs" dxfId="714" priority="150" operator="equal">
      <formula>3</formula>
    </cfRule>
  </conditionalFormatting>
  <conditionalFormatting sqref="P34:Q34">
    <cfRule type="cellIs" dxfId="713" priority="133" stopIfTrue="1" operator="equal">
      <formula>1</formula>
    </cfRule>
    <cfRule type="cellIs" dxfId="712" priority="134" stopIfTrue="1" operator="equal">
      <formula>2</formula>
    </cfRule>
    <cfRule type="cellIs" dxfId="711" priority="135" operator="equal">
      <formula>3</formula>
    </cfRule>
  </conditionalFormatting>
  <conditionalFormatting sqref="P42:Q42">
    <cfRule type="cellIs" dxfId="710" priority="124" stopIfTrue="1" operator="equal">
      <formula>1</formula>
    </cfRule>
    <cfRule type="cellIs" dxfId="709" priority="125" stopIfTrue="1" operator="equal">
      <formula>2</formula>
    </cfRule>
    <cfRule type="cellIs" dxfId="708" priority="126" operator="equal">
      <formula>3</formula>
    </cfRule>
  </conditionalFormatting>
  <conditionalFormatting sqref="P50:Q50">
    <cfRule type="cellIs" dxfId="707" priority="115" stopIfTrue="1" operator="equal">
      <formula>1</formula>
    </cfRule>
    <cfRule type="cellIs" dxfId="706" priority="116" stopIfTrue="1" operator="equal">
      <formula>2</formula>
    </cfRule>
    <cfRule type="cellIs" dxfId="705" priority="117" operator="equal">
      <formula>3</formula>
    </cfRule>
  </conditionalFormatting>
  <conditionalFormatting sqref="P58:R58">
    <cfRule type="cellIs" dxfId="704" priority="100" stopIfTrue="1" operator="equal">
      <formula>1</formula>
    </cfRule>
    <cfRule type="cellIs" dxfId="703" priority="101" stopIfTrue="1" operator="equal">
      <formula>2</formula>
    </cfRule>
    <cfRule type="cellIs" dxfId="702" priority="102" operator="equal">
      <formula>3</formula>
    </cfRule>
  </conditionalFormatting>
  <conditionalFormatting sqref="P66:R66">
    <cfRule type="cellIs" dxfId="701" priority="91" stopIfTrue="1" operator="equal">
      <formula>1</formula>
    </cfRule>
    <cfRule type="cellIs" dxfId="700" priority="92" stopIfTrue="1" operator="equal">
      <formula>2</formula>
    </cfRule>
    <cfRule type="cellIs" dxfId="699" priority="93" operator="equal">
      <formula>3</formula>
    </cfRule>
  </conditionalFormatting>
  <conditionalFormatting sqref="P74:R74">
    <cfRule type="cellIs" dxfId="698" priority="79" stopIfTrue="1" operator="equal">
      <formula>1</formula>
    </cfRule>
    <cfRule type="cellIs" dxfId="697" priority="80" stopIfTrue="1" operator="equal">
      <formula>2</formula>
    </cfRule>
    <cfRule type="cellIs" dxfId="696" priority="81" operator="equal">
      <formula>3</formula>
    </cfRule>
  </conditionalFormatting>
  <conditionalFormatting sqref="P82:R82">
    <cfRule type="cellIs" dxfId="695" priority="64" stopIfTrue="1" operator="equal">
      <formula>1</formula>
    </cfRule>
    <cfRule type="cellIs" dxfId="694" priority="65" stopIfTrue="1" operator="equal">
      <formula>2</formula>
    </cfRule>
    <cfRule type="cellIs" dxfId="693" priority="66" operator="equal">
      <formula>3</formula>
    </cfRule>
  </conditionalFormatting>
  <conditionalFormatting sqref="W18:Y18">
    <cfRule type="cellIs" dxfId="692" priority="154" stopIfTrue="1" operator="equal">
      <formula>1</formula>
    </cfRule>
    <cfRule type="cellIs" dxfId="691" priority="155" stopIfTrue="1" operator="equal">
      <formula>2</formula>
    </cfRule>
    <cfRule type="cellIs" dxfId="690" priority="156" operator="equal">
      <formula>3</formula>
    </cfRule>
  </conditionalFormatting>
  <conditionalFormatting sqref="W26">
    <cfRule type="cellIs" dxfId="689" priority="145" stopIfTrue="1" operator="equal">
      <formula>1</formula>
    </cfRule>
    <cfRule type="cellIs" dxfId="688" priority="146" stopIfTrue="1" operator="equal">
      <formula>2</formula>
    </cfRule>
    <cfRule type="cellIs" dxfId="687" priority="147" operator="equal">
      <formula>3</formula>
    </cfRule>
  </conditionalFormatting>
  <conditionalFormatting sqref="W42:X42">
    <cfRule type="cellIs" dxfId="686" priority="121" stopIfTrue="1" operator="equal">
      <formula>1</formula>
    </cfRule>
    <cfRule type="cellIs" dxfId="685" priority="122" stopIfTrue="1" operator="equal">
      <formula>2</formula>
    </cfRule>
    <cfRule type="cellIs" dxfId="684" priority="123" operator="equal">
      <formula>3</formula>
    </cfRule>
  </conditionalFormatting>
  <conditionalFormatting sqref="W50:X50 AD50">
    <cfRule type="cellIs" dxfId="683" priority="112" stopIfTrue="1" operator="equal">
      <formula>1</formula>
    </cfRule>
    <cfRule type="cellIs" dxfId="682" priority="113" stopIfTrue="1" operator="equal">
      <formula>2</formula>
    </cfRule>
    <cfRule type="cellIs" dxfId="681" priority="114" operator="equal">
      <formula>3</formula>
    </cfRule>
  </conditionalFormatting>
  <conditionalFormatting sqref="W58:Y58">
    <cfRule type="cellIs" dxfId="680" priority="97" stopIfTrue="1" operator="equal">
      <formula>1</formula>
    </cfRule>
    <cfRule type="cellIs" dxfId="679" priority="98" stopIfTrue="1" operator="equal">
      <formula>2</formula>
    </cfRule>
    <cfRule type="cellIs" dxfId="678" priority="99" operator="equal">
      <formula>3</formula>
    </cfRule>
  </conditionalFormatting>
  <conditionalFormatting sqref="W66:Y66">
    <cfRule type="cellIs" dxfId="677" priority="88" stopIfTrue="1" operator="equal">
      <formula>1</formula>
    </cfRule>
    <cfRule type="cellIs" dxfId="676" priority="89" stopIfTrue="1" operator="equal">
      <formula>2</formula>
    </cfRule>
    <cfRule type="cellIs" dxfId="675" priority="90" operator="equal">
      <formula>3</formula>
    </cfRule>
  </conditionalFormatting>
  <conditionalFormatting sqref="W74:Y74">
    <cfRule type="cellIs" dxfId="674" priority="76" stopIfTrue="1" operator="equal">
      <formula>1</formula>
    </cfRule>
    <cfRule type="cellIs" dxfId="673" priority="77" stopIfTrue="1" operator="equal">
      <formula>2</formula>
    </cfRule>
    <cfRule type="cellIs" dxfId="672" priority="78" operator="equal">
      <formula>3</formula>
    </cfRule>
  </conditionalFormatting>
  <conditionalFormatting sqref="W82:Y82">
    <cfRule type="cellIs" dxfId="671" priority="61" stopIfTrue="1" operator="equal">
      <formula>1</formula>
    </cfRule>
    <cfRule type="cellIs" dxfId="670" priority="62" stopIfTrue="1" operator="equal">
      <formula>2</formula>
    </cfRule>
    <cfRule type="cellIs" dxfId="669" priority="63" operator="equal">
      <formula>3</formula>
    </cfRule>
  </conditionalFormatting>
  <conditionalFormatting sqref="AD26:AE26">
    <cfRule type="cellIs" dxfId="668" priority="142" stopIfTrue="1" operator="equal">
      <formula>1</formula>
    </cfRule>
    <cfRule type="cellIs" dxfId="667" priority="143" stopIfTrue="1" operator="equal">
      <formula>2</formula>
    </cfRule>
    <cfRule type="cellIs" dxfId="666" priority="144" operator="equal">
      <formula>3</formula>
    </cfRule>
  </conditionalFormatting>
  <conditionalFormatting sqref="AE50 AK50:AL50">
    <cfRule type="cellIs" dxfId="665" priority="109" stopIfTrue="1" operator="equal">
      <formula>1</formula>
    </cfRule>
    <cfRule type="cellIs" dxfId="664" priority="110" stopIfTrue="1" operator="equal">
      <formula>2</formula>
    </cfRule>
    <cfRule type="cellIs" dxfId="663" priority="111" operator="equal">
      <formula>3</formula>
    </cfRule>
  </conditionalFormatting>
  <conditionalFormatting sqref="AD66:AF66">
    <cfRule type="cellIs" dxfId="662" priority="85" stopIfTrue="1" operator="equal">
      <formula>1</formula>
    </cfRule>
    <cfRule type="cellIs" dxfId="661" priority="86" stopIfTrue="1" operator="equal">
      <formula>2</formula>
    </cfRule>
    <cfRule type="cellIs" dxfId="660" priority="87" operator="equal">
      <formula>3</formula>
    </cfRule>
  </conditionalFormatting>
  <conditionalFormatting sqref="AD74:AF74">
    <cfRule type="cellIs" dxfId="659" priority="73" stopIfTrue="1" operator="equal">
      <formula>1</formula>
    </cfRule>
    <cfRule type="cellIs" dxfId="658" priority="74" stopIfTrue="1" operator="equal">
      <formula>2</formula>
    </cfRule>
    <cfRule type="cellIs" dxfId="657" priority="75" operator="equal">
      <formula>3</formula>
    </cfRule>
  </conditionalFormatting>
  <conditionalFormatting sqref="AD82:AF82">
    <cfRule type="cellIs" dxfId="656" priority="58" stopIfTrue="1" operator="equal">
      <formula>1</formula>
    </cfRule>
    <cfRule type="cellIs" dxfId="655" priority="59" stopIfTrue="1" operator="equal">
      <formula>2</formula>
    </cfRule>
    <cfRule type="cellIs" dxfId="654" priority="60" operator="equal">
      <formula>3</formula>
    </cfRule>
  </conditionalFormatting>
  <conditionalFormatting sqref="AD34:AM34">
    <cfRule type="cellIs" dxfId="653" priority="130" stopIfTrue="1" operator="equal">
      <formula>1</formula>
    </cfRule>
    <cfRule type="cellIs" dxfId="652" priority="131" stopIfTrue="1" operator="equal">
      <formula>2</formula>
    </cfRule>
    <cfRule type="cellIs" dxfId="651" priority="132" operator="equal">
      <formula>3</formula>
    </cfRule>
  </conditionalFormatting>
  <conditionalFormatting sqref="R25">
    <cfRule type="cellIs" dxfId="650" priority="55" stopIfTrue="1" operator="equal">
      <formula>1</formula>
    </cfRule>
    <cfRule type="cellIs" dxfId="649" priority="56" stopIfTrue="1" operator="equal">
      <formula>2</formula>
    </cfRule>
    <cfRule type="cellIs" dxfId="648" priority="57" operator="equal">
      <formula>3</formula>
    </cfRule>
  </conditionalFormatting>
  <conditionalFormatting sqref="Y26">
    <cfRule type="cellIs" dxfId="647" priority="52" stopIfTrue="1" operator="equal">
      <formula>1</formula>
    </cfRule>
    <cfRule type="cellIs" dxfId="646" priority="53" stopIfTrue="1" operator="equal">
      <formula>2</formula>
    </cfRule>
    <cfRule type="cellIs" dxfId="645" priority="54" operator="equal">
      <formula>3</formula>
    </cfRule>
  </conditionalFormatting>
  <conditionalFormatting sqref="AF28">
    <cfRule type="cellIs" dxfId="644" priority="49" stopIfTrue="1" operator="equal">
      <formula>1</formula>
    </cfRule>
    <cfRule type="cellIs" dxfId="643" priority="50" stopIfTrue="1" operator="equal">
      <formula>2</formula>
    </cfRule>
    <cfRule type="cellIs" dxfId="642" priority="51" operator="equal">
      <formula>3</formula>
    </cfRule>
  </conditionalFormatting>
  <conditionalFormatting sqref="AG26">
    <cfRule type="cellIs" dxfId="641" priority="46" stopIfTrue="1" operator="equal">
      <formula>1</formula>
    </cfRule>
    <cfRule type="cellIs" dxfId="640" priority="47" stopIfTrue="1" operator="equal">
      <formula>2</formula>
    </cfRule>
    <cfRule type="cellIs" dxfId="639" priority="48" operator="equal">
      <formula>3</formula>
    </cfRule>
  </conditionalFormatting>
  <conditionalFormatting sqref="R34">
    <cfRule type="cellIs" dxfId="638" priority="43" stopIfTrue="1" operator="equal">
      <formula>1</formula>
    </cfRule>
    <cfRule type="cellIs" dxfId="637" priority="44" stopIfTrue="1" operator="equal">
      <formula>2</formula>
    </cfRule>
    <cfRule type="cellIs" dxfId="636" priority="45" operator="equal">
      <formula>3</formula>
    </cfRule>
  </conditionalFormatting>
  <conditionalFormatting sqref="Y34">
    <cfRule type="cellIs" dxfId="635" priority="40" stopIfTrue="1" operator="equal">
      <formula>1</formula>
    </cfRule>
    <cfRule type="cellIs" dxfId="634" priority="41" stopIfTrue="1" operator="equal">
      <formula>2</formula>
    </cfRule>
    <cfRule type="cellIs" dxfId="633" priority="42" operator="equal">
      <formula>3</formula>
    </cfRule>
  </conditionalFormatting>
  <conditionalFormatting sqref="R42">
    <cfRule type="cellIs" dxfId="632" priority="37" stopIfTrue="1" operator="equal">
      <formula>1</formula>
    </cfRule>
    <cfRule type="cellIs" dxfId="631" priority="38" stopIfTrue="1" operator="equal">
      <formula>2</formula>
    </cfRule>
    <cfRule type="cellIs" dxfId="630" priority="39" operator="equal">
      <formula>3</formula>
    </cfRule>
  </conditionalFormatting>
  <conditionalFormatting sqref="Y42">
    <cfRule type="cellIs" dxfId="629" priority="34" stopIfTrue="1" operator="equal">
      <formula>1</formula>
    </cfRule>
    <cfRule type="cellIs" dxfId="628" priority="35" stopIfTrue="1" operator="equal">
      <formula>2</formula>
    </cfRule>
    <cfRule type="cellIs" dxfId="627" priority="36" operator="equal">
      <formula>3</formula>
    </cfRule>
  </conditionalFormatting>
  <conditionalFormatting sqref="D58">
    <cfRule type="cellIs" dxfId="626" priority="31" stopIfTrue="1" operator="equal">
      <formula>1</formula>
    </cfRule>
    <cfRule type="cellIs" dxfId="625" priority="32" stopIfTrue="1" operator="equal">
      <formula>2</formula>
    </cfRule>
    <cfRule type="cellIs" dxfId="624" priority="33" operator="equal">
      <formula>3</formula>
    </cfRule>
  </conditionalFormatting>
  <conditionalFormatting sqref="R50">
    <cfRule type="cellIs" dxfId="623" priority="25" stopIfTrue="1" operator="equal">
      <formula>1</formula>
    </cfRule>
    <cfRule type="cellIs" dxfId="622" priority="26" stopIfTrue="1" operator="equal">
      <formula>2</formula>
    </cfRule>
    <cfRule type="cellIs" dxfId="621" priority="27" operator="equal">
      <formula>3</formula>
    </cfRule>
  </conditionalFormatting>
  <conditionalFormatting sqref="K50">
    <cfRule type="cellIs" dxfId="620" priority="22" stopIfTrue="1" operator="equal">
      <formula>1</formula>
    </cfRule>
    <cfRule type="cellIs" dxfId="619" priority="23" stopIfTrue="1" operator="equal">
      <formula>2</formula>
    </cfRule>
    <cfRule type="cellIs" dxfId="618" priority="24" operator="equal">
      <formula>3</formula>
    </cfRule>
  </conditionalFormatting>
  <conditionalFormatting sqref="X49">
    <cfRule type="cellIs" dxfId="617" priority="4" stopIfTrue="1" operator="equal">
      <formula>1</formula>
    </cfRule>
    <cfRule type="cellIs" dxfId="616" priority="5" stopIfTrue="1" operator="equal">
      <formula>2</formula>
    </cfRule>
    <cfRule type="cellIs" dxfId="615" priority="6" operator="equal">
      <formula>3</formula>
    </cfRule>
  </conditionalFormatting>
  <conditionalFormatting sqref="AE49">
    <cfRule type="cellIs" dxfId="614" priority="1" stopIfTrue="1" operator="equal">
      <formula>1</formula>
    </cfRule>
    <cfRule type="cellIs" dxfId="613" priority="2" stopIfTrue="1" operator="equal">
      <formula>2</formula>
    </cfRule>
    <cfRule type="cellIs" dxfId="612" priority="3" operator="equal">
      <formula>3</formula>
    </cfRule>
  </conditionalFormatting>
  <dataValidations count="3">
    <dataValidation allowBlank="1" showInputMessage="1" showErrorMessage="1" prompt="Type the year in this cell." sqref="AH2:AM2" xr:uid="{7ABAD8AC-C5E4-473B-A618-66BEF4957A09}"/>
    <dataValidation allowBlank="1" showInputMessage="1" showErrorMessage="1" prompt="Type the year in cell AJ2 to change the calendar year._x000a__x000a_Calendar automatically shows daily shift schedule for up to 3 jobs. Setup the job/shift details and pattern from the Jobs and Shifts tab._x000a__x000a_Days highlighted red indicate schedule conflicts." sqref="A1" xr:uid="{7E8FAFB3-2CB1-44F9-9025-4C10C05949C4}"/>
    <dataValidation allowBlank="1" showInputMessage="1" showErrorMessage="1" promptTitle="Shift Work Calendar" sqref="A2" xr:uid="{848C27E0-E99C-420E-BDD4-FCB8D12987F5}"/>
  </dataValidations>
  <printOptions horizontalCentered="1" verticalCentered="1"/>
  <pageMargins left="0.3" right="0.3" top="0.3" bottom="0.3" header="0.3" footer="0.3"/>
  <pageSetup scale="58" orientation="portrait"/>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82E89-DE03-45F2-8565-90600EEA51F3}">
  <sheetPr>
    <pageSetUpPr fitToPage="1"/>
  </sheetPr>
  <dimension ref="A1:AN85"/>
  <sheetViews>
    <sheetView showGridLines="0" topLeftCell="A51" zoomScaleNormal="100" workbookViewId="0">
      <selection activeCell="AD65" sqref="AD65"/>
    </sheetView>
  </sheetViews>
  <sheetFormatPr defaultColWidth="0" defaultRowHeight="18.95" customHeight="1" outlineLevelRow="1"/>
  <cols>
    <col min="1" max="1" width="3.77734375" style="1" customWidth="1"/>
    <col min="2" max="2" width="21.77734375" style="16" customWidth="1"/>
    <col min="3" max="40" width="3.77734375" style="1" customWidth="1"/>
    <col min="41" max="16384" width="8.88671875" style="1" hidden="1"/>
  </cols>
  <sheetData>
    <row r="1" spans="2:39" ht="4.9000000000000004" customHeight="1"/>
    <row r="2" spans="2:39" s="10" customFormat="1" ht="60" customHeight="1">
      <c r="B2" s="11" t="s">
        <v>104</v>
      </c>
      <c r="C2" s="12"/>
      <c r="D2" s="12"/>
      <c r="E2" s="12"/>
      <c r="F2" s="12"/>
      <c r="G2" s="12"/>
      <c r="H2" s="12"/>
      <c r="I2" s="12"/>
      <c r="J2" s="12"/>
      <c r="K2" s="12"/>
      <c r="L2" s="13"/>
      <c r="M2" s="14"/>
      <c r="N2" s="14"/>
      <c r="O2" s="14"/>
      <c r="P2" s="14"/>
      <c r="Q2" s="14"/>
      <c r="R2" s="14"/>
      <c r="S2" s="14"/>
      <c r="T2" s="14"/>
      <c r="U2" s="14"/>
      <c r="V2" s="14"/>
      <c r="W2" s="14"/>
      <c r="X2" s="14"/>
      <c r="Y2" s="14"/>
      <c r="Z2" s="14"/>
      <c r="AA2" s="14"/>
      <c r="AB2" s="14"/>
      <c r="AC2" s="14"/>
      <c r="AD2" s="14"/>
      <c r="AE2" s="14"/>
      <c r="AF2" s="14"/>
      <c r="AG2" s="15"/>
      <c r="AH2" s="67">
        <f ca="1">IF(MONTH(TODAY())=12,YEAR(TODAY())+1,YEAR(TODAY()))</f>
        <v>2025</v>
      </c>
      <c r="AI2" s="67"/>
      <c r="AJ2" s="67"/>
      <c r="AK2" s="67"/>
      <c r="AL2" s="67"/>
      <c r="AM2" s="67"/>
    </row>
    <row r="3" spans="2:39" customFormat="1" ht="19.899999999999999" customHeight="1">
      <c r="B3" s="17"/>
    </row>
    <row r="4" spans="2:39" customFormat="1" ht="18.95" customHeight="1">
      <c r="B4" s="17"/>
      <c r="R4" s="35" t="s">
        <v>1</v>
      </c>
      <c r="T4" s="1"/>
      <c r="U4" s="36"/>
      <c r="V4" s="37"/>
      <c r="W4" s="64" t="s">
        <v>16</v>
      </c>
      <c r="X4" s="65"/>
      <c r="Y4" s="32"/>
      <c r="Z4" s="8" t="s">
        <v>3</v>
      </c>
      <c r="AA4" s="1"/>
      <c r="AB4" s="8"/>
      <c r="AC4" s="8"/>
      <c r="AD4" s="28"/>
      <c r="AE4" s="8" t="s">
        <v>4</v>
      </c>
      <c r="AF4" s="1"/>
      <c r="AG4" s="1"/>
      <c r="AH4" s="1"/>
      <c r="AI4" s="29"/>
      <c r="AJ4" s="68" t="s">
        <v>5</v>
      </c>
      <c r="AK4" s="69"/>
      <c r="AL4" s="30"/>
      <c r="AM4" s="9"/>
    </row>
    <row r="5" spans="2:39" customFormat="1" ht="19.899999999999999" customHeight="1">
      <c r="B5" s="17"/>
    </row>
    <row r="6" spans="2:39" s="21" customFormat="1" ht="19.899999999999999" customHeight="1">
      <c r="B6" s="61">
        <f ca="1">DATE(CalendarYear,3,1)</f>
        <v>45717</v>
      </c>
      <c r="C6" s="4" t="str">
        <f ca="1">IF(DAY(MarSun1)=1,"",IF(AND(YEAR(MarSun1+1)=CalendarYear,MONTH(MarSun1+1)=3),MarSun1+1,""))</f>
        <v/>
      </c>
      <c r="D6" s="4" t="str">
        <f ca="1">IF(DAY(MarSun1)=1,"",IF(AND(YEAR(MarSun1+2)=CalendarYear,MONTH(MarSun1+2)=3),MarSun1+2,""))</f>
        <v/>
      </c>
      <c r="E6" s="4" t="str">
        <f ca="1">IF(DAY(MarSun1)=1,"",IF(AND(YEAR(MarSun1+3)=CalendarYear,MONTH(MarSun1+3)=3),MarSun1+3,""))</f>
        <v/>
      </c>
      <c r="F6" s="4" t="str">
        <f ca="1">IF(DAY(MarSun1)=1,"",IF(AND(YEAR(MarSun1+4)=CalendarYear,MONTH(MarSun1+4)=3),MarSun1+4,""))</f>
        <v/>
      </c>
      <c r="G6" s="4" t="str">
        <f ca="1">IF(DAY(MarSun1)=1,"",IF(AND(YEAR(MarSun1+5)=CalendarYear,MONTH(MarSun1+5)=3),MarSun1+5,""))</f>
        <v/>
      </c>
      <c r="H6" s="4" t="str">
        <f ca="1">IF(DAY(MarSun1)=1,"",IF(AND(YEAR(MarSun1+6)=CalendarYear,MONTH(MarSun1+6)=3),MarSun1+6,""))</f>
        <v/>
      </c>
      <c r="I6" s="4">
        <f ca="1">IF(DAY(MarSun1)=1,IF(AND(YEAR(MarSun1)=CalendarYear,MONTH(MarSun1)=3),MarSun1,""),IF(AND(YEAR(MarSun1+7)=CalendarYear,MONTH(MarSun1+7)=3),MarSun1+7,""))</f>
        <v>45717</v>
      </c>
      <c r="J6" s="4">
        <f ca="1">IF(DAY(MarSun1)=1,IF(AND(YEAR(MarSun1+1)=CalendarYear,MONTH(MarSun1+1)=3),MarSun1+1,""),IF(AND(YEAR(MarSun1+8)=CalendarYear,MONTH(MarSun1+8)=3),MarSun1+8,""))</f>
        <v>45718</v>
      </c>
      <c r="K6" s="4">
        <f ca="1">IF(DAY(MarSun1)=1,IF(AND(YEAR(MarSun1+2)=CalendarYear,MONTH(MarSun1+2)=3),MarSun1+2,""),IF(AND(YEAR(MarSun1+9)=CalendarYear,MONTH(MarSun1+9)=3),MarSun1+9,""))</f>
        <v>45719</v>
      </c>
      <c r="L6" s="4">
        <f ca="1">IF(DAY(MarSun1)=1,IF(AND(YEAR(MarSun1+3)=CalendarYear,MONTH(MarSun1+3)=3),MarSun1+3,""),IF(AND(YEAR(MarSun1+10)=CalendarYear,MONTH(MarSun1+10)=3),MarSun1+10,""))</f>
        <v>45720</v>
      </c>
      <c r="M6" s="4">
        <f ca="1">IF(DAY(MarSun1)=1,IF(AND(YEAR(MarSun1+4)=CalendarYear,MONTH(MarSun1+4)=3),MarSun1+4,""),IF(AND(YEAR(MarSun1+11)=CalendarYear,MONTH(MarSun1+11)=3),MarSun1+11,""))</f>
        <v>45721</v>
      </c>
      <c r="N6" s="4">
        <f ca="1">IF(DAY(MarSun1)=1,IF(AND(YEAR(MarSun1+5)=CalendarYear,MONTH(MarSun1+5)=3),MarSun1+5,""),IF(AND(YEAR(MarSun1+12)=CalendarYear,MONTH(MarSun1+12)=3),MarSun1+12,""))</f>
        <v>45722</v>
      </c>
      <c r="O6" s="4">
        <f ca="1">IF(DAY(MarSun1)=1,IF(AND(YEAR(MarSun1+6)=CalendarYear,MONTH(MarSun1+6)=3),MarSun1+6,""),IF(AND(YEAR(MarSun1+13)=CalendarYear,MONTH(MarSun1+13)=3),MarSun1+13,""))</f>
        <v>45723</v>
      </c>
      <c r="P6" s="4">
        <f ca="1">IF(DAY(MarSun1)=1,IF(AND(YEAR(MarSun1+7)=CalendarYear,MONTH(MarSun1+7)=3),MarSun1+7,""),IF(AND(YEAR(MarSun1+14)=CalendarYear,MONTH(MarSun1+14)=3),MarSun1+14,""))</f>
        <v>45724</v>
      </c>
      <c r="Q6" s="4">
        <f ca="1">IF(DAY(MarSun1)=1,IF(AND(YEAR(MarSun1+8)=CalendarYear,MONTH(MarSun1+8)=3),MarSun1+8,""),IF(AND(YEAR(MarSun1+15)=CalendarYear,MONTH(MarSun1+15)=3),MarSun1+15,""))</f>
        <v>45725</v>
      </c>
      <c r="R6" s="4">
        <f ca="1">IF(DAY(MarSun1)=1,IF(AND(YEAR(MarSun1+9)=CalendarYear,MONTH(MarSun1+9)=3),MarSun1+9,""),IF(AND(YEAR(MarSun1+16)=CalendarYear,MONTH(MarSun1+16)=3),MarSun1+16,""))</f>
        <v>45726</v>
      </c>
      <c r="S6" s="4">
        <f ca="1">IF(DAY(MarSun1)=1,IF(AND(YEAR(MarSun1+10)=CalendarYear,MONTH(MarSun1+10)=3),MarSun1+10,""),IF(AND(YEAR(MarSun1+17)=CalendarYear,MONTH(MarSun1+17)=3),MarSun1+17,""))</f>
        <v>45727</v>
      </c>
      <c r="T6" s="4">
        <f ca="1">IF(DAY(MarSun1)=1,IF(AND(YEAR(MarSun1+11)=CalendarYear,MONTH(MarSun1+11)=3),MarSun1+11,""),IF(AND(YEAR(MarSun1+18)=CalendarYear,MONTH(MarSun1+18)=3),MarSun1+18,""))</f>
        <v>45728</v>
      </c>
      <c r="U6" s="4">
        <f ca="1">IF(DAY(MarSun1)=1,IF(AND(YEAR(MarSun1+12)=CalendarYear,MONTH(MarSun1+12)=3),MarSun1+12,""),IF(AND(YEAR(MarSun1+19)=CalendarYear,MONTH(MarSun1+19)=3),MarSun1+19,""))</f>
        <v>45729</v>
      </c>
      <c r="V6" s="4">
        <f ca="1">IF(DAY(MarSun1)=1,IF(AND(YEAR(MarSun1+13)=CalendarYear,MONTH(MarSun1+13)=3),MarSun1+13,""),IF(AND(YEAR(MarSun1+20)=CalendarYear,MONTH(MarSun1+20)=3),MarSun1+20,""))</f>
        <v>45730</v>
      </c>
      <c r="W6" s="4">
        <f ca="1">IF(DAY(MarSun1)=1,IF(AND(YEAR(MarSun1+14)=CalendarYear,MONTH(MarSun1+14)=3),MarSun1+14,""),IF(AND(YEAR(MarSun1+21)=CalendarYear,MONTH(MarSun1+21)=3),MarSun1+21,""))</f>
        <v>45731</v>
      </c>
      <c r="X6" s="4">
        <f ca="1">IF(DAY(MarSun1)=1,IF(AND(YEAR(MarSun1+15)=CalendarYear,MONTH(MarSun1+15)=3),MarSun1+15,""),IF(AND(YEAR(MarSun1+22)=CalendarYear,MONTH(MarSun1+22)=3),MarSun1+22,""))</f>
        <v>45732</v>
      </c>
      <c r="Y6" s="4">
        <f ca="1">IF(DAY(MarSun1)=1,IF(AND(YEAR(MarSun1+16)=CalendarYear,MONTH(MarSun1+16)=3),MarSun1+16,""),IF(AND(YEAR(MarSun1+23)=CalendarYear,MONTH(MarSun1+23)=3),MarSun1+23,""))</f>
        <v>45733</v>
      </c>
      <c r="Z6" s="4">
        <f ca="1">IF(DAY(MarSun1)=1,IF(AND(YEAR(MarSun1+17)=CalendarYear,MONTH(MarSun1+17)=3),MarSun1+17,""),IF(AND(YEAR(MarSun1+24)=CalendarYear,MONTH(MarSun1+24)=3),MarSun1+24,""))</f>
        <v>45734</v>
      </c>
      <c r="AA6" s="4">
        <f ca="1">IF(DAY(MarSun1)=1,IF(AND(YEAR(MarSun1+18)=CalendarYear,MONTH(MarSun1+18)=3),MarSun1+18,""),IF(AND(YEAR(MarSun1+25)=CalendarYear,MONTH(MarSun1+25)=3),MarSun1+25,""))</f>
        <v>45735</v>
      </c>
      <c r="AB6" s="4">
        <f ca="1">IF(DAY(MarSun1)=1,IF(AND(YEAR(MarSun1+19)=CalendarYear,MONTH(MarSun1+19)=3),MarSun1+19,""),IF(AND(YEAR(MarSun1+26)=CalendarYear,MONTH(MarSun1+26)=3),MarSun1+26,""))</f>
        <v>45736</v>
      </c>
      <c r="AC6" s="4">
        <f ca="1">IF(DAY(MarSun1)=1,IF(AND(YEAR(MarSun1+20)=CalendarYear,MONTH(MarSun1+20)=3),MarSun1+20,""),IF(AND(YEAR(MarSun1+27)=CalendarYear,MONTH(MarSun1+27)=3),MarSun1+27,""))</f>
        <v>45737</v>
      </c>
      <c r="AD6" s="4">
        <f ca="1">IF(DAY(MarSun1)=1,IF(AND(YEAR(MarSun1+21)=CalendarYear,MONTH(MarSun1+21)=3),MarSun1+21,""),IF(AND(YEAR(MarSun1+28)=CalendarYear,MONTH(MarSun1+28)=3),MarSun1+28,""))</f>
        <v>45738</v>
      </c>
      <c r="AE6" s="4">
        <f ca="1">IF(DAY(MarSun1)=1,IF(AND(YEAR(MarSun1+22)=CalendarYear,MONTH(MarSun1+22)=3),MarSun1+22,""),IF(AND(YEAR(MarSun1+29)=CalendarYear,MONTH(MarSun1+29)=3),MarSun1+29,""))</f>
        <v>45739</v>
      </c>
      <c r="AF6" s="4">
        <f ca="1">IF(DAY(MarSun1)=1,IF(AND(YEAR(MarSun1+23)=CalendarYear,MONTH(MarSun1+23)=3),MarSun1+23,""),IF(AND(YEAR(MarSun1+30)=CalendarYear,MONTH(MarSun1+30)=3),MarSun1+30,""))</f>
        <v>45740</v>
      </c>
      <c r="AG6" s="4">
        <f ca="1">IF(DAY(MarSun1)=1,IF(AND(YEAR(MarSun1+24)=CalendarYear,MONTH(MarSun1+24)=3),MarSun1+24,""),IF(AND(YEAR(MarSun1+31)=CalendarYear,MONTH(MarSun1+31)=3),MarSun1+31,""))</f>
        <v>45741</v>
      </c>
      <c r="AH6" s="4">
        <f ca="1">IF(DAY(MarSun1)=1,IF(AND(YEAR(MarSun1+25)=CalendarYear,MONTH(MarSun1+25)=3),MarSun1+25,""),IF(AND(YEAR(MarSun1+32)=CalendarYear,MONTH(MarSun1+32)=3),MarSun1+32,""))</f>
        <v>45742</v>
      </c>
      <c r="AI6" s="4">
        <f ca="1">IF(DAY(MarSun1)=1,IF(AND(YEAR(MarSun1+26)=CalendarYear,MONTH(MarSun1+26)=3),MarSun1+26,""),IF(AND(YEAR(MarSun1+33)=CalendarYear,MONTH(MarSun1+33)=3),MarSun1+33,""))</f>
        <v>45743</v>
      </c>
      <c r="AJ6" s="4">
        <f ca="1">IF(DAY(MarSun1)=1,IF(AND(YEAR(MarSun1+27)=CalendarYear,MONTH(MarSun1+27)=3),MarSun1+27,""),IF(AND(YEAR(MarSun1+34)=CalendarYear,MONTH(MarSun1+34)=3),MarSun1+34,""))</f>
        <v>45744</v>
      </c>
      <c r="AK6" s="4">
        <f ca="1">IF(DAY(MarSun1)=1,IF(AND(YEAR(MarSun1+28)=CalendarYear,MONTH(MarSun1+28)=3),MarSun1+28,""),IF(AND(YEAR(MarSun1+35)=CalendarYear,MONTH(MarSun1+35)=3),MarSun1+35,""))</f>
        <v>45745</v>
      </c>
      <c r="AL6" s="4">
        <f ca="1">IF(DAY(MarSun1)=1,IF(AND(YEAR(MarSun1+29)=CalendarYear,MONTH(MarSun1+29)=3),MarSun1+29,""),IF(AND(YEAR(MarSun1+36)=CalendarYear,MONTH(MarSun1+36)=3),MarSun1+36,""))</f>
        <v>45746</v>
      </c>
      <c r="AM6" s="6">
        <f ca="1">IF(DAY(MarSun1)=1,IF(AND(YEAR(MarSun1+30)=CalendarYear,MONTH(MarSun1+30)=3),MarSun1+30,""),IF(AND(YEAR(MarSun1+37)=CalendarYear,MONTH(MarSun1+37)=3),MarSun1+37,""))</f>
        <v>45747</v>
      </c>
    </row>
    <row r="7" spans="2:39" s="21" customFormat="1" ht="19.899999999999999" customHeight="1">
      <c r="B7" s="62"/>
      <c r="C7" s="5" t="s">
        <v>6</v>
      </c>
      <c r="D7" s="5" t="s">
        <v>7</v>
      </c>
      <c r="E7" s="5" t="s">
        <v>8</v>
      </c>
      <c r="F7" s="5" t="s">
        <v>9</v>
      </c>
      <c r="G7" s="5" t="s">
        <v>10</v>
      </c>
      <c r="H7" s="5" t="s">
        <v>11</v>
      </c>
      <c r="I7" s="5" t="s">
        <v>12</v>
      </c>
      <c r="J7" s="5" t="s">
        <v>6</v>
      </c>
      <c r="K7" s="5" t="s">
        <v>7</v>
      </c>
      <c r="L7" s="5" t="s">
        <v>8</v>
      </c>
      <c r="M7" s="5" t="s">
        <v>9</v>
      </c>
      <c r="N7" s="5" t="s">
        <v>10</v>
      </c>
      <c r="O7" s="5" t="s">
        <v>11</v>
      </c>
      <c r="P7" s="5" t="s">
        <v>12</v>
      </c>
      <c r="Q7" s="5" t="s">
        <v>6</v>
      </c>
      <c r="R7" s="5" t="s">
        <v>7</v>
      </c>
      <c r="S7" s="5" t="s">
        <v>8</v>
      </c>
      <c r="T7" s="5" t="s">
        <v>9</v>
      </c>
      <c r="U7" s="5" t="s">
        <v>10</v>
      </c>
      <c r="V7" s="5" t="s">
        <v>11</v>
      </c>
      <c r="W7" s="5" t="s">
        <v>12</v>
      </c>
      <c r="X7" s="5" t="s">
        <v>6</v>
      </c>
      <c r="Y7" s="5" t="s">
        <v>7</v>
      </c>
      <c r="Z7" s="5" t="s">
        <v>8</v>
      </c>
      <c r="AA7" s="5" t="s">
        <v>9</v>
      </c>
      <c r="AB7" s="5" t="s">
        <v>10</v>
      </c>
      <c r="AC7" s="5" t="s">
        <v>11</v>
      </c>
      <c r="AD7" s="5" t="s">
        <v>12</v>
      </c>
      <c r="AE7" s="5" t="s">
        <v>6</v>
      </c>
      <c r="AF7" s="5" t="s">
        <v>7</v>
      </c>
      <c r="AG7" s="5" t="s">
        <v>8</v>
      </c>
      <c r="AH7" s="5" t="s">
        <v>9</v>
      </c>
      <c r="AI7" s="5" t="s">
        <v>10</v>
      </c>
      <c r="AJ7" s="5" t="s">
        <v>11</v>
      </c>
      <c r="AK7" s="5" t="s">
        <v>12</v>
      </c>
      <c r="AL7" s="5" t="s">
        <v>6</v>
      </c>
      <c r="AM7" s="7" t="s">
        <v>7</v>
      </c>
    </row>
    <row r="8" spans="2:39" ht="19.899999999999999" hidden="1" customHeight="1" outlineLevel="1">
      <c r="B8" s="18" t="s">
        <v>13</v>
      </c>
      <c r="C8" s="2" t="s">
        <v>14</v>
      </c>
      <c r="D8" s="2" t="s">
        <v>14</v>
      </c>
      <c r="E8" s="2" t="s">
        <v>14</v>
      </c>
      <c r="F8" s="2" t="s">
        <v>14</v>
      </c>
      <c r="G8" s="2" t="s">
        <v>14</v>
      </c>
      <c r="H8" s="2" t="s">
        <v>14</v>
      </c>
      <c r="I8" s="2" t="s">
        <v>14</v>
      </c>
      <c r="J8" s="2" t="s">
        <v>14</v>
      </c>
      <c r="K8" s="2" t="s">
        <v>14</v>
      </c>
      <c r="L8" s="2" t="s">
        <v>14</v>
      </c>
      <c r="M8" s="3" t="s">
        <v>14</v>
      </c>
      <c r="N8" s="3" t="s">
        <v>14</v>
      </c>
      <c r="O8" s="2" t="s">
        <v>14</v>
      </c>
      <c r="P8" s="2" t="s">
        <v>14</v>
      </c>
      <c r="Q8" s="2" t="s">
        <v>14</v>
      </c>
      <c r="R8" s="2" t="s">
        <v>14</v>
      </c>
      <c r="S8" s="143" t="s">
        <v>105</v>
      </c>
      <c r="T8" s="144"/>
      <c r="U8" s="144"/>
      <c r="V8" s="144"/>
      <c r="W8" s="144"/>
      <c r="X8" s="144"/>
      <c r="Y8" s="157"/>
      <c r="Z8" s="2" t="s">
        <v>14</v>
      </c>
      <c r="AA8" s="2" t="s">
        <v>14</v>
      </c>
      <c r="AB8" s="2" t="s">
        <v>14</v>
      </c>
      <c r="AC8" s="2" t="s">
        <v>14</v>
      </c>
      <c r="AD8" s="2" t="s">
        <v>14</v>
      </c>
      <c r="AE8" s="2" t="s">
        <v>14</v>
      </c>
      <c r="AF8" s="2" t="s">
        <v>14</v>
      </c>
      <c r="AG8" s="2" t="s">
        <v>14</v>
      </c>
      <c r="AH8" s="2" t="s">
        <v>14</v>
      </c>
      <c r="AI8" s="2" t="s">
        <v>14</v>
      </c>
      <c r="AJ8" s="2" t="s">
        <v>14</v>
      </c>
      <c r="AK8" s="2" t="s">
        <v>14</v>
      </c>
      <c r="AL8" s="2" t="s">
        <v>14</v>
      </c>
      <c r="AM8" s="2" t="s">
        <v>14</v>
      </c>
    </row>
    <row r="9" spans="2:39" ht="19.899999999999999" hidden="1" customHeight="1" outlineLevel="1">
      <c r="B9" s="19" t="s">
        <v>15</v>
      </c>
      <c r="C9" s="3" t="s">
        <v>14</v>
      </c>
      <c r="D9" s="3" t="s">
        <v>14</v>
      </c>
      <c r="E9" s="3" t="s">
        <v>14</v>
      </c>
      <c r="F9" s="3" t="s">
        <v>14</v>
      </c>
      <c r="G9" s="3" t="s">
        <v>14</v>
      </c>
      <c r="H9" s="3" t="s">
        <v>14</v>
      </c>
      <c r="I9" s="3" t="s">
        <v>14</v>
      </c>
      <c r="J9" s="3" t="s">
        <v>14</v>
      </c>
      <c r="K9" s="3" t="s">
        <v>14</v>
      </c>
      <c r="L9" s="3" t="s">
        <v>14</v>
      </c>
      <c r="M9" s="3" t="s">
        <v>14</v>
      </c>
      <c r="N9" s="3" t="s">
        <v>14</v>
      </c>
      <c r="O9" s="2" t="s">
        <v>14</v>
      </c>
      <c r="P9" s="2" t="s">
        <v>14</v>
      </c>
      <c r="Q9" s="2" t="s">
        <v>14</v>
      </c>
      <c r="R9" s="2" t="s">
        <v>14</v>
      </c>
      <c r="S9" s="2" t="s">
        <v>14</v>
      </c>
      <c r="T9" s="2" t="s">
        <v>14</v>
      </c>
      <c r="U9" s="2" t="s">
        <v>14</v>
      </c>
      <c r="V9" s="2" t="s">
        <v>14</v>
      </c>
      <c r="W9" s="2" t="s">
        <v>14</v>
      </c>
      <c r="X9" s="2" t="s">
        <v>14</v>
      </c>
      <c r="Y9" s="2" t="s">
        <v>14</v>
      </c>
      <c r="Z9" s="2" t="s">
        <v>14</v>
      </c>
      <c r="AA9" s="2" t="s">
        <v>14</v>
      </c>
      <c r="AB9" s="2" t="s">
        <v>14</v>
      </c>
      <c r="AC9" s="2" t="s">
        <v>14</v>
      </c>
      <c r="AD9" s="2" t="s">
        <v>14</v>
      </c>
      <c r="AE9" s="2" t="s">
        <v>14</v>
      </c>
      <c r="AF9" s="2" t="s">
        <v>14</v>
      </c>
      <c r="AG9" s="2" t="s">
        <v>14</v>
      </c>
      <c r="AH9" s="2" t="s">
        <v>14</v>
      </c>
      <c r="AI9" s="2" t="s">
        <v>14</v>
      </c>
      <c r="AJ9" s="2" t="s">
        <v>14</v>
      </c>
      <c r="AK9" s="2" t="s">
        <v>14</v>
      </c>
      <c r="AL9" s="2" t="s">
        <v>14</v>
      </c>
      <c r="AM9" s="2" t="s">
        <v>14</v>
      </c>
    </row>
    <row r="10" spans="2:39" ht="19.899999999999999" hidden="1" customHeight="1" outlineLevel="1">
      <c r="B10" s="33" t="s">
        <v>2</v>
      </c>
      <c r="C10" s="3" t="s">
        <v>14</v>
      </c>
      <c r="D10" s="3" t="s">
        <v>14</v>
      </c>
      <c r="E10" s="3" t="s">
        <v>14</v>
      </c>
      <c r="F10" s="3" t="s">
        <v>14</v>
      </c>
      <c r="G10" s="3" t="s">
        <v>14</v>
      </c>
      <c r="H10" s="3" t="s">
        <v>14</v>
      </c>
      <c r="I10" s="3" t="s">
        <v>14</v>
      </c>
      <c r="J10" s="3" t="s">
        <v>14</v>
      </c>
      <c r="K10" s="3" t="s">
        <v>14</v>
      </c>
      <c r="L10" s="3" t="s">
        <v>14</v>
      </c>
      <c r="M10" s="3" t="s">
        <v>14</v>
      </c>
      <c r="N10" s="3" t="s">
        <v>14</v>
      </c>
      <c r="O10" s="2" t="s">
        <v>14</v>
      </c>
      <c r="P10" s="2" t="s">
        <v>14</v>
      </c>
      <c r="Q10" s="2" t="s">
        <v>14</v>
      </c>
      <c r="R10" s="2" t="s">
        <v>14</v>
      </c>
      <c r="S10" s="2" t="s">
        <v>14</v>
      </c>
      <c r="T10" s="2" t="s">
        <v>14</v>
      </c>
      <c r="U10" s="2" t="s">
        <v>14</v>
      </c>
      <c r="V10" s="2" t="s">
        <v>14</v>
      </c>
      <c r="W10" s="2" t="s">
        <v>14</v>
      </c>
      <c r="X10" s="2" t="s">
        <v>14</v>
      </c>
      <c r="Y10" s="2"/>
      <c r="Z10" s="134" t="s">
        <v>16</v>
      </c>
      <c r="AA10" s="134"/>
      <c r="AB10" s="134"/>
      <c r="AC10" s="135"/>
      <c r="AD10" s="2" t="s">
        <v>14</v>
      </c>
      <c r="AE10" s="2" t="s">
        <v>14</v>
      </c>
      <c r="AF10" s="133" t="s">
        <v>16</v>
      </c>
      <c r="AG10" s="134"/>
      <c r="AH10" s="134"/>
      <c r="AI10" s="134"/>
      <c r="AJ10" s="135"/>
      <c r="AK10" s="2" t="s">
        <v>14</v>
      </c>
      <c r="AL10" s="2" t="s">
        <v>14</v>
      </c>
      <c r="AM10" s="32" t="s">
        <v>16</v>
      </c>
    </row>
    <row r="11" spans="2:39" ht="19.899999999999999" hidden="1" customHeight="1" outlineLevel="1">
      <c r="B11" s="31" t="s">
        <v>5</v>
      </c>
      <c r="C11" s="3" t="s">
        <v>14</v>
      </c>
      <c r="D11" s="3" t="s">
        <v>14</v>
      </c>
      <c r="E11" s="3" t="s">
        <v>14</v>
      </c>
      <c r="F11" s="3" t="s">
        <v>14</v>
      </c>
      <c r="G11" s="3" t="s">
        <v>14</v>
      </c>
      <c r="H11" s="3" t="s">
        <v>14</v>
      </c>
      <c r="I11" s="3" t="s">
        <v>14</v>
      </c>
      <c r="J11" s="3"/>
      <c r="K11" s="3" t="s">
        <v>14</v>
      </c>
      <c r="L11" s="3" t="s">
        <v>14</v>
      </c>
      <c r="M11" s="3" t="s">
        <v>14</v>
      </c>
      <c r="N11" s="3" t="s">
        <v>14</v>
      </c>
      <c r="O11" s="2" t="s">
        <v>14</v>
      </c>
      <c r="P11" s="2" t="s">
        <v>14</v>
      </c>
      <c r="Q11" s="2" t="s">
        <v>14</v>
      </c>
      <c r="R11" s="2" t="s">
        <v>14</v>
      </c>
      <c r="S11" s="2" t="s">
        <v>14</v>
      </c>
      <c r="T11" s="2" t="s">
        <v>14</v>
      </c>
      <c r="U11" s="2" t="s">
        <v>14</v>
      </c>
      <c r="V11" s="2" t="s">
        <v>14</v>
      </c>
      <c r="W11" s="2" t="s">
        <v>14</v>
      </c>
      <c r="X11" s="2" t="s">
        <v>14</v>
      </c>
      <c r="Y11" s="2"/>
      <c r="Z11" s="2" t="s">
        <v>14</v>
      </c>
      <c r="AA11" s="2" t="s">
        <v>14</v>
      </c>
      <c r="AB11" s="2" t="s">
        <v>14</v>
      </c>
      <c r="AC11" s="2" t="s">
        <v>14</v>
      </c>
      <c r="AD11" s="2" t="s">
        <v>14</v>
      </c>
      <c r="AE11" s="2" t="s">
        <v>14</v>
      </c>
      <c r="AF11" s="2" t="s">
        <v>14</v>
      </c>
      <c r="AG11" s="2" t="s">
        <v>14</v>
      </c>
      <c r="AH11" s="2" t="s">
        <v>14</v>
      </c>
      <c r="AI11" s="2" t="s">
        <v>14</v>
      </c>
      <c r="AJ11" s="2" t="s">
        <v>14</v>
      </c>
      <c r="AK11" s="2" t="s">
        <v>14</v>
      </c>
      <c r="AL11" s="2" t="s">
        <v>14</v>
      </c>
      <c r="AM11" s="2" t="s">
        <v>14</v>
      </c>
    </row>
    <row r="12" spans="2:39" s="22" customFormat="1" ht="19.899999999999999" hidden="1" customHeight="1" outlineLevel="1">
      <c r="B12" s="20" t="s">
        <v>1</v>
      </c>
      <c r="C12" s="3" t="s">
        <v>14</v>
      </c>
      <c r="D12" s="3" t="s">
        <v>14</v>
      </c>
      <c r="E12" s="3" t="s">
        <v>14</v>
      </c>
      <c r="F12" s="3" t="s">
        <v>14</v>
      </c>
      <c r="G12" s="3" t="s">
        <v>14</v>
      </c>
      <c r="H12" s="3" t="s">
        <v>14</v>
      </c>
      <c r="I12" s="3" t="s">
        <v>14</v>
      </c>
      <c r="J12" s="3" t="s">
        <v>14</v>
      </c>
      <c r="K12" s="3" t="s">
        <v>14</v>
      </c>
      <c r="L12" s="3" t="s">
        <v>14</v>
      </c>
      <c r="M12" s="3" t="s">
        <v>14</v>
      </c>
      <c r="N12" s="3" t="s">
        <v>14</v>
      </c>
      <c r="O12" s="2" t="s">
        <v>14</v>
      </c>
      <c r="P12" s="2" t="s">
        <v>14</v>
      </c>
      <c r="Q12" s="2" t="s">
        <v>14</v>
      </c>
      <c r="R12" s="2" t="s">
        <v>14</v>
      </c>
      <c r="S12" s="27" t="s">
        <v>14</v>
      </c>
      <c r="T12" s="2" t="s">
        <v>14</v>
      </c>
      <c r="U12" s="2" t="s">
        <v>14</v>
      </c>
      <c r="V12" s="2" t="s">
        <v>14</v>
      </c>
      <c r="W12" s="24" t="s">
        <v>14</v>
      </c>
      <c r="X12" s="2" t="s">
        <v>14</v>
      </c>
      <c r="Y12" s="2" t="s">
        <v>14</v>
      </c>
      <c r="Z12" s="2" t="s">
        <v>14</v>
      </c>
      <c r="AA12" s="2" t="s">
        <v>14</v>
      </c>
      <c r="AB12" s="2" t="s">
        <v>14</v>
      </c>
      <c r="AC12" s="2" t="s">
        <v>14</v>
      </c>
      <c r="AD12" s="2" t="s">
        <v>14</v>
      </c>
      <c r="AE12" s="2" t="s">
        <v>14</v>
      </c>
      <c r="AF12" s="2" t="s">
        <v>14</v>
      </c>
      <c r="AG12" s="2" t="s">
        <v>14</v>
      </c>
      <c r="AH12" s="2" t="s">
        <v>14</v>
      </c>
      <c r="AI12" s="2" t="s">
        <v>14</v>
      </c>
      <c r="AJ12" s="2" t="s">
        <v>14</v>
      </c>
      <c r="AK12" s="2" t="s">
        <v>14</v>
      </c>
      <c r="AL12" s="2" t="s">
        <v>14</v>
      </c>
      <c r="AM12" s="2" t="s">
        <v>14</v>
      </c>
    </row>
    <row r="13" spans="2:39" s="22" customFormat="1" ht="19.899999999999999" customHeight="1" collapsed="1"/>
    <row r="14" spans="2:39" ht="19.899999999999999" customHeight="1">
      <c r="B14" s="61">
        <f ca="1">DATE(CalendarYear,4,1)</f>
        <v>45748</v>
      </c>
      <c r="C14" s="4" t="str">
        <f ca="1">IF(DAY(AprSun1)=1,"",IF(AND(YEAR(AprSun1+1)=CalendarYear,MONTH(AprSun1+1)=4),AprSun1+1,""))</f>
        <v/>
      </c>
      <c r="D14" s="4" t="str">
        <f ca="1">IF(DAY(AprSun1)=1,"",IF(AND(YEAR(AprSun1+2)=CalendarYear,MONTH(AprSun1+2)=4),AprSun1+2,""))</f>
        <v/>
      </c>
      <c r="E14" s="4">
        <f ca="1">IF(DAY(AprSun1)=1,"",IF(AND(YEAR(AprSun1+3)=CalendarYear,MONTH(AprSun1+3)=4),AprSun1+3,""))</f>
        <v>45748</v>
      </c>
      <c r="F14" s="4">
        <f ca="1">IF(DAY(AprSun1)=1,"",IF(AND(YEAR(AprSun1+4)=CalendarYear,MONTH(AprSun1+4)=4),AprSun1+4,""))</f>
        <v>45749</v>
      </c>
      <c r="G14" s="4">
        <f ca="1">IF(DAY(AprSun1)=1,"",IF(AND(YEAR(AprSun1+5)=CalendarYear,MONTH(AprSun1+5)=4),AprSun1+5,""))</f>
        <v>45750</v>
      </c>
      <c r="H14" s="4">
        <f ca="1">IF(DAY(AprSun1)=1,"",IF(AND(YEAR(AprSun1+6)=CalendarYear,MONTH(AprSun1+6)=4),AprSun1+6,""))</f>
        <v>45751</v>
      </c>
      <c r="I14" s="4">
        <f ca="1">IF(DAY(AprSun1)=1,IF(AND(YEAR(AprSun1)=CalendarYear,MONTH(AprSun1)=4),AprSun1,""),IF(AND(YEAR(AprSun1+7)=CalendarYear,MONTH(AprSun1+7)=4),AprSun1+7,""))</f>
        <v>45752</v>
      </c>
      <c r="J14" s="4">
        <f ca="1">IF(DAY(AprSun1)=1,IF(AND(YEAR(AprSun1+1)=CalendarYear,MONTH(AprSun1+1)=4),AprSun1+1,""),IF(AND(YEAR(AprSun1+8)=CalendarYear,MONTH(AprSun1+8)=4),AprSun1+8,""))</f>
        <v>45753</v>
      </c>
      <c r="K14" s="4">
        <f ca="1">IF(DAY(AprSun1)=1,IF(AND(YEAR(AprSun1+2)=CalendarYear,MONTH(AprSun1+2)=4),AprSun1+2,""),IF(AND(YEAR(AprSun1+9)=CalendarYear,MONTH(AprSun1+9)=4),AprSun1+9,""))</f>
        <v>45754</v>
      </c>
      <c r="L14" s="4">
        <f ca="1">IF(DAY(AprSun1)=1,IF(AND(YEAR(AprSun1+3)=CalendarYear,MONTH(AprSun1+3)=4),AprSun1+3,""),IF(AND(YEAR(AprSun1+10)=CalendarYear,MONTH(AprSun1+10)=4),AprSun1+10,""))</f>
        <v>45755</v>
      </c>
      <c r="M14" s="4">
        <f ca="1">IF(DAY(AprSun1)=1,IF(AND(YEAR(AprSun1+4)=CalendarYear,MONTH(AprSun1+4)=4),AprSun1+4,""),IF(AND(YEAR(AprSun1+11)=CalendarYear,MONTH(AprSun1+11)=4),AprSun1+11,""))</f>
        <v>45756</v>
      </c>
      <c r="N14" s="4">
        <f ca="1">IF(DAY(AprSun1)=1,IF(AND(YEAR(AprSun1+5)=CalendarYear,MONTH(AprSun1+5)=4),AprSun1+5,""),IF(AND(YEAR(AprSun1+12)=CalendarYear,MONTH(AprSun1+12)=4),AprSun1+12,""))</f>
        <v>45757</v>
      </c>
      <c r="O14" s="4">
        <f ca="1">IF(DAY(AprSun1)=1,IF(AND(YEAR(AprSun1+6)=CalendarYear,MONTH(AprSun1+6)=4),AprSun1+6,""),IF(AND(YEAR(AprSun1+13)=CalendarYear,MONTH(AprSun1+13)=4),AprSun1+13,""))</f>
        <v>45758</v>
      </c>
      <c r="P14" s="4">
        <f ca="1">IF(DAY(AprSun1)=1,IF(AND(YEAR(AprSun1+7)=CalendarYear,MONTH(AprSun1+7)=4),AprSun1+7,""),IF(AND(YEAR(AprSun1+14)=CalendarYear,MONTH(AprSun1+14)=4),AprSun1+14,""))</f>
        <v>45759</v>
      </c>
      <c r="Q14" s="4">
        <f ca="1">IF(DAY(AprSun1)=1,IF(AND(YEAR(AprSun1+8)=CalendarYear,MONTH(AprSun1+8)=4),AprSun1+8,""),IF(AND(YEAR(AprSun1+15)=CalendarYear,MONTH(AprSun1+15)=4),AprSun1+15,""))</f>
        <v>45760</v>
      </c>
      <c r="R14" s="4">
        <f ca="1">IF(DAY(AprSun1)=1,IF(AND(YEAR(AprSun1+9)=CalendarYear,MONTH(AprSun1+9)=4),AprSun1+9,""),IF(AND(YEAR(AprSun1+16)=CalendarYear,MONTH(AprSun1+16)=4),AprSun1+16,""))</f>
        <v>45761</v>
      </c>
      <c r="S14" s="4">
        <f ca="1">IF(DAY(AprSun1)=1,IF(AND(YEAR(AprSun1+10)=CalendarYear,MONTH(AprSun1+10)=4),AprSun1+10,""),IF(AND(YEAR(AprSun1+17)=CalendarYear,MONTH(AprSun1+17)=4),AprSun1+17,""))</f>
        <v>45762</v>
      </c>
      <c r="T14" s="4">
        <f ca="1">IF(DAY(AprSun1)=1,IF(AND(YEAR(AprSun1+11)=CalendarYear,MONTH(AprSun1+11)=4),AprSun1+11,""),IF(AND(YEAR(AprSun1+18)=CalendarYear,MONTH(AprSun1+18)=4),AprSun1+18,""))</f>
        <v>45763</v>
      </c>
      <c r="U14" s="4">
        <f ca="1">IF(DAY(AprSun1)=1,IF(AND(YEAR(AprSun1+12)=CalendarYear,MONTH(AprSun1+12)=4),AprSun1+12,""),IF(AND(YEAR(AprSun1+19)=CalendarYear,MONTH(AprSun1+19)=4),AprSun1+19,""))</f>
        <v>45764</v>
      </c>
      <c r="V14" s="4">
        <f ca="1">IF(DAY(AprSun1)=1,IF(AND(YEAR(AprSun1+13)=CalendarYear,MONTH(AprSun1+13)=4),AprSun1+13,""),IF(AND(YEAR(AprSun1+20)=CalendarYear,MONTH(AprSun1+20)=4),AprSun1+20,""))</f>
        <v>45765</v>
      </c>
      <c r="W14" s="4">
        <f ca="1">IF(DAY(AprSun1)=1,IF(AND(YEAR(AprSun1+14)=CalendarYear,MONTH(AprSun1+14)=4),AprSun1+14,""),IF(AND(YEAR(AprSun1+21)=CalendarYear,MONTH(AprSun1+21)=4),AprSun1+21,""))</f>
        <v>45766</v>
      </c>
      <c r="X14" s="4">
        <f ca="1">IF(DAY(AprSun1)=1,IF(AND(YEAR(AprSun1+15)=CalendarYear,MONTH(AprSun1+15)=4),AprSun1+15,""),IF(AND(YEAR(AprSun1+22)=CalendarYear,MONTH(AprSun1+22)=4),AprSun1+22,""))</f>
        <v>45767</v>
      </c>
      <c r="Y14" s="4">
        <f ca="1">IF(DAY(AprSun1)=1,IF(AND(YEAR(AprSun1+16)=CalendarYear,MONTH(AprSun1+16)=4),AprSun1+16,""),IF(AND(YEAR(AprSun1+23)=CalendarYear,MONTH(AprSun1+23)=4),AprSun1+23,""))</f>
        <v>45768</v>
      </c>
      <c r="Z14" s="4">
        <f ca="1">IF(DAY(AprSun1)=1,IF(AND(YEAR(AprSun1+17)=CalendarYear,MONTH(AprSun1+17)=4),AprSun1+17,""),IF(AND(YEAR(AprSun1+24)=CalendarYear,MONTH(AprSun1+24)=4),AprSun1+24,""))</f>
        <v>45769</v>
      </c>
      <c r="AA14" s="4">
        <f ca="1">IF(DAY(AprSun1)=1,IF(AND(YEAR(AprSun1+18)=CalendarYear,MONTH(AprSun1+18)=4),AprSun1+18,""),IF(AND(YEAR(AprSun1+25)=CalendarYear,MONTH(AprSun1+25)=4),AprSun1+25,""))</f>
        <v>45770</v>
      </c>
      <c r="AB14" s="4">
        <f ca="1">IF(DAY(AprSun1)=1,IF(AND(YEAR(AprSun1+19)=CalendarYear,MONTH(AprSun1+19)=4),AprSun1+19,""),IF(AND(YEAR(AprSun1+26)=CalendarYear,MONTH(AprSun1+26)=4),AprSun1+26,""))</f>
        <v>45771</v>
      </c>
      <c r="AC14" s="4">
        <f ca="1">IF(DAY(AprSun1)=1,IF(AND(YEAR(AprSun1+20)=CalendarYear,MONTH(AprSun1+20)=4),AprSun1+20,""),IF(AND(YEAR(AprSun1+27)=CalendarYear,MONTH(AprSun1+27)=4),AprSun1+27,""))</f>
        <v>45772</v>
      </c>
      <c r="AD14" s="4">
        <f ca="1">IF(DAY(AprSun1)=1,IF(AND(YEAR(AprSun1+21)=CalendarYear,MONTH(AprSun1+21)=4),AprSun1+21,""),IF(AND(YEAR(AprSun1+28)=CalendarYear,MONTH(AprSun1+28)=4),AprSun1+28,""))</f>
        <v>45773</v>
      </c>
      <c r="AE14" s="4">
        <f ca="1">IF(DAY(AprSun1)=1,IF(AND(YEAR(AprSun1+22)=CalendarYear,MONTH(AprSun1+22)=4),AprSun1+22,""),IF(AND(YEAR(AprSun1+29)=CalendarYear,MONTH(AprSun1+29)=4),AprSun1+29,""))</f>
        <v>45774</v>
      </c>
      <c r="AF14" s="4">
        <f ca="1">IF(DAY(AprSun1)=1,IF(AND(YEAR(AprSun1+23)=CalendarYear,MONTH(AprSun1+23)=4),AprSun1+23,""),IF(AND(YEAR(AprSun1+30)=CalendarYear,MONTH(AprSun1+30)=4),AprSun1+30,""))</f>
        <v>45775</v>
      </c>
      <c r="AG14" s="4">
        <f ca="1">IF(DAY(AprSun1)=1,IF(AND(YEAR(AprSun1+24)=CalendarYear,MONTH(AprSun1+24)=4),AprSun1+24,""),IF(AND(YEAR(AprSun1+31)=CalendarYear,MONTH(AprSun1+31)=4),AprSun1+31,""))</f>
        <v>45776</v>
      </c>
      <c r="AH14" s="4">
        <f ca="1">IF(DAY(AprSun1)=1,IF(AND(YEAR(AprSun1+25)=CalendarYear,MONTH(AprSun1+25)=4),AprSun1+25,""),IF(AND(YEAR(AprSun1+32)=CalendarYear,MONTH(AprSun1+32)=4),AprSun1+32,""))</f>
        <v>45777</v>
      </c>
      <c r="AI14" s="4" t="str">
        <f ca="1">IF(DAY(AprSun1)=1,IF(AND(YEAR(AprSun1+26)=CalendarYear,MONTH(AprSun1+26)=4),AprSun1+26,""),IF(AND(YEAR(AprSun1+33)=CalendarYear,MONTH(AprSun1+33)=4),AprSun1+33,""))</f>
        <v/>
      </c>
      <c r="AJ14" s="4" t="str">
        <f ca="1">IF(DAY(AprSun1)=1,IF(AND(YEAR(AprSun1+27)=CalendarYear,MONTH(AprSun1+27)=4),AprSun1+27,""),IF(AND(YEAR(AprSun1+34)=CalendarYear,MONTH(AprSun1+34)=4),AprSun1+34,""))</f>
        <v/>
      </c>
      <c r="AK14" s="4" t="str">
        <f ca="1">IF(DAY(AprSun1)=1,IF(AND(YEAR(AprSun1+28)=CalendarYear,MONTH(AprSun1+28)=4),AprSun1+28,""),IF(AND(YEAR(AprSun1+35)=CalendarYear,MONTH(AprSun1+35)=4),AprSun1+35,""))</f>
        <v/>
      </c>
      <c r="AL14" s="4" t="str">
        <f ca="1">IF(DAY(AprSun1)=1,IF(AND(YEAR(AprSun1+29)=CalendarYear,MONTH(AprSun1+29)=4),AprSun1+29,""),IF(AND(YEAR(AprSun1+36)=CalendarYear,MONTH(AprSun1+36)=4),AprSun1+36,""))</f>
        <v/>
      </c>
      <c r="AM14" s="6" t="str">
        <f ca="1">IF(DAY(AprSun1)=1,IF(AND(YEAR(AprSun1+30)=CalendarYear,MONTH(AprSun1+30)=4),AprSun1+30,""),IF(AND(YEAR(AprSun1+37)=CalendarYear,MONTH(AprSun1+37)=4),AprSun1+37,""))</f>
        <v/>
      </c>
    </row>
    <row r="15" spans="2:39" ht="19.899999999999999" customHeight="1">
      <c r="B15" s="62"/>
      <c r="C15" s="5" t="s">
        <v>6</v>
      </c>
      <c r="D15" s="5" t="s">
        <v>7</v>
      </c>
      <c r="E15" s="5" t="s">
        <v>8</v>
      </c>
      <c r="F15" s="5" t="s">
        <v>9</v>
      </c>
      <c r="G15" s="5" t="s">
        <v>10</v>
      </c>
      <c r="H15" s="5" t="s">
        <v>11</v>
      </c>
      <c r="I15" s="5" t="s">
        <v>12</v>
      </c>
      <c r="J15" s="5" t="s">
        <v>6</v>
      </c>
      <c r="K15" s="5" t="s">
        <v>7</v>
      </c>
      <c r="L15" s="5" t="s">
        <v>8</v>
      </c>
      <c r="M15" s="5" t="s">
        <v>9</v>
      </c>
      <c r="N15" s="5" t="s">
        <v>10</v>
      </c>
      <c r="O15" s="5" t="s">
        <v>11</v>
      </c>
      <c r="P15" s="5" t="s">
        <v>12</v>
      </c>
      <c r="Q15" s="5" t="s">
        <v>6</v>
      </c>
      <c r="R15" s="5" t="s">
        <v>7</v>
      </c>
      <c r="S15" s="5" t="s">
        <v>8</v>
      </c>
      <c r="T15" s="5" t="s">
        <v>9</v>
      </c>
      <c r="U15" s="5" t="s">
        <v>10</v>
      </c>
      <c r="V15" s="5" t="s">
        <v>11</v>
      </c>
      <c r="W15" s="5" t="s">
        <v>12</v>
      </c>
      <c r="X15" s="5" t="s">
        <v>6</v>
      </c>
      <c r="Y15" s="5" t="s">
        <v>7</v>
      </c>
      <c r="Z15" s="5" t="s">
        <v>8</v>
      </c>
      <c r="AA15" s="5" t="s">
        <v>9</v>
      </c>
      <c r="AB15" s="5" t="s">
        <v>10</v>
      </c>
      <c r="AC15" s="5" t="s">
        <v>11</v>
      </c>
      <c r="AD15" s="5" t="s">
        <v>12</v>
      </c>
      <c r="AE15" s="5" t="s">
        <v>6</v>
      </c>
      <c r="AF15" s="5" t="s">
        <v>7</v>
      </c>
      <c r="AG15" s="5" t="s">
        <v>8</v>
      </c>
      <c r="AH15" s="5" t="s">
        <v>9</v>
      </c>
      <c r="AI15" s="5" t="s">
        <v>10</v>
      </c>
      <c r="AJ15" s="5" t="s">
        <v>11</v>
      </c>
      <c r="AK15" s="5" t="s">
        <v>12</v>
      </c>
      <c r="AL15" s="5" t="s">
        <v>6</v>
      </c>
      <c r="AM15" s="7" t="s">
        <v>7</v>
      </c>
    </row>
    <row r="16" spans="2:39" ht="19.899999999999999" hidden="1" customHeight="1" outlineLevel="1">
      <c r="B16" s="18" t="s">
        <v>13</v>
      </c>
      <c r="C16" s="2" t="s">
        <v>14</v>
      </c>
      <c r="D16" s="2" t="s">
        <v>14</v>
      </c>
      <c r="E16" s="2" t="s">
        <v>14</v>
      </c>
      <c r="F16" s="2" t="s">
        <v>14</v>
      </c>
      <c r="G16" s="2" t="s">
        <v>14</v>
      </c>
      <c r="H16" s="2" t="s">
        <v>14</v>
      </c>
      <c r="I16" s="2" t="s">
        <v>14</v>
      </c>
      <c r="J16" s="2" t="s">
        <v>14</v>
      </c>
      <c r="K16" s="2" t="s">
        <v>14</v>
      </c>
      <c r="L16" s="2" t="s">
        <v>14</v>
      </c>
      <c r="M16" s="3" t="s">
        <v>14</v>
      </c>
      <c r="N16" s="3" t="s">
        <v>14</v>
      </c>
      <c r="O16" s="2" t="s">
        <v>14</v>
      </c>
      <c r="P16" s="2" t="s">
        <v>14</v>
      </c>
      <c r="Q16" s="143" t="s">
        <v>106</v>
      </c>
      <c r="R16" s="144"/>
      <c r="S16" s="144"/>
      <c r="T16" s="144"/>
      <c r="U16" s="144"/>
      <c r="V16" s="144"/>
      <c r="W16" s="144"/>
      <c r="X16" s="144"/>
      <c r="Y16" s="144"/>
      <c r="Z16" s="144"/>
      <c r="AA16" s="144"/>
      <c r="AB16" s="144"/>
      <c r="AC16" s="144"/>
      <c r="AD16" s="144"/>
      <c r="AE16" s="144"/>
      <c r="AF16" s="144"/>
      <c r="AG16" s="144"/>
      <c r="AH16" s="157"/>
      <c r="AI16" s="2" t="s">
        <v>14</v>
      </c>
      <c r="AJ16" s="2" t="s">
        <v>14</v>
      </c>
      <c r="AK16" s="2" t="s">
        <v>14</v>
      </c>
      <c r="AL16" s="2" t="s">
        <v>14</v>
      </c>
      <c r="AM16" s="2" t="s">
        <v>14</v>
      </c>
    </row>
    <row r="17" spans="2:39" ht="19.899999999999999" hidden="1" customHeight="1" outlineLevel="1">
      <c r="B17" s="19" t="s">
        <v>15</v>
      </c>
      <c r="C17" s="3" t="s">
        <v>14</v>
      </c>
      <c r="D17" s="3" t="s">
        <v>14</v>
      </c>
      <c r="E17" s="3" t="s">
        <v>14</v>
      </c>
      <c r="F17" s="3" t="s">
        <v>14</v>
      </c>
      <c r="G17" s="3" t="s">
        <v>14</v>
      </c>
      <c r="H17" s="3" t="s">
        <v>14</v>
      </c>
      <c r="I17" s="3" t="s">
        <v>14</v>
      </c>
      <c r="J17" s="3" t="s">
        <v>14</v>
      </c>
      <c r="K17" s="3" t="s">
        <v>14</v>
      </c>
      <c r="L17" s="3" t="s">
        <v>14</v>
      </c>
      <c r="M17" s="3" t="s">
        <v>14</v>
      </c>
      <c r="N17" s="3" t="s">
        <v>14</v>
      </c>
      <c r="O17" s="2" t="s">
        <v>14</v>
      </c>
      <c r="P17" s="2" t="s">
        <v>14</v>
      </c>
      <c r="Q17" s="2" t="s">
        <v>14</v>
      </c>
      <c r="R17" s="2" t="s">
        <v>14</v>
      </c>
      <c r="S17" s="2" t="s">
        <v>14</v>
      </c>
      <c r="T17" s="2" t="s">
        <v>14</v>
      </c>
      <c r="U17" s="2" t="s">
        <v>14</v>
      </c>
      <c r="V17" s="2" t="s">
        <v>14</v>
      </c>
      <c r="W17" s="2" t="s">
        <v>14</v>
      </c>
      <c r="X17" s="2" t="s">
        <v>14</v>
      </c>
      <c r="Y17" s="2" t="s">
        <v>14</v>
      </c>
      <c r="Z17" s="2" t="s">
        <v>14</v>
      </c>
      <c r="AA17" s="2" t="s">
        <v>14</v>
      </c>
      <c r="AB17" s="2" t="s">
        <v>14</v>
      </c>
      <c r="AC17" s="2" t="s">
        <v>14</v>
      </c>
      <c r="AD17" s="2" t="s">
        <v>14</v>
      </c>
      <c r="AE17" s="2" t="s">
        <v>14</v>
      </c>
      <c r="AF17" s="2" t="s">
        <v>14</v>
      </c>
      <c r="AG17" s="2" t="s">
        <v>14</v>
      </c>
      <c r="AH17" s="2" t="s">
        <v>14</v>
      </c>
      <c r="AI17" s="2" t="s">
        <v>14</v>
      </c>
      <c r="AJ17" s="2" t="s">
        <v>14</v>
      </c>
      <c r="AK17" s="2" t="s">
        <v>14</v>
      </c>
      <c r="AL17" s="2" t="s">
        <v>14</v>
      </c>
      <c r="AM17" s="2" t="s">
        <v>14</v>
      </c>
    </row>
    <row r="18" spans="2:39" s="21" customFormat="1" ht="19.899999999999999" hidden="1" customHeight="1" outlineLevel="1">
      <c r="B18" s="33" t="s">
        <v>2</v>
      </c>
      <c r="C18" s="3" t="s">
        <v>14</v>
      </c>
      <c r="D18" s="3" t="s">
        <v>14</v>
      </c>
      <c r="E18" s="140" t="s">
        <v>16</v>
      </c>
      <c r="F18" s="148"/>
      <c r="G18" s="148"/>
      <c r="H18" s="141"/>
      <c r="I18" s="3" t="s">
        <v>14</v>
      </c>
      <c r="J18" s="3" t="s">
        <v>14</v>
      </c>
      <c r="K18" s="47" t="s">
        <v>16</v>
      </c>
      <c r="L18" s="3" t="s">
        <v>14</v>
      </c>
      <c r="M18" s="162" t="s">
        <v>16</v>
      </c>
      <c r="N18" s="163"/>
      <c r="O18" s="183"/>
      <c r="P18" s="2" t="s">
        <v>14</v>
      </c>
      <c r="Q18" s="2" t="s">
        <v>14</v>
      </c>
      <c r="R18" s="2" t="s">
        <v>14</v>
      </c>
      <c r="S18" s="2" t="s">
        <v>14</v>
      </c>
      <c r="T18" s="2" t="s">
        <v>14</v>
      </c>
      <c r="U18" s="2" t="s">
        <v>14</v>
      </c>
      <c r="V18" s="2" t="s">
        <v>14</v>
      </c>
      <c r="W18" s="2" t="s">
        <v>14</v>
      </c>
      <c r="X18" s="2" t="s">
        <v>14</v>
      </c>
      <c r="Y18" s="2" t="s">
        <v>14</v>
      </c>
      <c r="Z18" s="2" t="s">
        <v>14</v>
      </c>
      <c r="AA18" s="2" t="s">
        <v>14</v>
      </c>
      <c r="AB18" s="2" t="s">
        <v>14</v>
      </c>
      <c r="AC18" s="2" t="s">
        <v>14</v>
      </c>
      <c r="AD18" s="2" t="s">
        <v>14</v>
      </c>
      <c r="AE18" s="2" t="s">
        <v>14</v>
      </c>
      <c r="AF18" s="2" t="s">
        <v>14</v>
      </c>
      <c r="AG18" s="2" t="s">
        <v>14</v>
      </c>
      <c r="AH18" s="2" t="s">
        <v>14</v>
      </c>
      <c r="AI18" s="2" t="s">
        <v>14</v>
      </c>
      <c r="AJ18" s="2" t="s">
        <v>14</v>
      </c>
      <c r="AK18" s="2" t="s">
        <v>14</v>
      </c>
      <c r="AL18" s="2" t="s">
        <v>14</v>
      </c>
      <c r="AM18" s="2" t="s">
        <v>14</v>
      </c>
    </row>
    <row r="19" spans="2:39" s="21" customFormat="1" ht="19.899999999999999" hidden="1" customHeight="1" outlineLevel="1">
      <c r="B19" s="31" t="s">
        <v>5</v>
      </c>
      <c r="C19" s="3" t="s">
        <v>14</v>
      </c>
      <c r="D19" s="3" t="s">
        <v>14</v>
      </c>
      <c r="E19" s="3" t="s">
        <v>14</v>
      </c>
      <c r="F19" s="3" t="s">
        <v>14</v>
      </c>
      <c r="G19" s="3" t="s">
        <v>14</v>
      </c>
      <c r="H19" s="3" t="s">
        <v>14</v>
      </c>
      <c r="I19" s="3" t="s">
        <v>14</v>
      </c>
      <c r="J19" s="3" t="s">
        <v>14</v>
      </c>
      <c r="K19" s="3" t="s">
        <v>14</v>
      </c>
      <c r="L19" s="3" t="s">
        <v>14</v>
      </c>
      <c r="M19" s="3" t="s">
        <v>14</v>
      </c>
      <c r="N19" s="3" t="s">
        <v>14</v>
      </c>
      <c r="O19" s="2" t="s">
        <v>14</v>
      </c>
      <c r="P19" s="2" t="s">
        <v>14</v>
      </c>
      <c r="Q19" s="2" t="s">
        <v>14</v>
      </c>
      <c r="R19" s="2" t="s">
        <v>14</v>
      </c>
      <c r="S19" s="2" t="s">
        <v>14</v>
      </c>
      <c r="T19" s="2" t="s">
        <v>14</v>
      </c>
      <c r="U19" s="2" t="s">
        <v>14</v>
      </c>
      <c r="V19" s="2" t="s">
        <v>14</v>
      </c>
      <c r="W19" s="2" t="s">
        <v>14</v>
      </c>
      <c r="X19" s="2" t="s">
        <v>14</v>
      </c>
      <c r="Y19" s="2" t="s">
        <v>14</v>
      </c>
      <c r="Z19" s="2" t="s">
        <v>14</v>
      </c>
      <c r="AA19" s="2" t="s">
        <v>14</v>
      </c>
      <c r="AB19" s="2" t="s">
        <v>14</v>
      </c>
      <c r="AC19" s="2" t="s">
        <v>14</v>
      </c>
      <c r="AD19" s="2" t="s">
        <v>14</v>
      </c>
      <c r="AE19" s="2" t="s">
        <v>14</v>
      </c>
      <c r="AF19" s="2" t="s">
        <v>14</v>
      </c>
      <c r="AG19" s="2" t="s">
        <v>14</v>
      </c>
      <c r="AH19" s="2" t="s">
        <v>14</v>
      </c>
      <c r="AI19" s="2" t="s">
        <v>14</v>
      </c>
      <c r="AJ19" s="2" t="s">
        <v>14</v>
      </c>
      <c r="AK19" s="2" t="s">
        <v>14</v>
      </c>
      <c r="AL19" s="2" t="s">
        <v>14</v>
      </c>
      <c r="AM19" s="2" t="s">
        <v>14</v>
      </c>
    </row>
    <row r="20" spans="2:39" ht="19.899999999999999" hidden="1" customHeight="1" outlineLevel="1">
      <c r="B20" s="20" t="s">
        <v>1</v>
      </c>
      <c r="C20" s="3" t="s">
        <v>14</v>
      </c>
      <c r="D20" s="3" t="s">
        <v>14</v>
      </c>
      <c r="E20" s="3" t="s">
        <v>14</v>
      </c>
      <c r="F20" s="3" t="s">
        <v>14</v>
      </c>
      <c r="G20" s="3" t="s">
        <v>14</v>
      </c>
      <c r="H20" s="3" t="s">
        <v>14</v>
      </c>
      <c r="I20" s="3" t="s">
        <v>14</v>
      </c>
      <c r="J20" s="3" t="s">
        <v>14</v>
      </c>
      <c r="K20" s="3" t="s">
        <v>14</v>
      </c>
      <c r="L20" s="37" t="s">
        <v>29</v>
      </c>
      <c r="M20" s="3" t="s">
        <v>14</v>
      </c>
      <c r="N20" s="3" t="s">
        <v>14</v>
      </c>
      <c r="O20" s="2" t="s">
        <v>14</v>
      </c>
      <c r="P20" s="2" t="s">
        <v>14</v>
      </c>
      <c r="Q20" s="2" t="s">
        <v>14</v>
      </c>
      <c r="R20" s="2" t="s">
        <v>14</v>
      </c>
      <c r="S20" s="2" t="s">
        <v>14</v>
      </c>
      <c r="T20" s="2" t="s">
        <v>14</v>
      </c>
      <c r="U20" s="2" t="s">
        <v>14</v>
      </c>
      <c r="V20" s="2" t="s">
        <v>14</v>
      </c>
      <c r="W20" s="2" t="s">
        <v>14</v>
      </c>
      <c r="X20" s="2" t="s">
        <v>14</v>
      </c>
      <c r="Y20" s="2" t="s">
        <v>14</v>
      </c>
      <c r="Z20" s="2" t="s">
        <v>14</v>
      </c>
      <c r="AA20" s="2" t="s">
        <v>14</v>
      </c>
      <c r="AB20" s="2" t="s">
        <v>14</v>
      </c>
      <c r="AC20" s="2" t="s">
        <v>14</v>
      </c>
      <c r="AD20" s="2" t="s">
        <v>14</v>
      </c>
      <c r="AE20" s="2" t="s">
        <v>14</v>
      </c>
      <c r="AF20" s="2" t="s">
        <v>14</v>
      </c>
      <c r="AG20" s="2" t="s">
        <v>14</v>
      </c>
      <c r="AH20" s="2" t="s">
        <v>14</v>
      </c>
      <c r="AI20" s="2" t="s">
        <v>14</v>
      </c>
      <c r="AJ20" s="2" t="s">
        <v>14</v>
      </c>
      <c r="AK20" s="2" t="s">
        <v>14</v>
      </c>
      <c r="AL20" s="2" t="s">
        <v>14</v>
      </c>
      <c r="AM20" s="2" t="s">
        <v>14</v>
      </c>
    </row>
    <row r="21" spans="2:39" ht="19.899999999999999" customHeight="1" collapsed="1">
      <c r="B21" s="1"/>
    </row>
    <row r="22" spans="2:39" ht="19.899999999999999" customHeight="1">
      <c r="B22" s="61">
        <f ca="1">DATE(CalendarYear,5,1)</f>
        <v>45778</v>
      </c>
      <c r="C22" s="4" t="str">
        <f ca="1">IF(DAY(MaySun1)=1,"",IF(AND(YEAR(MaySun1+1)=CalendarYear,MONTH(MaySun1+1)=5),MaySun1+1,""))</f>
        <v/>
      </c>
      <c r="D22" s="4" t="str">
        <f ca="1">IF(DAY(MaySun1)=1,"",IF(AND(YEAR(MaySun1+2)=CalendarYear,MONTH(MaySun1+2)=5),MaySun1+2,""))</f>
        <v/>
      </c>
      <c r="E22" s="4" t="str">
        <f ca="1">IF(DAY(MaySun1)=1,"",IF(AND(YEAR(MaySun1+3)=CalendarYear,MONTH(MaySun1+3)=5),MaySun1+3,""))</f>
        <v/>
      </c>
      <c r="F22" s="4" t="str">
        <f ca="1">IF(DAY(MaySun1)=1,"",IF(AND(YEAR(MaySun1+4)=CalendarYear,MONTH(MaySun1+4)=5),MaySun1+4,""))</f>
        <v/>
      </c>
      <c r="G22" s="4">
        <f ca="1">IF(DAY(MaySun1)=1,"",IF(AND(YEAR(MaySun1+5)=CalendarYear,MONTH(MaySun1+5)=5),MaySun1+5,""))</f>
        <v>45778</v>
      </c>
      <c r="H22" s="4">
        <f ca="1">IF(DAY(MaySun1)=1,"",IF(AND(YEAR(MaySun1+6)=CalendarYear,MONTH(MaySun1+6)=5),MaySun1+6,""))</f>
        <v>45779</v>
      </c>
      <c r="I22" s="4">
        <f ca="1">IF(DAY(MaySun1)=1,IF(AND(YEAR(MaySun1)=CalendarYear,MONTH(MaySun1)=5),MaySun1,""),IF(AND(YEAR(MaySun1+7)=CalendarYear,MONTH(MaySun1+7)=5),MaySun1+7,""))</f>
        <v>45780</v>
      </c>
      <c r="J22" s="4">
        <f ca="1">IF(DAY(MaySun1)=1,IF(AND(YEAR(MaySun1+1)=CalendarYear,MONTH(MaySun1+1)=5),MaySun1+1,""),IF(AND(YEAR(MaySun1+8)=CalendarYear,MONTH(MaySun1+8)=5),MaySun1+8,""))</f>
        <v>45781</v>
      </c>
      <c r="K22" s="4">
        <f ca="1">IF(DAY(MaySun1)=1,IF(AND(YEAR(MaySun1+2)=CalendarYear,MONTH(MaySun1+2)=5),MaySun1+2,""),IF(AND(YEAR(MaySun1+9)=CalendarYear,MONTH(MaySun1+9)=5),MaySun1+9,""))</f>
        <v>45782</v>
      </c>
      <c r="L22" s="4">
        <f ca="1">IF(DAY(MaySun1)=1,IF(AND(YEAR(MaySun1+3)=CalendarYear,MONTH(MaySun1+3)=5),MaySun1+3,""),IF(AND(YEAR(MaySun1+10)=CalendarYear,MONTH(MaySun1+10)=5),MaySun1+10,""))</f>
        <v>45783</v>
      </c>
      <c r="M22" s="4">
        <f ca="1">IF(DAY(MaySun1)=1,IF(AND(YEAR(MaySun1+4)=CalendarYear,MONTH(MaySun1+4)=5),MaySun1+4,""),IF(AND(YEAR(MaySun1+11)=CalendarYear,MONTH(MaySun1+11)=5),MaySun1+11,""))</f>
        <v>45784</v>
      </c>
      <c r="N22" s="4">
        <f ca="1">IF(DAY(MaySun1)=1,IF(AND(YEAR(MaySun1+5)=CalendarYear,MONTH(MaySun1+5)=5),MaySun1+5,""),IF(AND(YEAR(MaySun1+12)=CalendarYear,MONTH(MaySun1+12)=5),MaySun1+12,""))</f>
        <v>45785</v>
      </c>
      <c r="O22" s="4">
        <f ca="1">IF(DAY(MaySun1)=1,IF(AND(YEAR(MaySun1+6)=CalendarYear,MONTH(MaySun1+6)=5),MaySun1+6,""),IF(AND(YEAR(MaySun1+13)=CalendarYear,MONTH(MaySun1+13)=5),MaySun1+13,""))</f>
        <v>45786</v>
      </c>
      <c r="P22" s="4">
        <f ca="1">IF(DAY(MaySun1)=1,IF(AND(YEAR(MaySun1+7)=CalendarYear,MONTH(MaySun1+7)=5),MaySun1+7,""),IF(AND(YEAR(MaySun1+14)=CalendarYear,MONTH(MaySun1+14)=5),MaySun1+14,""))</f>
        <v>45787</v>
      </c>
      <c r="Q22" s="4">
        <f ca="1">IF(DAY(MaySun1)=1,IF(AND(YEAR(MaySun1+8)=CalendarYear,MONTH(MaySun1+8)=5),MaySun1+8,""),IF(AND(YEAR(MaySun1+15)=CalendarYear,MONTH(MaySun1+15)=5),MaySun1+15,""))</f>
        <v>45788</v>
      </c>
      <c r="R22" s="4">
        <f ca="1">IF(DAY(MaySun1)=1,IF(AND(YEAR(MaySun1+9)=CalendarYear,MONTH(MaySun1+9)=5),MaySun1+9,""),IF(AND(YEAR(MaySun1+16)=CalendarYear,MONTH(MaySun1+16)=5),MaySun1+16,""))</f>
        <v>45789</v>
      </c>
      <c r="S22" s="4">
        <f ca="1">IF(DAY(MaySun1)=1,IF(AND(YEAR(MaySun1+10)=CalendarYear,MONTH(MaySun1+10)=5),MaySun1+10,""),IF(AND(YEAR(MaySun1+17)=CalendarYear,MONTH(MaySun1+17)=5),MaySun1+17,""))</f>
        <v>45790</v>
      </c>
      <c r="T22" s="4">
        <f ca="1">IF(DAY(MaySun1)=1,IF(AND(YEAR(MaySun1+11)=CalendarYear,MONTH(MaySun1+11)=5),MaySun1+11,""),IF(AND(YEAR(MaySun1+18)=CalendarYear,MONTH(MaySun1+18)=5),MaySun1+18,""))</f>
        <v>45791</v>
      </c>
      <c r="U22" s="4">
        <f ca="1">IF(DAY(MaySun1)=1,IF(AND(YEAR(MaySun1+12)=CalendarYear,MONTH(MaySun1+12)=5),MaySun1+12,""),IF(AND(YEAR(MaySun1+19)=CalendarYear,MONTH(MaySun1+19)=5),MaySun1+19,""))</f>
        <v>45792</v>
      </c>
      <c r="V22" s="4">
        <f ca="1">IF(DAY(MaySun1)=1,IF(AND(YEAR(MaySun1+13)=CalendarYear,MONTH(MaySun1+13)=5),MaySun1+13,""),IF(AND(YEAR(MaySun1+20)=CalendarYear,MONTH(MaySun1+20)=5),MaySun1+20,""))</f>
        <v>45793</v>
      </c>
      <c r="W22" s="4">
        <f ca="1">IF(DAY(MaySun1)=1,IF(AND(YEAR(MaySun1+14)=CalendarYear,MONTH(MaySun1+14)=5),MaySun1+14,""),IF(AND(YEAR(MaySun1+21)=CalendarYear,MONTH(MaySun1+21)=5),MaySun1+21,""))</f>
        <v>45794</v>
      </c>
      <c r="X22" s="4">
        <f ca="1">IF(DAY(MaySun1)=1,IF(AND(YEAR(MaySun1+15)=CalendarYear,MONTH(MaySun1+15)=5),MaySun1+15,""),IF(AND(YEAR(MaySun1+22)=CalendarYear,MONTH(MaySun1+22)=5),MaySun1+22,""))</f>
        <v>45795</v>
      </c>
      <c r="Y22" s="4">
        <f ca="1">IF(DAY(MaySun1)=1,IF(AND(YEAR(MaySun1+16)=CalendarYear,MONTH(MaySun1+16)=5),MaySun1+16,""),IF(AND(YEAR(MaySun1+23)=CalendarYear,MONTH(MaySun1+23)=5),MaySun1+23,""))</f>
        <v>45796</v>
      </c>
      <c r="Z22" s="4">
        <f ca="1">IF(DAY(MaySun1)=1,IF(AND(YEAR(MaySun1+17)=CalendarYear,MONTH(MaySun1+17)=5),MaySun1+17,""),IF(AND(YEAR(MaySun1+24)=CalendarYear,MONTH(MaySun1+24)=5),MaySun1+24,""))</f>
        <v>45797</v>
      </c>
      <c r="AA22" s="4">
        <f ca="1">IF(DAY(MaySun1)=1,IF(AND(YEAR(MaySun1+18)=CalendarYear,MONTH(MaySun1+18)=5),MaySun1+18,""),IF(AND(YEAR(MaySun1+25)=CalendarYear,MONTH(MaySun1+25)=5),MaySun1+25,""))</f>
        <v>45798</v>
      </c>
      <c r="AB22" s="4">
        <f ca="1">IF(DAY(MaySun1)=1,IF(AND(YEAR(MaySun1+19)=CalendarYear,MONTH(MaySun1+19)=5),MaySun1+19,""),IF(AND(YEAR(MaySun1+26)=CalendarYear,MONTH(MaySun1+26)=5),MaySun1+26,""))</f>
        <v>45799</v>
      </c>
      <c r="AC22" s="4">
        <f ca="1">IF(DAY(MaySun1)=1,IF(AND(YEAR(MaySun1+20)=CalendarYear,MONTH(MaySun1+20)=5),MaySun1+20,""),IF(AND(YEAR(MaySun1+27)=CalendarYear,MONTH(MaySun1+27)=5),MaySun1+27,""))</f>
        <v>45800</v>
      </c>
      <c r="AD22" s="4">
        <f ca="1">IF(DAY(MaySun1)=1,IF(AND(YEAR(MaySun1+21)=CalendarYear,MONTH(MaySun1+21)=5),MaySun1+21,""),IF(AND(YEAR(MaySun1+28)=CalendarYear,MONTH(MaySun1+28)=5),MaySun1+28,""))</f>
        <v>45801</v>
      </c>
      <c r="AE22" s="4">
        <f ca="1">IF(DAY(MaySun1)=1,IF(AND(YEAR(MaySun1+22)=CalendarYear,MONTH(MaySun1+22)=5),MaySun1+22,""),IF(AND(YEAR(MaySun1+29)=CalendarYear,MONTH(MaySun1+29)=5),MaySun1+29,""))</f>
        <v>45802</v>
      </c>
      <c r="AF22" s="4">
        <f ca="1">IF(DAY(MaySun1)=1,IF(AND(YEAR(MaySun1+23)=CalendarYear,MONTH(MaySun1+23)=5),MaySun1+23,""),IF(AND(YEAR(MaySun1+30)=CalendarYear,MONTH(MaySun1+30)=5),MaySun1+30,""))</f>
        <v>45803</v>
      </c>
      <c r="AG22" s="4">
        <f ca="1">IF(DAY(MaySun1)=1,IF(AND(YEAR(MaySun1+24)=CalendarYear,MONTH(MaySun1+24)=5),MaySun1+24,""),IF(AND(YEAR(MaySun1+31)=CalendarYear,MONTH(MaySun1+31)=5),MaySun1+31,""))</f>
        <v>45804</v>
      </c>
      <c r="AH22" s="4">
        <f ca="1">IF(DAY(MaySun1)=1,IF(AND(YEAR(MaySun1+25)=CalendarYear,MONTH(MaySun1+25)=5),MaySun1+25,""),IF(AND(YEAR(MaySun1+32)=CalendarYear,MONTH(MaySun1+32)=5),MaySun1+32,""))</f>
        <v>45805</v>
      </c>
      <c r="AI22" s="4">
        <f ca="1">IF(DAY(MaySun1)=1,IF(AND(YEAR(MaySun1+26)=CalendarYear,MONTH(MaySun1+26)=5),MaySun1+26,""),IF(AND(YEAR(MaySun1+33)=CalendarYear,MONTH(MaySun1+33)=5),MaySun1+33,""))</f>
        <v>45806</v>
      </c>
      <c r="AJ22" s="4">
        <f ca="1">IF(DAY(MaySun1)=1,IF(AND(YEAR(MaySun1+27)=CalendarYear,MONTH(MaySun1+27)=5),MaySun1+27,""),IF(AND(YEAR(MaySun1+34)=CalendarYear,MONTH(MaySun1+34)=5),MaySun1+34,""))</f>
        <v>45807</v>
      </c>
      <c r="AK22" s="4">
        <f ca="1">IF(DAY(MaySun1)=1,IF(AND(YEAR(MaySun1+28)=CalendarYear,MONTH(MaySun1+28)=5),MaySun1+28,""),IF(AND(YEAR(MaySun1+35)=CalendarYear,MONTH(MaySun1+35)=5),MaySun1+35,""))</f>
        <v>45808</v>
      </c>
      <c r="AL22" s="4" t="str">
        <f ca="1">IF(DAY(MaySun1)=1,IF(AND(YEAR(MaySun1+29)=CalendarYear,MONTH(MaySun1+29)=5),MaySun1+29,""),IF(AND(YEAR(MaySun1+36)=CalendarYear,MONTH(MaySun1+36)=5),MaySun1+36,""))</f>
        <v/>
      </c>
      <c r="AM22" s="6" t="str">
        <f ca="1">IF(DAY(MaySun1)=1,IF(AND(YEAR(MaySun1+30)=CalendarYear,MONTH(MaySun1+30)=5),MaySun1+30,""),IF(AND(YEAR(MaySun1+37)=CalendarYear,MONTH(MaySun1+37)=5),MaySun1+37,""))</f>
        <v/>
      </c>
    </row>
    <row r="23" spans="2:39" ht="19.899999999999999" customHeight="1">
      <c r="B23" s="62"/>
      <c r="C23" s="5" t="s">
        <v>6</v>
      </c>
      <c r="D23" s="5" t="s">
        <v>7</v>
      </c>
      <c r="E23" s="5" t="s">
        <v>8</v>
      </c>
      <c r="F23" s="5" t="s">
        <v>9</v>
      </c>
      <c r="G23" s="5" t="s">
        <v>10</v>
      </c>
      <c r="H23" s="5" t="s">
        <v>11</v>
      </c>
      <c r="I23" s="5" t="s">
        <v>12</v>
      </c>
      <c r="J23" s="5" t="s">
        <v>6</v>
      </c>
      <c r="K23" s="5" t="s">
        <v>7</v>
      </c>
      <c r="L23" s="5" t="s">
        <v>8</v>
      </c>
      <c r="M23" s="5" t="s">
        <v>9</v>
      </c>
      <c r="N23" s="5" t="s">
        <v>10</v>
      </c>
      <c r="O23" s="5" t="s">
        <v>11</v>
      </c>
      <c r="P23" s="5" t="s">
        <v>12</v>
      </c>
      <c r="Q23" s="5" t="s">
        <v>6</v>
      </c>
      <c r="R23" s="5" t="s">
        <v>7</v>
      </c>
      <c r="S23" s="5" t="s">
        <v>8</v>
      </c>
      <c r="T23" s="5" t="s">
        <v>9</v>
      </c>
      <c r="U23" s="5" t="s">
        <v>10</v>
      </c>
      <c r="V23" s="5" t="s">
        <v>11</v>
      </c>
      <c r="W23" s="5" t="s">
        <v>12</v>
      </c>
      <c r="X23" s="5" t="s">
        <v>6</v>
      </c>
      <c r="Y23" s="5" t="s">
        <v>7</v>
      </c>
      <c r="Z23" s="5" t="s">
        <v>8</v>
      </c>
      <c r="AA23" s="5" t="s">
        <v>9</v>
      </c>
      <c r="AB23" s="5" t="s">
        <v>10</v>
      </c>
      <c r="AC23" s="5" t="s">
        <v>11</v>
      </c>
      <c r="AD23" s="5" t="s">
        <v>12</v>
      </c>
      <c r="AE23" s="5" t="s">
        <v>6</v>
      </c>
      <c r="AF23" s="5" t="s">
        <v>7</v>
      </c>
      <c r="AG23" s="5" t="s">
        <v>8</v>
      </c>
      <c r="AH23" s="5" t="s">
        <v>9</v>
      </c>
      <c r="AI23" s="5" t="s">
        <v>10</v>
      </c>
      <c r="AJ23" s="5" t="s">
        <v>11</v>
      </c>
      <c r="AK23" s="5" t="s">
        <v>12</v>
      </c>
      <c r="AL23" s="5" t="s">
        <v>6</v>
      </c>
      <c r="AM23" s="7" t="s">
        <v>7</v>
      </c>
    </row>
    <row r="24" spans="2:39" s="21" customFormat="1" ht="19.899999999999999" hidden="1" customHeight="1" outlineLevel="1">
      <c r="B24" s="18" t="s">
        <v>13</v>
      </c>
      <c r="C24" s="2" t="s">
        <v>14</v>
      </c>
      <c r="D24" s="2" t="s">
        <v>14</v>
      </c>
      <c r="E24" s="2" t="s">
        <v>14</v>
      </c>
      <c r="F24" s="2" t="s">
        <v>14</v>
      </c>
      <c r="G24" s="130" t="s">
        <v>106</v>
      </c>
      <c r="H24" s="131"/>
      <c r="I24" s="132"/>
      <c r="J24" s="2" t="s">
        <v>14</v>
      </c>
      <c r="K24" s="2" t="s">
        <v>14</v>
      </c>
      <c r="L24" s="2" t="s">
        <v>14</v>
      </c>
      <c r="M24" s="3" t="s">
        <v>14</v>
      </c>
      <c r="N24" s="3" t="s">
        <v>14</v>
      </c>
      <c r="O24" s="2" t="s">
        <v>14</v>
      </c>
      <c r="P24" s="2" t="s">
        <v>14</v>
      </c>
      <c r="Q24" s="2" t="s">
        <v>14</v>
      </c>
      <c r="R24" s="2" t="s">
        <v>14</v>
      </c>
      <c r="S24" s="2" t="s">
        <v>14</v>
      </c>
      <c r="T24" s="2" t="s">
        <v>14</v>
      </c>
      <c r="U24" s="2" t="s">
        <v>14</v>
      </c>
      <c r="V24" s="2" t="s">
        <v>14</v>
      </c>
      <c r="W24" s="2" t="s">
        <v>14</v>
      </c>
      <c r="X24" s="2" t="s">
        <v>14</v>
      </c>
      <c r="Y24" s="97" t="s">
        <v>107</v>
      </c>
      <c r="Z24" s="98"/>
      <c r="AA24" s="98"/>
      <c r="AB24" s="98"/>
      <c r="AC24" s="99"/>
      <c r="AD24" s="2" t="s">
        <v>14</v>
      </c>
      <c r="AE24" s="2" t="s">
        <v>14</v>
      </c>
      <c r="AF24" s="2" t="s">
        <v>14</v>
      </c>
      <c r="AG24" s="2" t="s">
        <v>14</v>
      </c>
      <c r="AH24" s="2" t="s">
        <v>14</v>
      </c>
      <c r="AI24" s="2" t="s">
        <v>14</v>
      </c>
      <c r="AJ24" s="2" t="s">
        <v>14</v>
      </c>
      <c r="AK24" s="2" t="s">
        <v>14</v>
      </c>
      <c r="AL24" s="2" t="s">
        <v>14</v>
      </c>
      <c r="AM24" s="2" t="s">
        <v>14</v>
      </c>
    </row>
    <row r="25" spans="2:39" s="21" customFormat="1" ht="19.899999999999999" hidden="1" customHeight="1" outlineLevel="1">
      <c r="B25" s="19" t="s">
        <v>15</v>
      </c>
      <c r="C25" s="3" t="s">
        <v>14</v>
      </c>
      <c r="D25" s="3" t="s">
        <v>14</v>
      </c>
      <c r="E25" s="3" t="s">
        <v>14</v>
      </c>
      <c r="F25" s="3" t="s">
        <v>14</v>
      </c>
      <c r="G25" s="3" t="s">
        <v>14</v>
      </c>
      <c r="H25" s="3" t="s">
        <v>14</v>
      </c>
      <c r="I25" s="3" t="s">
        <v>14</v>
      </c>
      <c r="J25" s="3" t="s">
        <v>14</v>
      </c>
      <c r="K25" s="3" t="s">
        <v>14</v>
      </c>
      <c r="L25" s="3" t="s">
        <v>14</v>
      </c>
      <c r="M25" s="3" t="s">
        <v>14</v>
      </c>
      <c r="N25" s="3" t="s">
        <v>14</v>
      </c>
      <c r="O25" s="2" t="s">
        <v>14</v>
      </c>
      <c r="P25" s="2" t="s">
        <v>14</v>
      </c>
      <c r="Q25" s="2" t="s">
        <v>14</v>
      </c>
      <c r="R25" s="2" t="s">
        <v>14</v>
      </c>
      <c r="S25" s="2" t="s">
        <v>14</v>
      </c>
      <c r="T25" s="2" t="s">
        <v>14</v>
      </c>
      <c r="U25" s="2" t="s">
        <v>14</v>
      </c>
      <c r="V25" s="2" t="s">
        <v>14</v>
      </c>
      <c r="W25" s="2" t="s">
        <v>14</v>
      </c>
      <c r="X25" s="2" t="s">
        <v>14</v>
      </c>
      <c r="Y25" s="2" t="s">
        <v>14</v>
      </c>
      <c r="Z25" s="2" t="s">
        <v>14</v>
      </c>
      <c r="AA25" s="2" t="s">
        <v>14</v>
      </c>
      <c r="AB25" s="2" t="s">
        <v>14</v>
      </c>
      <c r="AC25" s="2" t="s">
        <v>14</v>
      </c>
      <c r="AD25" s="2" t="s">
        <v>14</v>
      </c>
      <c r="AE25" s="2" t="s">
        <v>14</v>
      </c>
      <c r="AF25" s="2" t="s">
        <v>14</v>
      </c>
      <c r="AG25" s="2" t="s">
        <v>14</v>
      </c>
      <c r="AH25" s="2" t="s">
        <v>14</v>
      </c>
      <c r="AI25" s="2" t="s">
        <v>14</v>
      </c>
      <c r="AJ25" s="2" t="s">
        <v>14</v>
      </c>
      <c r="AK25" s="2" t="s">
        <v>14</v>
      </c>
      <c r="AL25" s="2" t="s">
        <v>14</v>
      </c>
      <c r="AM25" s="2" t="s">
        <v>14</v>
      </c>
    </row>
    <row r="26" spans="2:39" ht="19.899999999999999" hidden="1" customHeight="1" outlineLevel="1">
      <c r="B26" s="33" t="s">
        <v>2</v>
      </c>
      <c r="C26" s="3" t="s">
        <v>14</v>
      </c>
      <c r="D26" s="3" t="s">
        <v>14</v>
      </c>
      <c r="E26" s="3" t="s">
        <v>14</v>
      </c>
      <c r="F26" s="3" t="s">
        <v>14</v>
      </c>
      <c r="G26" s="3" t="s">
        <v>14</v>
      </c>
      <c r="H26" s="3" t="s">
        <v>14</v>
      </c>
      <c r="I26" s="3" t="s">
        <v>14</v>
      </c>
      <c r="J26" s="3" t="s">
        <v>14</v>
      </c>
      <c r="K26" s="3" t="s">
        <v>14</v>
      </c>
      <c r="L26" s="163" t="s">
        <v>16</v>
      </c>
      <c r="M26" s="163"/>
      <c r="N26" s="163"/>
      <c r="O26" s="183"/>
      <c r="P26" s="2" t="s">
        <v>14</v>
      </c>
      <c r="Q26" s="2" t="s">
        <v>14</v>
      </c>
      <c r="R26" s="133" t="s">
        <v>16</v>
      </c>
      <c r="S26" s="134"/>
      <c r="T26" s="134"/>
      <c r="U26" s="134"/>
      <c r="V26" s="135"/>
      <c r="W26" s="2" t="s">
        <v>14</v>
      </c>
      <c r="X26" s="2" t="s">
        <v>14</v>
      </c>
      <c r="Y26" s="2" t="s">
        <v>14</v>
      </c>
      <c r="Z26" s="2" t="s">
        <v>14</v>
      </c>
      <c r="AA26" s="2" t="s">
        <v>14</v>
      </c>
      <c r="AB26" s="2" t="s">
        <v>14</v>
      </c>
      <c r="AC26" s="2" t="s">
        <v>14</v>
      </c>
      <c r="AD26" s="2" t="s">
        <v>14</v>
      </c>
      <c r="AE26" s="2" t="s">
        <v>14</v>
      </c>
      <c r="AF26" s="2" t="s">
        <v>14</v>
      </c>
      <c r="AG26" s="133" t="s">
        <v>16</v>
      </c>
      <c r="AH26" s="134"/>
      <c r="AI26" s="134"/>
      <c r="AJ26" s="135"/>
      <c r="AK26" s="2" t="s">
        <v>14</v>
      </c>
      <c r="AL26" s="2" t="s">
        <v>14</v>
      </c>
      <c r="AM26" s="2" t="s">
        <v>14</v>
      </c>
    </row>
    <row r="27" spans="2:39" ht="19.899999999999999" hidden="1" customHeight="1" outlineLevel="1">
      <c r="B27" s="31" t="s">
        <v>5</v>
      </c>
      <c r="C27" s="3" t="s">
        <v>14</v>
      </c>
      <c r="D27" s="3" t="s">
        <v>14</v>
      </c>
      <c r="E27" s="3" t="s">
        <v>14</v>
      </c>
      <c r="F27" s="3" t="s">
        <v>14</v>
      </c>
      <c r="G27" s="3" t="s">
        <v>14</v>
      </c>
      <c r="H27" s="3" t="s">
        <v>14</v>
      </c>
      <c r="I27" s="3" t="s">
        <v>14</v>
      </c>
      <c r="J27" s="3" t="s">
        <v>14</v>
      </c>
      <c r="K27" s="3" t="s">
        <v>14</v>
      </c>
      <c r="L27" s="3" t="s">
        <v>14</v>
      </c>
      <c r="M27" s="3" t="s">
        <v>14</v>
      </c>
      <c r="N27" s="3" t="s">
        <v>14</v>
      </c>
      <c r="O27" s="2" t="s">
        <v>14</v>
      </c>
      <c r="P27" s="2" t="s">
        <v>14</v>
      </c>
      <c r="Q27" s="2" t="s">
        <v>14</v>
      </c>
      <c r="R27" s="2" t="s">
        <v>14</v>
      </c>
      <c r="S27" s="2" t="s">
        <v>14</v>
      </c>
      <c r="T27" s="2" t="s">
        <v>14</v>
      </c>
      <c r="U27" s="2" t="s">
        <v>14</v>
      </c>
      <c r="V27" s="2" t="s">
        <v>14</v>
      </c>
      <c r="W27" s="2" t="s">
        <v>14</v>
      </c>
      <c r="X27" s="2" t="s">
        <v>14</v>
      </c>
      <c r="Y27" s="2" t="s">
        <v>14</v>
      </c>
      <c r="Z27" s="2" t="s">
        <v>14</v>
      </c>
      <c r="AA27" s="2" t="s">
        <v>14</v>
      </c>
      <c r="AB27" s="2" t="s">
        <v>14</v>
      </c>
      <c r="AC27" s="2" t="s">
        <v>14</v>
      </c>
      <c r="AD27" s="2" t="s">
        <v>14</v>
      </c>
      <c r="AE27" s="2" t="s">
        <v>14</v>
      </c>
      <c r="AF27" s="2" t="s">
        <v>14</v>
      </c>
      <c r="AG27" s="2" t="s">
        <v>14</v>
      </c>
      <c r="AH27" s="2" t="s">
        <v>14</v>
      </c>
      <c r="AI27" s="2" t="s">
        <v>14</v>
      </c>
      <c r="AJ27" s="2" t="s">
        <v>14</v>
      </c>
      <c r="AK27" s="2" t="s">
        <v>14</v>
      </c>
      <c r="AL27" s="2" t="s">
        <v>14</v>
      </c>
      <c r="AM27" s="2" t="s">
        <v>14</v>
      </c>
    </row>
    <row r="28" spans="2:39" ht="19.899999999999999" hidden="1" customHeight="1" outlineLevel="1">
      <c r="B28" s="20" t="s">
        <v>1</v>
      </c>
      <c r="C28" s="3" t="s">
        <v>14</v>
      </c>
      <c r="D28" s="3" t="s">
        <v>14</v>
      </c>
      <c r="E28" s="3" t="s">
        <v>14</v>
      </c>
      <c r="F28" s="3" t="s">
        <v>14</v>
      </c>
      <c r="G28" s="3" t="s">
        <v>14</v>
      </c>
      <c r="H28" s="3" t="s">
        <v>14</v>
      </c>
      <c r="I28" s="3" t="s">
        <v>14</v>
      </c>
      <c r="J28" s="3" t="s">
        <v>14</v>
      </c>
      <c r="K28" s="37" t="s">
        <v>29</v>
      </c>
      <c r="L28" s="3" t="s">
        <v>14</v>
      </c>
      <c r="M28" s="3" t="s">
        <v>14</v>
      </c>
      <c r="N28" s="3" t="s">
        <v>14</v>
      </c>
      <c r="O28" s="2" t="s">
        <v>14</v>
      </c>
      <c r="P28" s="2" t="s">
        <v>14</v>
      </c>
      <c r="Q28" s="2" t="s">
        <v>14</v>
      </c>
      <c r="R28" s="2" t="s">
        <v>14</v>
      </c>
      <c r="S28" s="2" t="s">
        <v>14</v>
      </c>
      <c r="T28" s="2" t="s">
        <v>14</v>
      </c>
      <c r="U28" s="2" t="s">
        <v>14</v>
      </c>
      <c r="V28" s="2" t="s">
        <v>14</v>
      </c>
      <c r="W28" s="2" t="s">
        <v>14</v>
      </c>
      <c r="X28" s="2" t="s">
        <v>14</v>
      </c>
      <c r="Y28" s="2" t="s">
        <v>14</v>
      </c>
      <c r="Z28" s="2" t="s">
        <v>14</v>
      </c>
      <c r="AA28" s="2" t="s">
        <v>14</v>
      </c>
      <c r="AB28" s="2" t="s">
        <v>14</v>
      </c>
      <c r="AC28" s="2" t="s">
        <v>14</v>
      </c>
      <c r="AD28" s="2" t="s">
        <v>14</v>
      </c>
      <c r="AE28" s="2" t="s">
        <v>14</v>
      </c>
      <c r="AF28" s="37" t="s">
        <v>19</v>
      </c>
      <c r="AG28" s="2" t="s">
        <v>14</v>
      </c>
      <c r="AH28" s="2" t="s">
        <v>14</v>
      </c>
      <c r="AI28" s="2" t="s">
        <v>14</v>
      </c>
      <c r="AJ28" s="2" t="s">
        <v>14</v>
      </c>
      <c r="AK28" s="2" t="s">
        <v>14</v>
      </c>
      <c r="AL28" s="2" t="s">
        <v>14</v>
      </c>
      <c r="AM28" s="2" t="s">
        <v>14</v>
      </c>
    </row>
    <row r="29" spans="2:39" ht="19.899999999999999" customHeight="1" collapsed="1">
      <c r="B29" s="1"/>
    </row>
    <row r="30" spans="2:39" s="21" customFormat="1" ht="19.899999999999999" customHeight="1">
      <c r="B30" s="61">
        <f ca="1">DATE(CalendarYear,6,1)</f>
        <v>45809</v>
      </c>
      <c r="C30" s="4">
        <f ca="1">IF(DAY(JunSun1)=1,"",IF(AND(YEAR(JunSun1+1)=CalendarYear,MONTH(JunSun1+1)=6),JunSun1+1,""))</f>
        <v>45809</v>
      </c>
      <c r="D30" s="4">
        <f ca="1">IF(DAY(JunSun1)=1,"",IF(AND(YEAR(JunSun1+2)=CalendarYear,MONTH(JunSun1+2)=6),JunSun1+2,""))</f>
        <v>45810</v>
      </c>
      <c r="E30" s="4">
        <f ca="1">IF(DAY(JunSun1)=1,"",IF(AND(YEAR(JunSun1+3)=CalendarYear,MONTH(JunSun1+3)=6),JunSun1+3,""))</f>
        <v>45811</v>
      </c>
      <c r="F30" s="4">
        <f ca="1">IF(DAY(JunSun1)=1,"",IF(AND(YEAR(JunSun1+4)=CalendarYear,MONTH(JunSun1+4)=6),JunSun1+4,""))</f>
        <v>45812</v>
      </c>
      <c r="G30" s="4">
        <f ca="1">IF(DAY(JunSun1)=1,"",IF(AND(YEAR(JunSun1+5)=CalendarYear,MONTH(JunSun1+5)=6),JunSun1+5,""))</f>
        <v>45813</v>
      </c>
      <c r="H30" s="4">
        <f ca="1">IF(DAY(JunSun1)=1,"",IF(AND(YEAR(JunSun1+6)=CalendarYear,MONTH(JunSun1+6)=6),JunSun1+6,""))</f>
        <v>45814</v>
      </c>
      <c r="I30" s="4">
        <f ca="1">IF(DAY(JunSun1)=1,IF(AND(YEAR(JunSun1)=CalendarYear,MONTH(JunSun1)=6),JunSun1,""),IF(AND(YEAR(JunSun1+7)=CalendarYear,MONTH(JunSun1+7)=6),JunSun1+7,""))</f>
        <v>45815</v>
      </c>
      <c r="J30" s="4">
        <f ca="1">IF(DAY(JunSun1)=1,IF(AND(YEAR(JunSun1+1)=CalendarYear,MONTH(JunSun1+1)=6),JunSun1+1,""),IF(AND(YEAR(JunSun1+8)=CalendarYear,MONTH(JunSun1+8)=6),JunSun1+8,""))</f>
        <v>45816</v>
      </c>
      <c r="K30" s="4">
        <f ca="1">IF(DAY(JunSun1)=1,IF(AND(YEAR(JunSun1+2)=CalendarYear,MONTH(JunSun1+2)=6),JunSun1+2,""),IF(AND(YEAR(JunSun1+9)=CalendarYear,MONTH(JunSun1+9)=6),JunSun1+9,""))</f>
        <v>45817</v>
      </c>
      <c r="L30" s="4">
        <f ca="1">IF(DAY(JunSun1)=1,IF(AND(YEAR(JunSun1+3)=CalendarYear,MONTH(JunSun1+3)=6),JunSun1+3,""),IF(AND(YEAR(JunSun1+10)=CalendarYear,MONTH(JunSun1+10)=6),JunSun1+10,""))</f>
        <v>45818</v>
      </c>
      <c r="M30" s="4">
        <f ca="1">IF(DAY(JunSun1)=1,IF(AND(YEAR(JunSun1+4)=CalendarYear,MONTH(JunSun1+4)=6),JunSun1+4,""),IF(AND(YEAR(JunSun1+11)=CalendarYear,MONTH(JunSun1+11)=6),JunSun1+11,""))</f>
        <v>45819</v>
      </c>
      <c r="N30" s="4">
        <f ca="1">IF(DAY(JunSun1)=1,IF(AND(YEAR(JunSun1+5)=CalendarYear,MONTH(JunSun1+5)=6),JunSun1+5,""),IF(AND(YEAR(JunSun1+12)=CalendarYear,MONTH(JunSun1+12)=6),JunSun1+12,""))</f>
        <v>45820</v>
      </c>
      <c r="O30" s="4">
        <f ca="1">IF(DAY(JunSun1)=1,IF(AND(YEAR(JunSun1+6)=CalendarYear,MONTH(JunSun1+6)=6),JunSun1+6,""),IF(AND(YEAR(JunSun1+13)=CalendarYear,MONTH(JunSun1+13)=6),JunSun1+13,""))</f>
        <v>45821</v>
      </c>
      <c r="P30" s="4">
        <f ca="1">IF(DAY(JunSun1)=1,IF(AND(YEAR(JunSun1+7)=CalendarYear,MONTH(JunSun1+7)=6),JunSun1+7,""),IF(AND(YEAR(JunSun1+14)=CalendarYear,MONTH(JunSun1+14)=6),JunSun1+14,""))</f>
        <v>45822</v>
      </c>
      <c r="Q30" s="4">
        <f ca="1">IF(DAY(JunSun1)=1,IF(AND(YEAR(JunSun1+8)=CalendarYear,MONTH(JunSun1+8)=6),JunSun1+8,""),IF(AND(YEAR(JunSun1+15)=CalendarYear,MONTH(JunSun1+15)=6),JunSun1+15,""))</f>
        <v>45823</v>
      </c>
      <c r="R30" s="4">
        <f ca="1">IF(DAY(JunSun1)=1,IF(AND(YEAR(JunSun1+9)=CalendarYear,MONTH(JunSun1+9)=6),JunSun1+9,""),IF(AND(YEAR(JunSun1+16)=CalendarYear,MONTH(JunSun1+16)=6),JunSun1+16,""))</f>
        <v>45824</v>
      </c>
      <c r="S30" s="4">
        <f ca="1">IF(DAY(JunSun1)=1,IF(AND(YEAR(JunSun1+10)=CalendarYear,MONTH(JunSun1+10)=6),JunSun1+10,""),IF(AND(YEAR(JunSun1+17)=CalendarYear,MONTH(JunSun1+17)=6),JunSun1+17,""))</f>
        <v>45825</v>
      </c>
      <c r="T30" s="4">
        <f ca="1">IF(DAY(JunSun1)=1,IF(AND(YEAR(JunSun1+11)=CalendarYear,MONTH(JunSun1+11)=6),JunSun1+11,""),IF(AND(YEAR(JunSun1+18)=CalendarYear,MONTH(JunSun1+18)=6),JunSun1+18,""))</f>
        <v>45826</v>
      </c>
      <c r="U30" s="4">
        <f ca="1">IF(DAY(JunSun1)=1,IF(AND(YEAR(JunSun1+12)=CalendarYear,MONTH(JunSun1+12)=6),JunSun1+12,""),IF(AND(YEAR(JunSun1+19)=CalendarYear,MONTH(JunSun1+19)=6),JunSun1+19,""))</f>
        <v>45827</v>
      </c>
      <c r="V30" s="4">
        <f ca="1">IF(DAY(JunSun1)=1,IF(AND(YEAR(JunSun1+13)=CalendarYear,MONTH(JunSun1+13)=6),JunSun1+13,""),IF(AND(YEAR(JunSun1+20)=CalendarYear,MONTH(JunSun1+20)=6),JunSun1+20,""))</f>
        <v>45828</v>
      </c>
      <c r="W30" s="4">
        <f ca="1">IF(DAY(JunSun1)=1,IF(AND(YEAR(JunSun1+14)=CalendarYear,MONTH(JunSun1+14)=6),JunSun1+14,""),IF(AND(YEAR(JunSun1+21)=CalendarYear,MONTH(JunSun1+21)=6),JunSun1+21,""))</f>
        <v>45829</v>
      </c>
      <c r="X30" s="4">
        <f ca="1">IF(DAY(JunSun1)=1,IF(AND(YEAR(JunSun1+15)=CalendarYear,MONTH(JunSun1+15)=6),JunSun1+15,""),IF(AND(YEAR(JunSun1+22)=CalendarYear,MONTH(JunSun1+22)=6),JunSun1+22,""))</f>
        <v>45830</v>
      </c>
      <c r="Y30" s="4">
        <f ca="1">IF(DAY(JunSun1)=1,IF(AND(YEAR(JunSun1+16)=CalendarYear,MONTH(JunSun1+16)=6),JunSun1+16,""),IF(AND(YEAR(JunSun1+23)=CalendarYear,MONTH(JunSun1+23)=6),JunSun1+23,""))</f>
        <v>45831</v>
      </c>
      <c r="Z30" s="4">
        <f ca="1">IF(DAY(JunSun1)=1,IF(AND(YEAR(JunSun1+17)=CalendarYear,MONTH(JunSun1+17)=6),JunSun1+17,""),IF(AND(YEAR(JunSun1+24)=CalendarYear,MONTH(JunSun1+24)=6),JunSun1+24,""))</f>
        <v>45832</v>
      </c>
      <c r="AA30" s="4">
        <f ca="1">IF(DAY(JunSun1)=1,IF(AND(YEAR(JunSun1+18)=CalendarYear,MONTH(JunSun1+18)=6),JunSun1+18,""),IF(AND(YEAR(JunSun1+25)=CalendarYear,MONTH(JunSun1+25)=6),JunSun1+25,""))</f>
        <v>45833</v>
      </c>
      <c r="AB30" s="4">
        <f ca="1">IF(DAY(JunSun1)=1,IF(AND(YEAR(JunSun1+19)=CalendarYear,MONTH(JunSun1+19)=6),JunSun1+19,""),IF(AND(YEAR(JunSun1+26)=CalendarYear,MONTH(JunSun1+26)=6),JunSun1+26,""))</f>
        <v>45834</v>
      </c>
      <c r="AC30" s="4">
        <f ca="1">IF(DAY(JunSun1)=1,IF(AND(YEAR(JunSun1+20)=CalendarYear,MONTH(JunSun1+20)=6),JunSun1+20,""),IF(AND(YEAR(JunSun1+27)=CalendarYear,MONTH(JunSun1+27)=6),JunSun1+27,""))</f>
        <v>45835</v>
      </c>
      <c r="AD30" s="4">
        <f ca="1">IF(DAY(JunSun1)=1,IF(AND(YEAR(JunSun1+21)=CalendarYear,MONTH(JunSun1+21)=6),JunSun1+21,""),IF(AND(YEAR(JunSun1+28)=CalendarYear,MONTH(JunSun1+28)=6),JunSun1+28,""))</f>
        <v>45836</v>
      </c>
      <c r="AE30" s="4">
        <f ca="1">IF(DAY(JunSun1)=1,IF(AND(YEAR(JunSun1+22)=CalendarYear,MONTH(JunSun1+22)=6),JunSun1+22,""),IF(AND(YEAR(JunSun1+29)=CalendarYear,MONTH(JunSun1+29)=6),JunSun1+29,""))</f>
        <v>45837</v>
      </c>
      <c r="AF30" s="4">
        <f ca="1">IF(DAY(JunSun1)=1,IF(AND(YEAR(JunSun1+23)=CalendarYear,MONTH(JunSun1+23)=6),JunSun1+23,""),IF(AND(YEAR(JunSun1+30)=CalendarYear,MONTH(JunSun1+30)=6),JunSun1+30,""))</f>
        <v>45838</v>
      </c>
      <c r="AG30" s="4" t="str">
        <f ca="1">IF(DAY(JunSun1)=1,IF(AND(YEAR(JunSun1+24)=CalendarYear,MONTH(JunSun1+24)=6),JunSun1+24,""),IF(AND(YEAR(JunSun1+31)=CalendarYear,MONTH(JunSun1+31)=6),JunSun1+31,""))</f>
        <v/>
      </c>
      <c r="AH30" s="4" t="str">
        <f ca="1">IF(DAY(JunSun1)=1,IF(AND(YEAR(JunSun1+25)=CalendarYear,MONTH(JunSun1+25)=6),JunSun1+25,""),IF(AND(YEAR(JunSun1+32)=CalendarYear,MONTH(JunSun1+32)=6),JunSun1+32,""))</f>
        <v/>
      </c>
      <c r="AI30" s="4" t="str">
        <f ca="1">IF(DAY(JunSun1)=1,IF(AND(YEAR(JunSun1+26)=CalendarYear,MONTH(JunSun1+26)=6),JunSun1+26,""),IF(AND(YEAR(JunSun1+33)=CalendarYear,MONTH(JunSun1+33)=6),JunSun1+33,""))</f>
        <v/>
      </c>
      <c r="AJ30" s="4" t="str">
        <f ca="1">IF(DAY(JunSun1)=1,IF(AND(YEAR(JunSun1+27)=CalendarYear,MONTH(JunSun1+27)=6),JunSun1+27,""),IF(AND(YEAR(JunSun1+34)=CalendarYear,MONTH(JunSun1+34)=6),JunSun1+34,""))</f>
        <v/>
      </c>
      <c r="AK30" s="4" t="str">
        <f ca="1">IF(DAY(JunSun1)=1,IF(AND(YEAR(JunSun1+28)=CalendarYear,MONTH(JunSun1+28)=6),JunSun1+28,""),IF(AND(YEAR(JunSun1+35)=CalendarYear,MONTH(JunSun1+35)=6),JunSun1+35,""))</f>
        <v/>
      </c>
      <c r="AL30" s="4" t="str">
        <f ca="1">IF(DAY(JunSun1)=1,IF(AND(YEAR(JunSun1+29)=CalendarYear,MONTH(JunSun1+29)=6),JunSun1+29,""),IF(AND(YEAR(JunSun1+36)=CalendarYear,MONTH(JunSun1+36)=6),JunSun1+36,""))</f>
        <v/>
      </c>
      <c r="AM30" s="6" t="str">
        <f ca="1">IF(DAY(JunSun1)=1,IF(AND(YEAR(JunSun1+30)=CalendarYear,MONTH(JunSun1+30)=6),JunSun1+30,""),IF(AND(YEAR(JunSun1+37)=CalendarYear,MONTH(JunSun1+37)=6),JunSun1+37,""))</f>
        <v/>
      </c>
    </row>
    <row r="31" spans="2:39" s="21" customFormat="1" ht="19.899999999999999" customHeight="1">
      <c r="B31" s="62"/>
      <c r="C31" s="5" t="s">
        <v>6</v>
      </c>
      <c r="D31" s="5" t="s">
        <v>7</v>
      </c>
      <c r="E31" s="5" t="s">
        <v>8</v>
      </c>
      <c r="F31" s="5" t="s">
        <v>9</v>
      </c>
      <c r="G31" s="5" t="s">
        <v>10</v>
      </c>
      <c r="H31" s="5" t="s">
        <v>11</v>
      </c>
      <c r="I31" s="5" t="s">
        <v>12</v>
      </c>
      <c r="J31" s="5" t="s">
        <v>6</v>
      </c>
      <c r="K31" s="5" t="s">
        <v>7</v>
      </c>
      <c r="L31" s="5" t="s">
        <v>8</v>
      </c>
      <c r="M31" s="5" t="s">
        <v>9</v>
      </c>
      <c r="N31" s="5" t="s">
        <v>10</v>
      </c>
      <c r="O31" s="5" t="s">
        <v>11</v>
      </c>
      <c r="P31" s="5" t="s">
        <v>12</v>
      </c>
      <c r="Q31" s="5" t="s">
        <v>6</v>
      </c>
      <c r="R31" s="5" t="s">
        <v>7</v>
      </c>
      <c r="S31" s="5" t="s">
        <v>8</v>
      </c>
      <c r="T31" s="5" t="s">
        <v>9</v>
      </c>
      <c r="U31" s="5" t="s">
        <v>10</v>
      </c>
      <c r="V31" s="5" t="s">
        <v>11</v>
      </c>
      <c r="W31" s="5" t="s">
        <v>12</v>
      </c>
      <c r="X31" s="5" t="s">
        <v>6</v>
      </c>
      <c r="Y31" s="5" t="s">
        <v>7</v>
      </c>
      <c r="Z31" s="5" t="s">
        <v>8</v>
      </c>
      <c r="AA31" s="5" t="s">
        <v>9</v>
      </c>
      <c r="AB31" s="5" t="s">
        <v>10</v>
      </c>
      <c r="AC31" s="5" t="s">
        <v>11</v>
      </c>
      <c r="AD31" s="5" t="s">
        <v>12</v>
      </c>
      <c r="AE31" s="5" t="s">
        <v>6</v>
      </c>
      <c r="AF31" s="5" t="s">
        <v>7</v>
      </c>
      <c r="AG31" s="5" t="s">
        <v>8</v>
      </c>
      <c r="AH31" s="5" t="s">
        <v>9</v>
      </c>
      <c r="AI31" s="5" t="s">
        <v>10</v>
      </c>
      <c r="AJ31" s="5" t="s">
        <v>11</v>
      </c>
      <c r="AK31" s="5" t="s">
        <v>12</v>
      </c>
      <c r="AL31" s="5" t="s">
        <v>6</v>
      </c>
      <c r="AM31" s="7" t="s">
        <v>7</v>
      </c>
    </row>
    <row r="32" spans="2:39" ht="19.899999999999999" hidden="1" customHeight="1" outlineLevel="1">
      <c r="B32" s="18" t="s">
        <v>13</v>
      </c>
      <c r="C32" s="193" t="s">
        <v>108</v>
      </c>
      <c r="D32" s="194"/>
      <c r="E32" s="194"/>
      <c r="F32" s="194"/>
      <c r="G32" s="194"/>
      <c r="H32" s="194"/>
      <c r="I32" s="195"/>
      <c r="J32" s="2" t="s">
        <v>14</v>
      </c>
      <c r="K32" s="2" t="s">
        <v>14</v>
      </c>
      <c r="L32" s="196" t="s">
        <v>109</v>
      </c>
      <c r="M32" s="197"/>
      <c r="N32" s="197"/>
      <c r="O32" s="197"/>
      <c r="P32" s="197"/>
      <c r="Q32" s="197"/>
      <c r="R32" s="198"/>
      <c r="S32" s="2" t="s">
        <v>14</v>
      </c>
      <c r="T32" s="2" t="s">
        <v>14</v>
      </c>
      <c r="U32" s="2" t="s">
        <v>14</v>
      </c>
      <c r="V32" s="2" t="s">
        <v>14</v>
      </c>
      <c r="W32" s="2" t="s">
        <v>14</v>
      </c>
      <c r="X32" s="2" t="s">
        <v>14</v>
      </c>
      <c r="Y32" s="2" t="s">
        <v>14</v>
      </c>
      <c r="Z32" s="196" t="s">
        <v>109</v>
      </c>
      <c r="AA32" s="197"/>
      <c r="AB32" s="197"/>
      <c r="AC32" s="197"/>
      <c r="AD32" s="197"/>
      <c r="AE32" s="197"/>
      <c r="AF32" s="198"/>
      <c r="AG32" s="2" t="s">
        <v>14</v>
      </c>
      <c r="AH32" s="2" t="s">
        <v>14</v>
      </c>
      <c r="AI32" s="2" t="s">
        <v>14</v>
      </c>
      <c r="AJ32" s="2" t="s">
        <v>14</v>
      </c>
      <c r="AK32" s="2" t="s">
        <v>14</v>
      </c>
      <c r="AL32" s="2" t="s">
        <v>14</v>
      </c>
      <c r="AM32" s="2" t="s">
        <v>14</v>
      </c>
    </row>
    <row r="33" spans="2:39" ht="19.899999999999999" hidden="1" customHeight="1" outlineLevel="1">
      <c r="B33" s="19" t="s">
        <v>15</v>
      </c>
      <c r="C33" s="3" t="s">
        <v>14</v>
      </c>
      <c r="D33" s="3" t="s">
        <v>14</v>
      </c>
      <c r="E33" s="3" t="s">
        <v>14</v>
      </c>
      <c r="F33" s="3" t="s">
        <v>14</v>
      </c>
      <c r="G33" s="3" t="s">
        <v>14</v>
      </c>
      <c r="H33" s="3" t="s">
        <v>14</v>
      </c>
      <c r="I33" s="3" t="s">
        <v>14</v>
      </c>
      <c r="J33" s="3" t="s">
        <v>14</v>
      </c>
      <c r="K33" s="3" t="s">
        <v>14</v>
      </c>
      <c r="L33" s="3" t="s">
        <v>14</v>
      </c>
      <c r="M33" s="3" t="s">
        <v>14</v>
      </c>
      <c r="N33" s="3" t="s">
        <v>14</v>
      </c>
      <c r="O33" s="2" t="s">
        <v>14</v>
      </c>
      <c r="P33" s="2" t="s">
        <v>14</v>
      </c>
      <c r="Q33" s="2" t="s">
        <v>14</v>
      </c>
      <c r="R33" s="2" t="s">
        <v>14</v>
      </c>
      <c r="S33" s="2" t="s">
        <v>14</v>
      </c>
      <c r="T33" s="2" t="s">
        <v>14</v>
      </c>
      <c r="U33" s="2" t="s">
        <v>14</v>
      </c>
      <c r="V33" s="2" t="s">
        <v>14</v>
      </c>
      <c r="W33" s="2" t="s">
        <v>14</v>
      </c>
      <c r="X33" s="2" t="s">
        <v>14</v>
      </c>
      <c r="Y33" s="2" t="s">
        <v>14</v>
      </c>
      <c r="Z33" s="2" t="s">
        <v>14</v>
      </c>
      <c r="AA33" s="2" t="s">
        <v>14</v>
      </c>
      <c r="AB33" s="2" t="s">
        <v>14</v>
      </c>
      <c r="AC33" s="2" t="s">
        <v>14</v>
      </c>
      <c r="AD33" s="2" t="s">
        <v>14</v>
      </c>
      <c r="AE33" s="2" t="s">
        <v>14</v>
      </c>
      <c r="AF33" s="2" t="s">
        <v>14</v>
      </c>
      <c r="AG33" s="2" t="s">
        <v>14</v>
      </c>
      <c r="AH33" s="2" t="s">
        <v>14</v>
      </c>
      <c r="AI33" s="2" t="s">
        <v>14</v>
      </c>
      <c r="AJ33" s="2" t="s">
        <v>14</v>
      </c>
      <c r="AK33" s="2" t="s">
        <v>14</v>
      </c>
      <c r="AL33" s="2" t="s">
        <v>14</v>
      </c>
      <c r="AM33" s="2" t="s">
        <v>14</v>
      </c>
    </row>
    <row r="34" spans="2:39" ht="19.899999999999999" hidden="1" customHeight="1" outlineLevel="1">
      <c r="B34" s="33" t="s">
        <v>2</v>
      </c>
      <c r="C34" s="3" t="s">
        <v>14</v>
      </c>
      <c r="D34" s="3" t="s">
        <v>14</v>
      </c>
      <c r="E34" s="3" t="s">
        <v>14</v>
      </c>
      <c r="F34" s="3" t="s">
        <v>14</v>
      </c>
      <c r="G34" s="3" t="s">
        <v>14</v>
      </c>
      <c r="H34" s="3" t="s">
        <v>14</v>
      </c>
      <c r="I34" s="3" t="s">
        <v>14</v>
      </c>
      <c r="J34" s="3" t="s">
        <v>14</v>
      </c>
      <c r="K34" s="47" t="s">
        <v>16</v>
      </c>
      <c r="L34" s="3" t="s">
        <v>14</v>
      </c>
      <c r="M34" s="3" t="s">
        <v>14</v>
      </c>
      <c r="N34" s="3" t="s">
        <v>14</v>
      </c>
      <c r="O34" s="2" t="s">
        <v>14</v>
      </c>
      <c r="P34" s="2" t="s">
        <v>14</v>
      </c>
      <c r="Q34" s="2" t="s">
        <v>14</v>
      </c>
      <c r="R34" s="2" t="s">
        <v>14</v>
      </c>
      <c r="S34" s="2" t="s">
        <v>14</v>
      </c>
      <c r="T34" s="2" t="s">
        <v>14</v>
      </c>
      <c r="U34" s="2" t="s">
        <v>14</v>
      </c>
      <c r="V34" s="2" t="s">
        <v>14</v>
      </c>
      <c r="W34" s="2" t="s">
        <v>14</v>
      </c>
      <c r="X34" s="2" t="s">
        <v>14</v>
      </c>
      <c r="Y34" s="2" t="s">
        <v>14</v>
      </c>
      <c r="Z34" s="2" t="s">
        <v>14</v>
      </c>
      <c r="AA34" s="2" t="s">
        <v>14</v>
      </c>
      <c r="AB34" s="2" t="s">
        <v>14</v>
      </c>
      <c r="AC34" s="2" t="s">
        <v>14</v>
      </c>
      <c r="AD34" s="2" t="s">
        <v>14</v>
      </c>
      <c r="AE34" s="2" t="s">
        <v>14</v>
      </c>
      <c r="AF34" s="2" t="s">
        <v>14</v>
      </c>
      <c r="AG34" s="2" t="s">
        <v>14</v>
      </c>
      <c r="AH34" s="2" t="s">
        <v>14</v>
      </c>
      <c r="AI34" s="2" t="s">
        <v>14</v>
      </c>
      <c r="AJ34" s="2" t="s">
        <v>14</v>
      </c>
      <c r="AK34" s="2" t="s">
        <v>14</v>
      </c>
      <c r="AL34" s="2" t="s">
        <v>14</v>
      </c>
      <c r="AM34" s="2" t="s">
        <v>14</v>
      </c>
    </row>
    <row r="35" spans="2:39" ht="19.899999999999999" hidden="1" customHeight="1" outlineLevel="1">
      <c r="B35" s="31" t="s">
        <v>5</v>
      </c>
      <c r="C35" s="3" t="s">
        <v>14</v>
      </c>
      <c r="D35" s="3" t="s">
        <v>14</v>
      </c>
      <c r="E35" s="3" t="s">
        <v>14</v>
      </c>
      <c r="F35" s="3" t="s">
        <v>14</v>
      </c>
      <c r="G35" s="3" t="s">
        <v>14</v>
      </c>
      <c r="H35" s="3" t="s">
        <v>14</v>
      </c>
      <c r="I35" s="3" t="s">
        <v>14</v>
      </c>
      <c r="J35" s="3" t="s">
        <v>14</v>
      </c>
      <c r="K35" s="3" t="s">
        <v>14</v>
      </c>
      <c r="L35" s="3" t="s">
        <v>14</v>
      </c>
      <c r="M35" s="3" t="s">
        <v>14</v>
      </c>
      <c r="N35" s="3" t="s">
        <v>14</v>
      </c>
      <c r="O35" s="2" t="s">
        <v>14</v>
      </c>
      <c r="P35" s="2" t="s">
        <v>14</v>
      </c>
      <c r="Q35" s="2" t="s">
        <v>14</v>
      </c>
      <c r="R35" s="2" t="s">
        <v>14</v>
      </c>
      <c r="S35" s="2" t="s">
        <v>14</v>
      </c>
      <c r="T35" s="2" t="s">
        <v>14</v>
      </c>
      <c r="U35" s="2" t="s">
        <v>14</v>
      </c>
      <c r="V35" s="2" t="s">
        <v>14</v>
      </c>
      <c r="W35" s="2" t="s">
        <v>14</v>
      </c>
      <c r="X35" s="2" t="s">
        <v>14</v>
      </c>
      <c r="Y35" s="2" t="s">
        <v>14</v>
      </c>
      <c r="Z35" s="2" t="s">
        <v>14</v>
      </c>
      <c r="AA35" s="2" t="s">
        <v>14</v>
      </c>
      <c r="AB35" s="2" t="s">
        <v>14</v>
      </c>
      <c r="AC35" s="2" t="s">
        <v>14</v>
      </c>
      <c r="AD35" s="2" t="s">
        <v>14</v>
      </c>
      <c r="AE35" s="2" t="s">
        <v>14</v>
      </c>
      <c r="AF35" s="2" t="s">
        <v>14</v>
      </c>
      <c r="AG35" s="2" t="s">
        <v>14</v>
      </c>
      <c r="AH35" s="2" t="s">
        <v>14</v>
      </c>
      <c r="AI35" s="2" t="s">
        <v>14</v>
      </c>
      <c r="AJ35" s="2" t="s">
        <v>14</v>
      </c>
      <c r="AK35" s="2" t="s">
        <v>14</v>
      </c>
      <c r="AL35" s="2" t="s">
        <v>14</v>
      </c>
      <c r="AM35" s="2" t="s">
        <v>14</v>
      </c>
    </row>
    <row r="36" spans="2:39" s="21" customFormat="1" ht="19.899999999999999" hidden="1" customHeight="1" outlineLevel="1">
      <c r="B36" s="20" t="s">
        <v>1</v>
      </c>
      <c r="C36" s="3" t="s">
        <v>14</v>
      </c>
      <c r="D36" s="3" t="s">
        <v>14</v>
      </c>
      <c r="E36" s="3" t="s">
        <v>14</v>
      </c>
      <c r="F36" s="3" t="s">
        <v>14</v>
      </c>
      <c r="G36" s="3" t="s">
        <v>14</v>
      </c>
      <c r="H36" s="3" t="s">
        <v>14</v>
      </c>
      <c r="I36" s="3" t="s">
        <v>14</v>
      </c>
      <c r="J36" s="3" t="s">
        <v>14</v>
      </c>
      <c r="K36" s="3" t="s">
        <v>14</v>
      </c>
      <c r="L36" s="3" t="s">
        <v>14</v>
      </c>
      <c r="M36" s="3" t="s">
        <v>14</v>
      </c>
      <c r="N36" s="3" t="s">
        <v>14</v>
      </c>
      <c r="O36" s="2" t="s">
        <v>14</v>
      </c>
      <c r="P36" s="2" t="s">
        <v>14</v>
      </c>
      <c r="Q36" s="2" t="s">
        <v>14</v>
      </c>
      <c r="R36" s="2" t="s">
        <v>14</v>
      </c>
      <c r="S36" s="153" t="s">
        <v>29</v>
      </c>
      <c r="T36" s="154"/>
      <c r="U36" s="154"/>
      <c r="V36" s="154"/>
      <c r="W36" s="154"/>
      <c r="X36" s="154"/>
      <c r="Y36" s="155"/>
      <c r="Z36" s="2" t="s">
        <v>14</v>
      </c>
      <c r="AA36" s="2" t="s">
        <v>14</v>
      </c>
      <c r="AB36" s="2" t="s">
        <v>14</v>
      </c>
      <c r="AC36" s="2" t="s">
        <v>14</v>
      </c>
      <c r="AD36" s="2" t="s">
        <v>14</v>
      </c>
      <c r="AE36" s="2" t="s">
        <v>14</v>
      </c>
      <c r="AF36" s="2" t="s">
        <v>14</v>
      </c>
      <c r="AG36" s="2" t="s">
        <v>14</v>
      </c>
      <c r="AH36" s="2" t="s">
        <v>14</v>
      </c>
      <c r="AI36" s="2" t="s">
        <v>14</v>
      </c>
      <c r="AJ36" s="2" t="s">
        <v>14</v>
      </c>
      <c r="AK36" s="2" t="s">
        <v>14</v>
      </c>
      <c r="AL36" s="2" t="s">
        <v>14</v>
      </c>
      <c r="AM36" s="2" t="s">
        <v>14</v>
      </c>
    </row>
    <row r="37" spans="2:39" s="21" customFormat="1" ht="19.899999999999999" customHeight="1" collapsed="1"/>
    <row r="38" spans="2:39" ht="19.899999999999999" customHeight="1">
      <c r="B38" s="61">
        <f ca="1">DATE(CalendarYear,7,1)</f>
        <v>45839</v>
      </c>
      <c r="C38" s="4" t="str">
        <f ca="1">IF(DAY(JulSun1)=1,"",IF(AND(YEAR(JulSun1+1)=CalendarYear,MONTH(JulSun1+1)=7),JulSun1+1,""))</f>
        <v/>
      </c>
      <c r="D38" s="4" t="str">
        <f ca="1">IF(DAY(JulSun1)=1,"",IF(AND(YEAR(JulSun1+2)=CalendarYear,MONTH(JulSun1+2)=7),JulSun1+2,""))</f>
        <v/>
      </c>
      <c r="E38" s="4">
        <f ca="1">IF(DAY(JulSun1)=1,"",IF(AND(YEAR(JulSun1+3)=CalendarYear,MONTH(JulSun1+3)=7),JulSun1+3,""))</f>
        <v>45839</v>
      </c>
      <c r="F38" s="4">
        <f ca="1">IF(DAY(JulSun1)=1,"",IF(AND(YEAR(JulSun1+4)=CalendarYear,MONTH(JulSun1+4)=7),JulSun1+4,""))</f>
        <v>45840</v>
      </c>
      <c r="G38" s="4">
        <f ca="1">IF(DAY(JulSun1)=1,"",IF(AND(YEAR(JulSun1+5)=CalendarYear,MONTH(JulSun1+5)=7),JulSun1+5,""))</f>
        <v>45841</v>
      </c>
      <c r="H38" s="4">
        <f ca="1">IF(DAY(JulSun1)=1,"",IF(AND(YEAR(JulSun1+6)=CalendarYear,MONTH(JulSun1+6)=7),JulSun1+6,""))</f>
        <v>45842</v>
      </c>
      <c r="I38" s="4">
        <f ca="1">IF(DAY(JulSun1)=1,IF(AND(YEAR(JulSun1)=CalendarYear,MONTH(JulSun1)=7),JulSun1,""),IF(AND(YEAR(JulSun1+7)=CalendarYear,MONTH(JulSun1+7)=7),JulSun1+7,""))</f>
        <v>45843</v>
      </c>
      <c r="J38" s="4">
        <f ca="1">IF(DAY(JulSun1)=1,IF(AND(YEAR(JulSun1+1)=CalendarYear,MONTH(JulSun1+1)=7),JulSun1+1,""),IF(AND(YEAR(JulSun1+8)=CalendarYear,MONTH(JulSun1+8)=7),JulSun1+8,""))</f>
        <v>45844</v>
      </c>
      <c r="K38" s="4">
        <f ca="1">IF(DAY(JulSun1)=1,IF(AND(YEAR(JulSun1+2)=CalendarYear,MONTH(JulSun1+2)=7),JulSun1+2,""),IF(AND(YEAR(JulSun1+9)=CalendarYear,MONTH(JulSun1+9)=7),JulSun1+9,""))</f>
        <v>45845</v>
      </c>
      <c r="L38" s="4">
        <f ca="1">IF(DAY(JulSun1)=1,IF(AND(YEAR(JulSun1+3)=CalendarYear,MONTH(JulSun1+3)=7),JulSun1+3,""),IF(AND(YEAR(JulSun1+10)=CalendarYear,MONTH(JulSun1+10)=7),JulSun1+10,""))</f>
        <v>45846</v>
      </c>
      <c r="M38" s="4">
        <f ca="1">IF(DAY(JulSun1)=1,IF(AND(YEAR(JulSun1+4)=CalendarYear,MONTH(JulSun1+4)=7),JulSun1+4,""),IF(AND(YEAR(JulSun1+11)=CalendarYear,MONTH(JulSun1+11)=7),JulSun1+11,""))</f>
        <v>45847</v>
      </c>
      <c r="N38" s="4">
        <f ca="1">IF(DAY(JulSun1)=1,IF(AND(YEAR(JulSun1+5)=CalendarYear,MONTH(JulSun1+5)=7),JulSun1+5,""),IF(AND(YEAR(JulSun1+12)=CalendarYear,MONTH(JulSun1+12)=7),JulSun1+12,""))</f>
        <v>45848</v>
      </c>
      <c r="O38" s="4">
        <f ca="1">IF(DAY(JulSun1)=1,IF(AND(YEAR(JulSun1+6)=CalendarYear,MONTH(JulSun1+6)=7),JulSun1+6,""),IF(AND(YEAR(JulSun1+13)=CalendarYear,MONTH(JulSun1+13)=7),JulSun1+13,""))</f>
        <v>45849</v>
      </c>
      <c r="P38" s="4">
        <f ca="1">IF(DAY(JulSun1)=1,IF(AND(YEAR(JulSun1+7)=CalendarYear,MONTH(JulSun1+7)=7),JulSun1+7,""),IF(AND(YEAR(JulSun1+14)=CalendarYear,MONTH(JulSun1+14)=7),JulSun1+14,""))</f>
        <v>45850</v>
      </c>
      <c r="Q38" s="4">
        <f ca="1">IF(DAY(JulSun1)=1,IF(AND(YEAR(JulSun1+8)=CalendarYear,MONTH(JulSun1+8)=7),JulSun1+8,""),IF(AND(YEAR(JulSun1+15)=CalendarYear,MONTH(JulSun1+15)=7),JulSun1+15,""))</f>
        <v>45851</v>
      </c>
      <c r="R38" s="4">
        <f ca="1">IF(DAY(JulSun1)=1,IF(AND(YEAR(JulSun1+9)=CalendarYear,MONTH(JulSun1+9)=7),JulSun1+9,""),IF(AND(YEAR(JulSun1+16)=CalendarYear,MONTH(JulSun1+16)=7),JulSun1+16,""))</f>
        <v>45852</v>
      </c>
      <c r="S38" s="4">
        <f ca="1">IF(DAY(JulSun1)=1,IF(AND(YEAR(JulSun1+10)=CalendarYear,MONTH(JulSun1+10)=7),JulSun1+10,""),IF(AND(YEAR(JulSun1+17)=CalendarYear,MONTH(JulSun1+17)=7),JulSun1+17,""))</f>
        <v>45853</v>
      </c>
      <c r="T38" s="4">
        <f ca="1">IF(DAY(JulSun1)=1,IF(AND(YEAR(JulSun1+11)=CalendarYear,MONTH(JulSun1+11)=7),JulSun1+11,""),IF(AND(YEAR(JulSun1+18)=CalendarYear,MONTH(JulSun1+18)=7),JulSun1+18,""))</f>
        <v>45854</v>
      </c>
      <c r="U38" s="4">
        <f ca="1">IF(DAY(JulSun1)=1,IF(AND(YEAR(JulSun1+12)=CalendarYear,MONTH(JulSun1+12)=7),JulSun1+12,""),IF(AND(YEAR(JulSun1+19)=CalendarYear,MONTH(JulSun1+19)=7),JulSun1+19,""))</f>
        <v>45855</v>
      </c>
      <c r="V38" s="4">
        <f ca="1">IF(DAY(JulSun1)=1,IF(AND(YEAR(JulSun1+13)=CalendarYear,MONTH(JulSun1+13)=7),JulSun1+13,""),IF(AND(YEAR(JulSun1+20)=CalendarYear,MONTH(JulSun1+20)=7),JulSun1+20,""))</f>
        <v>45856</v>
      </c>
      <c r="W38" s="4">
        <f ca="1">IF(DAY(JulSun1)=1,IF(AND(YEAR(JulSun1+14)=CalendarYear,MONTH(JulSun1+14)=7),JulSun1+14,""),IF(AND(YEAR(JulSun1+21)=CalendarYear,MONTH(JulSun1+21)=7),JulSun1+21,""))</f>
        <v>45857</v>
      </c>
      <c r="X38" s="4">
        <f ca="1">IF(DAY(JulSun1)=1,IF(AND(YEAR(JulSun1+15)=CalendarYear,MONTH(JulSun1+15)=7),JulSun1+15,""),IF(AND(YEAR(JulSun1+22)=CalendarYear,MONTH(JulSun1+22)=7),JulSun1+22,""))</f>
        <v>45858</v>
      </c>
      <c r="Y38" s="4">
        <f ca="1">IF(DAY(JulSun1)=1,IF(AND(YEAR(JulSun1+16)=CalendarYear,MONTH(JulSun1+16)=7),JulSun1+16,""),IF(AND(YEAR(JulSun1+23)=CalendarYear,MONTH(JulSun1+23)=7),JulSun1+23,""))</f>
        <v>45859</v>
      </c>
      <c r="Z38" s="4">
        <f ca="1">IF(DAY(JulSun1)=1,IF(AND(YEAR(JulSun1+17)=CalendarYear,MONTH(JulSun1+17)=7),JulSun1+17,""),IF(AND(YEAR(JulSun1+24)=CalendarYear,MONTH(JulSun1+24)=7),JulSun1+24,""))</f>
        <v>45860</v>
      </c>
      <c r="AA38" s="4">
        <f ca="1">IF(DAY(JulSun1)=1,IF(AND(YEAR(JulSun1+18)=CalendarYear,MONTH(JulSun1+18)=7),JulSun1+18,""),IF(AND(YEAR(JulSun1+25)=CalendarYear,MONTH(JulSun1+25)=7),JulSun1+25,""))</f>
        <v>45861</v>
      </c>
      <c r="AB38" s="4">
        <f ca="1">IF(DAY(JulSun1)=1,IF(AND(YEAR(JulSun1+19)=CalendarYear,MONTH(JulSun1+19)=7),JulSun1+19,""),IF(AND(YEAR(JulSun1+26)=CalendarYear,MONTH(JulSun1+26)=7),JulSun1+26,""))</f>
        <v>45862</v>
      </c>
      <c r="AC38" s="4">
        <f ca="1">IF(DAY(JulSun1)=1,IF(AND(YEAR(JulSun1+20)=CalendarYear,MONTH(JulSun1+20)=7),JulSun1+20,""),IF(AND(YEAR(JulSun1+27)=CalendarYear,MONTH(JulSun1+27)=7),JulSun1+27,""))</f>
        <v>45863</v>
      </c>
      <c r="AD38" s="4">
        <f ca="1">IF(DAY(JulSun1)=1,IF(AND(YEAR(JulSun1+21)=CalendarYear,MONTH(JulSun1+21)=7),JulSun1+21,""),IF(AND(YEAR(JulSun1+28)=CalendarYear,MONTH(JulSun1+28)=7),JulSun1+28,""))</f>
        <v>45864</v>
      </c>
      <c r="AE38" s="4">
        <f ca="1">IF(DAY(JulSun1)=1,IF(AND(YEAR(JulSun1+22)=CalendarYear,MONTH(JulSun1+22)=7),JulSun1+22,""),IF(AND(YEAR(JulSun1+29)=CalendarYear,MONTH(JulSun1+29)=7),JulSun1+29,""))</f>
        <v>45865</v>
      </c>
      <c r="AF38" s="4">
        <f ca="1">IF(DAY(JulSun1)=1,IF(AND(YEAR(JulSun1+23)=CalendarYear,MONTH(JulSun1+23)=7),JulSun1+23,""),IF(AND(YEAR(JulSun1+30)=CalendarYear,MONTH(JulSun1+30)=7),JulSun1+30,""))</f>
        <v>45866</v>
      </c>
      <c r="AG38" s="4">
        <f ca="1">IF(DAY(JulSun1)=1,IF(AND(YEAR(JulSun1+24)=CalendarYear,MONTH(JulSun1+24)=7),JulSun1+24,""),IF(AND(YEAR(JulSun1+31)=CalendarYear,MONTH(JulSun1+31)=7),JulSun1+31,""))</f>
        <v>45867</v>
      </c>
      <c r="AH38" s="4">
        <f ca="1">IF(DAY(JulSun1)=1,IF(AND(YEAR(JulSun1+25)=CalendarYear,MONTH(JulSun1+25)=7),JulSun1+25,""),IF(AND(YEAR(JulSun1+32)=CalendarYear,MONTH(JulSun1+32)=7),JulSun1+32,""))</f>
        <v>45868</v>
      </c>
      <c r="AI38" s="4">
        <f ca="1">IF(DAY(JulSun1)=1,IF(AND(YEAR(JulSun1+26)=CalendarYear,MONTH(JulSun1+26)=7),JulSun1+26,""),IF(AND(YEAR(JulSun1+33)=CalendarYear,MONTH(JulSun1+33)=7),JulSun1+33,""))</f>
        <v>45869</v>
      </c>
      <c r="AJ38" s="4" t="str">
        <f ca="1">IF(DAY(JulSun1)=1,IF(AND(YEAR(JulSun1+27)=CalendarYear,MONTH(JulSun1+27)=7),JulSun1+27,""),IF(AND(YEAR(JulSun1+34)=CalendarYear,MONTH(JulSun1+34)=7),JulSun1+34,""))</f>
        <v/>
      </c>
      <c r="AK38" s="4" t="str">
        <f ca="1">IF(DAY(JulSun1)=1,IF(AND(YEAR(JulSun1+28)=CalendarYear,MONTH(JulSun1+28)=7),JulSun1+28,""),IF(AND(YEAR(JulSun1+35)=CalendarYear,MONTH(JulSun1+35)=7),JulSun1+35,""))</f>
        <v/>
      </c>
      <c r="AL38" s="4" t="str">
        <f ca="1">IF(DAY(JulSun1)=1,IF(AND(YEAR(JulSun1+29)=CalendarYear,MONTH(JulSun1+29)=7),JulSun1+29,""),IF(AND(YEAR(JulSun1+36)=CalendarYear,MONTH(JulSun1+36)=7),JulSun1+36,""))</f>
        <v/>
      </c>
      <c r="AM38" s="6" t="str">
        <f ca="1">IF(DAY(JulSun1)=1,IF(AND(YEAR(JulSun1+30)=CalendarYear,MONTH(JulSun1+30)=7),JulSun1+30,""),IF(AND(YEAR(JulSun1+37)=CalendarYear,MONTH(JulSun1+37)=7),JulSun1+37,""))</f>
        <v/>
      </c>
    </row>
    <row r="39" spans="2:39" ht="19.899999999999999" customHeight="1">
      <c r="B39" s="62"/>
      <c r="C39" s="5" t="s">
        <v>6</v>
      </c>
      <c r="D39" s="5" t="s">
        <v>7</v>
      </c>
      <c r="E39" s="5" t="s">
        <v>8</v>
      </c>
      <c r="F39" s="5" t="s">
        <v>9</v>
      </c>
      <c r="G39" s="5" t="s">
        <v>10</v>
      </c>
      <c r="H39" s="5" t="s">
        <v>11</v>
      </c>
      <c r="I39" s="5" t="s">
        <v>12</v>
      </c>
      <c r="J39" s="5" t="s">
        <v>6</v>
      </c>
      <c r="K39" s="5" t="s">
        <v>7</v>
      </c>
      <c r="L39" s="5" t="s">
        <v>8</v>
      </c>
      <c r="M39" s="5" t="s">
        <v>9</v>
      </c>
      <c r="N39" s="5" t="s">
        <v>10</v>
      </c>
      <c r="O39" s="5" t="s">
        <v>11</v>
      </c>
      <c r="P39" s="5" t="s">
        <v>12</v>
      </c>
      <c r="Q39" s="5" t="s">
        <v>6</v>
      </c>
      <c r="R39" s="5" t="s">
        <v>7</v>
      </c>
      <c r="S39" s="5" t="s">
        <v>8</v>
      </c>
      <c r="T39" s="5" t="s">
        <v>9</v>
      </c>
      <c r="U39" s="5" t="s">
        <v>10</v>
      </c>
      <c r="V39" s="5" t="s">
        <v>11</v>
      </c>
      <c r="W39" s="5" t="s">
        <v>12</v>
      </c>
      <c r="X39" s="5" t="s">
        <v>6</v>
      </c>
      <c r="Y39" s="5" t="s">
        <v>7</v>
      </c>
      <c r="Z39" s="5" t="s">
        <v>8</v>
      </c>
      <c r="AA39" s="5" t="s">
        <v>9</v>
      </c>
      <c r="AB39" s="5" t="s">
        <v>10</v>
      </c>
      <c r="AC39" s="5" t="s">
        <v>11</v>
      </c>
      <c r="AD39" s="5" t="s">
        <v>12</v>
      </c>
      <c r="AE39" s="5" t="s">
        <v>6</v>
      </c>
      <c r="AF39" s="5" t="s">
        <v>7</v>
      </c>
      <c r="AG39" s="5" t="s">
        <v>8</v>
      </c>
      <c r="AH39" s="5" t="s">
        <v>9</v>
      </c>
      <c r="AI39" s="5" t="s">
        <v>10</v>
      </c>
      <c r="AJ39" s="5" t="s">
        <v>11</v>
      </c>
      <c r="AK39" s="5" t="s">
        <v>12</v>
      </c>
      <c r="AL39" s="5" t="s">
        <v>6</v>
      </c>
      <c r="AM39" s="7" t="s">
        <v>7</v>
      </c>
    </row>
    <row r="40" spans="2:39" ht="19.899999999999999" customHeight="1" outlineLevel="1">
      <c r="B40" s="18" t="s">
        <v>13</v>
      </c>
      <c r="C40" s="2" t="s">
        <v>14</v>
      </c>
      <c r="D40" s="2" t="s">
        <v>14</v>
      </c>
      <c r="E40" s="2" t="s">
        <v>14</v>
      </c>
      <c r="F40" s="2" t="s">
        <v>14</v>
      </c>
      <c r="G40" s="2" t="s">
        <v>14</v>
      </c>
      <c r="H40" s="2" t="s">
        <v>14</v>
      </c>
      <c r="I40" s="2" t="s">
        <v>14</v>
      </c>
      <c r="J40" s="2" t="s">
        <v>14</v>
      </c>
      <c r="K40" s="2" t="s">
        <v>14</v>
      </c>
      <c r="L40" s="2" t="s">
        <v>14</v>
      </c>
      <c r="M40" s="3" t="s">
        <v>14</v>
      </c>
      <c r="N40" s="3" t="s">
        <v>14</v>
      </c>
      <c r="O40" s="2" t="s">
        <v>14</v>
      </c>
      <c r="P40" s="2" t="s">
        <v>14</v>
      </c>
      <c r="Q40" s="2" t="s">
        <v>14</v>
      </c>
      <c r="R40" s="2" t="s">
        <v>14</v>
      </c>
      <c r="S40" s="2" t="s">
        <v>14</v>
      </c>
      <c r="T40" s="2" t="s">
        <v>14</v>
      </c>
      <c r="U40" s="2" t="s">
        <v>14</v>
      </c>
      <c r="V40" s="2" t="s">
        <v>14</v>
      </c>
      <c r="W40" s="2" t="s">
        <v>14</v>
      </c>
      <c r="X40" s="2" t="s">
        <v>14</v>
      </c>
      <c r="Y40" s="2" t="s">
        <v>14</v>
      </c>
      <c r="Z40" s="2" t="s">
        <v>14</v>
      </c>
      <c r="AA40" s="2" t="s">
        <v>14</v>
      </c>
      <c r="AB40" s="2" t="s">
        <v>14</v>
      </c>
      <c r="AC40" s="2" t="s">
        <v>14</v>
      </c>
      <c r="AD40" s="2" t="s">
        <v>14</v>
      </c>
      <c r="AE40" s="2" t="s">
        <v>14</v>
      </c>
      <c r="AF40" s="2" t="s">
        <v>14</v>
      </c>
      <c r="AG40" s="143" t="s">
        <v>110</v>
      </c>
      <c r="AH40" s="144"/>
      <c r="AI40" s="157"/>
      <c r="AJ40" s="2" t="s">
        <v>14</v>
      </c>
      <c r="AK40" s="2" t="s">
        <v>14</v>
      </c>
      <c r="AL40" s="2" t="s">
        <v>14</v>
      </c>
      <c r="AM40" s="2" t="s">
        <v>14</v>
      </c>
    </row>
    <row r="41" spans="2:39" ht="19.899999999999999" customHeight="1" outlineLevel="1">
      <c r="B41" s="19" t="s">
        <v>15</v>
      </c>
      <c r="C41" s="3"/>
      <c r="D41" s="3" t="s">
        <v>14</v>
      </c>
      <c r="E41" s="3" t="s">
        <v>14</v>
      </c>
      <c r="F41" s="3" t="s">
        <v>14</v>
      </c>
      <c r="G41" s="3" t="s">
        <v>14</v>
      </c>
      <c r="H41" s="3" t="s">
        <v>14</v>
      </c>
      <c r="I41" s="3" t="s">
        <v>14</v>
      </c>
      <c r="J41" s="3" t="s">
        <v>14</v>
      </c>
      <c r="K41" s="3" t="s">
        <v>14</v>
      </c>
      <c r="L41" s="3" t="s">
        <v>14</v>
      </c>
      <c r="M41" s="3" t="s">
        <v>14</v>
      </c>
      <c r="N41" s="3" t="s">
        <v>14</v>
      </c>
      <c r="O41" s="2" t="s">
        <v>14</v>
      </c>
      <c r="P41" s="2" t="s">
        <v>14</v>
      </c>
      <c r="Q41" s="2" t="s">
        <v>14</v>
      </c>
      <c r="R41" s="2" t="s">
        <v>14</v>
      </c>
      <c r="S41" s="2" t="s">
        <v>14</v>
      </c>
      <c r="T41" s="2" t="s">
        <v>14</v>
      </c>
      <c r="U41" s="2" t="s">
        <v>14</v>
      </c>
      <c r="V41" s="2" t="s">
        <v>14</v>
      </c>
      <c r="W41" s="2" t="s">
        <v>14</v>
      </c>
      <c r="X41" s="136" t="s">
        <v>24</v>
      </c>
      <c r="Y41" s="137"/>
      <c r="Z41" s="137"/>
      <c r="AA41" s="137"/>
      <c r="AB41" s="137"/>
      <c r="AC41" s="137"/>
      <c r="AD41" s="138"/>
      <c r="AE41" s="2" t="s">
        <v>14</v>
      </c>
      <c r="AF41" s="2" t="s">
        <v>14</v>
      </c>
      <c r="AG41" s="2" t="s">
        <v>14</v>
      </c>
      <c r="AH41" s="2" t="s">
        <v>14</v>
      </c>
      <c r="AI41" s="2" t="s">
        <v>14</v>
      </c>
      <c r="AJ41" s="2" t="s">
        <v>14</v>
      </c>
      <c r="AK41" s="2" t="s">
        <v>14</v>
      </c>
      <c r="AL41" s="2" t="s">
        <v>14</v>
      </c>
      <c r="AM41" s="2" t="s">
        <v>14</v>
      </c>
    </row>
    <row r="42" spans="2:39" s="21" customFormat="1" ht="19.899999999999999" customHeight="1" outlineLevel="1">
      <c r="B42" s="33" t="s">
        <v>2</v>
      </c>
      <c r="C42" s="3" t="s">
        <v>14</v>
      </c>
      <c r="D42" s="3" t="s">
        <v>14</v>
      </c>
      <c r="E42" s="133" t="s">
        <v>16</v>
      </c>
      <c r="F42" s="134"/>
      <c r="G42" s="134"/>
      <c r="H42" s="135"/>
      <c r="I42" s="3" t="s">
        <v>14</v>
      </c>
      <c r="J42" s="3" t="s">
        <v>14</v>
      </c>
      <c r="K42" s="133" t="s">
        <v>16</v>
      </c>
      <c r="L42" s="134"/>
      <c r="M42" s="134"/>
      <c r="N42" s="134"/>
      <c r="O42" s="135"/>
      <c r="P42" s="2" t="s">
        <v>14</v>
      </c>
      <c r="Q42" s="2" t="s">
        <v>14</v>
      </c>
      <c r="R42" s="2" t="s">
        <v>14</v>
      </c>
      <c r="S42" s="2" t="s">
        <v>14</v>
      </c>
      <c r="T42" s="2" t="s">
        <v>14</v>
      </c>
      <c r="U42" s="162" t="s">
        <v>16</v>
      </c>
      <c r="V42" s="183"/>
      <c r="W42" s="2" t="s">
        <v>14</v>
      </c>
      <c r="X42" s="2" t="s">
        <v>14</v>
      </c>
      <c r="Y42" s="2" t="s">
        <v>14</v>
      </c>
      <c r="Z42" s="2" t="s">
        <v>14</v>
      </c>
      <c r="AA42" s="2" t="s">
        <v>14</v>
      </c>
      <c r="AB42" s="2" t="s">
        <v>14</v>
      </c>
      <c r="AC42" s="2" t="s">
        <v>14</v>
      </c>
      <c r="AD42" s="2" t="s">
        <v>14</v>
      </c>
      <c r="AE42" s="2" t="s">
        <v>14</v>
      </c>
      <c r="AF42" s="47" t="s">
        <v>16</v>
      </c>
      <c r="AG42" s="2"/>
      <c r="AH42" s="2" t="s">
        <v>14</v>
      </c>
      <c r="AI42" s="2" t="s">
        <v>14</v>
      </c>
      <c r="AJ42" s="2" t="s">
        <v>14</v>
      </c>
      <c r="AK42" s="2" t="s">
        <v>14</v>
      </c>
      <c r="AL42" s="2" t="s">
        <v>14</v>
      </c>
      <c r="AM42" s="2" t="s">
        <v>14</v>
      </c>
    </row>
    <row r="43" spans="2:39" s="21" customFormat="1" ht="19.899999999999999" customHeight="1" outlineLevel="1">
      <c r="B43" s="31" t="s">
        <v>5</v>
      </c>
      <c r="C43" s="3" t="s">
        <v>14</v>
      </c>
      <c r="D43" s="3" t="s">
        <v>14</v>
      </c>
      <c r="E43" s="3" t="s">
        <v>14</v>
      </c>
      <c r="F43" s="3" t="s">
        <v>14</v>
      </c>
      <c r="G43" s="3" t="s">
        <v>14</v>
      </c>
      <c r="H43" s="3" t="s">
        <v>14</v>
      </c>
      <c r="I43" s="3" t="s">
        <v>14</v>
      </c>
      <c r="J43" s="3" t="s">
        <v>14</v>
      </c>
      <c r="K43" s="3" t="s">
        <v>14</v>
      </c>
      <c r="L43" s="3" t="s">
        <v>14</v>
      </c>
      <c r="M43" s="3" t="s">
        <v>14</v>
      </c>
      <c r="N43" s="3" t="s">
        <v>14</v>
      </c>
      <c r="O43" s="2" t="s">
        <v>14</v>
      </c>
      <c r="P43" s="2" t="s">
        <v>14</v>
      </c>
      <c r="Q43" s="2" t="s">
        <v>14</v>
      </c>
      <c r="R43" s="2" t="s">
        <v>14</v>
      </c>
      <c r="S43" s="2" t="s">
        <v>14</v>
      </c>
      <c r="T43" s="2" t="s">
        <v>14</v>
      </c>
      <c r="U43" s="2" t="s">
        <v>14</v>
      </c>
      <c r="V43" s="2" t="s">
        <v>14</v>
      </c>
      <c r="W43" s="2" t="s">
        <v>14</v>
      </c>
      <c r="X43" s="2" t="s">
        <v>14</v>
      </c>
      <c r="Y43" s="2" t="s">
        <v>14</v>
      </c>
      <c r="Z43" s="2" t="s">
        <v>14</v>
      </c>
      <c r="AA43" s="2" t="s">
        <v>14</v>
      </c>
      <c r="AB43" s="2" t="s">
        <v>14</v>
      </c>
      <c r="AC43" s="2" t="s">
        <v>14</v>
      </c>
      <c r="AD43" s="2" t="s">
        <v>14</v>
      </c>
      <c r="AE43" s="2" t="s">
        <v>14</v>
      </c>
      <c r="AF43" s="2" t="s">
        <v>14</v>
      </c>
      <c r="AG43" s="2" t="s">
        <v>14</v>
      </c>
      <c r="AH43" s="2" t="s">
        <v>14</v>
      </c>
      <c r="AI43" s="2" t="s">
        <v>14</v>
      </c>
      <c r="AJ43" s="2" t="s">
        <v>14</v>
      </c>
      <c r="AK43" s="2" t="s">
        <v>14</v>
      </c>
      <c r="AL43" s="2" t="s">
        <v>14</v>
      </c>
      <c r="AM43" s="2" t="s">
        <v>14</v>
      </c>
    </row>
    <row r="44" spans="2:39" ht="19.899999999999999" customHeight="1" outlineLevel="1">
      <c r="B44" s="20" t="s">
        <v>1</v>
      </c>
      <c r="C44" s="3" t="s">
        <v>14</v>
      </c>
      <c r="D44" s="3" t="s">
        <v>14</v>
      </c>
      <c r="E44" s="3" t="s">
        <v>14</v>
      </c>
      <c r="F44" s="3" t="s">
        <v>14</v>
      </c>
      <c r="G44" s="3" t="s">
        <v>14</v>
      </c>
      <c r="H44" s="3" t="s">
        <v>14</v>
      </c>
      <c r="I44" s="3" t="s">
        <v>14</v>
      </c>
      <c r="J44" s="3" t="s">
        <v>14</v>
      </c>
      <c r="K44" s="3" t="s">
        <v>14</v>
      </c>
      <c r="L44" s="3" t="s">
        <v>14</v>
      </c>
      <c r="M44" s="3" t="s">
        <v>14</v>
      </c>
      <c r="N44" s="3" t="s">
        <v>14</v>
      </c>
      <c r="O44" s="2" t="s">
        <v>14</v>
      </c>
      <c r="P44" s="2" t="s">
        <v>14</v>
      </c>
      <c r="Q44" s="2" t="s">
        <v>14</v>
      </c>
      <c r="R44" s="153" t="s">
        <v>29</v>
      </c>
      <c r="S44" s="154"/>
      <c r="T44" s="155"/>
      <c r="U44" s="2" t="s">
        <v>14</v>
      </c>
      <c r="V44" s="2" t="s">
        <v>14</v>
      </c>
      <c r="W44" s="2" t="s">
        <v>14</v>
      </c>
      <c r="X44" s="2" t="s">
        <v>14</v>
      </c>
      <c r="Y44" s="2" t="s">
        <v>14</v>
      </c>
      <c r="Z44" s="2" t="s">
        <v>14</v>
      </c>
      <c r="AA44" s="2" t="s">
        <v>14</v>
      </c>
      <c r="AB44" s="2" t="s">
        <v>14</v>
      </c>
      <c r="AC44" s="2" t="s">
        <v>14</v>
      </c>
      <c r="AD44" s="2" t="s">
        <v>14</v>
      </c>
      <c r="AE44" s="2" t="s">
        <v>14</v>
      </c>
      <c r="AF44" s="2" t="s">
        <v>14</v>
      </c>
      <c r="AG44" s="2" t="s">
        <v>14</v>
      </c>
      <c r="AH44" s="2" t="s">
        <v>14</v>
      </c>
      <c r="AI44" s="2" t="s">
        <v>14</v>
      </c>
      <c r="AJ44" s="2" t="s">
        <v>14</v>
      </c>
      <c r="AK44" s="2" t="s">
        <v>14</v>
      </c>
      <c r="AL44" s="2" t="s">
        <v>14</v>
      </c>
      <c r="AM44" s="2" t="s">
        <v>14</v>
      </c>
    </row>
    <row r="45" spans="2:39" ht="19.899999999999999" customHeight="1">
      <c r="B45" s="1"/>
    </row>
    <row r="46" spans="2:39" ht="19.899999999999999" customHeight="1">
      <c r="B46" s="61">
        <f ca="1">DATE(CalendarYear,8,1)</f>
        <v>45870</v>
      </c>
      <c r="C46" s="4" t="str">
        <f ca="1">IF(DAY(AugSun1)=1,"",IF(AND(YEAR(AugSun1+1)=CalendarYear,MONTH(AugSun1+1)=8),AugSun1+1,""))</f>
        <v/>
      </c>
      <c r="D46" s="4" t="str">
        <f ca="1">IF(DAY(AugSun1)=1,"",IF(AND(YEAR(AugSun1+2)=CalendarYear,MONTH(AugSun1+2)=8),AugSun1+2,""))</f>
        <v/>
      </c>
      <c r="E46" s="4" t="str">
        <f ca="1">IF(DAY(AugSun1)=1,"",IF(AND(YEAR(AugSun1+3)=CalendarYear,MONTH(AugSun1+3)=8),AugSun1+3,""))</f>
        <v/>
      </c>
      <c r="F46" s="4" t="str">
        <f ca="1">IF(DAY(AugSun1)=1,"",IF(AND(YEAR(AugSun1+4)=CalendarYear,MONTH(AugSun1+4)=8),AugSun1+4,""))</f>
        <v/>
      </c>
      <c r="G46" s="4" t="str">
        <f ca="1">IF(DAY(AugSun1)=1,"",IF(AND(YEAR(AugSun1+5)=CalendarYear,MONTH(AugSun1+5)=8),AugSun1+5,""))</f>
        <v/>
      </c>
      <c r="H46" s="4">
        <f ca="1">IF(DAY(AugSun1)=1,"",IF(AND(YEAR(AugSun1+6)=CalendarYear,MONTH(AugSun1+6)=8),AugSun1+6,""))</f>
        <v>45870</v>
      </c>
      <c r="I46" s="4">
        <f ca="1">IF(DAY(AugSun1)=1,IF(AND(YEAR(AugSun1)=CalendarYear,MONTH(AugSun1)=8),AugSun1,""),IF(AND(YEAR(AugSun1+7)=CalendarYear,MONTH(AugSun1+7)=8),AugSun1+7,""))</f>
        <v>45871</v>
      </c>
      <c r="J46" s="4">
        <f ca="1">IF(DAY(AugSun1)=1,IF(AND(YEAR(AugSun1+1)=CalendarYear,MONTH(AugSun1+1)=8),AugSun1+1,""),IF(AND(YEAR(AugSun1+8)=CalendarYear,MONTH(AugSun1+8)=8),AugSun1+8,""))</f>
        <v>45872</v>
      </c>
      <c r="K46" s="4">
        <f ca="1">IF(DAY(AugSun1)=1,IF(AND(YEAR(AugSun1+2)=CalendarYear,MONTH(AugSun1+2)=8),AugSun1+2,""),IF(AND(YEAR(AugSun1+9)=CalendarYear,MONTH(AugSun1+9)=8),AugSun1+9,""))</f>
        <v>45873</v>
      </c>
      <c r="L46" s="4">
        <f ca="1">IF(DAY(AugSun1)=1,IF(AND(YEAR(AugSun1+3)=CalendarYear,MONTH(AugSun1+3)=8),AugSun1+3,""),IF(AND(YEAR(AugSun1+10)=CalendarYear,MONTH(AugSun1+10)=8),AugSun1+10,""))</f>
        <v>45874</v>
      </c>
      <c r="M46" s="4">
        <f ca="1">IF(DAY(AugSun1)=1,IF(AND(YEAR(AugSun1+4)=CalendarYear,MONTH(AugSun1+4)=8),AugSun1+4,""),IF(AND(YEAR(AugSun1+11)=CalendarYear,MONTH(AugSun1+11)=8),AugSun1+11,""))</f>
        <v>45875</v>
      </c>
      <c r="N46" s="4">
        <f ca="1">IF(DAY(AugSun1)=1,IF(AND(YEAR(AugSun1+5)=CalendarYear,MONTH(AugSun1+5)=8),AugSun1+5,""),IF(AND(YEAR(AugSun1+12)=CalendarYear,MONTH(AugSun1+12)=8),AugSun1+12,""))</f>
        <v>45876</v>
      </c>
      <c r="O46" s="4">
        <f ca="1">IF(DAY(AugSun1)=1,IF(AND(YEAR(AugSun1+6)=CalendarYear,MONTH(AugSun1+6)=8),AugSun1+6,""),IF(AND(YEAR(AugSun1+13)=CalendarYear,MONTH(AugSun1+13)=8),AugSun1+13,""))</f>
        <v>45877</v>
      </c>
      <c r="P46" s="4">
        <f ca="1">IF(DAY(AugSun1)=1,IF(AND(YEAR(AugSun1+7)=CalendarYear,MONTH(AugSun1+7)=8),AugSun1+7,""),IF(AND(YEAR(AugSun1+14)=CalendarYear,MONTH(AugSun1+14)=8),AugSun1+14,""))</f>
        <v>45878</v>
      </c>
      <c r="Q46" s="4">
        <f ca="1">IF(DAY(AugSun1)=1,IF(AND(YEAR(AugSun1+8)=CalendarYear,MONTH(AugSun1+8)=8),AugSun1+8,""),IF(AND(YEAR(AugSun1+15)=CalendarYear,MONTH(AugSun1+15)=8),AugSun1+15,""))</f>
        <v>45879</v>
      </c>
      <c r="R46" s="4">
        <f ca="1">IF(DAY(AugSun1)=1,IF(AND(YEAR(AugSun1+9)=CalendarYear,MONTH(AugSun1+9)=8),AugSun1+9,""),IF(AND(YEAR(AugSun1+16)=CalendarYear,MONTH(AugSun1+16)=8),AugSun1+16,""))</f>
        <v>45880</v>
      </c>
      <c r="S46" s="4">
        <f ca="1">IF(DAY(AugSun1)=1,IF(AND(YEAR(AugSun1+10)=CalendarYear,MONTH(AugSun1+10)=8),AugSun1+10,""),IF(AND(YEAR(AugSun1+17)=CalendarYear,MONTH(AugSun1+17)=8),AugSun1+17,""))</f>
        <v>45881</v>
      </c>
      <c r="T46" s="4">
        <f ca="1">IF(DAY(AugSun1)=1,IF(AND(YEAR(AugSun1+11)=CalendarYear,MONTH(AugSun1+11)=8),AugSun1+11,""),IF(AND(YEAR(AugSun1+18)=CalendarYear,MONTH(AugSun1+18)=8),AugSun1+18,""))</f>
        <v>45882</v>
      </c>
      <c r="U46" s="4">
        <f ca="1">IF(DAY(AugSun1)=1,IF(AND(YEAR(AugSun1+12)=CalendarYear,MONTH(AugSun1+12)=8),AugSun1+12,""),IF(AND(YEAR(AugSun1+19)=CalendarYear,MONTH(AugSun1+19)=8),AugSun1+19,""))</f>
        <v>45883</v>
      </c>
      <c r="V46" s="4">
        <f ca="1">IF(DAY(AugSun1)=1,IF(AND(YEAR(AugSun1+13)=CalendarYear,MONTH(AugSun1+13)=8),AugSun1+13,""),IF(AND(YEAR(AugSun1+20)=CalendarYear,MONTH(AugSun1+20)=8),AugSun1+20,""))</f>
        <v>45884</v>
      </c>
      <c r="W46" s="4">
        <f ca="1">IF(DAY(AugSun1)=1,IF(AND(YEAR(AugSun1+14)=CalendarYear,MONTH(AugSun1+14)=8),AugSun1+14,""),IF(AND(YEAR(AugSun1+21)=CalendarYear,MONTH(AugSun1+21)=8),AugSun1+21,""))</f>
        <v>45885</v>
      </c>
      <c r="X46" s="4">
        <f ca="1">IF(DAY(AugSun1)=1,IF(AND(YEAR(AugSun1+15)=CalendarYear,MONTH(AugSun1+15)=8),AugSun1+15,""),IF(AND(YEAR(AugSun1+22)=CalendarYear,MONTH(AugSun1+22)=8),AugSun1+22,""))</f>
        <v>45886</v>
      </c>
      <c r="Y46" s="4">
        <f ca="1">IF(DAY(AugSun1)=1,IF(AND(YEAR(AugSun1+16)=CalendarYear,MONTH(AugSun1+16)=8),AugSun1+16,""),IF(AND(YEAR(AugSun1+23)=CalendarYear,MONTH(AugSun1+23)=8),AugSun1+23,""))</f>
        <v>45887</v>
      </c>
      <c r="Z46" s="4">
        <f ca="1">IF(DAY(AugSun1)=1,IF(AND(YEAR(AugSun1+17)=CalendarYear,MONTH(AugSun1+17)=8),AugSun1+17,""),IF(AND(YEAR(AugSun1+24)=CalendarYear,MONTH(AugSun1+24)=8),AugSun1+24,""))</f>
        <v>45888</v>
      </c>
      <c r="AA46" s="4">
        <f ca="1">IF(DAY(AugSun1)=1,IF(AND(YEAR(AugSun1+18)=CalendarYear,MONTH(AugSun1+18)=8),AugSun1+18,""),IF(AND(YEAR(AugSun1+25)=CalendarYear,MONTH(AugSun1+25)=8),AugSun1+25,""))</f>
        <v>45889</v>
      </c>
      <c r="AB46" s="4">
        <f ca="1">IF(DAY(AugSun1)=1,IF(AND(YEAR(AugSun1+19)=CalendarYear,MONTH(AugSun1+19)=8),AugSun1+19,""),IF(AND(YEAR(AugSun1+26)=CalendarYear,MONTH(AugSun1+26)=8),AugSun1+26,""))</f>
        <v>45890</v>
      </c>
      <c r="AC46" s="4">
        <f ca="1">IF(DAY(AugSun1)=1,IF(AND(YEAR(AugSun1+20)=CalendarYear,MONTH(AugSun1+20)=8),AugSun1+20,""),IF(AND(YEAR(AugSun1+27)=CalendarYear,MONTH(AugSun1+27)=8),AugSun1+27,""))</f>
        <v>45891</v>
      </c>
      <c r="AD46" s="4">
        <f ca="1">IF(DAY(AugSun1)=1,IF(AND(YEAR(AugSun1+21)=CalendarYear,MONTH(AugSun1+21)=8),AugSun1+21,""),IF(AND(YEAR(AugSun1+28)=CalendarYear,MONTH(AugSun1+28)=8),AugSun1+28,""))</f>
        <v>45892</v>
      </c>
      <c r="AE46" s="4">
        <f ca="1">IF(DAY(AugSun1)=1,IF(AND(YEAR(AugSun1+22)=CalendarYear,MONTH(AugSun1+22)=8),AugSun1+22,""),IF(AND(YEAR(AugSun1+29)=CalendarYear,MONTH(AugSun1+29)=8),AugSun1+29,""))</f>
        <v>45893</v>
      </c>
      <c r="AF46" s="4">
        <f ca="1">IF(DAY(AugSun1)=1,IF(AND(YEAR(AugSun1+23)=CalendarYear,MONTH(AugSun1+23)=8),AugSun1+23,""),IF(AND(YEAR(AugSun1+30)=CalendarYear,MONTH(AugSun1+30)=8),AugSun1+30,""))</f>
        <v>45894</v>
      </c>
      <c r="AG46" s="4">
        <f ca="1">IF(DAY(AugSun1)=1,IF(AND(YEAR(AugSun1+24)=CalendarYear,MONTH(AugSun1+24)=8),AugSun1+24,""),IF(AND(YEAR(AugSun1+31)=CalendarYear,MONTH(AugSun1+31)=8),AugSun1+31,""))</f>
        <v>45895</v>
      </c>
      <c r="AH46" s="4">
        <f ca="1">IF(DAY(AugSun1)=1,IF(AND(YEAR(AugSun1+25)=CalendarYear,MONTH(AugSun1+25)=8),AugSun1+25,""),IF(AND(YEAR(AugSun1+32)=CalendarYear,MONTH(AugSun1+32)=8),AugSun1+32,""))</f>
        <v>45896</v>
      </c>
      <c r="AI46" s="4">
        <f ca="1">IF(DAY(AugSun1)=1,IF(AND(YEAR(AugSun1+26)=CalendarYear,MONTH(AugSun1+26)=8),AugSun1+26,""),IF(AND(YEAR(AugSun1+33)=CalendarYear,MONTH(AugSun1+33)=8),AugSun1+33,""))</f>
        <v>45897</v>
      </c>
      <c r="AJ46" s="4">
        <f ca="1">IF(DAY(AugSun1)=1,IF(AND(YEAR(AugSun1+27)=CalendarYear,MONTH(AugSun1+27)=8),AugSun1+27,""),IF(AND(YEAR(AugSun1+34)=CalendarYear,MONTH(AugSun1+34)=8),AugSun1+34,""))</f>
        <v>45898</v>
      </c>
      <c r="AK46" s="4">
        <f ca="1">IF(DAY(AugSun1)=1,IF(AND(YEAR(AugSun1+28)=CalendarYear,MONTH(AugSun1+28)=8),AugSun1+28,""),IF(AND(YEAR(AugSun1+35)=CalendarYear,MONTH(AugSun1+35)=8),AugSun1+35,""))</f>
        <v>45899</v>
      </c>
      <c r="AL46" s="4">
        <f ca="1">IF(DAY(AugSun1)=1,IF(AND(YEAR(AugSun1+29)=CalendarYear,MONTH(AugSun1+29)=8),AugSun1+29,""),IF(AND(YEAR(AugSun1+36)=CalendarYear,MONTH(AugSun1+36)=8),AugSun1+36,""))</f>
        <v>45900</v>
      </c>
      <c r="AM46" s="6" t="str">
        <f ca="1">IF(DAY(AugSun1)=1,IF(AND(YEAR(AugSun1+30)=CalendarYear,MONTH(AugSun1+30)=8),AugSun1+30,""),IF(AND(YEAR(AugSun1+37)=CalendarYear,MONTH(AugSun1+37)=8),AugSun1+37,""))</f>
        <v/>
      </c>
    </row>
    <row r="47" spans="2:39" ht="19.899999999999999" customHeight="1">
      <c r="B47" s="62"/>
      <c r="C47" s="5" t="s">
        <v>6</v>
      </c>
      <c r="D47" s="5" t="s">
        <v>7</v>
      </c>
      <c r="E47" s="5" t="s">
        <v>8</v>
      </c>
      <c r="F47" s="5" t="s">
        <v>9</v>
      </c>
      <c r="G47" s="5" t="s">
        <v>10</v>
      </c>
      <c r="H47" s="5" t="s">
        <v>11</v>
      </c>
      <c r="I47" s="5" t="s">
        <v>12</v>
      </c>
      <c r="J47" s="5" t="s">
        <v>6</v>
      </c>
      <c r="K47" s="5" t="s">
        <v>7</v>
      </c>
      <c r="L47" s="5" t="s">
        <v>8</v>
      </c>
      <c r="M47" s="5" t="s">
        <v>9</v>
      </c>
      <c r="N47" s="5" t="s">
        <v>10</v>
      </c>
      <c r="O47" s="5" t="s">
        <v>11</v>
      </c>
      <c r="P47" s="5" t="s">
        <v>12</v>
      </c>
      <c r="Q47" s="5" t="s">
        <v>6</v>
      </c>
      <c r="R47" s="5" t="s">
        <v>7</v>
      </c>
      <c r="S47" s="5" t="s">
        <v>8</v>
      </c>
      <c r="T47" s="5" t="s">
        <v>9</v>
      </c>
      <c r="U47" s="5" t="s">
        <v>10</v>
      </c>
      <c r="V47" s="5" t="s">
        <v>11</v>
      </c>
      <c r="W47" s="5" t="s">
        <v>12</v>
      </c>
      <c r="X47" s="5" t="s">
        <v>6</v>
      </c>
      <c r="Y47" s="5" t="s">
        <v>7</v>
      </c>
      <c r="Z47" s="5" t="s">
        <v>8</v>
      </c>
      <c r="AA47" s="5" t="s">
        <v>9</v>
      </c>
      <c r="AB47" s="5" t="s">
        <v>10</v>
      </c>
      <c r="AC47" s="5" t="s">
        <v>11</v>
      </c>
      <c r="AD47" s="5" t="s">
        <v>12</v>
      </c>
      <c r="AE47" s="5" t="s">
        <v>6</v>
      </c>
      <c r="AF47" s="5" t="s">
        <v>7</v>
      </c>
      <c r="AG47" s="5" t="s">
        <v>8</v>
      </c>
      <c r="AH47" s="5" t="s">
        <v>9</v>
      </c>
      <c r="AI47" s="5" t="s">
        <v>10</v>
      </c>
      <c r="AJ47" s="5" t="s">
        <v>11</v>
      </c>
      <c r="AK47" s="5" t="s">
        <v>12</v>
      </c>
      <c r="AL47" s="5" t="s">
        <v>6</v>
      </c>
      <c r="AM47" s="7" t="s">
        <v>7</v>
      </c>
    </row>
    <row r="48" spans="2:39" s="21" customFormat="1" ht="19.899999999999999" customHeight="1" outlineLevel="1">
      <c r="B48" s="18" t="s">
        <v>13</v>
      </c>
      <c r="C48" s="2" t="s">
        <v>14</v>
      </c>
      <c r="D48" s="2" t="s">
        <v>14</v>
      </c>
      <c r="E48" s="2" t="s">
        <v>14</v>
      </c>
      <c r="F48" s="2" t="s">
        <v>14</v>
      </c>
      <c r="G48" s="2" t="s">
        <v>14</v>
      </c>
      <c r="H48" s="199" t="s">
        <v>110</v>
      </c>
      <c r="I48" s="200"/>
      <c r="J48" s="200"/>
      <c r="K48" s="201"/>
      <c r="L48" s="193" t="s">
        <v>111</v>
      </c>
      <c r="M48" s="194"/>
      <c r="N48" s="195"/>
      <c r="O48" s="2" t="s">
        <v>14</v>
      </c>
      <c r="P48" s="2" t="s">
        <v>14</v>
      </c>
      <c r="Q48" s="2" t="s">
        <v>14</v>
      </c>
      <c r="R48" s="2" t="s">
        <v>14</v>
      </c>
      <c r="S48" s="2" t="s">
        <v>14</v>
      </c>
      <c r="T48" s="2" t="s">
        <v>14</v>
      </c>
      <c r="U48" s="2" t="s">
        <v>14</v>
      </c>
      <c r="V48" s="2" t="s">
        <v>14</v>
      </c>
      <c r="W48" s="2" t="s">
        <v>14</v>
      </c>
      <c r="X48" s="2" t="s">
        <v>14</v>
      </c>
      <c r="Y48" s="117" t="s">
        <v>80</v>
      </c>
      <c r="Z48" s="118"/>
      <c r="AA48" s="118"/>
      <c r="AB48" s="118"/>
      <c r="AC48" s="122"/>
      <c r="AD48" s="2" t="s">
        <v>14</v>
      </c>
      <c r="AE48" s="2" t="s">
        <v>14</v>
      </c>
      <c r="AF48" s="2" t="s">
        <v>14</v>
      </c>
      <c r="AG48" s="2" t="s">
        <v>14</v>
      </c>
      <c r="AH48" s="2" t="s">
        <v>14</v>
      </c>
      <c r="AI48" s="2" t="s">
        <v>14</v>
      </c>
      <c r="AJ48" s="2" t="s">
        <v>14</v>
      </c>
      <c r="AK48" s="2" t="s">
        <v>14</v>
      </c>
      <c r="AL48" s="2" t="s">
        <v>14</v>
      </c>
      <c r="AM48" s="2" t="s">
        <v>14</v>
      </c>
    </row>
    <row r="49" spans="2:39" s="21" customFormat="1" ht="19.899999999999999" customHeight="1" outlineLevel="1">
      <c r="B49" s="19" t="s">
        <v>15</v>
      </c>
      <c r="C49" s="3" t="s">
        <v>14</v>
      </c>
      <c r="D49" s="3" t="s">
        <v>14</v>
      </c>
      <c r="E49" s="3" t="s">
        <v>14</v>
      </c>
      <c r="F49" s="3" t="s">
        <v>14</v>
      </c>
      <c r="G49" s="3" t="s">
        <v>14</v>
      </c>
      <c r="H49" s="3" t="s">
        <v>14</v>
      </c>
      <c r="I49" s="3" t="s">
        <v>14</v>
      </c>
      <c r="J49" s="3" t="s">
        <v>14</v>
      </c>
      <c r="K49" s="3" t="s">
        <v>14</v>
      </c>
      <c r="L49" s="3" t="s">
        <v>14</v>
      </c>
      <c r="M49" s="3" t="s">
        <v>14</v>
      </c>
      <c r="N49" s="3" t="s">
        <v>14</v>
      </c>
      <c r="O49" s="3" t="s">
        <v>14</v>
      </c>
      <c r="P49" s="3" t="s">
        <v>14</v>
      </c>
      <c r="Q49" s="2" t="s">
        <v>14</v>
      </c>
      <c r="R49" s="2" t="s">
        <v>14</v>
      </c>
      <c r="S49" s="2" t="s">
        <v>14</v>
      </c>
      <c r="T49" s="2" t="s">
        <v>14</v>
      </c>
      <c r="U49" s="2" t="s">
        <v>14</v>
      </c>
      <c r="V49" s="2" t="s">
        <v>14</v>
      </c>
      <c r="W49" s="2" t="s">
        <v>14</v>
      </c>
      <c r="X49" s="2" t="s">
        <v>14</v>
      </c>
      <c r="Y49" s="2" t="s">
        <v>14</v>
      </c>
      <c r="Z49" s="2" t="s">
        <v>14</v>
      </c>
      <c r="AA49" s="2" t="s">
        <v>14</v>
      </c>
      <c r="AB49" s="2" t="s">
        <v>14</v>
      </c>
      <c r="AC49" s="2" t="s">
        <v>14</v>
      </c>
      <c r="AD49" s="2" t="s">
        <v>14</v>
      </c>
      <c r="AE49" s="136" t="s">
        <v>37</v>
      </c>
      <c r="AF49" s="137"/>
      <c r="AG49" s="137"/>
      <c r="AH49" s="137"/>
      <c r="AI49" s="137"/>
      <c r="AJ49" s="137"/>
      <c r="AK49" s="138"/>
      <c r="AL49" s="2" t="s">
        <v>14</v>
      </c>
      <c r="AM49" s="2" t="s">
        <v>14</v>
      </c>
    </row>
    <row r="50" spans="2:39" ht="19.899999999999999" customHeight="1" outlineLevel="1">
      <c r="B50" s="33" t="s">
        <v>2</v>
      </c>
      <c r="C50" s="3" t="s">
        <v>14</v>
      </c>
      <c r="D50" s="3" t="s">
        <v>14</v>
      </c>
      <c r="E50" s="3" t="s">
        <v>14</v>
      </c>
      <c r="F50" s="3" t="s">
        <v>14</v>
      </c>
      <c r="G50" s="3" t="s">
        <v>14</v>
      </c>
      <c r="H50" s="3" t="s">
        <v>14</v>
      </c>
      <c r="I50" s="3" t="s">
        <v>14</v>
      </c>
      <c r="J50" s="3" t="s">
        <v>14</v>
      </c>
      <c r="K50" s="3" t="s">
        <v>14</v>
      </c>
      <c r="L50" s="3" t="s">
        <v>14</v>
      </c>
      <c r="M50" s="3" t="s">
        <v>14</v>
      </c>
      <c r="N50" s="3" t="s">
        <v>14</v>
      </c>
      <c r="O50" s="47" t="s">
        <v>16</v>
      </c>
      <c r="P50" s="2" t="s">
        <v>14</v>
      </c>
      <c r="Q50" s="2" t="s">
        <v>14</v>
      </c>
      <c r="R50" s="2" t="s">
        <v>14</v>
      </c>
      <c r="S50" s="2" t="s">
        <v>14</v>
      </c>
      <c r="T50" s="2" t="s">
        <v>14</v>
      </c>
      <c r="U50" s="2" t="s">
        <v>14</v>
      </c>
      <c r="V50" s="2" t="s">
        <v>14</v>
      </c>
      <c r="W50" s="2" t="s">
        <v>14</v>
      </c>
      <c r="X50" s="2" t="s">
        <v>14</v>
      </c>
      <c r="Y50" s="2" t="s">
        <v>14</v>
      </c>
      <c r="Z50" s="2"/>
      <c r="AA50" s="2" t="s">
        <v>14</v>
      </c>
      <c r="AB50" s="2" t="s">
        <v>14</v>
      </c>
      <c r="AC50" s="2" t="s">
        <v>14</v>
      </c>
      <c r="AD50" s="2" t="s">
        <v>14</v>
      </c>
      <c r="AE50" s="2" t="s">
        <v>14</v>
      </c>
      <c r="AF50" s="2" t="s">
        <v>14</v>
      </c>
      <c r="AG50" s="2" t="s">
        <v>14</v>
      </c>
      <c r="AH50" s="2" t="s">
        <v>14</v>
      </c>
      <c r="AI50" s="2" t="s">
        <v>14</v>
      </c>
      <c r="AJ50" s="2" t="s">
        <v>14</v>
      </c>
      <c r="AK50" s="2" t="s">
        <v>14</v>
      </c>
      <c r="AL50" s="2" t="s">
        <v>14</v>
      </c>
      <c r="AM50" s="2" t="s">
        <v>14</v>
      </c>
    </row>
    <row r="51" spans="2:39" ht="19.899999999999999" customHeight="1" outlineLevel="1">
      <c r="B51" s="31" t="s">
        <v>5</v>
      </c>
      <c r="C51" s="3" t="s">
        <v>14</v>
      </c>
      <c r="D51" s="3" t="s">
        <v>14</v>
      </c>
      <c r="E51" s="3" t="s">
        <v>14</v>
      </c>
      <c r="F51" s="3" t="s">
        <v>14</v>
      </c>
      <c r="G51" s="3" t="s">
        <v>14</v>
      </c>
      <c r="H51" s="3" t="s">
        <v>14</v>
      </c>
      <c r="I51" s="3" t="s">
        <v>14</v>
      </c>
      <c r="J51" s="3" t="s">
        <v>14</v>
      </c>
      <c r="K51" s="3" t="s">
        <v>14</v>
      </c>
      <c r="L51" s="3" t="s">
        <v>14</v>
      </c>
      <c r="M51" s="3" t="s">
        <v>14</v>
      </c>
      <c r="N51" s="3" t="s">
        <v>14</v>
      </c>
      <c r="O51" s="2" t="s">
        <v>14</v>
      </c>
      <c r="P51" s="2" t="s">
        <v>14</v>
      </c>
      <c r="Q51" s="2" t="s">
        <v>14</v>
      </c>
      <c r="R51" s="2" t="s">
        <v>14</v>
      </c>
      <c r="S51" s="2" t="s">
        <v>14</v>
      </c>
      <c r="T51" s="2" t="s">
        <v>14</v>
      </c>
      <c r="U51" s="2" t="s">
        <v>14</v>
      </c>
      <c r="V51" s="2" t="s">
        <v>14</v>
      </c>
      <c r="W51" s="2" t="s">
        <v>14</v>
      </c>
      <c r="X51" s="2" t="s">
        <v>14</v>
      </c>
      <c r="Y51" s="2" t="s">
        <v>14</v>
      </c>
      <c r="Z51" s="2"/>
      <c r="AA51" s="2" t="s">
        <v>14</v>
      </c>
      <c r="AB51" s="2" t="s">
        <v>14</v>
      </c>
      <c r="AC51" s="2" t="s">
        <v>14</v>
      </c>
      <c r="AD51" s="2" t="s">
        <v>14</v>
      </c>
      <c r="AE51" s="2" t="s">
        <v>14</v>
      </c>
      <c r="AF51" s="2" t="s">
        <v>14</v>
      </c>
      <c r="AG51" s="2" t="s">
        <v>14</v>
      </c>
      <c r="AH51" s="2" t="s">
        <v>14</v>
      </c>
      <c r="AI51" s="2" t="s">
        <v>14</v>
      </c>
      <c r="AJ51" s="2" t="s">
        <v>14</v>
      </c>
      <c r="AK51" s="2" t="s">
        <v>14</v>
      </c>
      <c r="AL51" s="2" t="s">
        <v>14</v>
      </c>
      <c r="AM51" s="2" t="s">
        <v>14</v>
      </c>
    </row>
    <row r="52" spans="2:39" ht="19.899999999999999" customHeight="1" outlineLevel="1">
      <c r="B52" s="20" t="s">
        <v>1</v>
      </c>
      <c r="C52" s="3" t="s">
        <v>14</v>
      </c>
      <c r="D52" s="3" t="s">
        <v>14</v>
      </c>
      <c r="E52" s="3" t="s">
        <v>14</v>
      </c>
      <c r="F52" s="3" t="s">
        <v>14</v>
      </c>
      <c r="G52" s="3" t="s">
        <v>14</v>
      </c>
      <c r="H52" s="3" t="s">
        <v>14</v>
      </c>
      <c r="I52" s="3" t="s">
        <v>14</v>
      </c>
      <c r="J52" s="3" t="s">
        <v>14</v>
      </c>
      <c r="K52" s="3" t="s">
        <v>14</v>
      </c>
      <c r="L52" s="3" t="s">
        <v>14</v>
      </c>
      <c r="M52" s="3" t="s">
        <v>14</v>
      </c>
      <c r="N52" s="3" t="s">
        <v>14</v>
      </c>
      <c r="O52" s="2" t="s">
        <v>14</v>
      </c>
      <c r="P52" s="2" t="s">
        <v>14</v>
      </c>
      <c r="Q52" s="2" t="s">
        <v>14</v>
      </c>
      <c r="R52" s="153" t="s">
        <v>39</v>
      </c>
      <c r="S52" s="155"/>
      <c r="T52" s="153" t="s">
        <v>29</v>
      </c>
      <c r="U52" s="154"/>
      <c r="V52" s="155"/>
      <c r="W52" s="2" t="s">
        <v>14</v>
      </c>
      <c r="X52" s="2" t="s">
        <v>14</v>
      </c>
      <c r="Y52" s="2" t="s">
        <v>14</v>
      </c>
      <c r="Z52" s="2" t="s">
        <v>14</v>
      </c>
      <c r="AA52" s="2" t="s">
        <v>14</v>
      </c>
      <c r="AB52" s="2" t="s">
        <v>14</v>
      </c>
      <c r="AC52" s="2" t="s">
        <v>14</v>
      </c>
      <c r="AD52" s="2" t="s">
        <v>14</v>
      </c>
      <c r="AE52" s="2" t="s">
        <v>14</v>
      </c>
      <c r="AF52" s="2" t="s">
        <v>14</v>
      </c>
      <c r="AG52" s="2" t="s">
        <v>14</v>
      </c>
      <c r="AH52" s="2" t="s">
        <v>14</v>
      </c>
      <c r="AI52" s="2" t="s">
        <v>14</v>
      </c>
      <c r="AJ52" s="2" t="s">
        <v>14</v>
      </c>
      <c r="AK52" s="2" t="s">
        <v>14</v>
      </c>
      <c r="AL52" s="2" t="s">
        <v>14</v>
      </c>
      <c r="AM52" s="2" t="s">
        <v>14</v>
      </c>
    </row>
    <row r="53" spans="2:39" ht="19.899999999999999" customHeight="1">
      <c r="B53" s="1"/>
    </row>
    <row r="54" spans="2:39" s="21" customFormat="1" ht="19.899999999999999" customHeight="1">
      <c r="B54" s="61">
        <f ca="1">DATE(CalendarYear,9,1)</f>
        <v>45901</v>
      </c>
      <c r="C54" s="4" t="str">
        <f ca="1">IF(DAY(SepSun1)=1,"",IF(AND(YEAR(SepSun1+1)=CalendarYear,MONTH(SepSun1+1)=9),SepSun1+1,""))</f>
        <v/>
      </c>
      <c r="D54" s="4">
        <f ca="1">IF(DAY(SepSun1)=1,"",IF(AND(YEAR(SepSun1+2)=CalendarYear,MONTH(SepSun1+2)=9),SepSun1+2,""))</f>
        <v>45901</v>
      </c>
      <c r="E54" s="4">
        <f ca="1">IF(DAY(SepSun1)=1,"",IF(AND(YEAR(SepSun1+3)=CalendarYear,MONTH(SepSun1+3)=9),SepSun1+3,""))</f>
        <v>45902</v>
      </c>
      <c r="F54" s="4">
        <f ca="1">IF(DAY(SepSun1)=1,"",IF(AND(YEAR(SepSun1+4)=CalendarYear,MONTH(SepSun1+4)=9),SepSun1+4,""))</f>
        <v>45903</v>
      </c>
      <c r="G54" s="4">
        <f ca="1">IF(DAY(SepSun1)=1,"",IF(AND(YEAR(SepSun1+5)=CalendarYear,MONTH(SepSun1+5)=9),SepSun1+5,""))</f>
        <v>45904</v>
      </c>
      <c r="H54" s="4">
        <f ca="1">IF(DAY(SepSun1)=1,"",IF(AND(YEAR(SepSun1+6)=CalendarYear,MONTH(SepSun1+6)=9),SepSun1+6,""))</f>
        <v>45905</v>
      </c>
      <c r="I54" s="4">
        <f ca="1">IF(DAY(SepSun1)=1,IF(AND(YEAR(SepSun1)=CalendarYear,MONTH(SepSun1)=9),SepSun1,""),IF(AND(YEAR(SepSun1+7)=CalendarYear,MONTH(SepSun1+7)=9),SepSun1+7,""))</f>
        <v>45906</v>
      </c>
      <c r="J54" s="4">
        <f ca="1">IF(DAY(SepSun1)=1,IF(AND(YEAR(SepSun1+1)=CalendarYear,MONTH(SepSun1+1)=9),SepSun1+1,""),IF(AND(YEAR(SepSun1+8)=CalendarYear,MONTH(SepSun1+8)=9),SepSun1+8,""))</f>
        <v>45907</v>
      </c>
      <c r="K54" s="4">
        <f ca="1">IF(DAY(SepSun1)=1,IF(AND(YEAR(SepSun1+2)=CalendarYear,MONTH(SepSun1+2)=9),SepSun1+2,""),IF(AND(YEAR(SepSun1+9)=CalendarYear,MONTH(SepSun1+9)=9),SepSun1+9,""))</f>
        <v>45908</v>
      </c>
      <c r="L54" s="4">
        <f ca="1">IF(DAY(SepSun1)=1,IF(AND(YEAR(SepSun1+3)=CalendarYear,MONTH(SepSun1+3)=9),SepSun1+3,""),IF(AND(YEAR(SepSun1+10)=CalendarYear,MONTH(SepSun1+10)=9),SepSun1+10,""))</f>
        <v>45909</v>
      </c>
      <c r="M54" s="4">
        <f ca="1">IF(DAY(SepSun1)=1,IF(AND(YEAR(SepSun1+4)=CalendarYear,MONTH(SepSun1+4)=9),SepSun1+4,""),IF(AND(YEAR(SepSun1+11)=CalendarYear,MONTH(SepSun1+11)=9),SepSun1+11,""))</f>
        <v>45910</v>
      </c>
      <c r="N54" s="4">
        <f ca="1">IF(DAY(SepSun1)=1,IF(AND(YEAR(SepSun1+5)=CalendarYear,MONTH(SepSun1+5)=9),SepSun1+5,""),IF(AND(YEAR(SepSun1+12)=CalendarYear,MONTH(SepSun1+12)=9),SepSun1+12,""))</f>
        <v>45911</v>
      </c>
      <c r="O54" s="4">
        <f ca="1">IF(DAY(SepSun1)=1,IF(AND(YEAR(SepSun1+6)=CalendarYear,MONTH(SepSun1+6)=9),SepSun1+6,""),IF(AND(YEAR(SepSun1+13)=CalendarYear,MONTH(SepSun1+13)=9),SepSun1+13,""))</f>
        <v>45912</v>
      </c>
      <c r="P54" s="4">
        <f ca="1">IF(DAY(SepSun1)=1,IF(AND(YEAR(SepSun1+7)=CalendarYear,MONTH(SepSun1+7)=9),SepSun1+7,""),IF(AND(YEAR(SepSun1+14)=CalendarYear,MONTH(SepSun1+14)=9),SepSun1+14,""))</f>
        <v>45913</v>
      </c>
      <c r="Q54" s="4">
        <f ca="1">IF(DAY(SepSun1)=1,IF(AND(YEAR(SepSun1+8)=CalendarYear,MONTH(SepSun1+8)=9),SepSun1+8,""),IF(AND(YEAR(SepSun1+15)=CalendarYear,MONTH(SepSun1+15)=9),SepSun1+15,""))</f>
        <v>45914</v>
      </c>
      <c r="R54" s="4">
        <f ca="1">IF(DAY(SepSun1)=1,IF(AND(YEAR(SepSun1+9)=CalendarYear,MONTH(SepSun1+9)=9),SepSun1+9,""),IF(AND(YEAR(SepSun1+16)=CalendarYear,MONTH(SepSun1+16)=9),SepSun1+16,""))</f>
        <v>45915</v>
      </c>
      <c r="S54" s="4">
        <f ca="1">IF(DAY(SepSun1)=1,IF(AND(YEAR(SepSun1+10)=CalendarYear,MONTH(SepSun1+10)=9),SepSun1+10,""),IF(AND(YEAR(SepSun1+17)=CalendarYear,MONTH(SepSun1+17)=9),SepSun1+17,""))</f>
        <v>45916</v>
      </c>
      <c r="T54" s="4">
        <f ca="1">IF(DAY(SepSun1)=1,IF(AND(YEAR(SepSun1+11)=CalendarYear,MONTH(SepSun1+11)=9),SepSun1+11,""),IF(AND(YEAR(SepSun1+18)=CalendarYear,MONTH(SepSun1+18)=9),SepSun1+18,""))</f>
        <v>45917</v>
      </c>
      <c r="U54" s="4">
        <f ca="1">IF(DAY(SepSun1)=1,IF(AND(YEAR(SepSun1+12)=CalendarYear,MONTH(SepSun1+12)=9),SepSun1+12,""),IF(AND(YEAR(SepSun1+19)=CalendarYear,MONTH(SepSun1+19)=9),SepSun1+19,""))</f>
        <v>45918</v>
      </c>
      <c r="V54" s="4">
        <f ca="1">IF(DAY(SepSun1)=1,IF(AND(YEAR(SepSun1+13)=CalendarYear,MONTH(SepSun1+13)=9),SepSun1+13,""),IF(AND(YEAR(SepSun1+20)=CalendarYear,MONTH(SepSun1+20)=9),SepSun1+20,""))</f>
        <v>45919</v>
      </c>
      <c r="W54" s="4">
        <f ca="1">IF(DAY(SepSun1)=1,IF(AND(YEAR(SepSun1+14)=CalendarYear,MONTH(SepSun1+14)=9),SepSun1+14,""),IF(AND(YEAR(SepSun1+21)=CalendarYear,MONTH(SepSun1+21)=9),SepSun1+21,""))</f>
        <v>45920</v>
      </c>
      <c r="X54" s="4">
        <f ca="1">IF(DAY(SepSun1)=1,IF(AND(YEAR(SepSun1+15)=CalendarYear,MONTH(SepSun1+15)=9),SepSun1+15,""),IF(AND(YEAR(SepSun1+22)=CalendarYear,MONTH(SepSun1+22)=9),SepSun1+22,""))</f>
        <v>45921</v>
      </c>
      <c r="Y54" s="4">
        <f ca="1">IF(DAY(SepSun1)=1,IF(AND(YEAR(SepSun1+16)=CalendarYear,MONTH(SepSun1+16)=9),SepSun1+16,""),IF(AND(YEAR(SepSun1+23)=CalendarYear,MONTH(SepSun1+23)=9),SepSun1+23,""))</f>
        <v>45922</v>
      </c>
      <c r="Z54" s="4">
        <f ca="1">IF(DAY(SepSun1)=1,IF(AND(YEAR(SepSun1+17)=CalendarYear,MONTH(SepSun1+17)=9),SepSun1+17,""),IF(AND(YEAR(SepSun1+24)=CalendarYear,MONTH(SepSun1+24)=9),SepSun1+24,""))</f>
        <v>45923</v>
      </c>
      <c r="AA54" s="4">
        <f ca="1">IF(DAY(SepSun1)=1,IF(AND(YEAR(SepSun1+18)=CalendarYear,MONTH(SepSun1+18)=9),SepSun1+18,""),IF(AND(YEAR(SepSun1+25)=CalendarYear,MONTH(SepSun1+25)=9),SepSun1+25,""))</f>
        <v>45924</v>
      </c>
      <c r="AB54" s="4">
        <f ca="1">IF(DAY(SepSun1)=1,IF(AND(YEAR(SepSun1+19)=CalendarYear,MONTH(SepSun1+19)=9),SepSun1+19,""),IF(AND(YEAR(SepSun1+26)=CalendarYear,MONTH(SepSun1+26)=9),SepSun1+26,""))</f>
        <v>45925</v>
      </c>
      <c r="AC54" s="4">
        <f ca="1">IF(DAY(SepSun1)=1,IF(AND(YEAR(SepSun1+20)=CalendarYear,MONTH(SepSun1+20)=9),SepSun1+20,""),IF(AND(YEAR(SepSun1+27)=CalendarYear,MONTH(SepSun1+27)=9),SepSun1+27,""))</f>
        <v>45926</v>
      </c>
      <c r="AD54" s="4">
        <f ca="1">IF(DAY(SepSun1)=1,IF(AND(YEAR(SepSun1+21)=CalendarYear,MONTH(SepSun1+21)=9),SepSun1+21,""),IF(AND(YEAR(SepSun1+28)=CalendarYear,MONTH(SepSun1+28)=9),SepSun1+28,""))</f>
        <v>45927</v>
      </c>
      <c r="AE54" s="4">
        <f ca="1">IF(DAY(SepSun1)=1,IF(AND(YEAR(SepSun1+22)=CalendarYear,MONTH(SepSun1+22)=9),SepSun1+22,""),IF(AND(YEAR(SepSun1+29)=CalendarYear,MONTH(SepSun1+29)=9),SepSun1+29,""))</f>
        <v>45928</v>
      </c>
      <c r="AF54" s="4">
        <f ca="1">IF(DAY(SepSun1)=1,IF(AND(YEAR(SepSun1+23)=CalendarYear,MONTH(SepSun1+23)=9),SepSun1+23,""),IF(AND(YEAR(SepSun1+30)=CalendarYear,MONTH(SepSun1+30)=9),SepSun1+30,""))</f>
        <v>45929</v>
      </c>
      <c r="AG54" s="4">
        <f ca="1">IF(DAY(SepSun1)=1,IF(AND(YEAR(SepSun1+24)=CalendarYear,MONTH(SepSun1+24)=9),SepSun1+24,""),IF(AND(YEAR(SepSun1+31)=CalendarYear,MONTH(SepSun1+31)=9),SepSun1+31,""))</f>
        <v>45930</v>
      </c>
      <c r="AH54" s="4" t="str">
        <f ca="1">IF(DAY(SepSun1)=1,IF(AND(YEAR(SepSun1+25)=CalendarYear,MONTH(SepSun1+25)=9),SepSun1+25,""),IF(AND(YEAR(SepSun1+32)=CalendarYear,MONTH(SepSun1+32)=9),SepSun1+32,""))</f>
        <v/>
      </c>
      <c r="AI54" s="4" t="str">
        <f ca="1">IF(DAY(SepSun1)=1,IF(AND(YEAR(SepSun1+26)=CalendarYear,MONTH(SepSun1+26)=9),SepSun1+26,""),IF(AND(YEAR(SepSun1+33)=CalendarYear,MONTH(SepSun1+33)=9),SepSun1+33,""))</f>
        <v/>
      </c>
      <c r="AJ54" s="4" t="str">
        <f ca="1">IF(DAY(SepSun1)=1,IF(AND(YEAR(SepSun1+27)=CalendarYear,MONTH(SepSun1+27)=9),SepSun1+27,""),IF(AND(YEAR(SepSun1+34)=CalendarYear,MONTH(SepSun1+34)=9),SepSun1+34,""))</f>
        <v/>
      </c>
      <c r="AK54" s="4" t="str">
        <f ca="1">IF(DAY(SepSun1)=1,IF(AND(YEAR(SepSun1+28)=CalendarYear,MONTH(SepSun1+28)=9),SepSun1+28,""),IF(AND(YEAR(SepSun1+35)=CalendarYear,MONTH(SepSun1+35)=9),SepSun1+35,""))</f>
        <v/>
      </c>
      <c r="AL54" s="4" t="str">
        <f ca="1">IF(DAY(SepSun1)=1,IF(AND(YEAR(SepSun1+29)=CalendarYear,MONTH(SepSun1+29)=9),SepSun1+29,""),IF(AND(YEAR(SepSun1+36)=CalendarYear,MONTH(SepSun1+36)=9),SepSun1+36,""))</f>
        <v/>
      </c>
      <c r="AM54" s="6" t="str">
        <f ca="1">IF(DAY(SepSun1)=1,IF(AND(YEAR(SepSun1+30)=CalendarYear,MONTH(SepSun1+30)=9),SepSun1+30,""),IF(AND(YEAR(SepSun1+37)=CalendarYear,MONTH(SepSun1+37)=9),SepSun1+37,""))</f>
        <v/>
      </c>
    </row>
    <row r="55" spans="2:39" s="21" customFormat="1" ht="19.899999999999999" customHeight="1">
      <c r="B55" s="62"/>
      <c r="C55" s="5" t="s">
        <v>6</v>
      </c>
      <c r="D55" s="5" t="s">
        <v>7</v>
      </c>
      <c r="E55" s="5" t="s">
        <v>8</v>
      </c>
      <c r="F55" s="5" t="s">
        <v>9</v>
      </c>
      <c r="G55" s="5" t="s">
        <v>10</v>
      </c>
      <c r="H55" s="5" t="s">
        <v>11</v>
      </c>
      <c r="I55" s="5" t="s">
        <v>12</v>
      </c>
      <c r="J55" s="5" t="s">
        <v>6</v>
      </c>
      <c r="K55" s="5" t="s">
        <v>7</v>
      </c>
      <c r="L55" s="5" t="s">
        <v>8</v>
      </c>
      <c r="M55" s="5" t="s">
        <v>9</v>
      </c>
      <c r="N55" s="5" t="s">
        <v>10</v>
      </c>
      <c r="O55" s="5" t="s">
        <v>11</v>
      </c>
      <c r="P55" s="5" t="s">
        <v>12</v>
      </c>
      <c r="Q55" s="5" t="s">
        <v>6</v>
      </c>
      <c r="R55" s="5" t="s">
        <v>7</v>
      </c>
      <c r="S55" s="5" t="s">
        <v>8</v>
      </c>
      <c r="T55" s="5" t="s">
        <v>9</v>
      </c>
      <c r="U55" s="5" t="s">
        <v>10</v>
      </c>
      <c r="V55" s="5" t="s">
        <v>11</v>
      </c>
      <c r="W55" s="5" t="s">
        <v>12</v>
      </c>
      <c r="X55" s="5" t="s">
        <v>6</v>
      </c>
      <c r="Y55" s="5" t="s">
        <v>7</v>
      </c>
      <c r="Z55" s="5" t="s">
        <v>8</v>
      </c>
      <c r="AA55" s="5" t="s">
        <v>9</v>
      </c>
      <c r="AB55" s="5" t="s">
        <v>10</v>
      </c>
      <c r="AC55" s="5" t="s">
        <v>11</v>
      </c>
      <c r="AD55" s="5" t="s">
        <v>12</v>
      </c>
      <c r="AE55" s="5" t="s">
        <v>6</v>
      </c>
      <c r="AF55" s="5" t="s">
        <v>7</v>
      </c>
      <c r="AG55" s="5" t="s">
        <v>8</v>
      </c>
      <c r="AH55" s="5" t="s">
        <v>9</v>
      </c>
      <c r="AI55" s="5" t="s">
        <v>10</v>
      </c>
      <c r="AJ55" s="5" t="s">
        <v>11</v>
      </c>
      <c r="AK55" s="5" t="s">
        <v>12</v>
      </c>
      <c r="AL55" s="5" t="s">
        <v>6</v>
      </c>
      <c r="AM55" s="7" t="s">
        <v>7</v>
      </c>
    </row>
    <row r="56" spans="2:39" ht="19.899999999999999" customHeight="1" outlineLevel="1">
      <c r="B56" s="18" t="s">
        <v>13</v>
      </c>
      <c r="C56" s="2" t="s">
        <v>14</v>
      </c>
      <c r="D56" s="3" t="s">
        <v>14</v>
      </c>
      <c r="E56" s="3" t="s">
        <v>14</v>
      </c>
      <c r="F56" s="2" t="s">
        <v>14</v>
      </c>
      <c r="G56" s="3" t="s">
        <v>14</v>
      </c>
      <c r="H56" s="3" t="s">
        <v>14</v>
      </c>
      <c r="I56" s="3" t="s">
        <v>14</v>
      </c>
      <c r="J56" s="3" t="s">
        <v>14</v>
      </c>
      <c r="K56" s="3" t="s">
        <v>14</v>
      </c>
      <c r="L56" s="2" t="s">
        <v>14</v>
      </c>
      <c r="M56" s="3" t="s">
        <v>14</v>
      </c>
      <c r="N56" s="3" t="s">
        <v>14</v>
      </c>
      <c r="O56" s="2" t="s">
        <v>14</v>
      </c>
      <c r="P56" s="2" t="s">
        <v>14</v>
      </c>
      <c r="Q56" s="2" t="s">
        <v>14</v>
      </c>
      <c r="R56" s="2" t="s">
        <v>14</v>
      </c>
      <c r="S56" s="2" t="s">
        <v>14</v>
      </c>
      <c r="T56" s="2" t="s">
        <v>14</v>
      </c>
      <c r="U56" s="2" t="s">
        <v>14</v>
      </c>
      <c r="V56" s="2" t="s">
        <v>14</v>
      </c>
      <c r="W56" s="2" t="s">
        <v>14</v>
      </c>
      <c r="X56" s="2" t="s">
        <v>14</v>
      </c>
      <c r="Y56" s="2" t="s">
        <v>14</v>
      </c>
      <c r="Z56" s="2" t="s">
        <v>14</v>
      </c>
      <c r="AA56" s="2" t="s">
        <v>14</v>
      </c>
      <c r="AB56" s="2" t="s">
        <v>14</v>
      </c>
      <c r="AC56" s="2" t="s">
        <v>14</v>
      </c>
      <c r="AD56" s="2" t="s">
        <v>14</v>
      </c>
      <c r="AE56" s="2" t="s">
        <v>14</v>
      </c>
      <c r="AF56" s="2" t="s">
        <v>14</v>
      </c>
      <c r="AG56" s="2" t="s">
        <v>14</v>
      </c>
      <c r="AH56" s="2" t="s">
        <v>14</v>
      </c>
      <c r="AI56" s="2" t="s">
        <v>14</v>
      </c>
      <c r="AJ56" s="2" t="s">
        <v>14</v>
      </c>
      <c r="AK56" s="2" t="s">
        <v>14</v>
      </c>
      <c r="AL56" s="2" t="s">
        <v>14</v>
      </c>
      <c r="AM56" s="2" t="s">
        <v>14</v>
      </c>
    </row>
    <row r="57" spans="2:39" ht="19.899999999999999" customHeight="1" outlineLevel="1">
      <c r="B57" s="19" t="s">
        <v>15</v>
      </c>
      <c r="C57" s="3" t="s">
        <v>14</v>
      </c>
      <c r="D57" s="3" t="s">
        <v>14</v>
      </c>
      <c r="E57" s="3" t="s">
        <v>14</v>
      </c>
      <c r="F57" s="3" t="s">
        <v>14</v>
      </c>
      <c r="G57" s="3" t="s">
        <v>14</v>
      </c>
      <c r="H57" s="3" t="s">
        <v>14</v>
      </c>
      <c r="I57" s="3" t="s">
        <v>14</v>
      </c>
      <c r="J57" s="3" t="s">
        <v>14</v>
      </c>
      <c r="K57" s="3" t="s">
        <v>14</v>
      </c>
      <c r="L57" s="3" t="s">
        <v>14</v>
      </c>
      <c r="M57" s="3" t="s">
        <v>14</v>
      </c>
      <c r="N57" s="3" t="s">
        <v>14</v>
      </c>
      <c r="O57" s="2" t="s">
        <v>14</v>
      </c>
      <c r="P57" s="2" t="s">
        <v>14</v>
      </c>
      <c r="Q57" s="2" t="s">
        <v>14</v>
      </c>
      <c r="R57" s="2" t="s">
        <v>14</v>
      </c>
      <c r="S57" s="2" t="s">
        <v>14</v>
      </c>
      <c r="T57" s="2" t="s">
        <v>14</v>
      </c>
      <c r="U57" s="2" t="s">
        <v>14</v>
      </c>
      <c r="V57" s="2" t="s">
        <v>14</v>
      </c>
      <c r="W57" s="2" t="s">
        <v>14</v>
      </c>
      <c r="X57" s="2" t="s">
        <v>14</v>
      </c>
      <c r="Y57" s="2" t="s">
        <v>14</v>
      </c>
      <c r="Z57" s="2" t="s">
        <v>14</v>
      </c>
      <c r="AA57" s="2" t="s">
        <v>14</v>
      </c>
      <c r="AB57" s="2" t="s">
        <v>14</v>
      </c>
      <c r="AC57" s="2" t="s">
        <v>14</v>
      </c>
      <c r="AD57" s="2" t="s">
        <v>14</v>
      </c>
      <c r="AE57" s="2" t="s">
        <v>14</v>
      </c>
      <c r="AF57" s="2" t="s">
        <v>14</v>
      </c>
      <c r="AG57" s="2" t="s">
        <v>14</v>
      </c>
      <c r="AH57" s="2" t="s">
        <v>14</v>
      </c>
      <c r="AI57" s="2" t="s">
        <v>14</v>
      </c>
      <c r="AJ57" s="2" t="s">
        <v>14</v>
      </c>
      <c r="AK57" s="2" t="s">
        <v>14</v>
      </c>
      <c r="AL57" s="2" t="s">
        <v>14</v>
      </c>
      <c r="AM57" s="2" t="s">
        <v>14</v>
      </c>
    </row>
    <row r="58" spans="2:39" ht="19.899999999999999" customHeight="1" outlineLevel="1">
      <c r="B58" s="33" t="s">
        <v>2</v>
      </c>
      <c r="C58" s="3" t="s">
        <v>14</v>
      </c>
      <c r="D58" s="133" t="s">
        <v>16</v>
      </c>
      <c r="E58" s="134"/>
      <c r="F58" s="134"/>
      <c r="G58" s="134"/>
      <c r="H58" s="135"/>
      <c r="I58" s="3" t="s">
        <v>14</v>
      </c>
      <c r="J58" s="3" t="s">
        <v>14</v>
      </c>
      <c r="K58" s="133" t="s">
        <v>16</v>
      </c>
      <c r="L58" s="134"/>
      <c r="M58" s="134"/>
      <c r="N58" s="134"/>
      <c r="O58" s="135"/>
      <c r="P58" s="2" t="s">
        <v>14</v>
      </c>
      <c r="Q58" s="2" t="s">
        <v>14</v>
      </c>
      <c r="R58" s="133" t="s">
        <v>16</v>
      </c>
      <c r="S58" s="134"/>
      <c r="T58" s="134"/>
      <c r="U58" s="134"/>
      <c r="V58" s="135"/>
      <c r="W58" s="2" t="s">
        <v>14</v>
      </c>
      <c r="X58" s="2" t="s">
        <v>14</v>
      </c>
      <c r="Y58" s="133" t="s">
        <v>16</v>
      </c>
      <c r="Z58" s="134"/>
      <c r="AA58" s="134"/>
      <c r="AB58" s="134"/>
      <c r="AC58" s="135"/>
      <c r="AD58" s="2" t="s">
        <v>14</v>
      </c>
      <c r="AE58" s="2" t="s">
        <v>14</v>
      </c>
      <c r="AF58" s="133" t="s">
        <v>16</v>
      </c>
      <c r="AG58" s="135"/>
      <c r="AH58" s="2" t="s">
        <v>14</v>
      </c>
      <c r="AI58" s="2" t="s">
        <v>14</v>
      </c>
      <c r="AJ58" s="2" t="s">
        <v>14</v>
      </c>
      <c r="AK58" s="2" t="s">
        <v>14</v>
      </c>
      <c r="AL58" s="2" t="s">
        <v>14</v>
      </c>
      <c r="AM58" s="2" t="s">
        <v>14</v>
      </c>
    </row>
    <row r="59" spans="2:39" ht="19.899999999999999" customHeight="1" outlineLevel="1">
      <c r="B59" s="31" t="s">
        <v>5</v>
      </c>
      <c r="C59" s="3" t="s">
        <v>14</v>
      </c>
      <c r="D59" s="3" t="s">
        <v>14</v>
      </c>
      <c r="E59" s="3" t="s">
        <v>14</v>
      </c>
      <c r="F59" s="3" t="s">
        <v>14</v>
      </c>
      <c r="G59" s="3" t="s">
        <v>14</v>
      </c>
      <c r="H59" s="3" t="s">
        <v>14</v>
      </c>
      <c r="I59" s="3" t="s">
        <v>14</v>
      </c>
      <c r="J59" s="3" t="s">
        <v>14</v>
      </c>
      <c r="K59" s="3" t="s">
        <v>14</v>
      </c>
      <c r="L59" s="3" t="s">
        <v>14</v>
      </c>
      <c r="M59" s="3" t="s">
        <v>14</v>
      </c>
      <c r="N59" s="3" t="s">
        <v>14</v>
      </c>
      <c r="O59" s="2" t="s">
        <v>14</v>
      </c>
      <c r="P59" s="2" t="s">
        <v>14</v>
      </c>
      <c r="Q59" s="2" t="s">
        <v>14</v>
      </c>
      <c r="R59" s="2" t="s">
        <v>14</v>
      </c>
      <c r="S59" s="2" t="s">
        <v>14</v>
      </c>
      <c r="T59" s="2" t="s">
        <v>14</v>
      </c>
      <c r="U59" s="2" t="s">
        <v>14</v>
      </c>
      <c r="V59" s="2" t="s">
        <v>14</v>
      </c>
      <c r="W59" s="2" t="s">
        <v>14</v>
      </c>
      <c r="X59" s="2" t="s">
        <v>14</v>
      </c>
      <c r="Y59" s="2" t="s">
        <v>14</v>
      </c>
      <c r="Z59" s="2" t="s">
        <v>14</v>
      </c>
      <c r="AA59" s="2" t="s">
        <v>14</v>
      </c>
      <c r="AB59" s="2" t="s">
        <v>14</v>
      </c>
      <c r="AC59" s="2" t="s">
        <v>14</v>
      </c>
      <c r="AD59" s="2" t="s">
        <v>14</v>
      </c>
      <c r="AE59" s="2" t="s">
        <v>14</v>
      </c>
      <c r="AF59" s="2" t="s">
        <v>14</v>
      </c>
      <c r="AG59" s="2" t="s">
        <v>14</v>
      </c>
      <c r="AH59" s="2" t="s">
        <v>14</v>
      </c>
      <c r="AI59" s="2" t="s">
        <v>14</v>
      </c>
      <c r="AJ59" s="2" t="s">
        <v>14</v>
      </c>
      <c r="AK59" s="2" t="s">
        <v>14</v>
      </c>
      <c r="AL59" s="2" t="s">
        <v>14</v>
      </c>
      <c r="AM59" s="2" t="s">
        <v>14</v>
      </c>
    </row>
    <row r="60" spans="2:39" s="21" customFormat="1" ht="19.899999999999999" customHeight="1" outlineLevel="1">
      <c r="B60" s="20" t="s">
        <v>1</v>
      </c>
      <c r="C60" s="3" t="s">
        <v>14</v>
      </c>
      <c r="D60" s="3" t="s">
        <v>14</v>
      </c>
      <c r="E60" s="3" t="s">
        <v>14</v>
      </c>
      <c r="F60" s="3" t="s">
        <v>14</v>
      </c>
      <c r="G60" s="3" t="s">
        <v>14</v>
      </c>
      <c r="H60" s="3" t="s">
        <v>14</v>
      </c>
      <c r="I60" s="3" t="s">
        <v>14</v>
      </c>
      <c r="J60" s="3" t="s">
        <v>14</v>
      </c>
      <c r="K60" s="3" t="s">
        <v>14</v>
      </c>
      <c r="L60" s="3" t="s">
        <v>14</v>
      </c>
      <c r="M60" s="3" t="s">
        <v>14</v>
      </c>
      <c r="N60" s="3" t="s">
        <v>14</v>
      </c>
      <c r="O60" s="2" t="s">
        <v>14</v>
      </c>
      <c r="P60" s="2" t="s">
        <v>14</v>
      </c>
      <c r="Q60" s="2" t="s">
        <v>14</v>
      </c>
      <c r="R60" s="2" t="s">
        <v>14</v>
      </c>
      <c r="S60" s="2" t="s">
        <v>14</v>
      </c>
      <c r="T60" s="2" t="s">
        <v>14</v>
      </c>
      <c r="U60" s="2" t="s">
        <v>14</v>
      </c>
      <c r="V60" s="2" t="s">
        <v>14</v>
      </c>
      <c r="W60" s="2" t="s">
        <v>14</v>
      </c>
      <c r="X60" s="2" t="s">
        <v>14</v>
      </c>
      <c r="Y60" s="2" t="s">
        <v>14</v>
      </c>
      <c r="Z60" s="2" t="s">
        <v>14</v>
      </c>
      <c r="AA60" s="2" t="s">
        <v>14</v>
      </c>
      <c r="AB60" s="2" t="s">
        <v>14</v>
      </c>
      <c r="AC60" s="2" t="s">
        <v>14</v>
      </c>
      <c r="AD60" s="2" t="s">
        <v>14</v>
      </c>
      <c r="AE60" s="2" t="s">
        <v>14</v>
      </c>
      <c r="AF60" s="2" t="s">
        <v>14</v>
      </c>
      <c r="AG60" s="2" t="s">
        <v>14</v>
      </c>
      <c r="AH60" s="2" t="s">
        <v>14</v>
      </c>
      <c r="AI60" s="2" t="s">
        <v>14</v>
      </c>
      <c r="AJ60" s="2" t="s">
        <v>14</v>
      </c>
      <c r="AK60" s="2" t="s">
        <v>14</v>
      </c>
      <c r="AL60" s="2" t="s">
        <v>14</v>
      </c>
      <c r="AM60" s="2" t="s">
        <v>14</v>
      </c>
    </row>
    <row r="61" spans="2:39" s="21" customFormat="1" ht="19.899999999999999" customHeight="1"/>
    <row r="62" spans="2:39" ht="19.899999999999999" customHeight="1">
      <c r="B62" s="61">
        <f ca="1">DATE(CalendarYear,10,1)</f>
        <v>45931</v>
      </c>
      <c r="C62" s="4" t="str">
        <f ca="1">IF(DAY(OctSun1)=1,"",IF(AND(YEAR(OctSun1+1)=CalendarYear,MONTH(OctSun1+1)=10),OctSun1+1,""))</f>
        <v/>
      </c>
      <c r="D62" s="4" t="str">
        <f ca="1">IF(DAY(OctSun1)=1,"",IF(AND(YEAR(OctSun1+2)=CalendarYear,MONTH(OctSun1+2)=10),OctSun1+2,""))</f>
        <v/>
      </c>
      <c r="E62" s="4" t="str">
        <f ca="1">IF(DAY(OctSun1)=1,"",IF(AND(YEAR(OctSun1+3)=CalendarYear,MONTH(OctSun1+3)=10),OctSun1+3,""))</f>
        <v/>
      </c>
      <c r="F62" s="4">
        <f ca="1">IF(DAY(OctSun1)=1,"",IF(AND(YEAR(OctSun1+4)=CalendarYear,MONTH(OctSun1+4)=10),OctSun1+4,""))</f>
        <v>45931</v>
      </c>
      <c r="G62" s="4">
        <f ca="1">IF(DAY(OctSun1)=1,"",IF(AND(YEAR(OctSun1+5)=CalendarYear,MONTH(OctSun1+5)=10),OctSun1+5,""))</f>
        <v>45932</v>
      </c>
      <c r="H62" s="4">
        <f ca="1">IF(DAY(OctSun1)=1,"",IF(AND(YEAR(OctSun1+6)=CalendarYear,MONTH(OctSun1+6)=10),OctSun1+6,""))</f>
        <v>45933</v>
      </c>
      <c r="I62" s="4">
        <f ca="1">IF(DAY(OctSun1)=1,IF(AND(YEAR(OctSun1)=CalendarYear,MONTH(OctSun1)=10),OctSun1,""),IF(AND(YEAR(OctSun1+7)=CalendarYear,MONTH(OctSun1+7)=10),OctSun1+7,""))</f>
        <v>45934</v>
      </c>
      <c r="J62" s="4">
        <f ca="1">IF(DAY(OctSun1)=1,IF(AND(YEAR(OctSun1+1)=CalendarYear,MONTH(OctSun1+1)=10),OctSun1+1,""),IF(AND(YEAR(OctSun1+8)=CalendarYear,MONTH(OctSun1+8)=10),OctSun1+8,""))</f>
        <v>45935</v>
      </c>
      <c r="K62" s="4">
        <f ca="1">IF(DAY(OctSun1)=1,IF(AND(YEAR(OctSun1+2)=CalendarYear,MONTH(OctSun1+2)=10),OctSun1+2,""),IF(AND(YEAR(OctSun1+9)=CalendarYear,MONTH(OctSun1+9)=10),OctSun1+9,""))</f>
        <v>45936</v>
      </c>
      <c r="L62" s="4">
        <f ca="1">IF(DAY(OctSun1)=1,IF(AND(YEAR(OctSun1+3)=CalendarYear,MONTH(OctSun1+3)=10),OctSun1+3,""),IF(AND(YEAR(OctSun1+10)=CalendarYear,MONTH(OctSun1+10)=10),OctSun1+10,""))</f>
        <v>45937</v>
      </c>
      <c r="M62" s="4">
        <f ca="1">IF(DAY(OctSun1)=1,IF(AND(YEAR(OctSun1+4)=CalendarYear,MONTH(OctSun1+4)=10),OctSun1+4,""),IF(AND(YEAR(OctSun1+11)=CalendarYear,MONTH(OctSun1+11)=10),OctSun1+11,""))</f>
        <v>45938</v>
      </c>
      <c r="N62" s="4">
        <f ca="1">IF(DAY(OctSun1)=1,IF(AND(YEAR(OctSun1+5)=CalendarYear,MONTH(OctSun1+5)=10),OctSun1+5,""),IF(AND(YEAR(OctSun1+12)=CalendarYear,MONTH(OctSun1+12)=10),OctSun1+12,""))</f>
        <v>45939</v>
      </c>
      <c r="O62" s="4">
        <f ca="1">IF(DAY(OctSun1)=1,IF(AND(YEAR(OctSun1+6)=CalendarYear,MONTH(OctSun1+6)=10),OctSun1+6,""),IF(AND(YEAR(OctSun1+13)=CalendarYear,MONTH(OctSun1+13)=10),OctSun1+13,""))</f>
        <v>45940</v>
      </c>
      <c r="P62" s="4">
        <f ca="1">IF(DAY(OctSun1)=1,IF(AND(YEAR(OctSun1+7)=CalendarYear,MONTH(OctSun1+7)=10),OctSun1+7,""),IF(AND(YEAR(OctSun1+14)=CalendarYear,MONTH(OctSun1+14)=10),OctSun1+14,""))</f>
        <v>45941</v>
      </c>
      <c r="Q62" s="4">
        <f ca="1">IF(DAY(OctSun1)=1,IF(AND(YEAR(OctSun1+8)=CalendarYear,MONTH(OctSun1+8)=10),OctSun1+8,""),IF(AND(YEAR(OctSun1+15)=CalendarYear,MONTH(OctSun1+15)=10),OctSun1+15,""))</f>
        <v>45942</v>
      </c>
      <c r="R62" s="4">
        <f ca="1">IF(DAY(OctSun1)=1,IF(AND(YEAR(OctSun1+9)=CalendarYear,MONTH(OctSun1+9)=10),OctSun1+9,""),IF(AND(YEAR(OctSun1+16)=CalendarYear,MONTH(OctSun1+16)=10),OctSun1+16,""))</f>
        <v>45943</v>
      </c>
      <c r="S62" s="4">
        <f ca="1">IF(DAY(OctSun1)=1,IF(AND(YEAR(OctSun1+10)=CalendarYear,MONTH(OctSun1+10)=10),OctSun1+10,""),IF(AND(YEAR(OctSun1+17)=CalendarYear,MONTH(OctSun1+17)=10),OctSun1+17,""))</f>
        <v>45944</v>
      </c>
      <c r="T62" s="4">
        <f ca="1">IF(DAY(OctSun1)=1,IF(AND(YEAR(OctSun1+11)=CalendarYear,MONTH(OctSun1+11)=10),OctSun1+11,""),IF(AND(YEAR(OctSun1+18)=CalendarYear,MONTH(OctSun1+18)=10),OctSun1+18,""))</f>
        <v>45945</v>
      </c>
      <c r="U62" s="4">
        <f ca="1">IF(DAY(OctSun1)=1,IF(AND(YEAR(OctSun1+12)=CalendarYear,MONTH(OctSun1+12)=10),OctSun1+12,""),IF(AND(YEAR(OctSun1+19)=CalendarYear,MONTH(OctSun1+19)=10),OctSun1+19,""))</f>
        <v>45946</v>
      </c>
      <c r="V62" s="4">
        <f ca="1">IF(DAY(OctSun1)=1,IF(AND(YEAR(OctSun1+13)=CalendarYear,MONTH(OctSun1+13)=10),OctSun1+13,""),IF(AND(YEAR(OctSun1+20)=CalendarYear,MONTH(OctSun1+20)=10),OctSun1+20,""))</f>
        <v>45947</v>
      </c>
      <c r="W62" s="4">
        <f ca="1">IF(DAY(OctSun1)=1,IF(AND(YEAR(OctSun1+14)=CalendarYear,MONTH(OctSun1+14)=10),OctSun1+14,""),IF(AND(YEAR(OctSun1+21)=CalendarYear,MONTH(OctSun1+21)=10),OctSun1+21,""))</f>
        <v>45948</v>
      </c>
      <c r="X62" s="4">
        <f ca="1">IF(DAY(OctSun1)=1,IF(AND(YEAR(OctSun1+15)=CalendarYear,MONTH(OctSun1+15)=10),OctSun1+15,""),IF(AND(YEAR(OctSun1+22)=CalendarYear,MONTH(OctSun1+22)=10),OctSun1+22,""))</f>
        <v>45949</v>
      </c>
      <c r="Y62" s="4">
        <f ca="1">IF(DAY(OctSun1)=1,IF(AND(YEAR(OctSun1+16)=CalendarYear,MONTH(OctSun1+16)=10),OctSun1+16,""),IF(AND(YEAR(OctSun1+23)=CalendarYear,MONTH(OctSun1+23)=10),OctSun1+23,""))</f>
        <v>45950</v>
      </c>
      <c r="Z62" s="4">
        <f ca="1">IF(DAY(OctSun1)=1,IF(AND(YEAR(OctSun1+17)=CalendarYear,MONTH(OctSun1+17)=10),OctSun1+17,""),IF(AND(YEAR(OctSun1+24)=CalendarYear,MONTH(OctSun1+24)=10),OctSun1+24,""))</f>
        <v>45951</v>
      </c>
      <c r="AA62" s="4">
        <f ca="1">IF(DAY(OctSun1)=1,IF(AND(YEAR(OctSun1+18)=CalendarYear,MONTH(OctSun1+18)=10),OctSun1+18,""),IF(AND(YEAR(OctSun1+25)=CalendarYear,MONTH(OctSun1+25)=10),OctSun1+25,""))</f>
        <v>45952</v>
      </c>
      <c r="AB62" s="4">
        <f ca="1">IF(DAY(OctSun1)=1,IF(AND(YEAR(OctSun1+19)=CalendarYear,MONTH(OctSun1+19)=10),OctSun1+19,""),IF(AND(YEAR(OctSun1+26)=CalendarYear,MONTH(OctSun1+26)=10),OctSun1+26,""))</f>
        <v>45953</v>
      </c>
      <c r="AC62" s="4">
        <f ca="1">IF(DAY(OctSun1)=1,IF(AND(YEAR(OctSun1+20)=CalendarYear,MONTH(OctSun1+20)=10),OctSun1+20,""),IF(AND(YEAR(OctSun1+27)=CalendarYear,MONTH(OctSun1+27)=10),OctSun1+27,""))</f>
        <v>45954</v>
      </c>
      <c r="AD62" s="4">
        <f ca="1">IF(DAY(OctSun1)=1,IF(AND(YEAR(OctSun1+21)=CalendarYear,MONTH(OctSun1+21)=10),OctSun1+21,""),IF(AND(YEAR(OctSun1+28)=CalendarYear,MONTH(OctSun1+28)=10),OctSun1+28,""))</f>
        <v>45955</v>
      </c>
      <c r="AE62" s="4">
        <f ca="1">IF(DAY(OctSun1)=1,IF(AND(YEAR(OctSun1+22)=CalendarYear,MONTH(OctSun1+22)=10),OctSun1+22,""),IF(AND(YEAR(OctSun1+29)=CalendarYear,MONTH(OctSun1+29)=10),OctSun1+29,""))</f>
        <v>45956</v>
      </c>
      <c r="AF62" s="4">
        <f ca="1">IF(DAY(OctSun1)=1,IF(AND(YEAR(OctSun1+23)=CalendarYear,MONTH(OctSun1+23)=10),OctSun1+23,""),IF(AND(YEAR(OctSun1+30)=CalendarYear,MONTH(OctSun1+30)=10),OctSun1+30,""))</f>
        <v>45957</v>
      </c>
      <c r="AG62" s="4">
        <f ca="1">IF(DAY(OctSun1)=1,IF(AND(YEAR(OctSun1+24)=CalendarYear,MONTH(OctSun1+24)=10),OctSun1+24,""),IF(AND(YEAR(OctSun1+31)=CalendarYear,MONTH(OctSun1+31)=10),OctSun1+31,""))</f>
        <v>45958</v>
      </c>
      <c r="AH62" s="4">
        <f ca="1">IF(DAY(OctSun1)=1,IF(AND(YEAR(OctSun1+25)=CalendarYear,MONTH(OctSun1+25)=10),OctSun1+25,""),IF(AND(YEAR(OctSun1+32)=CalendarYear,MONTH(OctSun1+32)=10),OctSun1+32,""))</f>
        <v>45959</v>
      </c>
      <c r="AI62" s="4">
        <f ca="1">IF(DAY(OctSun1)=1,IF(AND(YEAR(OctSun1+26)=CalendarYear,MONTH(OctSun1+26)=10),OctSun1+26,""),IF(AND(YEAR(OctSun1+33)=CalendarYear,MONTH(OctSun1+33)=10),OctSun1+33,""))</f>
        <v>45960</v>
      </c>
      <c r="AJ62" s="4">
        <f ca="1">IF(DAY(OctSun1)=1,IF(AND(YEAR(OctSun1+27)=CalendarYear,MONTH(OctSun1+27)=10),OctSun1+27,""),IF(AND(YEAR(OctSun1+34)=CalendarYear,MONTH(OctSun1+34)=10),OctSun1+34,""))</f>
        <v>45961</v>
      </c>
      <c r="AK62" s="4" t="str">
        <f ca="1">IF(DAY(OctSun1)=1,IF(AND(YEAR(OctSun1+28)=CalendarYear,MONTH(OctSun1+28)=10),OctSun1+28,""),IF(AND(YEAR(OctSun1+35)=CalendarYear,MONTH(OctSun1+35)=10),OctSun1+35,""))</f>
        <v/>
      </c>
      <c r="AL62" s="4" t="str">
        <f ca="1">IF(DAY(OctSun1)=1,IF(AND(YEAR(OctSun1+29)=CalendarYear,MONTH(OctSun1+29)=10),OctSun1+29,""),IF(AND(YEAR(OctSun1+36)=CalendarYear,MONTH(OctSun1+36)=10),OctSun1+36,""))</f>
        <v/>
      </c>
      <c r="AM62" s="6" t="str">
        <f ca="1">IF(DAY(OctSun1)=1,IF(AND(YEAR(OctSun1+30)=CalendarYear,MONTH(OctSun1+30)=10),OctSun1+30,""),IF(AND(YEAR(OctSun1+37)=CalendarYear,MONTH(OctSun1+37)=10),OctSun1+37,""))</f>
        <v/>
      </c>
    </row>
    <row r="63" spans="2:39" ht="19.899999999999999" customHeight="1">
      <c r="B63" s="62"/>
      <c r="C63" s="5" t="s">
        <v>6</v>
      </c>
      <c r="D63" s="5" t="s">
        <v>7</v>
      </c>
      <c r="E63" s="5" t="s">
        <v>8</v>
      </c>
      <c r="F63" s="5" t="s">
        <v>9</v>
      </c>
      <c r="G63" s="5" t="s">
        <v>10</v>
      </c>
      <c r="H63" s="5" t="s">
        <v>11</v>
      </c>
      <c r="I63" s="5" t="s">
        <v>12</v>
      </c>
      <c r="J63" s="5" t="s">
        <v>6</v>
      </c>
      <c r="K63" s="5" t="s">
        <v>7</v>
      </c>
      <c r="L63" s="5" t="s">
        <v>8</v>
      </c>
      <c r="M63" s="5" t="s">
        <v>9</v>
      </c>
      <c r="N63" s="5" t="s">
        <v>10</v>
      </c>
      <c r="O63" s="5" t="s">
        <v>11</v>
      </c>
      <c r="P63" s="5" t="s">
        <v>12</v>
      </c>
      <c r="Q63" s="5" t="s">
        <v>6</v>
      </c>
      <c r="R63" s="5" t="s">
        <v>7</v>
      </c>
      <c r="S63" s="5" t="s">
        <v>8</v>
      </c>
      <c r="T63" s="5" t="s">
        <v>9</v>
      </c>
      <c r="U63" s="5" t="s">
        <v>10</v>
      </c>
      <c r="V63" s="5" t="s">
        <v>11</v>
      </c>
      <c r="W63" s="5" t="s">
        <v>12</v>
      </c>
      <c r="X63" s="5" t="s">
        <v>6</v>
      </c>
      <c r="Y63" s="5" t="s">
        <v>7</v>
      </c>
      <c r="Z63" s="5" t="s">
        <v>8</v>
      </c>
      <c r="AA63" s="5" t="s">
        <v>9</v>
      </c>
      <c r="AB63" s="5" t="s">
        <v>10</v>
      </c>
      <c r="AC63" s="5" t="s">
        <v>11</v>
      </c>
      <c r="AD63" s="5" t="s">
        <v>12</v>
      </c>
      <c r="AE63" s="5" t="s">
        <v>6</v>
      </c>
      <c r="AF63" s="5" t="s">
        <v>7</v>
      </c>
      <c r="AG63" s="5" t="s">
        <v>8</v>
      </c>
      <c r="AH63" s="5" t="s">
        <v>9</v>
      </c>
      <c r="AI63" s="5" t="s">
        <v>10</v>
      </c>
      <c r="AJ63" s="5" t="s">
        <v>11</v>
      </c>
      <c r="AK63" s="5" t="s">
        <v>12</v>
      </c>
      <c r="AL63" s="5" t="s">
        <v>6</v>
      </c>
      <c r="AM63" s="7" t="s">
        <v>7</v>
      </c>
    </row>
    <row r="64" spans="2:39" ht="19.899999999999999" customHeight="1" outlineLevel="1">
      <c r="B64" s="18" t="s">
        <v>13</v>
      </c>
      <c r="C64" s="2" t="s">
        <v>14</v>
      </c>
      <c r="D64" s="2" t="s">
        <v>14</v>
      </c>
      <c r="E64" s="2" t="s">
        <v>14</v>
      </c>
      <c r="F64" s="2" t="s">
        <v>14</v>
      </c>
      <c r="G64" s="2" t="s">
        <v>14</v>
      </c>
      <c r="H64" s="2" t="s">
        <v>14</v>
      </c>
      <c r="I64" s="2" t="s">
        <v>14</v>
      </c>
      <c r="J64" s="2" t="s">
        <v>14</v>
      </c>
      <c r="K64" s="2" t="s">
        <v>14</v>
      </c>
      <c r="L64" s="2" t="s">
        <v>14</v>
      </c>
      <c r="M64" s="3" t="s">
        <v>14</v>
      </c>
      <c r="N64" s="3" t="s">
        <v>14</v>
      </c>
      <c r="O64" s="2" t="s">
        <v>14</v>
      </c>
      <c r="P64" s="2" t="s">
        <v>14</v>
      </c>
      <c r="Q64" s="2" t="s">
        <v>14</v>
      </c>
      <c r="R64" s="2" t="s">
        <v>14</v>
      </c>
      <c r="S64" s="2" t="s">
        <v>14</v>
      </c>
      <c r="T64" s="2" t="s">
        <v>14</v>
      </c>
      <c r="U64" s="2" t="s">
        <v>14</v>
      </c>
      <c r="V64" s="2" t="s">
        <v>14</v>
      </c>
      <c r="W64" s="2" t="s">
        <v>14</v>
      </c>
      <c r="X64" s="2" t="s">
        <v>14</v>
      </c>
      <c r="Y64" s="2" t="s">
        <v>14</v>
      </c>
      <c r="Z64" s="2" t="s">
        <v>14</v>
      </c>
      <c r="AA64" s="2" t="s">
        <v>14</v>
      </c>
      <c r="AB64" s="2" t="s">
        <v>14</v>
      </c>
      <c r="AC64" s="2" t="s">
        <v>14</v>
      </c>
      <c r="AD64" s="2" t="s">
        <v>14</v>
      </c>
      <c r="AE64" s="2" t="s">
        <v>14</v>
      </c>
      <c r="AF64" s="2" t="s">
        <v>14</v>
      </c>
      <c r="AG64" s="2" t="s">
        <v>14</v>
      </c>
      <c r="AH64" s="2" t="s">
        <v>14</v>
      </c>
      <c r="AI64" s="2" t="s">
        <v>14</v>
      </c>
      <c r="AJ64" s="2" t="s">
        <v>14</v>
      </c>
      <c r="AK64" s="2" t="s">
        <v>14</v>
      </c>
      <c r="AL64" s="2" t="s">
        <v>14</v>
      </c>
      <c r="AM64" s="2" t="s">
        <v>14</v>
      </c>
    </row>
    <row r="65" spans="2:39" ht="19.899999999999999" customHeight="1" outlineLevel="1">
      <c r="B65" s="19" t="s">
        <v>15</v>
      </c>
      <c r="C65" s="3" t="s">
        <v>14</v>
      </c>
      <c r="D65" s="3" t="s">
        <v>14</v>
      </c>
      <c r="E65" s="3" t="s">
        <v>14</v>
      </c>
      <c r="F65" s="3" t="s">
        <v>14</v>
      </c>
      <c r="G65" s="3" t="s">
        <v>14</v>
      </c>
      <c r="H65" s="3" t="s">
        <v>14</v>
      </c>
      <c r="I65" s="3" t="s">
        <v>14</v>
      </c>
      <c r="J65" s="3" t="s">
        <v>14</v>
      </c>
      <c r="K65" s="3" t="s">
        <v>14</v>
      </c>
      <c r="L65" s="3" t="s">
        <v>14</v>
      </c>
      <c r="M65" s="3" t="s">
        <v>14</v>
      </c>
      <c r="N65" s="3" t="s">
        <v>14</v>
      </c>
      <c r="O65" s="2" t="s">
        <v>14</v>
      </c>
      <c r="P65" s="2" t="s">
        <v>14</v>
      </c>
      <c r="Q65" s="2" t="s">
        <v>14</v>
      </c>
      <c r="R65" s="2" t="s">
        <v>14</v>
      </c>
      <c r="S65" s="2" t="s">
        <v>14</v>
      </c>
      <c r="T65" s="2" t="s">
        <v>14</v>
      </c>
      <c r="U65" s="2" t="s">
        <v>14</v>
      </c>
      <c r="V65" s="2" t="s">
        <v>14</v>
      </c>
      <c r="W65" s="2" t="s">
        <v>14</v>
      </c>
      <c r="X65" s="2" t="s">
        <v>14</v>
      </c>
      <c r="Y65" s="2" t="s">
        <v>14</v>
      </c>
      <c r="Z65" s="2" t="s">
        <v>14</v>
      </c>
      <c r="AA65" s="2" t="s">
        <v>14</v>
      </c>
      <c r="AB65" s="2" t="s">
        <v>14</v>
      </c>
      <c r="AC65" s="2" t="s">
        <v>14</v>
      </c>
      <c r="AD65" s="2" t="s">
        <v>14</v>
      </c>
      <c r="AE65" s="2" t="s">
        <v>14</v>
      </c>
      <c r="AF65" s="2" t="s">
        <v>14</v>
      </c>
      <c r="AG65" s="2" t="s">
        <v>14</v>
      </c>
      <c r="AH65" s="2" t="s">
        <v>14</v>
      </c>
      <c r="AI65" s="2" t="s">
        <v>14</v>
      </c>
      <c r="AJ65" s="2" t="s">
        <v>14</v>
      </c>
      <c r="AK65" s="2" t="s">
        <v>14</v>
      </c>
      <c r="AL65" s="2" t="s">
        <v>14</v>
      </c>
      <c r="AM65" s="2" t="s">
        <v>14</v>
      </c>
    </row>
    <row r="66" spans="2:39" s="21" customFormat="1" ht="19.899999999999999" customHeight="1" outlineLevel="1">
      <c r="B66" s="33" t="s">
        <v>2</v>
      </c>
      <c r="C66" s="3" t="s">
        <v>14</v>
      </c>
      <c r="D66" s="3" t="s">
        <v>14</v>
      </c>
      <c r="E66" s="3" t="s">
        <v>14</v>
      </c>
      <c r="F66" s="140" t="s">
        <v>16</v>
      </c>
      <c r="G66" s="148"/>
      <c r="H66" s="141"/>
      <c r="I66" s="3" t="s">
        <v>14</v>
      </c>
      <c r="J66" s="3" t="s">
        <v>14</v>
      </c>
      <c r="K66" s="133" t="s">
        <v>16</v>
      </c>
      <c r="L66" s="134"/>
      <c r="M66" s="134"/>
      <c r="N66" s="134"/>
      <c r="O66" s="135"/>
      <c r="P66" s="2" t="s">
        <v>14</v>
      </c>
      <c r="Q66" s="2" t="s">
        <v>14</v>
      </c>
      <c r="R66" s="133" t="s">
        <v>16</v>
      </c>
      <c r="S66" s="134"/>
      <c r="T66" s="134"/>
      <c r="U66" s="134"/>
      <c r="V66" s="135"/>
      <c r="W66" s="2" t="s">
        <v>14</v>
      </c>
      <c r="X66" s="2" t="s">
        <v>14</v>
      </c>
      <c r="Y66" s="2" t="s">
        <v>14</v>
      </c>
      <c r="Z66" s="2" t="s">
        <v>14</v>
      </c>
      <c r="AA66" s="2" t="s">
        <v>14</v>
      </c>
      <c r="AB66" s="2" t="s">
        <v>14</v>
      </c>
      <c r="AC66" s="2" t="s">
        <v>14</v>
      </c>
      <c r="AD66" s="2" t="s">
        <v>14</v>
      </c>
      <c r="AE66" s="2" t="s">
        <v>14</v>
      </c>
      <c r="AF66" s="133" t="s">
        <v>16</v>
      </c>
      <c r="AG66" s="134"/>
      <c r="AH66" s="134"/>
      <c r="AI66" s="134"/>
      <c r="AJ66" s="135"/>
      <c r="AK66" s="2" t="s">
        <v>14</v>
      </c>
      <c r="AL66" s="2" t="s">
        <v>14</v>
      </c>
      <c r="AM66" s="2" t="s">
        <v>14</v>
      </c>
    </row>
    <row r="67" spans="2:39" s="21" customFormat="1" ht="19.899999999999999" customHeight="1" outlineLevel="1">
      <c r="B67" s="31" t="s">
        <v>5</v>
      </c>
      <c r="C67" s="3" t="s">
        <v>14</v>
      </c>
      <c r="D67" s="3" t="s">
        <v>14</v>
      </c>
      <c r="E67" s="3" t="s">
        <v>14</v>
      </c>
      <c r="F67" s="3" t="s">
        <v>14</v>
      </c>
      <c r="G67" s="3" t="s">
        <v>14</v>
      </c>
      <c r="H67" s="3" t="s">
        <v>14</v>
      </c>
      <c r="I67" s="3" t="s">
        <v>14</v>
      </c>
      <c r="J67" s="3" t="s">
        <v>14</v>
      </c>
      <c r="K67" s="3" t="s">
        <v>14</v>
      </c>
      <c r="L67" s="3" t="s">
        <v>14</v>
      </c>
      <c r="M67" s="3" t="s">
        <v>14</v>
      </c>
      <c r="N67" s="3" t="s">
        <v>14</v>
      </c>
      <c r="O67" s="2" t="s">
        <v>14</v>
      </c>
      <c r="P67" s="2" t="s">
        <v>14</v>
      </c>
      <c r="Q67" s="2" t="s">
        <v>14</v>
      </c>
      <c r="R67" s="2" t="s">
        <v>14</v>
      </c>
      <c r="S67" s="2" t="s">
        <v>14</v>
      </c>
      <c r="T67" s="2" t="s">
        <v>14</v>
      </c>
      <c r="U67" s="2" t="s">
        <v>14</v>
      </c>
      <c r="V67" s="2" t="s">
        <v>14</v>
      </c>
      <c r="W67" s="2" t="s">
        <v>14</v>
      </c>
      <c r="X67" s="2" t="s">
        <v>14</v>
      </c>
      <c r="Y67" s="2" t="s">
        <v>14</v>
      </c>
      <c r="Z67" s="2" t="s">
        <v>14</v>
      </c>
      <c r="AA67" s="2" t="s">
        <v>14</v>
      </c>
      <c r="AB67" s="2" t="s">
        <v>14</v>
      </c>
      <c r="AC67" s="2" t="s">
        <v>14</v>
      </c>
      <c r="AD67" s="2" t="s">
        <v>14</v>
      </c>
      <c r="AE67" s="2" t="s">
        <v>14</v>
      </c>
      <c r="AF67" s="2" t="s">
        <v>14</v>
      </c>
      <c r="AG67" s="2" t="s">
        <v>14</v>
      </c>
      <c r="AH67" s="2" t="s">
        <v>14</v>
      </c>
      <c r="AI67" s="2" t="s">
        <v>14</v>
      </c>
      <c r="AJ67" s="2" t="s">
        <v>14</v>
      </c>
      <c r="AK67" s="2" t="s">
        <v>14</v>
      </c>
      <c r="AL67" s="2" t="s">
        <v>14</v>
      </c>
      <c r="AM67" s="2" t="s">
        <v>14</v>
      </c>
    </row>
    <row r="68" spans="2:39" ht="19.899999999999999" customHeight="1" outlineLevel="1">
      <c r="B68" s="20" t="s">
        <v>1</v>
      </c>
      <c r="C68" s="3" t="s">
        <v>14</v>
      </c>
      <c r="D68" s="3" t="s">
        <v>14</v>
      </c>
      <c r="E68" s="3" t="s">
        <v>14</v>
      </c>
      <c r="F68" s="3" t="s">
        <v>14</v>
      </c>
      <c r="G68" s="3" t="s">
        <v>14</v>
      </c>
      <c r="H68" s="3" t="s">
        <v>14</v>
      </c>
      <c r="I68" s="3" t="s">
        <v>14</v>
      </c>
      <c r="J68" s="3" t="s">
        <v>14</v>
      </c>
      <c r="K68" s="3" t="s">
        <v>14</v>
      </c>
      <c r="L68" s="3" t="s">
        <v>14</v>
      </c>
      <c r="M68" s="3" t="s">
        <v>14</v>
      </c>
      <c r="N68" s="3" t="s">
        <v>14</v>
      </c>
      <c r="O68" s="2" t="s">
        <v>14</v>
      </c>
      <c r="P68" s="2" t="s">
        <v>14</v>
      </c>
      <c r="Q68" s="2" t="s">
        <v>14</v>
      </c>
      <c r="R68" s="2" t="s">
        <v>14</v>
      </c>
      <c r="S68" s="2" t="s">
        <v>14</v>
      </c>
      <c r="T68" s="2" t="s">
        <v>14</v>
      </c>
      <c r="U68" s="2" t="s">
        <v>14</v>
      </c>
      <c r="V68" s="2" t="s">
        <v>14</v>
      </c>
      <c r="W68" s="153" t="s">
        <v>29</v>
      </c>
      <c r="X68" s="155"/>
      <c r="Y68" s="153" t="s">
        <v>39</v>
      </c>
      <c r="Z68" s="154"/>
      <c r="AA68" s="154"/>
      <c r="AB68" s="154"/>
      <c r="AC68" s="155"/>
      <c r="AD68" s="153" t="s">
        <v>29</v>
      </c>
      <c r="AE68" s="155"/>
      <c r="AF68" s="2" t="s">
        <v>14</v>
      </c>
      <c r="AG68" s="2" t="s">
        <v>14</v>
      </c>
      <c r="AH68" s="2" t="s">
        <v>14</v>
      </c>
      <c r="AI68" s="2" t="s">
        <v>14</v>
      </c>
      <c r="AJ68" s="2" t="s">
        <v>14</v>
      </c>
      <c r="AK68" s="2" t="s">
        <v>14</v>
      </c>
      <c r="AL68" s="2" t="s">
        <v>14</v>
      </c>
      <c r="AM68" s="2" t="s">
        <v>14</v>
      </c>
    </row>
    <row r="69" spans="2:39" ht="19.899999999999999" customHeight="1">
      <c r="B69" s="1"/>
    </row>
    <row r="70" spans="2:39" ht="19.899999999999999" customHeight="1">
      <c r="B70" s="61">
        <f ca="1">DATE(CalendarYear,11,1)</f>
        <v>45962</v>
      </c>
      <c r="C70" s="4" t="str">
        <f ca="1">IF(DAY(NovSun1)=1,"",IF(AND(YEAR(NovSun1+1)=CalendarYear,MONTH(NovSun1+1)=11),NovSun1+1,""))</f>
        <v/>
      </c>
      <c r="D70" s="4" t="str">
        <f ca="1">IF(DAY(NovSun1)=1,"",IF(AND(YEAR(NovSun1+2)=CalendarYear,MONTH(NovSun1+2)=11),NovSun1+2,""))</f>
        <v/>
      </c>
      <c r="E70" s="4" t="str">
        <f ca="1">IF(DAY(NovSun1)=1,"",IF(AND(YEAR(NovSun1+3)=CalendarYear,MONTH(NovSun1+3)=11),NovSun1+3,""))</f>
        <v/>
      </c>
      <c r="F70" s="4" t="str">
        <f ca="1">IF(DAY(NovSun1)=1,"",IF(AND(YEAR(NovSun1+4)=CalendarYear,MONTH(NovSun1+4)=11),NovSun1+4,""))</f>
        <v/>
      </c>
      <c r="G70" s="4" t="str">
        <f ca="1">IF(DAY(NovSun1)=1,"",IF(AND(YEAR(NovSun1+5)=CalendarYear,MONTH(NovSun1+5)=11),NovSun1+5,""))</f>
        <v/>
      </c>
      <c r="H70" s="4" t="str">
        <f ca="1">IF(DAY(NovSun1)=1,"",IF(AND(YEAR(NovSun1+6)=CalendarYear,MONTH(NovSun1+6)=11),NovSun1+6,""))</f>
        <v/>
      </c>
      <c r="I70" s="4">
        <f ca="1">IF(DAY(NovSun1)=1,IF(AND(YEAR(NovSun1)=CalendarYear,MONTH(NovSun1)=11),NovSun1,""),IF(AND(YEAR(NovSun1+7)=CalendarYear,MONTH(NovSun1+7)=11),NovSun1+7,""))</f>
        <v>45962</v>
      </c>
      <c r="J70" s="4">
        <f ca="1">IF(DAY(NovSun1)=1,IF(AND(YEAR(NovSun1+1)=CalendarYear,MONTH(NovSun1+1)=11),NovSun1+1,""),IF(AND(YEAR(NovSun1+8)=CalendarYear,MONTH(NovSun1+8)=11),NovSun1+8,""))</f>
        <v>45963</v>
      </c>
      <c r="K70" s="4">
        <f ca="1">IF(DAY(NovSun1)=1,IF(AND(YEAR(NovSun1+2)=CalendarYear,MONTH(NovSun1+2)=11),NovSun1+2,""),IF(AND(YEAR(NovSun1+9)=CalendarYear,MONTH(NovSun1+9)=11),NovSun1+9,""))</f>
        <v>45964</v>
      </c>
      <c r="L70" s="4">
        <f ca="1">IF(DAY(NovSun1)=1,IF(AND(YEAR(NovSun1+3)=CalendarYear,MONTH(NovSun1+3)=11),NovSun1+3,""),IF(AND(YEAR(NovSun1+10)=CalendarYear,MONTH(NovSun1+10)=11),NovSun1+10,""))</f>
        <v>45965</v>
      </c>
      <c r="M70" s="4">
        <f ca="1">IF(DAY(NovSun1)=1,IF(AND(YEAR(NovSun1+4)=CalendarYear,MONTH(NovSun1+4)=11),NovSun1+4,""),IF(AND(YEAR(NovSun1+11)=CalendarYear,MONTH(NovSun1+11)=11),NovSun1+11,""))</f>
        <v>45966</v>
      </c>
      <c r="N70" s="4">
        <f ca="1">IF(DAY(NovSun1)=1,IF(AND(YEAR(NovSun1+5)=CalendarYear,MONTH(NovSun1+5)=11),NovSun1+5,""),IF(AND(YEAR(NovSun1+12)=CalendarYear,MONTH(NovSun1+12)=11),NovSun1+12,""))</f>
        <v>45967</v>
      </c>
      <c r="O70" s="4">
        <f ca="1">IF(DAY(NovSun1)=1,IF(AND(YEAR(NovSun1+6)=CalendarYear,MONTH(NovSun1+6)=11),NovSun1+6,""),IF(AND(YEAR(NovSun1+13)=CalendarYear,MONTH(NovSun1+13)=11),NovSun1+13,""))</f>
        <v>45968</v>
      </c>
      <c r="P70" s="4">
        <f ca="1">IF(DAY(NovSun1)=1,IF(AND(YEAR(NovSun1+7)=CalendarYear,MONTH(NovSun1+7)=11),NovSun1+7,""),IF(AND(YEAR(NovSun1+14)=CalendarYear,MONTH(NovSun1+14)=11),NovSun1+14,""))</f>
        <v>45969</v>
      </c>
      <c r="Q70" s="4">
        <f ca="1">IF(DAY(NovSun1)=1,IF(AND(YEAR(NovSun1+8)=CalendarYear,MONTH(NovSun1+8)=11),NovSun1+8,""),IF(AND(YEAR(NovSun1+15)=CalendarYear,MONTH(NovSun1+15)=11),NovSun1+15,""))</f>
        <v>45970</v>
      </c>
      <c r="R70" s="4">
        <f ca="1">IF(DAY(NovSun1)=1,IF(AND(YEAR(NovSun1+9)=CalendarYear,MONTH(NovSun1+9)=11),NovSun1+9,""),IF(AND(YEAR(NovSun1+16)=CalendarYear,MONTH(NovSun1+16)=11),NovSun1+16,""))</f>
        <v>45971</v>
      </c>
      <c r="S70" s="4">
        <f ca="1">IF(DAY(NovSun1)=1,IF(AND(YEAR(NovSun1+10)=CalendarYear,MONTH(NovSun1+10)=11),NovSun1+10,""),IF(AND(YEAR(NovSun1+17)=CalendarYear,MONTH(NovSun1+17)=11),NovSun1+17,""))</f>
        <v>45972</v>
      </c>
      <c r="T70" s="4">
        <f ca="1">IF(DAY(NovSun1)=1,IF(AND(YEAR(NovSun1+11)=CalendarYear,MONTH(NovSun1+11)=11),NovSun1+11,""),IF(AND(YEAR(NovSun1+18)=CalendarYear,MONTH(NovSun1+18)=11),NovSun1+18,""))</f>
        <v>45973</v>
      </c>
      <c r="U70" s="4">
        <f ca="1">IF(DAY(NovSun1)=1,IF(AND(YEAR(NovSun1+12)=CalendarYear,MONTH(NovSun1+12)=11),NovSun1+12,""),IF(AND(YEAR(NovSun1+19)=CalendarYear,MONTH(NovSun1+19)=11),NovSun1+19,""))</f>
        <v>45974</v>
      </c>
      <c r="V70" s="4">
        <f ca="1">IF(DAY(NovSun1)=1,IF(AND(YEAR(NovSun1+13)=CalendarYear,MONTH(NovSun1+13)=11),NovSun1+13,""),IF(AND(YEAR(NovSun1+20)=CalendarYear,MONTH(NovSun1+20)=11),NovSun1+20,""))</f>
        <v>45975</v>
      </c>
      <c r="W70" s="4">
        <f ca="1">IF(DAY(NovSun1)=1,IF(AND(YEAR(NovSun1+14)=CalendarYear,MONTH(NovSun1+14)=11),NovSun1+14,""),IF(AND(YEAR(NovSun1+21)=CalendarYear,MONTH(NovSun1+21)=11),NovSun1+21,""))</f>
        <v>45976</v>
      </c>
      <c r="X70" s="4">
        <f ca="1">IF(DAY(NovSun1)=1,IF(AND(YEAR(NovSun1+15)=CalendarYear,MONTH(NovSun1+15)=11),NovSun1+15,""),IF(AND(YEAR(NovSun1+22)=CalendarYear,MONTH(NovSun1+22)=11),NovSun1+22,""))</f>
        <v>45977</v>
      </c>
      <c r="Y70" s="4">
        <f ca="1">IF(DAY(NovSun1)=1,IF(AND(YEAR(NovSun1+16)=CalendarYear,MONTH(NovSun1+16)=11),NovSun1+16,""),IF(AND(YEAR(NovSun1+23)=CalendarYear,MONTH(NovSun1+23)=11),NovSun1+23,""))</f>
        <v>45978</v>
      </c>
      <c r="Z70" s="4">
        <f ca="1">IF(DAY(NovSun1)=1,IF(AND(YEAR(NovSun1+17)=CalendarYear,MONTH(NovSun1+17)=11),NovSun1+17,""),IF(AND(YEAR(NovSun1+24)=CalendarYear,MONTH(NovSun1+24)=11),NovSun1+24,""))</f>
        <v>45979</v>
      </c>
      <c r="AA70" s="4">
        <f ca="1">IF(DAY(NovSun1)=1,IF(AND(YEAR(NovSun1+18)=CalendarYear,MONTH(NovSun1+18)=11),NovSun1+18,""),IF(AND(YEAR(NovSun1+25)=CalendarYear,MONTH(NovSun1+25)=11),NovSun1+25,""))</f>
        <v>45980</v>
      </c>
      <c r="AB70" s="4">
        <f ca="1">IF(DAY(NovSun1)=1,IF(AND(YEAR(NovSun1+19)=CalendarYear,MONTH(NovSun1+19)=11),NovSun1+19,""),IF(AND(YEAR(NovSun1+26)=CalendarYear,MONTH(NovSun1+26)=11),NovSun1+26,""))</f>
        <v>45981</v>
      </c>
      <c r="AC70" s="4">
        <f ca="1">IF(DAY(NovSun1)=1,IF(AND(YEAR(NovSun1+20)=CalendarYear,MONTH(NovSun1+20)=11),NovSun1+20,""),IF(AND(YEAR(NovSun1+27)=CalendarYear,MONTH(NovSun1+27)=11),NovSun1+27,""))</f>
        <v>45982</v>
      </c>
      <c r="AD70" s="4">
        <f ca="1">IF(DAY(NovSun1)=1,IF(AND(YEAR(NovSun1+21)=CalendarYear,MONTH(NovSun1+21)=11),NovSun1+21,""),IF(AND(YEAR(NovSun1+28)=CalendarYear,MONTH(NovSun1+28)=11),NovSun1+28,""))</f>
        <v>45983</v>
      </c>
      <c r="AE70" s="4">
        <f ca="1">IF(DAY(NovSun1)=1,IF(AND(YEAR(NovSun1+22)=CalendarYear,MONTH(NovSun1+22)=11),NovSun1+22,""),IF(AND(YEAR(NovSun1+29)=CalendarYear,MONTH(NovSun1+29)=11),NovSun1+29,""))</f>
        <v>45984</v>
      </c>
      <c r="AF70" s="4">
        <f ca="1">IF(DAY(NovSun1)=1,IF(AND(YEAR(NovSun1+23)=CalendarYear,MONTH(NovSun1+23)=11),NovSun1+23,""),IF(AND(YEAR(NovSun1+30)=CalendarYear,MONTH(NovSun1+30)=11),NovSun1+30,""))</f>
        <v>45985</v>
      </c>
      <c r="AG70" s="4">
        <f ca="1">IF(DAY(NovSun1)=1,IF(AND(YEAR(NovSun1+24)=CalendarYear,MONTH(NovSun1+24)=11),NovSun1+24,""),IF(AND(YEAR(NovSun1+31)=CalendarYear,MONTH(NovSun1+31)=11),NovSun1+31,""))</f>
        <v>45986</v>
      </c>
      <c r="AH70" s="4">
        <f ca="1">IF(DAY(NovSun1)=1,IF(AND(YEAR(NovSun1+25)=CalendarYear,MONTH(NovSun1+25)=11),NovSun1+25,""),IF(AND(YEAR(NovSun1+32)=CalendarYear,MONTH(NovSun1+32)=11),NovSun1+32,""))</f>
        <v>45987</v>
      </c>
      <c r="AI70" s="4">
        <f ca="1">IF(DAY(NovSun1)=1,IF(AND(YEAR(NovSun1+26)=CalendarYear,MONTH(NovSun1+26)=11),NovSun1+26,""),IF(AND(YEAR(NovSun1+33)=CalendarYear,MONTH(NovSun1+33)=11),NovSun1+33,""))</f>
        <v>45988</v>
      </c>
      <c r="AJ70" s="4">
        <f ca="1">IF(DAY(NovSun1)=1,IF(AND(YEAR(NovSun1+27)=CalendarYear,MONTH(NovSun1+27)=11),NovSun1+27,""),IF(AND(YEAR(NovSun1+34)=CalendarYear,MONTH(NovSun1+34)=11),NovSun1+34,""))</f>
        <v>45989</v>
      </c>
      <c r="AK70" s="4">
        <f ca="1">IF(DAY(NovSun1)=1,IF(AND(YEAR(NovSun1+28)=CalendarYear,MONTH(NovSun1+28)=11),NovSun1+28,""),IF(AND(YEAR(NovSun1+35)=CalendarYear,MONTH(NovSun1+35)=11),NovSun1+35,""))</f>
        <v>45990</v>
      </c>
      <c r="AL70" s="4">
        <f ca="1">IF(DAY(NovSun1)=1,IF(AND(YEAR(NovSun1+29)=CalendarYear,MONTH(NovSun1+29)=11),NovSun1+29,""),IF(AND(YEAR(NovSun1+36)=CalendarYear,MONTH(NovSun1+36)=11),NovSun1+36,""))</f>
        <v>45991</v>
      </c>
      <c r="AM70" s="6" t="str">
        <f ca="1">IF(DAY(NovSun1)=1,IF(AND(YEAR(NovSun1+30)=CalendarYear,MONTH(NovSun1+30)=11),NovSun1+30,""),IF(AND(YEAR(NovSun1+37)=CalendarYear,MONTH(NovSun1+37)=11),NovSun1+37,""))</f>
        <v/>
      </c>
    </row>
    <row r="71" spans="2:39" ht="19.899999999999999" customHeight="1">
      <c r="B71" s="62"/>
      <c r="C71" s="5" t="s">
        <v>6</v>
      </c>
      <c r="D71" s="5" t="s">
        <v>7</v>
      </c>
      <c r="E71" s="5" t="s">
        <v>8</v>
      </c>
      <c r="F71" s="5" t="s">
        <v>9</v>
      </c>
      <c r="G71" s="5" t="s">
        <v>10</v>
      </c>
      <c r="H71" s="5" t="s">
        <v>11</v>
      </c>
      <c r="I71" s="5" t="s">
        <v>12</v>
      </c>
      <c r="J71" s="5" t="s">
        <v>6</v>
      </c>
      <c r="K71" s="5" t="s">
        <v>7</v>
      </c>
      <c r="L71" s="5" t="s">
        <v>8</v>
      </c>
      <c r="M71" s="5" t="s">
        <v>9</v>
      </c>
      <c r="N71" s="5" t="s">
        <v>10</v>
      </c>
      <c r="O71" s="5" t="s">
        <v>11</v>
      </c>
      <c r="P71" s="5" t="s">
        <v>12</v>
      </c>
      <c r="Q71" s="5" t="s">
        <v>6</v>
      </c>
      <c r="R71" s="5" t="s">
        <v>7</v>
      </c>
      <c r="S71" s="5" t="s">
        <v>8</v>
      </c>
      <c r="T71" s="5" t="s">
        <v>9</v>
      </c>
      <c r="U71" s="5" t="s">
        <v>10</v>
      </c>
      <c r="V71" s="5" t="s">
        <v>11</v>
      </c>
      <c r="W71" s="5" t="s">
        <v>12</v>
      </c>
      <c r="X71" s="5" t="s">
        <v>6</v>
      </c>
      <c r="Y71" s="5" t="s">
        <v>7</v>
      </c>
      <c r="Z71" s="5" t="s">
        <v>8</v>
      </c>
      <c r="AA71" s="5" t="s">
        <v>9</v>
      </c>
      <c r="AB71" s="5" t="s">
        <v>10</v>
      </c>
      <c r="AC71" s="5" t="s">
        <v>11</v>
      </c>
      <c r="AD71" s="5" t="s">
        <v>12</v>
      </c>
      <c r="AE71" s="5" t="s">
        <v>6</v>
      </c>
      <c r="AF71" s="5" t="s">
        <v>7</v>
      </c>
      <c r="AG71" s="5" t="s">
        <v>8</v>
      </c>
      <c r="AH71" s="5" t="s">
        <v>9</v>
      </c>
      <c r="AI71" s="5" t="s">
        <v>10</v>
      </c>
      <c r="AJ71" s="5" t="s">
        <v>11</v>
      </c>
      <c r="AK71" s="5" t="s">
        <v>12</v>
      </c>
      <c r="AL71" s="5" t="s">
        <v>6</v>
      </c>
      <c r="AM71" s="7" t="s">
        <v>7</v>
      </c>
    </row>
    <row r="72" spans="2:39" s="21" customFormat="1" ht="19.899999999999999" hidden="1" customHeight="1" outlineLevel="1">
      <c r="B72" s="18" t="s">
        <v>13</v>
      </c>
      <c r="C72" s="2" t="s">
        <v>14</v>
      </c>
      <c r="D72" s="2" t="s">
        <v>14</v>
      </c>
      <c r="E72" s="2" t="s">
        <v>14</v>
      </c>
      <c r="F72" s="2" t="s">
        <v>14</v>
      </c>
      <c r="G72" s="2" t="s">
        <v>14</v>
      </c>
      <c r="H72" s="2" t="s">
        <v>14</v>
      </c>
      <c r="I72" s="2" t="s">
        <v>14</v>
      </c>
      <c r="J72" s="2" t="s">
        <v>14</v>
      </c>
      <c r="K72" s="2" t="s">
        <v>14</v>
      </c>
      <c r="L72" s="2" t="s">
        <v>14</v>
      </c>
      <c r="M72" s="3" t="s">
        <v>14</v>
      </c>
      <c r="N72" s="3" t="s">
        <v>14</v>
      </c>
      <c r="O72" s="2" t="s">
        <v>14</v>
      </c>
      <c r="P72" s="2" t="s">
        <v>14</v>
      </c>
      <c r="Q72" s="2" t="s">
        <v>14</v>
      </c>
      <c r="R72" s="2" t="s">
        <v>14</v>
      </c>
      <c r="S72" s="2" t="s">
        <v>14</v>
      </c>
      <c r="T72" s="2" t="s">
        <v>14</v>
      </c>
      <c r="U72" s="2" t="s">
        <v>14</v>
      </c>
      <c r="V72" s="2" t="s">
        <v>14</v>
      </c>
      <c r="W72" s="2" t="s">
        <v>14</v>
      </c>
      <c r="X72" s="2" t="s">
        <v>14</v>
      </c>
      <c r="Y72" s="2" t="s">
        <v>14</v>
      </c>
      <c r="Z72" s="2" t="s">
        <v>14</v>
      </c>
      <c r="AA72" s="2" t="s">
        <v>14</v>
      </c>
      <c r="AB72" s="2" t="s">
        <v>14</v>
      </c>
      <c r="AC72" s="2" t="s">
        <v>14</v>
      </c>
      <c r="AD72" s="2" t="s">
        <v>14</v>
      </c>
      <c r="AE72" s="2" t="s">
        <v>14</v>
      </c>
      <c r="AF72" s="2" t="s">
        <v>14</v>
      </c>
      <c r="AG72" s="2" t="s">
        <v>14</v>
      </c>
      <c r="AH72" s="2" t="s">
        <v>14</v>
      </c>
      <c r="AI72" s="2" t="s">
        <v>14</v>
      </c>
      <c r="AJ72" s="2" t="s">
        <v>14</v>
      </c>
      <c r="AK72" s="2" t="s">
        <v>14</v>
      </c>
      <c r="AL72" s="2" t="s">
        <v>14</v>
      </c>
      <c r="AM72" s="2" t="s">
        <v>14</v>
      </c>
    </row>
    <row r="73" spans="2:39" s="21" customFormat="1" ht="19.899999999999999" hidden="1" customHeight="1" outlineLevel="1">
      <c r="B73" s="19" t="s">
        <v>15</v>
      </c>
      <c r="C73" s="3" t="s">
        <v>14</v>
      </c>
      <c r="D73" s="3" t="s">
        <v>14</v>
      </c>
      <c r="E73" s="3" t="s">
        <v>14</v>
      </c>
      <c r="F73" s="3" t="s">
        <v>14</v>
      </c>
      <c r="G73" s="3" t="s">
        <v>14</v>
      </c>
      <c r="H73" s="3" t="s">
        <v>14</v>
      </c>
      <c r="I73" s="3" t="s">
        <v>14</v>
      </c>
      <c r="J73" s="3" t="s">
        <v>14</v>
      </c>
      <c r="K73" s="3" t="s">
        <v>14</v>
      </c>
      <c r="L73" s="3" t="s">
        <v>14</v>
      </c>
      <c r="M73" s="3" t="s">
        <v>14</v>
      </c>
      <c r="N73" s="3" t="s">
        <v>14</v>
      </c>
      <c r="O73" s="2" t="s">
        <v>14</v>
      </c>
      <c r="P73" s="2" t="s">
        <v>14</v>
      </c>
      <c r="Q73" s="2" t="s">
        <v>14</v>
      </c>
      <c r="R73" s="2" t="s">
        <v>14</v>
      </c>
      <c r="S73" s="2" t="s">
        <v>14</v>
      </c>
      <c r="T73" s="2" t="s">
        <v>14</v>
      </c>
      <c r="U73" s="2" t="s">
        <v>14</v>
      </c>
      <c r="V73" s="2" t="s">
        <v>14</v>
      </c>
      <c r="W73" s="2" t="s">
        <v>14</v>
      </c>
      <c r="X73" s="2" t="s">
        <v>14</v>
      </c>
      <c r="Y73" s="2" t="s">
        <v>14</v>
      </c>
      <c r="Z73" s="2" t="s">
        <v>14</v>
      </c>
      <c r="AA73" s="2" t="s">
        <v>14</v>
      </c>
      <c r="AB73" s="2" t="s">
        <v>14</v>
      </c>
      <c r="AC73" s="2" t="s">
        <v>14</v>
      </c>
      <c r="AD73" s="2" t="s">
        <v>14</v>
      </c>
      <c r="AE73" s="2" t="s">
        <v>14</v>
      </c>
      <c r="AF73" s="2" t="s">
        <v>14</v>
      </c>
      <c r="AG73" s="2" t="s">
        <v>14</v>
      </c>
      <c r="AH73" s="2" t="s">
        <v>14</v>
      </c>
      <c r="AI73" s="2" t="s">
        <v>14</v>
      </c>
      <c r="AJ73" s="2" t="s">
        <v>14</v>
      </c>
      <c r="AK73" s="2" t="s">
        <v>14</v>
      </c>
      <c r="AL73" s="2" t="s">
        <v>14</v>
      </c>
      <c r="AM73" s="2" t="s">
        <v>14</v>
      </c>
    </row>
    <row r="74" spans="2:39" ht="19.899999999999999" hidden="1" customHeight="1" outlineLevel="1">
      <c r="B74" s="33" t="s">
        <v>2</v>
      </c>
      <c r="C74" s="3" t="s">
        <v>14</v>
      </c>
      <c r="D74" s="3" t="s">
        <v>14</v>
      </c>
      <c r="E74" s="3" t="s">
        <v>14</v>
      </c>
      <c r="F74" s="3" t="s">
        <v>14</v>
      </c>
      <c r="G74" s="3" t="s">
        <v>14</v>
      </c>
      <c r="H74" s="3" t="s">
        <v>14</v>
      </c>
      <c r="I74" s="3" t="s">
        <v>14</v>
      </c>
      <c r="J74" s="3" t="s">
        <v>14</v>
      </c>
      <c r="K74" s="133" t="s">
        <v>16</v>
      </c>
      <c r="L74" s="134"/>
      <c r="M74" s="134"/>
      <c r="N74" s="134"/>
      <c r="O74" s="135"/>
      <c r="P74" s="2" t="s">
        <v>14</v>
      </c>
      <c r="Q74" s="2" t="s">
        <v>14</v>
      </c>
      <c r="R74" s="133" t="s">
        <v>16</v>
      </c>
      <c r="S74" s="134"/>
      <c r="T74" s="134"/>
      <c r="U74" s="134"/>
      <c r="V74" s="135"/>
      <c r="W74" s="2" t="s">
        <v>14</v>
      </c>
      <c r="X74" s="2" t="s">
        <v>14</v>
      </c>
      <c r="Y74" s="133" t="s">
        <v>16</v>
      </c>
      <c r="Z74" s="134"/>
      <c r="AA74" s="134"/>
      <c r="AB74" s="134"/>
      <c r="AC74" s="135"/>
      <c r="AD74" s="2" t="s">
        <v>14</v>
      </c>
      <c r="AE74" s="2" t="s">
        <v>14</v>
      </c>
      <c r="AF74" s="133" t="s">
        <v>16</v>
      </c>
      <c r="AG74" s="134"/>
      <c r="AH74" s="134"/>
      <c r="AI74" s="134"/>
      <c r="AJ74" s="135"/>
      <c r="AK74" s="2" t="s">
        <v>14</v>
      </c>
      <c r="AL74" s="2" t="s">
        <v>14</v>
      </c>
      <c r="AM74" s="2" t="s">
        <v>14</v>
      </c>
    </row>
    <row r="75" spans="2:39" ht="19.899999999999999" hidden="1" customHeight="1" outlineLevel="1">
      <c r="B75" s="31" t="s">
        <v>5</v>
      </c>
      <c r="C75" s="3" t="s">
        <v>14</v>
      </c>
      <c r="D75" s="3" t="s">
        <v>14</v>
      </c>
      <c r="E75" s="3" t="s">
        <v>14</v>
      </c>
      <c r="F75" s="3" t="s">
        <v>14</v>
      </c>
      <c r="G75" s="3" t="s">
        <v>14</v>
      </c>
      <c r="H75" s="3" t="s">
        <v>14</v>
      </c>
      <c r="I75" s="3" t="s">
        <v>14</v>
      </c>
      <c r="J75" s="3" t="s">
        <v>14</v>
      </c>
      <c r="K75" s="3" t="s">
        <v>14</v>
      </c>
      <c r="L75" s="3" t="s">
        <v>14</v>
      </c>
      <c r="M75" s="3" t="s">
        <v>14</v>
      </c>
      <c r="N75" s="3" t="s">
        <v>14</v>
      </c>
      <c r="O75" s="2" t="s">
        <v>14</v>
      </c>
      <c r="P75" s="2" t="s">
        <v>14</v>
      </c>
      <c r="Q75" s="2" t="s">
        <v>14</v>
      </c>
      <c r="R75" s="2" t="s">
        <v>14</v>
      </c>
      <c r="S75" s="2" t="s">
        <v>14</v>
      </c>
      <c r="T75" s="2" t="s">
        <v>14</v>
      </c>
      <c r="U75" s="2" t="s">
        <v>14</v>
      </c>
      <c r="V75" s="2" t="s">
        <v>14</v>
      </c>
      <c r="W75" s="2" t="s">
        <v>14</v>
      </c>
      <c r="X75" s="2" t="s">
        <v>14</v>
      </c>
      <c r="Y75" s="2" t="s">
        <v>14</v>
      </c>
      <c r="Z75" s="2" t="s">
        <v>14</v>
      </c>
      <c r="AA75" s="2" t="s">
        <v>14</v>
      </c>
      <c r="AB75" s="2" t="s">
        <v>14</v>
      </c>
      <c r="AC75" s="2" t="s">
        <v>14</v>
      </c>
      <c r="AD75" s="2" t="s">
        <v>14</v>
      </c>
      <c r="AE75" s="2" t="s">
        <v>14</v>
      </c>
      <c r="AF75" s="2" t="s">
        <v>14</v>
      </c>
      <c r="AG75" s="2" t="s">
        <v>14</v>
      </c>
      <c r="AH75" s="2" t="s">
        <v>14</v>
      </c>
      <c r="AI75" s="2" t="s">
        <v>14</v>
      </c>
      <c r="AJ75" s="2" t="s">
        <v>14</v>
      </c>
      <c r="AK75" s="2" t="s">
        <v>14</v>
      </c>
      <c r="AL75" s="2" t="s">
        <v>14</v>
      </c>
      <c r="AM75" s="2" t="s">
        <v>14</v>
      </c>
    </row>
    <row r="76" spans="2:39" ht="19.899999999999999" hidden="1" customHeight="1" outlineLevel="1">
      <c r="B76" s="20" t="s">
        <v>1</v>
      </c>
      <c r="C76" s="3" t="s">
        <v>14</v>
      </c>
      <c r="D76" s="3" t="s">
        <v>14</v>
      </c>
      <c r="E76" s="3" t="s">
        <v>14</v>
      </c>
      <c r="F76" s="3" t="s">
        <v>14</v>
      </c>
      <c r="G76" s="3" t="s">
        <v>14</v>
      </c>
      <c r="H76" s="3" t="s">
        <v>14</v>
      </c>
      <c r="I76" s="3" t="s">
        <v>14</v>
      </c>
      <c r="J76" s="3" t="s">
        <v>14</v>
      </c>
      <c r="K76" s="3" t="s">
        <v>14</v>
      </c>
      <c r="L76" s="3" t="s">
        <v>14</v>
      </c>
      <c r="M76" s="3" t="s">
        <v>14</v>
      </c>
      <c r="N76" s="3" t="s">
        <v>14</v>
      </c>
      <c r="O76" s="2" t="s">
        <v>14</v>
      </c>
      <c r="P76" s="2" t="s">
        <v>14</v>
      </c>
      <c r="Q76" s="2" t="s">
        <v>14</v>
      </c>
      <c r="R76" s="2" t="s">
        <v>14</v>
      </c>
      <c r="S76" s="2" t="s">
        <v>14</v>
      </c>
      <c r="T76" s="2" t="s">
        <v>14</v>
      </c>
      <c r="U76" s="2" t="s">
        <v>14</v>
      </c>
      <c r="V76" s="2" t="s">
        <v>14</v>
      </c>
      <c r="W76" s="2" t="s">
        <v>14</v>
      </c>
      <c r="X76" s="2" t="s">
        <v>14</v>
      </c>
      <c r="Y76" s="2" t="s">
        <v>14</v>
      </c>
      <c r="Z76" s="2" t="s">
        <v>14</v>
      </c>
      <c r="AA76" s="2" t="s">
        <v>14</v>
      </c>
      <c r="AB76" s="2" t="s">
        <v>14</v>
      </c>
      <c r="AC76" s="2" t="s">
        <v>14</v>
      </c>
      <c r="AD76" s="2" t="s">
        <v>14</v>
      </c>
      <c r="AE76" s="2" t="s">
        <v>14</v>
      </c>
      <c r="AF76" s="2" t="s">
        <v>14</v>
      </c>
      <c r="AG76" s="2" t="s">
        <v>14</v>
      </c>
      <c r="AH76" s="2" t="s">
        <v>14</v>
      </c>
      <c r="AI76" s="2" t="s">
        <v>14</v>
      </c>
      <c r="AJ76" s="2" t="s">
        <v>14</v>
      </c>
      <c r="AK76" s="2" t="s">
        <v>14</v>
      </c>
      <c r="AL76" s="2" t="s">
        <v>14</v>
      </c>
      <c r="AM76" s="2" t="s">
        <v>14</v>
      </c>
    </row>
    <row r="77" spans="2:39" ht="18.95" customHeight="1" collapsed="1"/>
    <row r="78" spans="2:39" ht="18.95" customHeight="1">
      <c r="B78" s="61">
        <f ca="1">DATE(CalendarYear,12,1)</f>
        <v>45992</v>
      </c>
      <c r="C78" s="4" t="str">
        <f ca="1">IF(DAY(DecSun1)=1,"",IF(AND(YEAR(DecSun1+1)=CalendarYear,MONTH(DecSun1+1)=12),DecSun1+1,""))</f>
        <v/>
      </c>
      <c r="D78" s="4">
        <f ca="1">IF(DAY(DecSun1)=1,"",IF(AND(YEAR(DecSun1+2)=CalendarYear,MONTH(DecSun1+2)=12),DecSun1+2,""))</f>
        <v>45992</v>
      </c>
      <c r="E78" s="4">
        <f ca="1">IF(DAY(DecSun1)=1,"",IF(AND(YEAR(DecSun1+3)=CalendarYear,MONTH(DecSun1+3)=12),DecSun1+3,""))</f>
        <v>45993</v>
      </c>
      <c r="F78" s="4">
        <f ca="1">IF(DAY(DecSun1)=1,"",IF(AND(YEAR(DecSun1+4)=CalendarYear,MONTH(DecSun1+4)=12),DecSun1+4,""))</f>
        <v>45994</v>
      </c>
      <c r="G78" s="4">
        <f ca="1">IF(DAY(DecSun1)=1,"",IF(AND(YEAR(DecSun1+5)=CalendarYear,MONTH(DecSun1+5)=12),DecSun1+5,""))</f>
        <v>45995</v>
      </c>
      <c r="H78" s="4">
        <f ca="1">IF(DAY(DecSun1)=1,"",IF(AND(YEAR(DecSun1+6)=CalendarYear,MONTH(DecSun1+6)=12),DecSun1+6,""))</f>
        <v>45996</v>
      </c>
      <c r="I78" s="4">
        <f ca="1">IF(DAY(DecSun1)=1,IF(AND(YEAR(DecSun1)=CalendarYear,MONTH(DecSun1)=12),DecSun1,""),IF(AND(YEAR(DecSun1+7)=CalendarYear,MONTH(DecSun1+7)=12),DecSun1+7,""))</f>
        <v>45997</v>
      </c>
      <c r="J78" s="4">
        <f ca="1">IF(DAY(DecSun1)=1,IF(AND(YEAR(DecSun1+1)=CalendarYear,MONTH(DecSun1+1)=12),DecSun1+1,""),IF(AND(YEAR(DecSun1+8)=CalendarYear,MONTH(DecSun1+8)=12),DecSun1+8,""))</f>
        <v>45998</v>
      </c>
      <c r="K78" s="4">
        <f ca="1">IF(DAY(DecSun1)=1,IF(AND(YEAR(DecSun1+2)=CalendarYear,MONTH(DecSun1+2)=12),DecSun1+2,""),IF(AND(YEAR(DecSun1+9)=CalendarYear,MONTH(DecSun1+9)=12),DecSun1+9,""))</f>
        <v>45999</v>
      </c>
      <c r="L78" s="4">
        <f ca="1">IF(DAY(DecSun1)=1,IF(AND(YEAR(DecSun1+3)=CalendarYear,MONTH(DecSun1+3)=12),DecSun1+3,""),IF(AND(YEAR(DecSun1+10)=CalendarYear,MONTH(DecSun1+10)=12),DecSun1+10,""))</f>
        <v>46000</v>
      </c>
      <c r="M78" s="4">
        <f ca="1">IF(DAY(DecSun1)=1,IF(AND(YEAR(DecSun1+4)=CalendarYear,MONTH(DecSun1+4)=12),DecSun1+4,""),IF(AND(YEAR(DecSun1+11)=CalendarYear,MONTH(DecSun1+11)=12),DecSun1+11,""))</f>
        <v>46001</v>
      </c>
      <c r="N78" s="4">
        <f ca="1">IF(DAY(DecSun1)=1,IF(AND(YEAR(DecSun1+5)=CalendarYear,MONTH(DecSun1+5)=12),DecSun1+5,""),IF(AND(YEAR(DecSun1+12)=CalendarYear,MONTH(DecSun1+12)=12),DecSun1+12,""))</f>
        <v>46002</v>
      </c>
      <c r="O78" s="4">
        <f ca="1">IF(DAY(DecSun1)=1,IF(AND(YEAR(DecSun1+6)=CalendarYear,MONTH(DecSun1+6)=12),DecSun1+6,""),IF(AND(YEAR(DecSun1+13)=CalendarYear,MONTH(DecSun1+13)=12),DecSun1+13,""))</f>
        <v>46003</v>
      </c>
      <c r="P78" s="4">
        <f ca="1">IF(DAY(DecSun1)=1,IF(AND(YEAR(DecSun1+7)=CalendarYear,MONTH(DecSun1+7)=12),DecSun1+7,""),IF(AND(YEAR(DecSun1+14)=CalendarYear,MONTH(DecSun1+14)=12),DecSun1+14,""))</f>
        <v>46004</v>
      </c>
      <c r="Q78" s="4">
        <f ca="1">IF(DAY(DecSun1)=1,IF(AND(YEAR(DecSun1+8)=CalendarYear,MONTH(DecSun1+8)=12),DecSun1+8,""),IF(AND(YEAR(DecSun1+15)=CalendarYear,MONTH(DecSun1+15)=12),DecSun1+15,""))</f>
        <v>46005</v>
      </c>
      <c r="R78" s="4">
        <f ca="1">IF(DAY(DecSun1)=1,IF(AND(YEAR(DecSun1+9)=CalendarYear,MONTH(DecSun1+9)=12),DecSun1+9,""),IF(AND(YEAR(DecSun1+16)=CalendarYear,MONTH(DecSun1+16)=12),DecSun1+16,""))</f>
        <v>46006</v>
      </c>
      <c r="S78" s="4">
        <f ca="1">IF(DAY(DecSun1)=1,IF(AND(YEAR(DecSun1+10)=CalendarYear,MONTH(DecSun1+10)=12),DecSun1+10,""),IF(AND(YEAR(DecSun1+17)=CalendarYear,MONTH(DecSun1+17)=12),DecSun1+17,""))</f>
        <v>46007</v>
      </c>
      <c r="T78" s="4">
        <f ca="1">IF(DAY(DecSun1)=1,IF(AND(YEAR(DecSun1+11)=CalendarYear,MONTH(DecSun1+11)=12),DecSun1+11,""),IF(AND(YEAR(DecSun1+18)=CalendarYear,MONTH(DecSun1+18)=12),DecSun1+18,""))</f>
        <v>46008</v>
      </c>
      <c r="U78" s="4">
        <f ca="1">IF(DAY(DecSun1)=1,IF(AND(YEAR(DecSun1+12)=CalendarYear,MONTH(DecSun1+12)=12),DecSun1+12,""),IF(AND(YEAR(DecSun1+19)=CalendarYear,MONTH(DecSun1+19)=12),DecSun1+19,""))</f>
        <v>46009</v>
      </c>
      <c r="V78" s="4">
        <f ca="1">IF(DAY(DecSun1)=1,IF(AND(YEAR(DecSun1+13)=CalendarYear,MONTH(DecSun1+13)=12),DecSun1+13,""),IF(AND(YEAR(DecSun1+20)=CalendarYear,MONTH(DecSun1+20)=12),DecSun1+20,""))</f>
        <v>46010</v>
      </c>
      <c r="W78" s="4">
        <f ca="1">IF(DAY(DecSun1)=1,IF(AND(YEAR(DecSun1+14)=CalendarYear,MONTH(DecSun1+14)=12),DecSun1+14,""),IF(AND(YEAR(DecSun1+21)=CalendarYear,MONTH(DecSun1+21)=12),DecSun1+21,""))</f>
        <v>46011</v>
      </c>
      <c r="X78" s="4">
        <f ca="1">IF(DAY(DecSun1)=1,IF(AND(YEAR(DecSun1+15)=CalendarYear,MONTH(DecSun1+15)=12),DecSun1+15,""),IF(AND(YEAR(DecSun1+22)=CalendarYear,MONTH(DecSun1+22)=12),DecSun1+22,""))</f>
        <v>46012</v>
      </c>
      <c r="Y78" s="4">
        <f ca="1">IF(DAY(DecSun1)=1,IF(AND(YEAR(DecSun1+16)=CalendarYear,MONTH(DecSun1+16)=12),DecSun1+16,""),IF(AND(YEAR(DecSun1+23)=CalendarYear,MONTH(DecSun1+23)=12),DecSun1+23,""))</f>
        <v>46013</v>
      </c>
      <c r="Z78" s="4">
        <f ca="1">IF(DAY(DecSun1)=1,IF(AND(YEAR(DecSun1+17)=CalendarYear,MONTH(DecSun1+17)=12),DecSun1+17,""),IF(AND(YEAR(DecSun1+24)=CalendarYear,MONTH(DecSun1+24)=12),DecSun1+24,""))</f>
        <v>46014</v>
      </c>
      <c r="AA78" s="4">
        <f ca="1">IF(DAY(DecSun1)=1,IF(AND(YEAR(DecSun1+18)=CalendarYear,MONTH(DecSun1+18)=12),DecSun1+18,""),IF(AND(YEAR(DecSun1+25)=CalendarYear,MONTH(DecSun1+25)=12),DecSun1+25,""))</f>
        <v>46015</v>
      </c>
      <c r="AB78" s="4">
        <f ca="1">IF(DAY(DecSun1)=1,IF(AND(YEAR(DecSun1+19)=CalendarYear,MONTH(DecSun1+19)=12),DecSun1+19,""),IF(AND(YEAR(DecSun1+26)=CalendarYear,MONTH(DecSun1+26)=12),DecSun1+26,""))</f>
        <v>46016</v>
      </c>
      <c r="AC78" s="4">
        <f ca="1">IF(DAY(DecSun1)=1,IF(AND(YEAR(DecSun1+20)=CalendarYear,MONTH(DecSun1+20)=12),DecSun1+20,""),IF(AND(YEAR(DecSun1+27)=CalendarYear,MONTH(DecSun1+27)=12),DecSun1+27,""))</f>
        <v>46017</v>
      </c>
      <c r="AD78" s="4">
        <f ca="1">IF(DAY(DecSun1)=1,IF(AND(YEAR(DecSun1+21)=CalendarYear,MONTH(DecSun1+21)=12),DecSun1+21,""),IF(AND(YEAR(DecSun1+28)=CalendarYear,MONTH(DecSun1+28)=12),DecSun1+28,""))</f>
        <v>46018</v>
      </c>
      <c r="AE78" s="4">
        <f ca="1">IF(DAY(DecSun1)=1,IF(AND(YEAR(DecSun1+22)=CalendarYear,MONTH(DecSun1+22)=12),DecSun1+22,""),IF(AND(YEAR(DecSun1+29)=CalendarYear,MONTH(DecSun1+29)=12),DecSun1+29,""))</f>
        <v>46019</v>
      </c>
      <c r="AF78" s="4">
        <f ca="1">IF(DAY(DecSun1)=1,IF(AND(YEAR(DecSun1+23)=CalendarYear,MONTH(DecSun1+23)=12),DecSun1+23,""),IF(AND(YEAR(DecSun1+30)=CalendarYear,MONTH(DecSun1+30)=12),DecSun1+30,""))</f>
        <v>46020</v>
      </c>
      <c r="AG78" s="4">
        <f ca="1">IF(DAY(DecSun1)=1,IF(AND(YEAR(DecSun1+24)=CalendarYear,MONTH(DecSun1+24)=12),DecSun1+24,""),IF(AND(YEAR(DecSun1+31)=CalendarYear,MONTH(DecSun1+31)=12),DecSun1+31,""))</f>
        <v>46021</v>
      </c>
      <c r="AH78" s="4">
        <f ca="1">IF(DAY(DecSun1)=1,IF(AND(YEAR(DecSun1+25)=CalendarYear,MONTH(DecSun1+25)=12),DecSun1+25,""),IF(AND(YEAR(DecSun1+32)=CalendarYear,MONTH(DecSun1+32)=12),DecSun1+32,""))</f>
        <v>46022</v>
      </c>
      <c r="AI78" s="4" t="str">
        <f ca="1">IF(DAY(DecSun1)=1,IF(AND(YEAR(DecSun1+26)=CalendarYear,MONTH(DecSun1+26)=12),DecSun1+26,""),IF(AND(YEAR(DecSun1+33)=CalendarYear,MONTH(DecSun1+33)=12),DecSun1+33,""))</f>
        <v/>
      </c>
      <c r="AJ78" s="4" t="str">
        <f ca="1">IF(DAY(DecSun1)=1,IF(AND(YEAR(DecSun1+27)=CalendarYear,MONTH(DecSun1+27)=12),DecSun1+27,""),IF(AND(YEAR(DecSun1+34)=CalendarYear,MONTH(DecSun1+34)=12),DecSun1+34,""))</f>
        <v/>
      </c>
      <c r="AK78" s="4" t="str">
        <f ca="1">IF(DAY(DecSun1)=1,IF(AND(YEAR(DecSun1+28)=CalendarYear,MONTH(DecSun1+28)=12),DecSun1+28,""),IF(AND(YEAR(DecSun1+35)=CalendarYear,MONTH(DecSun1+35)=12),DecSun1+35,""))</f>
        <v/>
      </c>
      <c r="AL78" s="4" t="str">
        <f ca="1">IF(DAY(DecSun1)=1,IF(AND(YEAR(DecSun1+29)=CalendarYear,MONTH(DecSun1+29)=12),DecSun1+29,""),IF(AND(YEAR(DecSun1+36)=CalendarYear,MONTH(DecSun1+36)=12),DecSun1+36,""))</f>
        <v/>
      </c>
      <c r="AM78" s="6" t="str">
        <f ca="1">IF(DAY(DecSun1)=1,IF(AND(YEAR(DecSun1+30)=CalendarYear,MONTH(DecSun1+30)=12),DecSun1+30,""),IF(AND(YEAR(DecSun1+37)=CalendarYear,MONTH(DecSun1+37)=12),DecSun1+37,""))</f>
        <v/>
      </c>
    </row>
    <row r="79" spans="2:39" ht="18.95" customHeight="1">
      <c r="B79" s="62"/>
      <c r="C79" s="5" t="s">
        <v>6</v>
      </c>
      <c r="D79" s="5" t="s">
        <v>7</v>
      </c>
      <c r="E79" s="5" t="s">
        <v>8</v>
      </c>
      <c r="F79" s="5" t="s">
        <v>9</v>
      </c>
      <c r="G79" s="5" t="s">
        <v>10</v>
      </c>
      <c r="H79" s="5" t="s">
        <v>11</v>
      </c>
      <c r="I79" s="5" t="s">
        <v>12</v>
      </c>
      <c r="J79" s="5" t="s">
        <v>6</v>
      </c>
      <c r="K79" s="5" t="s">
        <v>7</v>
      </c>
      <c r="L79" s="5" t="s">
        <v>8</v>
      </c>
      <c r="M79" s="5" t="s">
        <v>9</v>
      </c>
      <c r="N79" s="5" t="s">
        <v>10</v>
      </c>
      <c r="O79" s="5" t="s">
        <v>11</v>
      </c>
      <c r="P79" s="5" t="s">
        <v>12</v>
      </c>
      <c r="Q79" s="5" t="s">
        <v>6</v>
      </c>
      <c r="R79" s="5" t="s">
        <v>7</v>
      </c>
      <c r="S79" s="5" t="s">
        <v>8</v>
      </c>
      <c r="T79" s="5" t="s">
        <v>9</v>
      </c>
      <c r="U79" s="5" t="s">
        <v>10</v>
      </c>
      <c r="V79" s="5" t="s">
        <v>11</v>
      </c>
      <c r="W79" s="5" t="s">
        <v>12</v>
      </c>
      <c r="X79" s="5" t="s">
        <v>6</v>
      </c>
      <c r="Y79" s="5" t="s">
        <v>7</v>
      </c>
      <c r="Z79" s="5" t="s">
        <v>8</v>
      </c>
      <c r="AA79" s="5" t="s">
        <v>9</v>
      </c>
      <c r="AB79" s="5" t="s">
        <v>10</v>
      </c>
      <c r="AC79" s="5" t="s">
        <v>11</v>
      </c>
      <c r="AD79" s="5" t="s">
        <v>12</v>
      </c>
      <c r="AE79" s="5" t="s">
        <v>6</v>
      </c>
      <c r="AF79" s="5" t="s">
        <v>7</v>
      </c>
      <c r="AG79" s="5" t="s">
        <v>8</v>
      </c>
      <c r="AH79" s="5" t="s">
        <v>9</v>
      </c>
      <c r="AI79" s="5" t="s">
        <v>10</v>
      </c>
      <c r="AJ79" s="5" t="s">
        <v>11</v>
      </c>
      <c r="AK79" s="5" t="s">
        <v>12</v>
      </c>
      <c r="AL79" s="5" t="s">
        <v>6</v>
      </c>
      <c r="AM79" s="7" t="s">
        <v>7</v>
      </c>
    </row>
    <row r="80" spans="2:39" ht="18.95" hidden="1" customHeight="1" outlineLevel="1">
      <c r="B80" s="18" t="s">
        <v>13</v>
      </c>
      <c r="C80" s="2" t="s">
        <v>14</v>
      </c>
      <c r="D80" s="2" t="s">
        <v>14</v>
      </c>
      <c r="E80" s="2" t="s">
        <v>14</v>
      </c>
      <c r="F80" s="2" t="s">
        <v>14</v>
      </c>
      <c r="G80" s="2" t="s">
        <v>14</v>
      </c>
      <c r="H80" s="2" t="s">
        <v>14</v>
      </c>
      <c r="I80" s="2" t="s">
        <v>14</v>
      </c>
      <c r="J80" s="2" t="s">
        <v>14</v>
      </c>
      <c r="K80" s="2" t="s">
        <v>14</v>
      </c>
      <c r="L80" s="2" t="s">
        <v>14</v>
      </c>
      <c r="M80" s="3" t="s">
        <v>14</v>
      </c>
      <c r="N80" s="3" t="s">
        <v>14</v>
      </c>
      <c r="O80" s="2" t="s">
        <v>14</v>
      </c>
      <c r="P80" s="2" t="s">
        <v>14</v>
      </c>
      <c r="Q80" s="2" t="s">
        <v>14</v>
      </c>
      <c r="R80" s="2" t="s">
        <v>14</v>
      </c>
      <c r="S80" s="2" t="s">
        <v>14</v>
      </c>
      <c r="T80" s="2" t="s">
        <v>14</v>
      </c>
      <c r="U80" s="2" t="s">
        <v>14</v>
      </c>
      <c r="V80" s="2" t="s">
        <v>14</v>
      </c>
      <c r="W80" s="2" t="s">
        <v>14</v>
      </c>
      <c r="X80" s="2" t="s">
        <v>14</v>
      </c>
      <c r="Y80" s="2" t="s">
        <v>14</v>
      </c>
      <c r="Z80" s="2" t="s">
        <v>14</v>
      </c>
      <c r="AA80" s="2" t="s">
        <v>14</v>
      </c>
      <c r="AB80" s="2" t="s">
        <v>14</v>
      </c>
      <c r="AC80" s="2" t="s">
        <v>14</v>
      </c>
      <c r="AD80" s="2" t="s">
        <v>14</v>
      </c>
      <c r="AE80" s="2" t="s">
        <v>14</v>
      </c>
      <c r="AF80" s="2" t="s">
        <v>14</v>
      </c>
      <c r="AG80" s="2" t="s">
        <v>14</v>
      </c>
      <c r="AH80" s="2" t="s">
        <v>14</v>
      </c>
      <c r="AI80" s="2" t="s">
        <v>14</v>
      </c>
      <c r="AJ80" s="2" t="s">
        <v>14</v>
      </c>
      <c r="AK80" s="2" t="s">
        <v>14</v>
      </c>
      <c r="AL80" s="2" t="s">
        <v>14</v>
      </c>
      <c r="AM80" s="2" t="s">
        <v>14</v>
      </c>
    </row>
    <row r="81" spans="2:39" ht="18.95" hidden="1" customHeight="1" outlineLevel="1">
      <c r="B81" s="19" t="s">
        <v>15</v>
      </c>
      <c r="C81" s="3" t="s">
        <v>14</v>
      </c>
      <c r="D81" s="3" t="s">
        <v>14</v>
      </c>
      <c r="E81" s="3" t="s">
        <v>14</v>
      </c>
      <c r="F81" s="3" t="s">
        <v>14</v>
      </c>
      <c r="G81" s="3" t="s">
        <v>14</v>
      </c>
      <c r="H81" s="3" t="s">
        <v>14</v>
      </c>
      <c r="I81" s="3" t="s">
        <v>14</v>
      </c>
      <c r="J81" s="3" t="s">
        <v>14</v>
      </c>
      <c r="K81" s="3" t="s">
        <v>14</v>
      </c>
      <c r="L81" s="3" t="s">
        <v>14</v>
      </c>
      <c r="M81" s="3" t="s">
        <v>14</v>
      </c>
      <c r="N81" s="3" t="s">
        <v>14</v>
      </c>
      <c r="O81" s="2" t="s">
        <v>14</v>
      </c>
      <c r="P81" s="2" t="s">
        <v>14</v>
      </c>
      <c r="Q81" s="2" t="s">
        <v>14</v>
      </c>
      <c r="R81" s="2" t="s">
        <v>14</v>
      </c>
      <c r="S81" s="2" t="s">
        <v>14</v>
      </c>
      <c r="T81" s="2" t="s">
        <v>14</v>
      </c>
      <c r="U81" s="2" t="s">
        <v>14</v>
      </c>
      <c r="V81" s="2" t="s">
        <v>14</v>
      </c>
      <c r="W81" s="2" t="s">
        <v>14</v>
      </c>
      <c r="X81" s="2" t="s">
        <v>14</v>
      </c>
      <c r="Y81" s="2" t="s">
        <v>14</v>
      </c>
      <c r="Z81" s="2" t="s">
        <v>14</v>
      </c>
      <c r="AA81" s="2" t="s">
        <v>14</v>
      </c>
      <c r="AB81" s="2" t="s">
        <v>14</v>
      </c>
      <c r="AC81" s="2" t="s">
        <v>14</v>
      </c>
      <c r="AD81" s="2" t="s">
        <v>14</v>
      </c>
      <c r="AE81" s="2" t="s">
        <v>14</v>
      </c>
      <c r="AF81" s="2" t="s">
        <v>14</v>
      </c>
      <c r="AG81" s="2" t="s">
        <v>14</v>
      </c>
      <c r="AH81" s="2" t="s">
        <v>14</v>
      </c>
      <c r="AI81" s="2" t="s">
        <v>14</v>
      </c>
      <c r="AJ81" s="2" t="s">
        <v>14</v>
      </c>
      <c r="AK81" s="2" t="s">
        <v>14</v>
      </c>
      <c r="AL81" s="2" t="s">
        <v>14</v>
      </c>
      <c r="AM81" s="2" t="s">
        <v>14</v>
      </c>
    </row>
    <row r="82" spans="2:39" ht="18.95" hidden="1" customHeight="1" outlineLevel="1">
      <c r="B82" s="33" t="s">
        <v>2</v>
      </c>
      <c r="C82" s="3" t="s">
        <v>14</v>
      </c>
      <c r="D82" s="133" t="s">
        <v>16</v>
      </c>
      <c r="E82" s="134"/>
      <c r="F82" s="134"/>
      <c r="G82" s="134"/>
      <c r="H82" s="135"/>
      <c r="I82" s="3" t="s">
        <v>14</v>
      </c>
      <c r="J82" s="3" t="s">
        <v>14</v>
      </c>
      <c r="K82" s="133" t="s">
        <v>16</v>
      </c>
      <c r="L82" s="134"/>
      <c r="M82" s="134"/>
      <c r="N82" s="134"/>
      <c r="O82" s="135"/>
      <c r="P82" s="2" t="s">
        <v>14</v>
      </c>
      <c r="Q82" s="2" t="s">
        <v>14</v>
      </c>
      <c r="R82" s="133" t="s">
        <v>16</v>
      </c>
      <c r="S82" s="134"/>
      <c r="T82" s="134"/>
      <c r="U82" s="134"/>
      <c r="V82" s="135"/>
      <c r="W82" s="2" t="s">
        <v>14</v>
      </c>
      <c r="X82" s="2" t="s">
        <v>14</v>
      </c>
      <c r="Y82" s="133" t="s">
        <v>16</v>
      </c>
      <c r="Z82" s="134"/>
      <c r="AA82" s="134"/>
      <c r="AB82" s="134"/>
      <c r="AC82" s="135"/>
      <c r="AD82" s="2" t="s">
        <v>14</v>
      </c>
      <c r="AE82" s="2" t="s">
        <v>14</v>
      </c>
      <c r="AF82" s="140" t="s">
        <v>16</v>
      </c>
      <c r="AG82" s="148"/>
      <c r="AH82" s="141"/>
      <c r="AI82" s="2" t="s">
        <v>14</v>
      </c>
      <c r="AJ82" s="2" t="s">
        <v>14</v>
      </c>
      <c r="AK82" s="2" t="s">
        <v>14</v>
      </c>
      <c r="AL82" s="2" t="s">
        <v>14</v>
      </c>
      <c r="AM82" s="2" t="s">
        <v>14</v>
      </c>
    </row>
    <row r="83" spans="2:39" ht="18.95" hidden="1" customHeight="1" outlineLevel="1">
      <c r="B83" s="31" t="s">
        <v>5</v>
      </c>
      <c r="C83" s="3" t="s">
        <v>14</v>
      </c>
      <c r="D83" s="3" t="s">
        <v>14</v>
      </c>
      <c r="E83" s="3" t="s">
        <v>14</v>
      </c>
      <c r="F83" s="3" t="s">
        <v>14</v>
      </c>
      <c r="G83" s="3" t="s">
        <v>14</v>
      </c>
      <c r="H83" s="3" t="s">
        <v>14</v>
      </c>
      <c r="I83" s="3" t="s">
        <v>14</v>
      </c>
      <c r="J83" s="3" t="s">
        <v>14</v>
      </c>
      <c r="K83" s="3" t="s">
        <v>14</v>
      </c>
      <c r="L83" s="3" t="s">
        <v>14</v>
      </c>
      <c r="M83" s="3" t="s">
        <v>14</v>
      </c>
      <c r="N83" s="3" t="s">
        <v>14</v>
      </c>
      <c r="O83" s="2" t="s">
        <v>14</v>
      </c>
      <c r="P83" s="2" t="s">
        <v>14</v>
      </c>
      <c r="Q83" s="2" t="s">
        <v>14</v>
      </c>
      <c r="R83" s="2" t="s">
        <v>14</v>
      </c>
      <c r="S83" s="2" t="s">
        <v>14</v>
      </c>
      <c r="T83" s="2" t="s">
        <v>14</v>
      </c>
      <c r="U83" s="2" t="s">
        <v>14</v>
      </c>
      <c r="V83" s="2" t="s">
        <v>14</v>
      </c>
      <c r="W83" s="2" t="s">
        <v>14</v>
      </c>
      <c r="X83" s="2" t="s">
        <v>14</v>
      </c>
      <c r="Y83" s="2" t="s">
        <v>14</v>
      </c>
      <c r="Z83" s="2" t="s">
        <v>14</v>
      </c>
      <c r="AA83" s="2" t="s">
        <v>14</v>
      </c>
      <c r="AB83" s="2" t="s">
        <v>14</v>
      </c>
      <c r="AC83" s="2" t="s">
        <v>14</v>
      </c>
      <c r="AD83" s="2" t="s">
        <v>14</v>
      </c>
      <c r="AE83" s="2" t="s">
        <v>14</v>
      </c>
      <c r="AF83" s="2" t="s">
        <v>14</v>
      </c>
      <c r="AG83" s="2" t="s">
        <v>14</v>
      </c>
      <c r="AH83" s="2" t="s">
        <v>14</v>
      </c>
      <c r="AI83" s="2" t="s">
        <v>14</v>
      </c>
      <c r="AJ83" s="2" t="s">
        <v>14</v>
      </c>
      <c r="AK83" s="2" t="s">
        <v>14</v>
      </c>
      <c r="AL83" s="2" t="s">
        <v>14</v>
      </c>
      <c r="AM83" s="2" t="s">
        <v>14</v>
      </c>
    </row>
    <row r="84" spans="2:39" ht="18.95" hidden="1" customHeight="1" outlineLevel="1">
      <c r="B84" s="20" t="s">
        <v>1</v>
      </c>
      <c r="C84" s="3" t="s">
        <v>14</v>
      </c>
      <c r="D84" s="3" t="s">
        <v>14</v>
      </c>
      <c r="E84" s="3" t="s">
        <v>14</v>
      </c>
      <c r="F84" s="3" t="s">
        <v>14</v>
      </c>
      <c r="G84" s="3" t="s">
        <v>14</v>
      </c>
      <c r="H84" s="3" t="s">
        <v>14</v>
      </c>
      <c r="I84" s="3" t="s">
        <v>14</v>
      </c>
      <c r="J84" s="3" t="s">
        <v>14</v>
      </c>
      <c r="K84" s="3" t="s">
        <v>14</v>
      </c>
      <c r="L84" s="3" t="s">
        <v>14</v>
      </c>
      <c r="M84" s="3" t="s">
        <v>14</v>
      </c>
      <c r="N84" s="3" t="s">
        <v>14</v>
      </c>
      <c r="O84" s="2" t="s">
        <v>14</v>
      </c>
      <c r="P84" s="2" t="s">
        <v>14</v>
      </c>
      <c r="Q84" s="2" t="s">
        <v>14</v>
      </c>
      <c r="R84" s="2" t="s">
        <v>14</v>
      </c>
      <c r="S84" s="2" t="s">
        <v>14</v>
      </c>
      <c r="T84" s="2" t="s">
        <v>14</v>
      </c>
      <c r="U84" s="2" t="s">
        <v>14</v>
      </c>
      <c r="V84" s="2" t="s">
        <v>14</v>
      </c>
      <c r="W84" s="2" t="s">
        <v>14</v>
      </c>
      <c r="X84" s="2" t="s">
        <v>14</v>
      </c>
      <c r="Y84" s="2" t="s">
        <v>14</v>
      </c>
      <c r="Z84" s="2" t="s">
        <v>14</v>
      </c>
      <c r="AA84" s="2" t="s">
        <v>14</v>
      </c>
      <c r="AB84" s="2" t="s">
        <v>14</v>
      </c>
      <c r="AC84" s="2" t="s">
        <v>14</v>
      </c>
      <c r="AD84" s="2" t="s">
        <v>14</v>
      </c>
      <c r="AE84" s="2" t="s">
        <v>14</v>
      </c>
      <c r="AF84" s="2" t="s">
        <v>14</v>
      </c>
      <c r="AG84" s="2" t="s">
        <v>14</v>
      </c>
      <c r="AH84" s="2" t="s">
        <v>14</v>
      </c>
      <c r="AI84" s="2" t="s">
        <v>14</v>
      </c>
      <c r="AJ84" s="2" t="s">
        <v>14</v>
      </c>
      <c r="AK84" s="2" t="s">
        <v>14</v>
      </c>
      <c r="AL84" s="2" t="s">
        <v>14</v>
      </c>
      <c r="AM84" s="2" t="s">
        <v>14</v>
      </c>
    </row>
    <row r="85" spans="2:39" ht="18.95" customHeight="1" collapsed="1"/>
  </sheetData>
  <mergeCells count="61">
    <mergeCell ref="AE49:AK49"/>
    <mergeCell ref="AF82:AH82"/>
    <mergeCell ref="Y68:AC68"/>
    <mergeCell ref="AD68:AE68"/>
    <mergeCell ref="D82:H82"/>
    <mergeCell ref="K82:O82"/>
    <mergeCell ref="R82:V82"/>
    <mergeCell ref="Y82:AC82"/>
    <mergeCell ref="AF58:AG58"/>
    <mergeCell ref="T52:V52"/>
    <mergeCell ref="Y74:AC74"/>
    <mergeCell ref="AF74:AJ74"/>
    <mergeCell ref="AF66:AJ66"/>
    <mergeCell ref="W68:X68"/>
    <mergeCell ref="B78:B79"/>
    <mergeCell ref="B62:B63"/>
    <mergeCell ref="F66:H66"/>
    <mergeCell ref="K66:O66"/>
    <mergeCell ref="R66:V66"/>
    <mergeCell ref="B70:B71"/>
    <mergeCell ref="K74:O74"/>
    <mergeCell ref="R74:V74"/>
    <mergeCell ref="B30:B31"/>
    <mergeCell ref="C32:I32"/>
    <mergeCell ref="L32:R32"/>
    <mergeCell ref="B38:B39"/>
    <mergeCell ref="B14:B15"/>
    <mergeCell ref="E18:H18"/>
    <mergeCell ref="M18:O18"/>
    <mergeCell ref="B22:B23"/>
    <mergeCell ref="R26:V26"/>
    <mergeCell ref="Q16:AH16"/>
    <mergeCell ref="G24:I24"/>
    <mergeCell ref="Y24:AC24"/>
    <mergeCell ref="AH2:AM2"/>
    <mergeCell ref="W4:X4"/>
    <mergeCell ref="AJ4:AK4"/>
    <mergeCell ref="B6:B7"/>
    <mergeCell ref="AF10:AJ10"/>
    <mergeCell ref="S8:Y8"/>
    <mergeCell ref="Z10:AC10"/>
    <mergeCell ref="E42:H42"/>
    <mergeCell ref="K42:O42"/>
    <mergeCell ref="AG26:AJ26"/>
    <mergeCell ref="L26:O26"/>
    <mergeCell ref="Z32:AF32"/>
    <mergeCell ref="S36:Y36"/>
    <mergeCell ref="U42:V42"/>
    <mergeCell ref="X41:AD41"/>
    <mergeCell ref="AG40:AI40"/>
    <mergeCell ref="B46:B47"/>
    <mergeCell ref="R44:T44"/>
    <mergeCell ref="Y58:AC58"/>
    <mergeCell ref="R52:S52"/>
    <mergeCell ref="B54:B55"/>
    <mergeCell ref="K58:O58"/>
    <mergeCell ref="R58:V58"/>
    <mergeCell ref="H48:K48"/>
    <mergeCell ref="L48:N48"/>
    <mergeCell ref="D58:H58"/>
    <mergeCell ref="Y48:AC48"/>
  </mergeCells>
  <conditionalFormatting sqref="C34 AM48">
    <cfRule type="cellIs" dxfId="611" priority="169" stopIfTrue="1" operator="equal">
      <formula>1</formula>
    </cfRule>
    <cfRule type="cellIs" dxfId="610" priority="170" stopIfTrue="1" operator="equal">
      <formula>2</formula>
    </cfRule>
    <cfRule type="cellIs" dxfId="609" priority="171" operator="equal">
      <formula>3</formula>
    </cfRule>
  </conditionalFormatting>
  <conditionalFormatting sqref="C58">
    <cfRule type="cellIs" dxfId="608" priority="130" stopIfTrue="1" operator="equal">
      <formula>1</formula>
    </cfRule>
    <cfRule type="cellIs" dxfId="607" priority="131" stopIfTrue="1" operator="equal">
      <formula>2</formula>
    </cfRule>
    <cfRule type="cellIs" dxfId="606" priority="132" operator="equal">
      <formula>3</formula>
    </cfRule>
  </conditionalFormatting>
  <conditionalFormatting sqref="C82:D82">
    <cfRule type="cellIs" dxfId="605" priority="94" stopIfTrue="1" operator="equal">
      <formula>1</formula>
    </cfRule>
    <cfRule type="cellIs" dxfId="604" priority="95" stopIfTrue="1" operator="equal">
      <formula>2</formula>
    </cfRule>
    <cfRule type="cellIs" dxfId="603" priority="96" operator="equal">
      <formula>3</formula>
    </cfRule>
  </conditionalFormatting>
  <conditionalFormatting sqref="C24:G24 J24:Y24 C25:AM25 C27:AM27 K26 C28:J28 L28:AE28 Y26:AC26 AD24:AM24 AG28:AM28 AF26 AK26:AM26">
    <cfRule type="cellIs" dxfId="602" priority="238" stopIfTrue="1" operator="equal">
      <formula>1</formula>
    </cfRule>
    <cfRule type="cellIs" dxfId="601" priority="239" stopIfTrue="1" operator="equal">
      <formula>2</formula>
    </cfRule>
    <cfRule type="cellIs" dxfId="600" priority="240" operator="equal">
      <formula>3</formula>
    </cfRule>
  </conditionalFormatting>
  <conditionalFormatting sqref="C26:J26">
    <cfRule type="cellIs" dxfId="599" priority="181" stopIfTrue="1" operator="equal">
      <formula>1</formula>
    </cfRule>
    <cfRule type="cellIs" dxfId="598" priority="182" stopIfTrue="1" operator="equal">
      <formula>2</formula>
    </cfRule>
    <cfRule type="cellIs" dxfId="597" priority="183" operator="equal">
      <formula>3</formula>
    </cfRule>
  </conditionalFormatting>
  <conditionalFormatting sqref="C50:G50">
    <cfRule type="cellIs" dxfId="596" priority="142" stopIfTrue="1" operator="equal">
      <formula>1</formula>
    </cfRule>
    <cfRule type="cellIs" dxfId="595" priority="143" stopIfTrue="1" operator="equal">
      <formula>2</formula>
    </cfRule>
    <cfRule type="cellIs" dxfId="594" priority="144" operator="equal">
      <formula>3</formula>
    </cfRule>
  </conditionalFormatting>
  <conditionalFormatting sqref="C74:K74">
    <cfRule type="cellIs" dxfId="593" priority="106" stopIfTrue="1" operator="equal">
      <formula>1</formula>
    </cfRule>
    <cfRule type="cellIs" dxfId="592" priority="107" stopIfTrue="1" operator="equal">
      <formula>2</formula>
    </cfRule>
    <cfRule type="cellIs" dxfId="591" priority="108" operator="equal">
      <formula>3</formula>
    </cfRule>
  </conditionalFormatting>
  <conditionalFormatting sqref="C16:Q16 AI16:AM16 C17:AM17 C18:E18 P18:AM18 C19:AM20 L18">
    <cfRule type="cellIs" dxfId="590" priority="244" stopIfTrue="1" operator="equal">
      <formula>1</formula>
    </cfRule>
    <cfRule type="cellIs" dxfId="589" priority="245" stopIfTrue="1" operator="equal">
      <formula>2</formula>
    </cfRule>
    <cfRule type="cellIs" dxfId="588" priority="246" operator="equal">
      <formula>3</formula>
    </cfRule>
  </conditionalFormatting>
  <conditionalFormatting sqref="C8:S8 Z8:AM8 C9:AM9 C10:Y10 AD10:AF10 AK10:AM10 C11:AM12">
    <cfRule type="cellIs" dxfId="587" priority="250" stopIfTrue="1" operator="equal">
      <formula>1</formula>
    </cfRule>
    <cfRule type="cellIs" dxfId="586" priority="251" stopIfTrue="1" operator="equal">
      <formula>2</formula>
    </cfRule>
    <cfRule type="cellIs" dxfId="585" priority="252" operator="equal">
      <formula>3</formula>
    </cfRule>
  </conditionalFormatting>
  <conditionalFormatting sqref="C6:AM6">
    <cfRule type="expression" dxfId="584" priority="249">
      <formula>NOT(ISNUMBER(C6))</formula>
    </cfRule>
  </conditionalFormatting>
  <conditionalFormatting sqref="C7:AM7 C39:AM39 C47:W47 AE47:AM47">
    <cfRule type="expression" dxfId="583" priority="247" stopIfTrue="1">
      <formula>NOT(ISNUMBER(C6))</formula>
    </cfRule>
    <cfRule type="expression" dxfId="582" priority="248">
      <formula>OR(COUNTIF(C8:C10,1)&gt;1,COUNTIF(C8:C10,2)&gt;1,COUNTIF(C8:C10,3)&gt;1)</formula>
    </cfRule>
  </conditionalFormatting>
  <conditionalFormatting sqref="C14:AM14">
    <cfRule type="expression" dxfId="581" priority="243">
      <formula>NOT(ISNUMBER(C14))</formula>
    </cfRule>
  </conditionalFormatting>
  <conditionalFormatting sqref="C15:AM15">
    <cfRule type="expression" dxfId="580" priority="241" stopIfTrue="1">
      <formula>NOT(ISNUMBER(C14))</formula>
    </cfRule>
    <cfRule type="expression" dxfId="579" priority="242">
      <formula>OR(COUNTIF(C16:C18,1)&gt;1,COUNTIF(C16:C18,2)&gt;1,COUNTIF(C16:C18,3)&gt;1)</formula>
    </cfRule>
  </conditionalFormatting>
  <conditionalFormatting sqref="C22:AM22">
    <cfRule type="expression" dxfId="578" priority="216">
      <formula>NOT(ISNUMBER(C22))</formula>
    </cfRule>
  </conditionalFormatting>
  <conditionalFormatting sqref="C23:AM23">
    <cfRule type="expression" dxfId="577" priority="214" stopIfTrue="1">
      <formula>NOT(ISNUMBER(C22))</formula>
    </cfRule>
    <cfRule type="expression" dxfId="576" priority="215">
      <formula>OR(COUNTIF(C24:C26,1)&gt;1,COUNTIF(C24:C26,2)&gt;1,COUNTIF(C24:C26,3)&gt;1)</formula>
    </cfRule>
  </conditionalFormatting>
  <conditionalFormatting sqref="C30:AM30">
    <cfRule type="expression" dxfId="575" priority="213">
      <formula>NOT(ISNUMBER(C30))</formula>
    </cfRule>
  </conditionalFormatting>
  <conditionalFormatting sqref="C31:AM31">
    <cfRule type="expression" dxfId="574" priority="211" stopIfTrue="1">
      <formula>NOT(ISNUMBER(C30))</formula>
    </cfRule>
    <cfRule type="expression" dxfId="573" priority="212">
      <formula>OR(COUNTIF(C32:C34,1)&gt;1,COUNTIF(C32:C34,2)&gt;1,COUNTIF(C32:C34,3)&gt;1)</formula>
    </cfRule>
  </conditionalFormatting>
  <conditionalFormatting sqref="C33:AM33 C35:AM35 D34:H34 C32 J32:L32 AG32:AM32 S32:Z32 R34:AF34 C36:S36 Z36:AM36 L34:P34">
    <cfRule type="cellIs" dxfId="572" priority="235" stopIfTrue="1" operator="equal">
      <formula>1</formula>
    </cfRule>
    <cfRule type="cellIs" dxfId="571" priority="236" stopIfTrue="1" operator="equal">
      <formula>2</formula>
    </cfRule>
    <cfRule type="cellIs" dxfId="570" priority="237" operator="equal">
      <formula>3</formula>
    </cfRule>
  </conditionalFormatting>
  <conditionalFormatting sqref="C38:AM38">
    <cfRule type="expression" dxfId="569" priority="210">
      <formula>NOT(ISNUMBER(C38))</formula>
    </cfRule>
  </conditionalFormatting>
  <conditionalFormatting sqref="C41:W41 C42:E42 C43:AM43 C44:R44 U44:AM44 R42:T42 AJ40:AM40 AE41:AM41 C40:AG40 Y42:AM42">
    <cfRule type="cellIs" dxfId="568" priority="232" stopIfTrue="1" operator="equal">
      <formula>1</formula>
    </cfRule>
    <cfRule type="cellIs" dxfId="567" priority="233" stopIfTrue="1" operator="equal">
      <formula>2</formula>
    </cfRule>
    <cfRule type="cellIs" dxfId="566" priority="234" operator="equal">
      <formula>3</formula>
    </cfRule>
  </conditionalFormatting>
  <conditionalFormatting sqref="C46:AM46">
    <cfRule type="expression" dxfId="565" priority="207">
      <formula>NOT(ISNUMBER(C46))</formula>
    </cfRule>
  </conditionalFormatting>
  <conditionalFormatting sqref="C51:AM51 C52:R52 W52:AM52 C48:G49 L48 H50:N50 O48:X48 Y50:AC50 P50:V50 AD48:AL48 H49:AD49 AL49:AM49 AF50:AM50">
    <cfRule type="cellIs" dxfId="564" priority="229" stopIfTrue="1" operator="equal">
      <formula>1</formula>
    </cfRule>
    <cfRule type="cellIs" dxfId="563" priority="230" stopIfTrue="1" operator="equal">
      <formula>2</formula>
    </cfRule>
    <cfRule type="cellIs" dxfId="562" priority="231" operator="equal">
      <formula>3</formula>
    </cfRule>
  </conditionalFormatting>
  <conditionalFormatting sqref="C54:AM54">
    <cfRule type="expression" dxfId="561" priority="204">
      <formula>NOT(ISNUMBER(C54))</formula>
    </cfRule>
  </conditionalFormatting>
  <conditionalFormatting sqref="C55:AM55">
    <cfRule type="expression" dxfId="560" priority="202" stopIfTrue="1">
      <formula>NOT(ISNUMBER(C54))</formula>
    </cfRule>
    <cfRule type="expression" dxfId="559" priority="203">
      <formula>OR(COUNTIF(C56:C58,1)&gt;1,COUNTIF(C56:C58,2)&gt;1,COUNTIF(C56:C58,3)&gt;1)</formula>
    </cfRule>
  </conditionalFormatting>
  <conditionalFormatting sqref="AD58:AF58 AH58:AM58 C59:AM60 C56:AM57">
    <cfRule type="cellIs" dxfId="558" priority="226" stopIfTrue="1" operator="equal">
      <formula>1</formula>
    </cfRule>
    <cfRule type="cellIs" dxfId="557" priority="227" stopIfTrue="1" operator="equal">
      <formula>2</formula>
    </cfRule>
    <cfRule type="cellIs" dxfId="556" priority="228" operator="equal">
      <formula>3</formula>
    </cfRule>
  </conditionalFormatting>
  <conditionalFormatting sqref="C62:AM62">
    <cfRule type="expression" dxfId="555" priority="201">
      <formula>NOT(ISNUMBER(C62))</formula>
    </cfRule>
  </conditionalFormatting>
  <conditionalFormatting sqref="C63:AM63">
    <cfRule type="expression" dxfId="554" priority="199" stopIfTrue="1">
      <formula>NOT(ISNUMBER(C62))</formula>
    </cfRule>
    <cfRule type="expression" dxfId="553" priority="200">
      <formula>OR(COUNTIF(C64:C66,1)&gt;1,COUNTIF(C64:C66,2)&gt;1,COUNTIF(C64:C66,3)&gt;1)</formula>
    </cfRule>
  </conditionalFormatting>
  <conditionalFormatting sqref="C64:AM65 C66:F66 AK66:AM66 C67:AM67 C68:W68 AF68:AM68 Y66:AC66">
    <cfRule type="cellIs" dxfId="552" priority="223" stopIfTrue="1" operator="equal">
      <formula>1</formula>
    </cfRule>
    <cfRule type="cellIs" dxfId="551" priority="224" stopIfTrue="1" operator="equal">
      <formula>2</formula>
    </cfRule>
    <cfRule type="cellIs" dxfId="550" priority="225" operator="equal">
      <formula>3</formula>
    </cfRule>
  </conditionalFormatting>
  <conditionalFormatting sqref="C70:AM70">
    <cfRule type="expression" dxfId="549" priority="198">
      <formula>NOT(ISNUMBER(C70))</formula>
    </cfRule>
  </conditionalFormatting>
  <conditionalFormatting sqref="C71:AM71">
    <cfRule type="expression" dxfId="548" priority="196" stopIfTrue="1">
      <formula>NOT(ISNUMBER(C70))</formula>
    </cfRule>
    <cfRule type="expression" dxfId="547" priority="197">
      <formula>OR(COUNTIF(C72:C74,1)&gt;1,COUNTIF(C72:C74,2)&gt;1,COUNTIF(C72:C74,3)&gt;1)</formula>
    </cfRule>
  </conditionalFormatting>
  <conditionalFormatting sqref="C72:AM73 AK74:AM74 C75:AM76">
    <cfRule type="cellIs" dxfId="546" priority="220" stopIfTrue="1" operator="equal">
      <formula>1</formula>
    </cfRule>
    <cfRule type="cellIs" dxfId="545" priority="221" stopIfTrue="1" operator="equal">
      <formula>2</formula>
    </cfRule>
    <cfRule type="cellIs" dxfId="544" priority="222" operator="equal">
      <formula>3</formula>
    </cfRule>
  </conditionalFormatting>
  <conditionalFormatting sqref="C78:AM78">
    <cfRule type="expression" dxfId="543" priority="195">
      <formula>NOT(ISNUMBER(C78))</formula>
    </cfRule>
  </conditionalFormatting>
  <conditionalFormatting sqref="C79:AM79">
    <cfRule type="expression" dxfId="542" priority="193" stopIfTrue="1">
      <formula>NOT(ISNUMBER(C78))</formula>
    </cfRule>
    <cfRule type="expression" dxfId="541" priority="194">
      <formula>OR(COUNTIF(C80:C82,1)&gt;1,COUNTIF(C80:C82,2)&gt;1,COUNTIF(C80:C82,3)&gt;1)</formula>
    </cfRule>
  </conditionalFormatting>
  <conditionalFormatting sqref="C80:AM81 AI82:AM82 C83:AM84">
    <cfRule type="cellIs" dxfId="540" priority="217" stopIfTrue="1" operator="equal">
      <formula>1</formula>
    </cfRule>
    <cfRule type="cellIs" dxfId="539" priority="218" stopIfTrue="1" operator="equal">
      <formula>2</formula>
    </cfRule>
    <cfRule type="cellIs" dxfId="538" priority="219" operator="equal">
      <formula>3</formula>
    </cfRule>
  </conditionalFormatting>
  <conditionalFormatting sqref="I18:K18">
    <cfRule type="cellIs" dxfId="537" priority="190" stopIfTrue="1" operator="equal">
      <formula>1</formula>
    </cfRule>
    <cfRule type="cellIs" dxfId="536" priority="191" stopIfTrue="1" operator="equal">
      <formula>2</formula>
    </cfRule>
    <cfRule type="cellIs" dxfId="535" priority="192" operator="equal">
      <formula>3</formula>
    </cfRule>
  </conditionalFormatting>
  <conditionalFormatting sqref="I34:K34">
    <cfRule type="cellIs" dxfId="534" priority="166" stopIfTrue="1" operator="equal">
      <formula>1</formula>
    </cfRule>
    <cfRule type="cellIs" dxfId="533" priority="167" stopIfTrue="1" operator="equal">
      <formula>2</formula>
    </cfRule>
    <cfRule type="cellIs" dxfId="532" priority="168" operator="equal">
      <formula>3</formula>
    </cfRule>
  </conditionalFormatting>
  <conditionalFormatting sqref="I42:K42">
    <cfRule type="cellIs" dxfId="531" priority="154" stopIfTrue="1" operator="equal">
      <formula>1</formula>
    </cfRule>
    <cfRule type="cellIs" dxfId="530" priority="155" stopIfTrue="1" operator="equal">
      <formula>2</formula>
    </cfRule>
    <cfRule type="cellIs" dxfId="529" priority="156" operator="equal">
      <formula>3</formula>
    </cfRule>
  </conditionalFormatting>
  <conditionalFormatting sqref="I58:K58">
    <cfRule type="cellIs" dxfId="528" priority="127" stopIfTrue="1" operator="equal">
      <formula>1</formula>
    </cfRule>
    <cfRule type="cellIs" dxfId="527" priority="128" stopIfTrue="1" operator="equal">
      <formula>2</formula>
    </cfRule>
    <cfRule type="cellIs" dxfId="526" priority="129" operator="equal">
      <formula>3</formula>
    </cfRule>
  </conditionalFormatting>
  <conditionalFormatting sqref="I66:K66">
    <cfRule type="cellIs" dxfId="525" priority="118" stopIfTrue="1" operator="equal">
      <formula>1</formula>
    </cfRule>
    <cfRule type="cellIs" dxfId="524" priority="119" stopIfTrue="1" operator="equal">
      <formula>2</formula>
    </cfRule>
    <cfRule type="cellIs" dxfId="523" priority="120" operator="equal">
      <formula>3</formula>
    </cfRule>
  </conditionalFormatting>
  <conditionalFormatting sqref="I82:K82">
    <cfRule type="cellIs" dxfId="522" priority="91" stopIfTrue="1" operator="equal">
      <formula>1</formula>
    </cfRule>
    <cfRule type="cellIs" dxfId="521" priority="92" stopIfTrue="1" operator="equal">
      <formula>2</formula>
    </cfRule>
    <cfRule type="cellIs" dxfId="520" priority="93" operator="equal">
      <formula>3</formula>
    </cfRule>
  </conditionalFormatting>
  <conditionalFormatting sqref="P26:R26">
    <cfRule type="cellIs" dxfId="519" priority="178" stopIfTrue="1" operator="equal">
      <formula>1</formula>
    </cfRule>
    <cfRule type="cellIs" dxfId="518" priority="179" stopIfTrue="1" operator="equal">
      <formula>2</formula>
    </cfRule>
    <cfRule type="cellIs" dxfId="517" priority="180" operator="equal">
      <formula>3</formula>
    </cfRule>
  </conditionalFormatting>
  <conditionalFormatting sqref="Q34">
    <cfRule type="cellIs" dxfId="516" priority="163" stopIfTrue="1" operator="equal">
      <formula>1</formula>
    </cfRule>
    <cfRule type="cellIs" dxfId="515" priority="164" stopIfTrue="1" operator="equal">
      <formula>2</formula>
    </cfRule>
    <cfRule type="cellIs" dxfId="514" priority="165" operator="equal">
      <formula>3</formula>
    </cfRule>
  </conditionalFormatting>
  <conditionalFormatting sqref="P42:Q42">
    <cfRule type="cellIs" dxfId="513" priority="151" stopIfTrue="1" operator="equal">
      <formula>1</formula>
    </cfRule>
    <cfRule type="cellIs" dxfId="512" priority="152" stopIfTrue="1" operator="equal">
      <formula>2</formula>
    </cfRule>
    <cfRule type="cellIs" dxfId="511" priority="153" operator="equal">
      <formula>3</formula>
    </cfRule>
  </conditionalFormatting>
  <conditionalFormatting sqref="P58:R58">
    <cfRule type="cellIs" dxfId="510" priority="124" stopIfTrue="1" operator="equal">
      <formula>1</formula>
    </cfRule>
    <cfRule type="cellIs" dxfId="509" priority="125" stopIfTrue="1" operator="equal">
      <formula>2</formula>
    </cfRule>
    <cfRule type="cellIs" dxfId="508" priority="126" operator="equal">
      <formula>3</formula>
    </cfRule>
  </conditionalFormatting>
  <conditionalFormatting sqref="P66:R66">
    <cfRule type="cellIs" dxfId="507" priority="115" stopIfTrue="1" operator="equal">
      <formula>1</formula>
    </cfRule>
    <cfRule type="cellIs" dxfId="506" priority="116" stopIfTrue="1" operator="equal">
      <formula>2</formula>
    </cfRule>
    <cfRule type="cellIs" dxfId="505" priority="117" operator="equal">
      <formula>3</formula>
    </cfRule>
  </conditionalFormatting>
  <conditionalFormatting sqref="P74:R74">
    <cfRule type="cellIs" dxfId="504" priority="103" stopIfTrue="1" operator="equal">
      <formula>1</formula>
    </cfRule>
    <cfRule type="cellIs" dxfId="503" priority="104" stopIfTrue="1" operator="equal">
      <formula>2</formula>
    </cfRule>
    <cfRule type="cellIs" dxfId="502" priority="105" operator="equal">
      <formula>3</formula>
    </cfRule>
  </conditionalFormatting>
  <conditionalFormatting sqref="P82:R82">
    <cfRule type="cellIs" dxfId="501" priority="88" stopIfTrue="1" operator="equal">
      <formula>1</formula>
    </cfRule>
    <cfRule type="cellIs" dxfId="500" priority="89" stopIfTrue="1" operator="equal">
      <formula>2</formula>
    </cfRule>
    <cfRule type="cellIs" dxfId="499" priority="90" operator="equal">
      <formula>3</formula>
    </cfRule>
  </conditionalFormatting>
  <conditionalFormatting sqref="W26:X26">
    <cfRule type="cellIs" dxfId="498" priority="175" stopIfTrue="1" operator="equal">
      <formula>1</formula>
    </cfRule>
    <cfRule type="cellIs" dxfId="497" priority="176" stopIfTrue="1" operator="equal">
      <formula>2</formula>
    </cfRule>
    <cfRule type="cellIs" dxfId="496" priority="177" operator="equal">
      <formula>3</formula>
    </cfRule>
  </conditionalFormatting>
  <conditionalFormatting sqref="W42:X42">
    <cfRule type="cellIs" dxfId="495" priority="148" stopIfTrue="1" operator="equal">
      <formula>1</formula>
    </cfRule>
    <cfRule type="cellIs" dxfId="494" priority="149" stopIfTrue="1" operator="equal">
      <formula>2</formula>
    </cfRule>
    <cfRule type="cellIs" dxfId="493" priority="150" operator="equal">
      <formula>3</formula>
    </cfRule>
  </conditionalFormatting>
  <conditionalFormatting sqref="W50">
    <cfRule type="cellIs" dxfId="492" priority="136" stopIfTrue="1" operator="equal">
      <formula>1</formula>
    </cfRule>
    <cfRule type="cellIs" dxfId="491" priority="137" stopIfTrue="1" operator="equal">
      <formula>2</formula>
    </cfRule>
    <cfRule type="cellIs" dxfId="490" priority="138" operator="equal">
      <formula>3</formula>
    </cfRule>
  </conditionalFormatting>
  <conditionalFormatting sqref="W58:Y58">
    <cfRule type="cellIs" dxfId="489" priority="121" stopIfTrue="1" operator="equal">
      <formula>1</formula>
    </cfRule>
    <cfRule type="cellIs" dxfId="488" priority="122" stopIfTrue="1" operator="equal">
      <formula>2</formula>
    </cfRule>
    <cfRule type="cellIs" dxfId="487" priority="123" operator="equal">
      <formula>3</formula>
    </cfRule>
  </conditionalFormatting>
  <conditionalFormatting sqref="W66:X66">
    <cfRule type="cellIs" dxfId="486" priority="112" stopIfTrue="1" operator="equal">
      <formula>1</formula>
    </cfRule>
    <cfRule type="cellIs" dxfId="485" priority="113" stopIfTrue="1" operator="equal">
      <formula>2</formula>
    </cfRule>
    <cfRule type="cellIs" dxfId="484" priority="114" operator="equal">
      <formula>3</formula>
    </cfRule>
  </conditionalFormatting>
  <conditionalFormatting sqref="W74:Y74">
    <cfRule type="cellIs" dxfId="483" priority="100" stopIfTrue="1" operator="equal">
      <formula>1</formula>
    </cfRule>
    <cfRule type="cellIs" dxfId="482" priority="101" stopIfTrue="1" operator="equal">
      <formula>2</formula>
    </cfRule>
    <cfRule type="cellIs" dxfId="481" priority="102" operator="equal">
      <formula>3</formula>
    </cfRule>
  </conditionalFormatting>
  <conditionalFormatting sqref="W82:Y82">
    <cfRule type="cellIs" dxfId="480" priority="85" stopIfTrue="1" operator="equal">
      <formula>1</formula>
    </cfRule>
    <cfRule type="cellIs" dxfId="479" priority="86" stopIfTrue="1" operator="equal">
      <formula>2</formula>
    </cfRule>
    <cfRule type="cellIs" dxfId="478" priority="87" operator="equal">
      <formula>3</formula>
    </cfRule>
  </conditionalFormatting>
  <conditionalFormatting sqref="AD26:AE26">
    <cfRule type="cellIs" dxfId="477" priority="172" stopIfTrue="1" operator="equal">
      <formula>1</formula>
    </cfRule>
    <cfRule type="cellIs" dxfId="476" priority="173" stopIfTrue="1" operator="equal">
      <formula>2</formula>
    </cfRule>
    <cfRule type="cellIs" dxfId="475" priority="174" operator="equal">
      <formula>3</formula>
    </cfRule>
  </conditionalFormatting>
  <conditionalFormatting sqref="X50 AD50:AE50">
    <cfRule type="cellIs" dxfId="474" priority="133" stopIfTrue="1" operator="equal">
      <formula>1</formula>
    </cfRule>
    <cfRule type="cellIs" dxfId="473" priority="134" stopIfTrue="1" operator="equal">
      <formula>2</formula>
    </cfRule>
    <cfRule type="cellIs" dxfId="472" priority="135" operator="equal">
      <formula>3</formula>
    </cfRule>
  </conditionalFormatting>
  <conditionalFormatting sqref="AD66:AF66">
    <cfRule type="cellIs" dxfId="471" priority="109" stopIfTrue="1" operator="equal">
      <formula>1</formula>
    </cfRule>
    <cfRule type="cellIs" dxfId="470" priority="110" stopIfTrue="1" operator="equal">
      <formula>2</formula>
    </cfRule>
    <cfRule type="cellIs" dxfId="469" priority="111" operator="equal">
      <formula>3</formula>
    </cfRule>
  </conditionalFormatting>
  <conditionalFormatting sqref="AD74:AF74">
    <cfRule type="cellIs" dxfId="468" priority="97" stopIfTrue="1" operator="equal">
      <formula>1</formula>
    </cfRule>
    <cfRule type="cellIs" dxfId="467" priority="98" stopIfTrue="1" operator="equal">
      <formula>2</formula>
    </cfRule>
    <cfRule type="cellIs" dxfId="466" priority="99" operator="equal">
      <formula>3</formula>
    </cfRule>
  </conditionalFormatting>
  <conditionalFormatting sqref="AD82:AF82">
    <cfRule type="cellIs" dxfId="465" priority="82" stopIfTrue="1" operator="equal">
      <formula>1</formula>
    </cfRule>
    <cfRule type="cellIs" dxfId="464" priority="83" stopIfTrue="1" operator="equal">
      <formula>2</formula>
    </cfRule>
    <cfRule type="cellIs" dxfId="463" priority="84" operator="equal">
      <formula>3</formula>
    </cfRule>
  </conditionalFormatting>
  <conditionalFormatting sqref="AG34:AM34">
    <cfRule type="cellIs" dxfId="462" priority="157" stopIfTrue="1" operator="equal">
      <formula>1</formula>
    </cfRule>
    <cfRule type="cellIs" dxfId="461" priority="158" stopIfTrue="1" operator="equal">
      <formula>2</formula>
    </cfRule>
    <cfRule type="cellIs" dxfId="460" priority="159" operator="equal">
      <formula>3</formula>
    </cfRule>
  </conditionalFormatting>
  <conditionalFormatting sqref="M18">
    <cfRule type="cellIs" dxfId="459" priority="79" stopIfTrue="1" operator="equal">
      <formula>1</formula>
    </cfRule>
    <cfRule type="cellIs" dxfId="458" priority="80" stopIfTrue="1" operator="equal">
      <formula>2</formula>
    </cfRule>
    <cfRule type="cellIs" dxfId="457" priority="81" operator="equal">
      <formula>3</formula>
    </cfRule>
  </conditionalFormatting>
  <conditionalFormatting sqref="K28">
    <cfRule type="cellIs" dxfId="456" priority="76" stopIfTrue="1" operator="equal">
      <formula>1</formula>
    </cfRule>
    <cfRule type="cellIs" dxfId="455" priority="77" stopIfTrue="1" operator="equal">
      <formula>2</formula>
    </cfRule>
    <cfRule type="cellIs" dxfId="454" priority="78" operator="equal">
      <formula>3</formula>
    </cfRule>
  </conditionalFormatting>
  <conditionalFormatting sqref="AF28">
    <cfRule type="cellIs" dxfId="453" priority="73" stopIfTrue="1" operator="equal">
      <formula>1</formula>
    </cfRule>
    <cfRule type="cellIs" dxfId="452" priority="74" stopIfTrue="1" operator="equal">
      <formula>2</formula>
    </cfRule>
    <cfRule type="cellIs" dxfId="451" priority="75" operator="equal">
      <formula>3</formula>
    </cfRule>
  </conditionalFormatting>
  <conditionalFormatting sqref="AG26">
    <cfRule type="cellIs" dxfId="450" priority="70" stopIfTrue="1" operator="equal">
      <formula>1</formula>
    </cfRule>
    <cfRule type="cellIs" dxfId="449" priority="71" stopIfTrue="1" operator="equal">
      <formula>2</formula>
    </cfRule>
    <cfRule type="cellIs" dxfId="448" priority="72" operator="equal">
      <formula>3</formula>
    </cfRule>
  </conditionalFormatting>
  <conditionalFormatting sqref="H48">
    <cfRule type="cellIs" dxfId="447" priority="58" stopIfTrue="1" operator="equal">
      <formula>1</formula>
    </cfRule>
    <cfRule type="cellIs" dxfId="446" priority="59" stopIfTrue="1" operator="equal">
      <formula>2</formula>
    </cfRule>
    <cfRule type="cellIs" dxfId="445" priority="60" operator="equal">
      <formula>3</formula>
    </cfRule>
  </conditionalFormatting>
  <conditionalFormatting sqref="X41">
    <cfRule type="cellIs" dxfId="444" priority="46" stopIfTrue="1" operator="equal">
      <formula>1</formula>
    </cfRule>
    <cfRule type="cellIs" dxfId="443" priority="47" stopIfTrue="1" operator="equal">
      <formula>2</formula>
    </cfRule>
    <cfRule type="cellIs" dxfId="442" priority="48" operator="equal">
      <formula>3</formula>
    </cfRule>
  </conditionalFormatting>
  <conditionalFormatting sqref="O50">
    <cfRule type="cellIs" dxfId="441" priority="28" stopIfTrue="1" operator="equal">
      <formula>1</formula>
    </cfRule>
    <cfRule type="cellIs" dxfId="440" priority="29" stopIfTrue="1" operator="equal">
      <formula>2</formula>
    </cfRule>
    <cfRule type="cellIs" dxfId="439" priority="30" operator="equal">
      <formula>3</formula>
    </cfRule>
  </conditionalFormatting>
  <conditionalFormatting sqref="D58">
    <cfRule type="cellIs" dxfId="438" priority="19" stopIfTrue="1" operator="equal">
      <formula>1</formula>
    </cfRule>
    <cfRule type="cellIs" dxfId="437" priority="20" stopIfTrue="1" operator="equal">
      <formula>2</formula>
    </cfRule>
    <cfRule type="cellIs" dxfId="436" priority="21" operator="equal">
      <formula>3</formula>
    </cfRule>
  </conditionalFormatting>
  <conditionalFormatting sqref="T52">
    <cfRule type="cellIs" dxfId="435" priority="10" stopIfTrue="1" operator="equal">
      <formula>1</formula>
    </cfRule>
    <cfRule type="cellIs" dxfId="434" priority="11" stopIfTrue="1" operator="equal">
      <formula>2</formula>
    </cfRule>
    <cfRule type="cellIs" dxfId="433" priority="12" operator="equal">
      <formula>3</formula>
    </cfRule>
  </conditionalFormatting>
  <conditionalFormatting sqref="Y48">
    <cfRule type="cellIs" dxfId="432" priority="7" stopIfTrue="1" operator="equal">
      <formula>1</formula>
    </cfRule>
    <cfRule type="cellIs" dxfId="431" priority="8" stopIfTrue="1" operator="equal">
      <formula>2</formula>
    </cfRule>
    <cfRule type="cellIs" dxfId="430" priority="9" operator="equal">
      <formula>3</formula>
    </cfRule>
  </conditionalFormatting>
  <conditionalFormatting sqref="X47:AD47">
    <cfRule type="expression" dxfId="429" priority="421" stopIfTrue="1">
      <formula>NOT(ISNUMBER(X46))</formula>
    </cfRule>
    <cfRule type="expression" dxfId="428" priority="422">
      <formula>OR(COUNTIF(X50:X50,1)&gt;1,COUNTIF(X50:X50,2)&gt;1,COUNTIF(X50:X50,3)&gt;1)</formula>
    </cfRule>
  </conditionalFormatting>
  <conditionalFormatting sqref="AE49">
    <cfRule type="cellIs" dxfId="427" priority="1" stopIfTrue="1" operator="equal">
      <formula>1</formula>
    </cfRule>
    <cfRule type="cellIs" dxfId="426" priority="2" stopIfTrue="1" operator="equal">
      <formula>2</formula>
    </cfRule>
    <cfRule type="cellIs" dxfId="425" priority="3" operator="equal">
      <formula>3</formula>
    </cfRule>
  </conditionalFormatting>
  <dataValidations count="3">
    <dataValidation allowBlank="1" showInputMessage="1" showErrorMessage="1" promptTitle="Shift Work Calendar" sqref="A2" xr:uid="{BFA39AD9-C0AF-4209-9EAF-BF085F538AC0}"/>
    <dataValidation allowBlank="1" showInputMessage="1" showErrorMessage="1" prompt="Type the year in cell AJ2 to change the calendar year._x000a__x000a_Calendar automatically shows daily shift schedule for up to 3 jobs. Setup the job/shift details and pattern from the Jobs and Shifts tab._x000a__x000a_Days highlighted red indicate schedule conflicts." sqref="A1" xr:uid="{331B5B6E-6AA7-46BF-9A18-B09DB6DE6E1D}"/>
    <dataValidation allowBlank="1" showInputMessage="1" showErrorMessage="1" prompt="Type the year in this cell." sqref="AH2:AM2" xr:uid="{52685204-7AC0-4037-B5E2-2DF56CFFCC68}"/>
  </dataValidations>
  <printOptions horizontalCentered="1" verticalCentered="1"/>
  <pageMargins left="0.3" right="0.3" top="0.3" bottom="0.3" header="0.3" footer="0.3"/>
  <pageSetup scale="58"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818EC-D608-4FCE-A0E3-D5ED919D9CCF}">
  <sheetPr>
    <pageSetUpPr fitToPage="1"/>
  </sheetPr>
  <dimension ref="A1:AN85"/>
  <sheetViews>
    <sheetView showGridLines="0" topLeftCell="A39" zoomScaleNormal="100" workbookViewId="0">
      <selection activeCell="AJ48" sqref="AJ48"/>
    </sheetView>
  </sheetViews>
  <sheetFormatPr defaultColWidth="0" defaultRowHeight="18.95" customHeight="1" outlineLevelRow="1"/>
  <cols>
    <col min="1" max="1" width="3.77734375" style="1" customWidth="1"/>
    <col min="2" max="2" width="21.77734375" style="16" customWidth="1"/>
    <col min="3" max="40" width="3.77734375" style="1" customWidth="1"/>
    <col min="41" max="16384" width="8.88671875" style="1" hidden="1"/>
  </cols>
  <sheetData>
    <row r="1" spans="2:39" ht="4.9000000000000004" customHeight="1"/>
    <row r="2" spans="2:39" s="10" customFormat="1" ht="60" customHeight="1">
      <c r="B2" s="11" t="s">
        <v>112</v>
      </c>
      <c r="C2" s="12"/>
      <c r="D2" s="12"/>
      <c r="E2" s="12"/>
      <c r="F2" s="12"/>
      <c r="G2" s="12"/>
      <c r="H2" s="12"/>
      <c r="I2" s="12"/>
      <c r="J2" s="12"/>
      <c r="K2" s="12"/>
      <c r="L2" s="13"/>
      <c r="M2" s="14"/>
      <c r="N2" s="14"/>
      <c r="O2" s="14"/>
      <c r="P2" s="14"/>
      <c r="Q2" s="14"/>
      <c r="R2" s="14"/>
      <c r="S2" s="14"/>
      <c r="T2" s="14"/>
      <c r="U2" s="14"/>
      <c r="V2" s="14"/>
      <c r="W2" s="14"/>
      <c r="X2" s="14"/>
      <c r="Y2" s="14"/>
      <c r="Z2" s="14"/>
      <c r="AA2" s="14"/>
      <c r="AB2" s="14"/>
      <c r="AC2" s="14"/>
      <c r="AD2" s="14"/>
      <c r="AE2" s="14"/>
      <c r="AF2" s="14"/>
      <c r="AG2" s="15"/>
      <c r="AH2" s="67">
        <f ca="1">IF(MONTH(TODAY())=12,YEAR(TODAY())+1,YEAR(TODAY()))</f>
        <v>2025</v>
      </c>
      <c r="AI2" s="67"/>
      <c r="AJ2" s="67"/>
      <c r="AK2" s="67"/>
      <c r="AL2" s="67"/>
      <c r="AM2" s="67"/>
    </row>
    <row r="3" spans="2:39" customFormat="1" ht="19.899999999999999" customHeight="1">
      <c r="B3" s="17"/>
    </row>
    <row r="4" spans="2:39" customFormat="1" ht="18.95" customHeight="1">
      <c r="B4" s="17"/>
      <c r="R4" s="35" t="s">
        <v>1</v>
      </c>
      <c r="T4" s="1"/>
      <c r="U4" s="36"/>
      <c r="V4" s="37"/>
      <c r="W4" s="64" t="s">
        <v>16</v>
      </c>
      <c r="X4" s="65"/>
      <c r="Y4" s="32"/>
      <c r="Z4" s="8" t="s">
        <v>3</v>
      </c>
      <c r="AA4" s="1"/>
      <c r="AB4" s="8"/>
      <c r="AC4" s="8"/>
      <c r="AD4" s="28"/>
      <c r="AE4" s="8" t="s">
        <v>4</v>
      </c>
      <c r="AF4" s="1"/>
      <c r="AG4" s="1"/>
      <c r="AH4" s="1"/>
      <c r="AI4" s="29"/>
      <c r="AJ4" s="68" t="s">
        <v>5</v>
      </c>
      <c r="AK4" s="69"/>
      <c r="AL4" s="30"/>
      <c r="AM4" s="9"/>
    </row>
    <row r="5" spans="2:39" customFormat="1" ht="19.899999999999999" customHeight="1">
      <c r="B5" s="17"/>
    </row>
    <row r="6" spans="2:39" s="21" customFormat="1" ht="19.899999999999999" customHeight="1">
      <c r="B6" s="61">
        <f ca="1">DATE(CalendarYear,3,1)</f>
        <v>45717</v>
      </c>
      <c r="C6" s="4" t="str">
        <f ca="1">IF(DAY(MarSun1)=1,"",IF(AND(YEAR(MarSun1+1)=CalendarYear,MONTH(MarSun1+1)=3),MarSun1+1,""))</f>
        <v/>
      </c>
      <c r="D6" s="4" t="str">
        <f ca="1">IF(DAY(MarSun1)=1,"",IF(AND(YEAR(MarSun1+2)=CalendarYear,MONTH(MarSun1+2)=3),MarSun1+2,""))</f>
        <v/>
      </c>
      <c r="E6" s="4" t="str">
        <f ca="1">IF(DAY(MarSun1)=1,"",IF(AND(YEAR(MarSun1+3)=CalendarYear,MONTH(MarSun1+3)=3),MarSun1+3,""))</f>
        <v/>
      </c>
      <c r="F6" s="4" t="str">
        <f ca="1">IF(DAY(MarSun1)=1,"",IF(AND(YEAR(MarSun1+4)=CalendarYear,MONTH(MarSun1+4)=3),MarSun1+4,""))</f>
        <v/>
      </c>
      <c r="G6" s="4" t="str">
        <f ca="1">IF(DAY(MarSun1)=1,"",IF(AND(YEAR(MarSun1+5)=CalendarYear,MONTH(MarSun1+5)=3),MarSun1+5,""))</f>
        <v/>
      </c>
      <c r="H6" s="4" t="str">
        <f ca="1">IF(DAY(MarSun1)=1,"",IF(AND(YEAR(MarSun1+6)=CalendarYear,MONTH(MarSun1+6)=3),MarSun1+6,""))</f>
        <v/>
      </c>
      <c r="I6" s="4">
        <f ca="1">IF(DAY(MarSun1)=1,IF(AND(YEAR(MarSun1)=CalendarYear,MONTH(MarSun1)=3),MarSun1,""),IF(AND(YEAR(MarSun1+7)=CalendarYear,MONTH(MarSun1+7)=3),MarSun1+7,""))</f>
        <v>45717</v>
      </c>
      <c r="J6" s="4">
        <f ca="1">IF(DAY(MarSun1)=1,IF(AND(YEAR(MarSun1+1)=CalendarYear,MONTH(MarSun1+1)=3),MarSun1+1,""),IF(AND(YEAR(MarSun1+8)=CalendarYear,MONTH(MarSun1+8)=3),MarSun1+8,""))</f>
        <v>45718</v>
      </c>
      <c r="K6" s="4">
        <f ca="1">IF(DAY(MarSun1)=1,IF(AND(YEAR(MarSun1+2)=CalendarYear,MONTH(MarSun1+2)=3),MarSun1+2,""),IF(AND(YEAR(MarSun1+9)=CalendarYear,MONTH(MarSun1+9)=3),MarSun1+9,""))</f>
        <v>45719</v>
      </c>
      <c r="L6" s="4">
        <f ca="1">IF(DAY(MarSun1)=1,IF(AND(YEAR(MarSun1+3)=CalendarYear,MONTH(MarSun1+3)=3),MarSun1+3,""),IF(AND(YEAR(MarSun1+10)=CalendarYear,MONTH(MarSun1+10)=3),MarSun1+10,""))</f>
        <v>45720</v>
      </c>
      <c r="M6" s="4">
        <f ca="1">IF(DAY(MarSun1)=1,IF(AND(YEAR(MarSun1+4)=CalendarYear,MONTH(MarSun1+4)=3),MarSun1+4,""),IF(AND(YEAR(MarSun1+11)=CalendarYear,MONTH(MarSun1+11)=3),MarSun1+11,""))</f>
        <v>45721</v>
      </c>
      <c r="N6" s="4">
        <f ca="1">IF(DAY(MarSun1)=1,IF(AND(YEAR(MarSun1+5)=CalendarYear,MONTH(MarSun1+5)=3),MarSun1+5,""),IF(AND(YEAR(MarSun1+12)=CalendarYear,MONTH(MarSun1+12)=3),MarSun1+12,""))</f>
        <v>45722</v>
      </c>
      <c r="O6" s="4">
        <f ca="1">IF(DAY(MarSun1)=1,IF(AND(YEAR(MarSun1+6)=CalendarYear,MONTH(MarSun1+6)=3),MarSun1+6,""),IF(AND(YEAR(MarSun1+13)=CalendarYear,MONTH(MarSun1+13)=3),MarSun1+13,""))</f>
        <v>45723</v>
      </c>
      <c r="P6" s="4">
        <f ca="1">IF(DAY(MarSun1)=1,IF(AND(YEAR(MarSun1+7)=CalendarYear,MONTH(MarSun1+7)=3),MarSun1+7,""),IF(AND(YEAR(MarSun1+14)=CalendarYear,MONTH(MarSun1+14)=3),MarSun1+14,""))</f>
        <v>45724</v>
      </c>
      <c r="Q6" s="4">
        <f ca="1">IF(DAY(MarSun1)=1,IF(AND(YEAR(MarSun1+8)=CalendarYear,MONTH(MarSun1+8)=3),MarSun1+8,""),IF(AND(YEAR(MarSun1+15)=CalendarYear,MONTH(MarSun1+15)=3),MarSun1+15,""))</f>
        <v>45725</v>
      </c>
      <c r="R6" s="4">
        <f ca="1">IF(DAY(MarSun1)=1,IF(AND(YEAR(MarSun1+9)=CalendarYear,MONTH(MarSun1+9)=3),MarSun1+9,""),IF(AND(YEAR(MarSun1+16)=CalendarYear,MONTH(MarSun1+16)=3),MarSun1+16,""))</f>
        <v>45726</v>
      </c>
      <c r="S6" s="4">
        <f ca="1">IF(DAY(MarSun1)=1,IF(AND(YEAR(MarSun1+10)=CalendarYear,MONTH(MarSun1+10)=3),MarSun1+10,""),IF(AND(YEAR(MarSun1+17)=CalendarYear,MONTH(MarSun1+17)=3),MarSun1+17,""))</f>
        <v>45727</v>
      </c>
      <c r="T6" s="4">
        <f ca="1">IF(DAY(MarSun1)=1,IF(AND(YEAR(MarSun1+11)=CalendarYear,MONTH(MarSun1+11)=3),MarSun1+11,""),IF(AND(YEAR(MarSun1+18)=CalendarYear,MONTH(MarSun1+18)=3),MarSun1+18,""))</f>
        <v>45728</v>
      </c>
      <c r="U6" s="4">
        <f ca="1">IF(DAY(MarSun1)=1,IF(AND(YEAR(MarSun1+12)=CalendarYear,MONTH(MarSun1+12)=3),MarSun1+12,""),IF(AND(YEAR(MarSun1+19)=CalendarYear,MONTH(MarSun1+19)=3),MarSun1+19,""))</f>
        <v>45729</v>
      </c>
      <c r="V6" s="4">
        <f ca="1">IF(DAY(MarSun1)=1,IF(AND(YEAR(MarSun1+13)=CalendarYear,MONTH(MarSun1+13)=3),MarSun1+13,""),IF(AND(YEAR(MarSun1+20)=CalendarYear,MONTH(MarSun1+20)=3),MarSun1+20,""))</f>
        <v>45730</v>
      </c>
      <c r="W6" s="4">
        <f ca="1">IF(DAY(MarSun1)=1,IF(AND(YEAR(MarSun1+14)=CalendarYear,MONTH(MarSun1+14)=3),MarSun1+14,""),IF(AND(YEAR(MarSun1+21)=CalendarYear,MONTH(MarSun1+21)=3),MarSun1+21,""))</f>
        <v>45731</v>
      </c>
      <c r="X6" s="4">
        <f ca="1">IF(DAY(MarSun1)=1,IF(AND(YEAR(MarSun1+15)=CalendarYear,MONTH(MarSun1+15)=3),MarSun1+15,""),IF(AND(YEAR(MarSun1+22)=CalendarYear,MONTH(MarSun1+22)=3),MarSun1+22,""))</f>
        <v>45732</v>
      </c>
      <c r="Y6" s="4">
        <f ca="1">IF(DAY(MarSun1)=1,IF(AND(YEAR(MarSun1+16)=CalendarYear,MONTH(MarSun1+16)=3),MarSun1+16,""),IF(AND(YEAR(MarSun1+23)=CalendarYear,MONTH(MarSun1+23)=3),MarSun1+23,""))</f>
        <v>45733</v>
      </c>
      <c r="Z6" s="4">
        <f ca="1">IF(DAY(MarSun1)=1,IF(AND(YEAR(MarSun1+17)=CalendarYear,MONTH(MarSun1+17)=3),MarSun1+17,""),IF(AND(YEAR(MarSun1+24)=CalendarYear,MONTH(MarSun1+24)=3),MarSun1+24,""))</f>
        <v>45734</v>
      </c>
      <c r="AA6" s="4">
        <f ca="1">IF(DAY(MarSun1)=1,IF(AND(YEAR(MarSun1+18)=CalendarYear,MONTH(MarSun1+18)=3),MarSun1+18,""),IF(AND(YEAR(MarSun1+25)=CalendarYear,MONTH(MarSun1+25)=3),MarSun1+25,""))</f>
        <v>45735</v>
      </c>
      <c r="AB6" s="4">
        <f ca="1">IF(DAY(MarSun1)=1,IF(AND(YEAR(MarSun1+19)=CalendarYear,MONTH(MarSun1+19)=3),MarSun1+19,""),IF(AND(YEAR(MarSun1+26)=CalendarYear,MONTH(MarSun1+26)=3),MarSun1+26,""))</f>
        <v>45736</v>
      </c>
      <c r="AC6" s="4">
        <f ca="1">IF(DAY(MarSun1)=1,IF(AND(YEAR(MarSun1+20)=CalendarYear,MONTH(MarSun1+20)=3),MarSun1+20,""),IF(AND(YEAR(MarSun1+27)=CalendarYear,MONTH(MarSun1+27)=3),MarSun1+27,""))</f>
        <v>45737</v>
      </c>
      <c r="AD6" s="4">
        <f ca="1">IF(DAY(MarSun1)=1,IF(AND(YEAR(MarSun1+21)=CalendarYear,MONTH(MarSun1+21)=3),MarSun1+21,""),IF(AND(YEAR(MarSun1+28)=CalendarYear,MONTH(MarSun1+28)=3),MarSun1+28,""))</f>
        <v>45738</v>
      </c>
      <c r="AE6" s="4">
        <f ca="1">IF(DAY(MarSun1)=1,IF(AND(YEAR(MarSun1+22)=CalendarYear,MONTH(MarSun1+22)=3),MarSun1+22,""),IF(AND(YEAR(MarSun1+29)=CalendarYear,MONTH(MarSun1+29)=3),MarSun1+29,""))</f>
        <v>45739</v>
      </c>
      <c r="AF6" s="4">
        <f ca="1">IF(DAY(MarSun1)=1,IF(AND(YEAR(MarSun1+23)=CalendarYear,MONTH(MarSun1+23)=3),MarSun1+23,""),IF(AND(YEAR(MarSun1+30)=CalendarYear,MONTH(MarSun1+30)=3),MarSun1+30,""))</f>
        <v>45740</v>
      </c>
      <c r="AG6" s="4">
        <f ca="1">IF(DAY(MarSun1)=1,IF(AND(YEAR(MarSun1+24)=CalendarYear,MONTH(MarSun1+24)=3),MarSun1+24,""),IF(AND(YEAR(MarSun1+31)=CalendarYear,MONTH(MarSun1+31)=3),MarSun1+31,""))</f>
        <v>45741</v>
      </c>
      <c r="AH6" s="4">
        <f ca="1">IF(DAY(MarSun1)=1,IF(AND(YEAR(MarSun1+25)=CalendarYear,MONTH(MarSun1+25)=3),MarSun1+25,""),IF(AND(YEAR(MarSun1+32)=CalendarYear,MONTH(MarSun1+32)=3),MarSun1+32,""))</f>
        <v>45742</v>
      </c>
      <c r="AI6" s="4">
        <f ca="1">IF(DAY(MarSun1)=1,IF(AND(YEAR(MarSun1+26)=CalendarYear,MONTH(MarSun1+26)=3),MarSun1+26,""),IF(AND(YEAR(MarSun1+33)=CalendarYear,MONTH(MarSun1+33)=3),MarSun1+33,""))</f>
        <v>45743</v>
      </c>
      <c r="AJ6" s="4">
        <f ca="1">IF(DAY(MarSun1)=1,IF(AND(YEAR(MarSun1+27)=CalendarYear,MONTH(MarSun1+27)=3),MarSun1+27,""),IF(AND(YEAR(MarSun1+34)=CalendarYear,MONTH(MarSun1+34)=3),MarSun1+34,""))</f>
        <v>45744</v>
      </c>
      <c r="AK6" s="4">
        <f ca="1">IF(DAY(MarSun1)=1,IF(AND(YEAR(MarSun1+28)=CalendarYear,MONTH(MarSun1+28)=3),MarSun1+28,""),IF(AND(YEAR(MarSun1+35)=CalendarYear,MONTH(MarSun1+35)=3),MarSun1+35,""))</f>
        <v>45745</v>
      </c>
      <c r="AL6" s="4">
        <f ca="1">IF(DAY(MarSun1)=1,IF(AND(YEAR(MarSun1+29)=CalendarYear,MONTH(MarSun1+29)=3),MarSun1+29,""),IF(AND(YEAR(MarSun1+36)=CalendarYear,MONTH(MarSun1+36)=3),MarSun1+36,""))</f>
        <v>45746</v>
      </c>
      <c r="AM6" s="6">
        <f ca="1">IF(DAY(MarSun1)=1,IF(AND(YEAR(MarSun1+30)=CalendarYear,MONTH(MarSun1+30)=3),MarSun1+30,""),IF(AND(YEAR(MarSun1+37)=CalendarYear,MONTH(MarSun1+37)=3),MarSun1+37,""))</f>
        <v>45747</v>
      </c>
    </row>
    <row r="7" spans="2:39" s="21" customFormat="1" ht="19.899999999999999" customHeight="1">
      <c r="B7" s="62"/>
      <c r="C7" s="5" t="s">
        <v>6</v>
      </c>
      <c r="D7" s="5" t="s">
        <v>7</v>
      </c>
      <c r="E7" s="5" t="s">
        <v>8</v>
      </c>
      <c r="F7" s="5" t="s">
        <v>9</v>
      </c>
      <c r="G7" s="5" t="s">
        <v>10</v>
      </c>
      <c r="H7" s="5" t="s">
        <v>11</v>
      </c>
      <c r="I7" s="5" t="s">
        <v>12</v>
      </c>
      <c r="J7" s="5" t="s">
        <v>6</v>
      </c>
      <c r="K7" s="5" t="s">
        <v>7</v>
      </c>
      <c r="L7" s="5" t="s">
        <v>8</v>
      </c>
      <c r="M7" s="5" t="s">
        <v>9</v>
      </c>
      <c r="N7" s="5" t="s">
        <v>10</v>
      </c>
      <c r="O7" s="5" t="s">
        <v>11</v>
      </c>
      <c r="P7" s="5" t="s">
        <v>12</v>
      </c>
      <c r="Q7" s="5" t="s">
        <v>6</v>
      </c>
      <c r="R7" s="5" t="s">
        <v>7</v>
      </c>
      <c r="S7" s="5" t="s">
        <v>8</v>
      </c>
      <c r="T7" s="5" t="s">
        <v>9</v>
      </c>
      <c r="U7" s="5" t="s">
        <v>10</v>
      </c>
      <c r="V7" s="5" t="s">
        <v>11</v>
      </c>
      <c r="W7" s="5" t="s">
        <v>12</v>
      </c>
      <c r="X7" s="5" t="s">
        <v>6</v>
      </c>
      <c r="Y7" s="5" t="s">
        <v>7</v>
      </c>
      <c r="Z7" s="5" t="s">
        <v>8</v>
      </c>
      <c r="AA7" s="5" t="s">
        <v>9</v>
      </c>
      <c r="AB7" s="5" t="s">
        <v>10</v>
      </c>
      <c r="AC7" s="5" t="s">
        <v>11</v>
      </c>
      <c r="AD7" s="5" t="s">
        <v>12</v>
      </c>
      <c r="AE7" s="5" t="s">
        <v>6</v>
      </c>
      <c r="AF7" s="5" t="s">
        <v>7</v>
      </c>
      <c r="AG7" s="5" t="s">
        <v>8</v>
      </c>
      <c r="AH7" s="5" t="s">
        <v>9</v>
      </c>
      <c r="AI7" s="5" t="s">
        <v>10</v>
      </c>
      <c r="AJ7" s="5" t="s">
        <v>11</v>
      </c>
      <c r="AK7" s="5" t="s">
        <v>12</v>
      </c>
      <c r="AL7" s="5" t="s">
        <v>6</v>
      </c>
      <c r="AM7" s="7" t="s">
        <v>7</v>
      </c>
    </row>
    <row r="8" spans="2:39" ht="19.899999999999999" hidden="1" customHeight="1" outlineLevel="1">
      <c r="B8" s="18" t="s">
        <v>13</v>
      </c>
      <c r="C8" s="2" t="s">
        <v>14</v>
      </c>
      <c r="D8" s="2" t="s">
        <v>14</v>
      </c>
      <c r="E8" s="2" t="s">
        <v>14</v>
      </c>
      <c r="F8" s="2" t="s">
        <v>14</v>
      </c>
      <c r="G8" s="2" t="s">
        <v>14</v>
      </c>
      <c r="H8" s="2" t="s">
        <v>14</v>
      </c>
      <c r="I8" s="2" t="s">
        <v>14</v>
      </c>
      <c r="J8" s="2" t="s">
        <v>14</v>
      </c>
      <c r="K8" s="2" t="s">
        <v>14</v>
      </c>
      <c r="L8" s="2" t="s">
        <v>14</v>
      </c>
      <c r="M8" s="3" t="s">
        <v>14</v>
      </c>
      <c r="N8" s="3" t="s">
        <v>14</v>
      </c>
      <c r="O8" s="2" t="s">
        <v>14</v>
      </c>
      <c r="P8" s="2" t="s">
        <v>14</v>
      </c>
      <c r="Q8" s="2" t="s">
        <v>14</v>
      </c>
      <c r="R8" s="2" t="s">
        <v>14</v>
      </c>
      <c r="S8" s="2" t="s">
        <v>14</v>
      </c>
      <c r="T8" s="2" t="s">
        <v>14</v>
      </c>
      <c r="U8" s="2" t="s">
        <v>14</v>
      </c>
      <c r="V8" s="2" t="s">
        <v>14</v>
      </c>
      <c r="W8" s="2" t="s">
        <v>14</v>
      </c>
      <c r="X8" s="2" t="s">
        <v>14</v>
      </c>
      <c r="Y8" s="2" t="s">
        <v>14</v>
      </c>
      <c r="Z8" s="2" t="s">
        <v>14</v>
      </c>
      <c r="AA8" s="2" t="s">
        <v>14</v>
      </c>
      <c r="AB8" s="2" t="s">
        <v>14</v>
      </c>
      <c r="AC8" s="2" t="s">
        <v>14</v>
      </c>
      <c r="AD8" s="2" t="s">
        <v>14</v>
      </c>
      <c r="AE8" s="2" t="s">
        <v>14</v>
      </c>
      <c r="AF8" s="2" t="s">
        <v>14</v>
      </c>
      <c r="AG8" s="2" t="s">
        <v>14</v>
      </c>
      <c r="AH8" s="2" t="s">
        <v>14</v>
      </c>
      <c r="AI8" s="2" t="s">
        <v>14</v>
      </c>
      <c r="AJ8" s="2" t="s">
        <v>14</v>
      </c>
      <c r="AK8" s="2" t="s">
        <v>14</v>
      </c>
      <c r="AL8" s="2" t="s">
        <v>14</v>
      </c>
      <c r="AM8" s="2" t="s">
        <v>14</v>
      </c>
    </row>
    <row r="9" spans="2:39" ht="19.899999999999999" hidden="1" customHeight="1" outlineLevel="1">
      <c r="B9" s="19" t="s">
        <v>15</v>
      </c>
      <c r="C9" s="3" t="s">
        <v>14</v>
      </c>
      <c r="D9" s="3" t="s">
        <v>14</v>
      </c>
      <c r="E9" s="3" t="s">
        <v>14</v>
      </c>
      <c r="F9" s="3" t="s">
        <v>14</v>
      </c>
      <c r="G9" s="3" t="s">
        <v>14</v>
      </c>
      <c r="H9" s="3" t="s">
        <v>14</v>
      </c>
      <c r="I9" s="3" t="s">
        <v>14</v>
      </c>
      <c r="J9" s="3" t="s">
        <v>14</v>
      </c>
      <c r="K9" s="3" t="s">
        <v>14</v>
      </c>
      <c r="L9" s="3" t="s">
        <v>14</v>
      </c>
      <c r="M9" s="3" t="s">
        <v>14</v>
      </c>
      <c r="N9" s="3" t="s">
        <v>14</v>
      </c>
      <c r="O9" s="2" t="s">
        <v>14</v>
      </c>
      <c r="P9" s="2" t="s">
        <v>14</v>
      </c>
      <c r="Q9" s="2" t="s">
        <v>14</v>
      </c>
      <c r="R9" s="105" t="s">
        <v>84</v>
      </c>
      <c r="S9" s="106"/>
      <c r="T9" s="106"/>
      <c r="U9" s="106"/>
      <c r="V9" s="123"/>
      <c r="W9" s="2" t="s">
        <v>14</v>
      </c>
      <c r="X9" s="2" t="s">
        <v>14</v>
      </c>
      <c r="Y9" s="2" t="s">
        <v>14</v>
      </c>
      <c r="Z9" s="2" t="s">
        <v>14</v>
      </c>
      <c r="AA9" s="2" t="s">
        <v>14</v>
      </c>
      <c r="AB9" s="2" t="s">
        <v>14</v>
      </c>
      <c r="AC9" s="2" t="s">
        <v>14</v>
      </c>
      <c r="AD9" s="2" t="s">
        <v>14</v>
      </c>
      <c r="AE9" s="2" t="s">
        <v>14</v>
      </c>
      <c r="AF9" s="2" t="s">
        <v>14</v>
      </c>
      <c r="AG9" s="2" t="s">
        <v>14</v>
      </c>
      <c r="AH9" s="2" t="s">
        <v>14</v>
      </c>
      <c r="AI9" s="2" t="s">
        <v>14</v>
      </c>
      <c r="AJ9" s="2" t="s">
        <v>14</v>
      </c>
      <c r="AK9" s="2" t="s">
        <v>14</v>
      </c>
      <c r="AL9" s="2" t="s">
        <v>14</v>
      </c>
      <c r="AM9" s="2" t="s">
        <v>14</v>
      </c>
    </row>
    <row r="10" spans="2:39" ht="19.899999999999999" hidden="1" customHeight="1" outlineLevel="1">
      <c r="B10" s="33" t="s">
        <v>2</v>
      </c>
      <c r="C10" s="3" t="s">
        <v>14</v>
      </c>
      <c r="D10" s="3" t="s">
        <v>14</v>
      </c>
      <c r="E10" s="3" t="s">
        <v>14</v>
      </c>
      <c r="F10" s="3" t="s">
        <v>14</v>
      </c>
      <c r="G10" s="3" t="s">
        <v>14</v>
      </c>
      <c r="H10" s="3" t="s">
        <v>14</v>
      </c>
      <c r="I10" s="3" t="s">
        <v>14</v>
      </c>
      <c r="J10" s="3" t="s">
        <v>14</v>
      </c>
      <c r="K10" s="3" t="s">
        <v>14</v>
      </c>
      <c r="L10" s="3" t="s">
        <v>14</v>
      </c>
      <c r="M10" s="3" t="s">
        <v>14</v>
      </c>
      <c r="N10" s="3" t="s">
        <v>14</v>
      </c>
      <c r="O10" s="2" t="s">
        <v>14</v>
      </c>
      <c r="P10" s="2" t="s">
        <v>14</v>
      </c>
      <c r="Q10" s="2" t="s">
        <v>14</v>
      </c>
      <c r="R10" s="2" t="s">
        <v>14</v>
      </c>
      <c r="S10" s="2" t="s">
        <v>14</v>
      </c>
      <c r="T10" s="2" t="s">
        <v>14</v>
      </c>
      <c r="U10" s="2" t="s">
        <v>14</v>
      </c>
      <c r="V10" s="2" t="s">
        <v>14</v>
      </c>
      <c r="W10" s="2" t="s">
        <v>14</v>
      </c>
      <c r="X10" s="2" t="s">
        <v>14</v>
      </c>
      <c r="Y10" s="133" t="s">
        <v>16</v>
      </c>
      <c r="Z10" s="134"/>
      <c r="AA10" s="134"/>
      <c r="AB10" s="134"/>
      <c r="AC10" s="135"/>
      <c r="AD10" s="2" t="s">
        <v>14</v>
      </c>
      <c r="AE10" s="2" t="s">
        <v>14</v>
      </c>
      <c r="AF10" s="133" t="s">
        <v>16</v>
      </c>
      <c r="AG10" s="134"/>
      <c r="AH10" s="134"/>
      <c r="AI10" s="134"/>
      <c r="AJ10" s="135"/>
      <c r="AK10" s="2" t="s">
        <v>14</v>
      </c>
      <c r="AL10" s="2" t="s">
        <v>14</v>
      </c>
      <c r="AM10" s="32" t="s">
        <v>16</v>
      </c>
    </row>
    <row r="11" spans="2:39" ht="19.899999999999999" hidden="1" customHeight="1" outlineLevel="1">
      <c r="B11" s="31" t="s">
        <v>5</v>
      </c>
      <c r="C11" s="3" t="s">
        <v>14</v>
      </c>
      <c r="D11" s="3" t="s">
        <v>14</v>
      </c>
      <c r="E11" s="3" t="s">
        <v>14</v>
      </c>
      <c r="F11" s="3" t="s">
        <v>14</v>
      </c>
      <c r="G11" s="3" t="s">
        <v>14</v>
      </c>
      <c r="H11" s="3" t="s">
        <v>14</v>
      </c>
      <c r="I11" s="3" t="s">
        <v>14</v>
      </c>
      <c r="J11" s="3" t="s">
        <v>14</v>
      </c>
      <c r="K11" s="3" t="s">
        <v>14</v>
      </c>
      <c r="L11" s="3" t="s">
        <v>14</v>
      </c>
      <c r="M11" s="3" t="s">
        <v>14</v>
      </c>
      <c r="N11" s="3" t="s">
        <v>14</v>
      </c>
      <c r="O11" s="2" t="s">
        <v>14</v>
      </c>
      <c r="P11" s="2" t="s">
        <v>14</v>
      </c>
      <c r="Q11" s="2" t="s">
        <v>14</v>
      </c>
      <c r="R11" s="2" t="s">
        <v>14</v>
      </c>
      <c r="S11" s="2" t="s">
        <v>14</v>
      </c>
      <c r="T11" s="2" t="s">
        <v>14</v>
      </c>
      <c r="U11" s="2" t="s">
        <v>14</v>
      </c>
      <c r="V11" s="2" t="s">
        <v>14</v>
      </c>
      <c r="W11" s="2" t="s">
        <v>14</v>
      </c>
      <c r="X11" s="2" t="s">
        <v>14</v>
      </c>
      <c r="Y11" s="2" t="s">
        <v>14</v>
      </c>
      <c r="Z11" s="2" t="s">
        <v>14</v>
      </c>
      <c r="AA11" s="2" t="s">
        <v>14</v>
      </c>
      <c r="AB11" s="2" t="s">
        <v>14</v>
      </c>
      <c r="AC11" s="2" t="s">
        <v>14</v>
      </c>
      <c r="AD11" s="2" t="s">
        <v>14</v>
      </c>
      <c r="AE11" s="2" t="s">
        <v>14</v>
      </c>
      <c r="AF11" s="2" t="s">
        <v>14</v>
      </c>
      <c r="AG11" s="2" t="s">
        <v>14</v>
      </c>
      <c r="AH11" s="2" t="s">
        <v>14</v>
      </c>
      <c r="AI11" s="2" t="s">
        <v>14</v>
      </c>
      <c r="AJ11" s="2" t="s">
        <v>14</v>
      </c>
      <c r="AK11" s="2" t="s">
        <v>14</v>
      </c>
      <c r="AL11" s="2" t="s">
        <v>14</v>
      </c>
      <c r="AM11" s="2" t="s">
        <v>14</v>
      </c>
    </row>
    <row r="12" spans="2:39" s="22" customFormat="1" ht="19.899999999999999" hidden="1" customHeight="1" outlineLevel="1">
      <c r="B12" s="20" t="s">
        <v>1</v>
      </c>
      <c r="C12" s="3" t="s">
        <v>14</v>
      </c>
      <c r="D12" s="3" t="s">
        <v>14</v>
      </c>
      <c r="E12" s="3" t="s">
        <v>14</v>
      </c>
      <c r="F12" s="3" t="s">
        <v>14</v>
      </c>
      <c r="G12" s="3" t="s">
        <v>14</v>
      </c>
      <c r="H12" s="3" t="s">
        <v>14</v>
      </c>
      <c r="I12" s="3" t="s">
        <v>14</v>
      </c>
      <c r="J12" s="3" t="s">
        <v>14</v>
      </c>
      <c r="K12" s="3" t="s">
        <v>14</v>
      </c>
      <c r="L12" s="3" t="s">
        <v>14</v>
      </c>
      <c r="M12" s="3" t="s">
        <v>14</v>
      </c>
      <c r="N12" s="3" t="s">
        <v>14</v>
      </c>
      <c r="O12" s="2" t="s">
        <v>14</v>
      </c>
      <c r="P12" s="2" t="s">
        <v>14</v>
      </c>
      <c r="Q12" s="2" t="s">
        <v>14</v>
      </c>
      <c r="R12" s="2" t="s">
        <v>14</v>
      </c>
      <c r="S12" s="27" t="s">
        <v>14</v>
      </c>
      <c r="T12" s="2" t="s">
        <v>14</v>
      </c>
      <c r="U12" s="2" t="s">
        <v>14</v>
      </c>
      <c r="V12" s="2" t="s">
        <v>14</v>
      </c>
      <c r="W12" s="24" t="s">
        <v>14</v>
      </c>
      <c r="X12" s="2" t="s">
        <v>85</v>
      </c>
      <c r="Y12" s="2" t="s">
        <v>14</v>
      </c>
      <c r="Z12" s="2" t="s">
        <v>14</v>
      </c>
      <c r="AA12" s="2" t="s">
        <v>14</v>
      </c>
      <c r="AB12" s="2" t="s">
        <v>14</v>
      </c>
      <c r="AC12" s="2" t="s">
        <v>14</v>
      </c>
      <c r="AD12" s="2" t="s">
        <v>14</v>
      </c>
      <c r="AE12" s="2" t="s">
        <v>14</v>
      </c>
      <c r="AF12" s="2" t="s">
        <v>14</v>
      </c>
      <c r="AG12" s="2" t="s">
        <v>14</v>
      </c>
      <c r="AH12" s="2" t="s">
        <v>14</v>
      </c>
      <c r="AI12" s="2" t="s">
        <v>14</v>
      </c>
      <c r="AJ12" s="2" t="s">
        <v>14</v>
      </c>
      <c r="AK12" s="2" t="s">
        <v>14</v>
      </c>
      <c r="AL12" s="2" t="s">
        <v>14</v>
      </c>
      <c r="AM12" s="2" t="s">
        <v>14</v>
      </c>
    </row>
    <row r="13" spans="2:39" s="22" customFormat="1" ht="19.899999999999999" customHeight="1" collapsed="1"/>
    <row r="14" spans="2:39" ht="19.899999999999999" customHeight="1">
      <c r="B14" s="61">
        <f ca="1">DATE(CalendarYear,4,1)</f>
        <v>45748</v>
      </c>
      <c r="C14" s="4" t="str">
        <f ca="1">IF(DAY(AprSun1)=1,"",IF(AND(YEAR(AprSun1+1)=CalendarYear,MONTH(AprSun1+1)=4),AprSun1+1,""))</f>
        <v/>
      </c>
      <c r="D14" s="4" t="str">
        <f ca="1">IF(DAY(AprSun1)=1,"",IF(AND(YEAR(AprSun1+2)=CalendarYear,MONTH(AprSun1+2)=4),AprSun1+2,""))</f>
        <v/>
      </c>
      <c r="E14" s="4">
        <f ca="1">IF(DAY(AprSun1)=1,"",IF(AND(YEAR(AprSun1+3)=CalendarYear,MONTH(AprSun1+3)=4),AprSun1+3,""))</f>
        <v>45748</v>
      </c>
      <c r="F14" s="4">
        <f ca="1">IF(DAY(AprSun1)=1,"",IF(AND(YEAR(AprSun1+4)=CalendarYear,MONTH(AprSun1+4)=4),AprSun1+4,""))</f>
        <v>45749</v>
      </c>
      <c r="G14" s="4">
        <f ca="1">IF(DAY(AprSun1)=1,"",IF(AND(YEAR(AprSun1+5)=CalendarYear,MONTH(AprSun1+5)=4),AprSun1+5,""))</f>
        <v>45750</v>
      </c>
      <c r="H14" s="4">
        <f ca="1">IF(DAY(AprSun1)=1,"",IF(AND(YEAR(AprSun1+6)=CalendarYear,MONTH(AprSun1+6)=4),AprSun1+6,""))</f>
        <v>45751</v>
      </c>
      <c r="I14" s="4">
        <f ca="1">IF(DAY(AprSun1)=1,IF(AND(YEAR(AprSun1)=CalendarYear,MONTH(AprSun1)=4),AprSun1,""),IF(AND(YEAR(AprSun1+7)=CalendarYear,MONTH(AprSun1+7)=4),AprSun1+7,""))</f>
        <v>45752</v>
      </c>
      <c r="J14" s="4">
        <f ca="1">IF(DAY(AprSun1)=1,IF(AND(YEAR(AprSun1+1)=CalendarYear,MONTH(AprSun1+1)=4),AprSun1+1,""),IF(AND(YEAR(AprSun1+8)=CalendarYear,MONTH(AprSun1+8)=4),AprSun1+8,""))</f>
        <v>45753</v>
      </c>
      <c r="K14" s="4">
        <f ca="1">IF(DAY(AprSun1)=1,IF(AND(YEAR(AprSun1+2)=CalendarYear,MONTH(AprSun1+2)=4),AprSun1+2,""),IF(AND(YEAR(AprSun1+9)=CalendarYear,MONTH(AprSun1+9)=4),AprSun1+9,""))</f>
        <v>45754</v>
      </c>
      <c r="L14" s="4">
        <f ca="1">IF(DAY(AprSun1)=1,IF(AND(YEAR(AprSun1+3)=CalendarYear,MONTH(AprSun1+3)=4),AprSun1+3,""),IF(AND(YEAR(AprSun1+10)=CalendarYear,MONTH(AprSun1+10)=4),AprSun1+10,""))</f>
        <v>45755</v>
      </c>
      <c r="M14" s="4">
        <f ca="1">IF(DAY(AprSun1)=1,IF(AND(YEAR(AprSun1+4)=CalendarYear,MONTH(AprSun1+4)=4),AprSun1+4,""),IF(AND(YEAR(AprSun1+11)=CalendarYear,MONTH(AprSun1+11)=4),AprSun1+11,""))</f>
        <v>45756</v>
      </c>
      <c r="N14" s="4">
        <f ca="1">IF(DAY(AprSun1)=1,IF(AND(YEAR(AprSun1+5)=CalendarYear,MONTH(AprSun1+5)=4),AprSun1+5,""),IF(AND(YEAR(AprSun1+12)=CalendarYear,MONTH(AprSun1+12)=4),AprSun1+12,""))</f>
        <v>45757</v>
      </c>
      <c r="O14" s="4">
        <f ca="1">IF(DAY(AprSun1)=1,IF(AND(YEAR(AprSun1+6)=CalendarYear,MONTH(AprSun1+6)=4),AprSun1+6,""),IF(AND(YEAR(AprSun1+13)=CalendarYear,MONTH(AprSun1+13)=4),AprSun1+13,""))</f>
        <v>45758</v>
      </c>
      <c r="P14" s="4">
        <f ca="1">IF(DAY(AprSun1)=1,IF(AND(YEAR(AprSun1+7)=CalendarYear,MONTH(AprSun1+7)=4),AprSun1+7,""),IF(AND(YEAR(AprSun1+14)=CalendarYear,MONTH(AprSun1+14)=4),AprSun1+14,""))</f>
        <v>45759</v>
      </c>
      <c r="Q14" s="4">
        <f ca="1">IF(DAY(AprSun1)=1,IF(AND(YEAR(AprSun1+8)=CalendarYear,MONTH(AprSun1+8)=4),AprSun1+8,""),IF(AND(YEAR(AprSun1+15)=CalendarYear,MONTH(AprSun1+15)=4),AprSun1+15,""))</f>
        <v>45760</v>
      </c>
      <c r="R14" s="4">
        <f ca="1">IF(DAY(AprSun1)=1,IF(AND(YEAR(AprSun1+9)=CalendarYear,MONTH(AprSun1+9)=4),AprSun1+9,""),IF(AND(YEAR(AprSun1+16)=CalendarYear,MONTH(AprSun1+16)=4),AprSun1+16,""))</f>
        <v>45761</v>
      </c>
      <c r="S14" s="4">
        <f ca="1">IF(DAY(AprSun1)=1,IF(AND(YEAR(AprSun1+10)=CalendarYear,MONTH(AprSun1+10)=4),AprSun1+10,""),IF(AND(YEAR(AprSun1+17)=CalendarYear,MONTH(AprSun1+17)=4),AprSun1+17,""))</f>
        <v>45762</v>
      </c>
      <c r="T14" s="4">
        <f ca="1">IF(DAY(AprSun1)=1,IF(AND(YEAR(AprSun1+11)=CalendarYear,MONTH(AprSun1+11)=4),AprSun1+11,""),IF(AND(YEAR(AprSun1+18)=CalendarYear,MONTH(AprSun1+18)=4),AprSun1+18,""))</f>
        <v>45763</v>
      </c>
      <c r="U14" s="4">
        <f ca="1">IF(DAY(AprSun1)=1,IF(AND(YEAR(AprSun1+12)=CalendarYear,MONTH(AprSun1+12)=4),AprSun1+12,""),IF(AND(YEAR(AprSun1+19)=CalendarYear,MONTH(AprSun1+19)=4),AprSun1+19,""))</f>
        <v>45764</v>
      </c>
      <c r="V14" s="4">
        <f ca="1">IF(DAY(AprSun1)=1,IF(AND(YEAR(AprSun1+13)=CalendarYear,MONTH(AprSun1+13)=4),AprSun1+13,""),IF(AND(YEAR(AprSun1+20)=CalendarYear,MONTH(AprSun1+20)=4),AprSun1+20,""))</f>
        <v>45765</v>
      </c>
      <c r="W14" s="4">
        <f ca="1">IF(DAY(AprSun1)=1,IF(AND(YEAR(AprSun1+14)=CalendarYear,MONTH(AprSun1+14)=4),AprSun1+14,""),IF(AND(YEAR(AprSun1+21)=CalendarYear,MONTH(AprSun1+21)=4),AprSun1+21,""))</f>
        <v>45766</v>
      </c>
      <c r="X14" s="4">
        <f ca="1">IF(DAY(AprSun1)=1,IF(AND(YEAR(AprSun1+15)=CalendarYear,MONTH(AprSun1+15)=4),AprSun1+15,""),IF(AND(YEAR(AprSun1+22)=CalendarYear,MONTH(AprSun1+22)=4),AprSun1+22,""))</f>
        <v>45767</v>
      </c>
      <c r="Y14" s="4">
        <f ca="1">IF(DAY(AprSun1)=1,IF(AND(YEAR(AprSun1+16)=CalendarYear,MONTH(AprSun1+16)=4),AprSun1+16,""),IF(AND(YEAR(AprSun1+23)=CalendarYear,MONTH(AprSun1+23)=4),AprSun1+23,""))</f>
        <v>45768</v>
      </c>
      <c r="Z14" s="4">
        <f ca="1">IF(DAY(AprSun1)=1,IF(AND(YEAR(AprSun1+17)=CalendarYear,MONTH(AprSun1+17)=4),AprSun1+17,""),IF(AND(YEAR(AprSun1+24)=CalendarYear,MONTH(AprSun1+24)=4),AprSun1+24,""))</f>
        <v>45769</v>
      </c>
      <c r="AA14" s="4">
        <f ca="1">IF(DAY(AprSun1)=1,IF(AND(YEAR(AprSun1+18)=CalendarYear,MONTH(AprSun1+18)=4),AprSun1+18,""),IF(AND(YEAR(AprSun1+25)=CalendarYear,MONTH(AprSun1+25)=4),AprSun1+25,""))</f>
        <v>45770</v>
      </c>
      <c r="AB14" s="4">
        <f ca="1">IF(DAY(AprSun1)=1,IF(AND(YEAR(AprSun1+19)=CalendarYear,MONTH(AprSun1+19)=4),AprSun1+19,""),IF(AND(YEAR(AprSun1+26)=CalendarYear,MONTH(AprSun1+26)=4),AprSun1+26,""))</f>
        <v>45771</v>
      </c>
      <c r="AC14" s="4">
        <f ca="1">IF(DAY(AprSun1)=1,IF(AND(YEAR(AprSun1+20)=CalendarYear,MONTH(AprSun1+20)=4),AprSun1+20,""),IF(AND(YEAR(AprSun1+27)=CalendarYear,MONTH(AprSun1+27)=4),AprSun1+27,""))</f>
        <v>45772</v>
      </c>
      <c r="AD14" s="4">
        <f ca="1">IF(DAY(AprSun1)=1,IF(AND(YEAR(AprSun1+21)=CalendarYear,MONTH(AprSun1+21)=4),AprSun1+21,""),IF(AND(YEAR(AprSun1+28)=CalendarYear,MONTH(AprSun1+28)=4),AprSun1+28,""))</f>
        <v>45773</v>
      </c>
      <c r="AE14" s="4">
        <f ca="1">IF(DAY(AprSun1)=1,IF(AND(YEAR(AprSun1+22)=CalendarYear,MONTH(AprSun1+22)=4),AprSun1+22,""),IF(AND(YEAR(AprSun1+29)=CalendarYear,MONTH(AprSun1+29)=4),AprSun1+29,""))</f>
        <v>45774</v>
      </c>
      <c r="AF14" s="4">
        <f ca="1">IF(DAY(AprSun1)=1,IF(AND(YEAR(AprSun1+23)=CalendarYear,MONTH(AprSun1+23)=4),AprSun1+23,""),IF(AND(YEAR(AprSun1+30)=CalendarYear,MONTH(AprSun1+30)=4),AprSun1+30,""))</f>
        <v>45775</v>
      </c>
      <c r="AG14" s="4">
        <f ca="1">IF(DAY(AprSun1)=1,IF(AND(YEAR(AprSun1+24)=CalendarYear,MONTH(AprSun1+24)=4),AprSun1+24,""),IF(AND(YEAR(AprSun1+31)=CalendarYear,MONTH(AprSun1+31)=4),AprSun1+31,""))</f>
        <v>45776</v>
      </c>
      <c r="AH14" s="4">
        <f ca="1">IF(DAY(AprSun1)=1,IF(AND(YEAR(AprSun1+25)=CalendarYear,MONTH(AprSun1+25)=4),AprSun1+25,""),IF(AND(YEAR(AprSun1+32)=CalendarYear,MONTH(AprSun1+32)=4),AprSun1+32,""))</f>
        <v>45777</v>
      </c>
      <c r="AI14" s="4" t="str">
        <f ca="1">IF(DAY(AprSun1)=1,IF(AND(YEAR(AprSun1+26)=CalendarYear,MONTH(AprSun1+26)=4),AprSun1+26,""),IF(AND(YEAR(AprSun1+33)=CalendarYear,MONTH(AprSun1+33)=4),AprSun1+33,""))</f>
        <v/>
      </c>
      <c r="AJ14" s="4" t="str">
        <f ca="1">IF(DAY(AprSun1)=1,IF(AND(YEAR(AprSun1+27)=CalendarYear,MONTH(AprSun1+27)=4),AprSun1+27,""),IF(AND(YEAR(AprSun1+34)=CalendarYear,MONTH(AprSun1+34)=4),AprSun1+34,""))</f>
        <v/>
      </c>
      <c r="AK14" s="4" t="str">
        <f ca="1">IF(DAY(AprSun1)=1,IF(AND(YEAR(AprSun1+28)=CalendarYear,MONTH(AprSun1+28)=4),AprSun1+28,""),IF(AND(YEAR(AprSun1+35)=CalendarYear,MONTH(AprSun1+35)=4),AprSun1+35,""))</f>
        <v/>
      </c>
      <c r="AL14" s="4" t="str">
        <f ca="1">IF(DAY(AprSun1)=1,IF(AND(YEAR(AprSun1+29)=CalendarYear,MONTH(AprSun1+29)=4),AprSun1+29,""),IF(AND(YEAR(AprSun1+36)=CalendarYear,MONTH(AprSun1+36)=4),AprSun1+36,""))</f>
        <v/>
      </c>
      <c r="AM14" s="6" t="str">
        <f ca="1">IF(DAY(AprSun1)=1,IF(AND(YEAR(AprSun1+30)=CalendarYear,MONTH(AprSun1+30)=4),AprSun1+30,""),IF(AND(YEAR(AprSun1+37)=CalendarYear,MONTH(AprSun1+37)=4),AprSun1+37,""))</f>
        <v/>
      </c>
    </row>
    <row r="15" spans="2:39" ht="19.899999999999999" customHeight="1">
      <c r="B15" s="62"/>
      <c r="C15" s="5" t="s">
        <v>6</v>
      </c>
      <c r="D15" s="5" t="s">
        <v>7</v>
      </c>
      <c r="E15" s="5" t="s">
        <v>8</v>
      </c>
      <c r="F15" s="5" t="s">
        <v>9</v>
      </c>
      <c r="G15" s="5" t="s">
        <v>10</v>
      </c>
      <c r="H15" s="5" t="s">
        <v>11</v>
      </c>
      <c r="I15" s="5" t="s">
        <v>12</v>
      </c>
      <c r="J15" s="5" t="s">
        <v>6</v>
      </c>
      <c r="K15" s="5" t="s">
        <v>7</v>
      </c>
      <c r="L15" s="5" t="s">
        <v>8</v>
      </c>
      <c r="M15" s="5" t="s">
        <v>9</v>
      </c>
      <c r="N15" s="5" t="s">
        <v>10</v>
      </c>
      <c r="O15" s="5" t="s">
        <v>11</v>
      </c>
      <c r="P15" s="5" t="s">
        <v>12</v>
      </c>
      <c r="Q15" s="5" t="s">
        <v>6</v>
      </c>
      <c r="R15" s="5" t="s">
        <v>7</v>
      </c>
      <c r="S15" s="5" t="s">
        <v>8</v>
      </c>
      <c r="T15" s="5" t="s">
        <v>9</v>
      </c>
      <c r="U15" s="5" t="s">
        <v>10</v>
      </c>
      <c r="V15" s="5" t="s">
        <v>11</v>
      </c>
      <c r="W15" s="5" t="s">
        <v>12</v>
      </c>
      <c r="X15" s="5" t="s">
        <v>6</v>
      </c>
      <c r="Y15" s="5" t="s">
        <v>7</v>
      </c>
      <c r="Z15" s="5" t="s">
        <v>8</v>
      </c>
      <c r="AA15" s="5" t="s">
        <v>9</v>
      </c>
      <c r="AB15" s="5" t="s">
        <v>10</v>
      </c>
      <c r="AC15" s="5" t="s">
        <v>11</v>
      </c>
      <c r="AD15" s="5" t="s">
        <v>12</v>
      </c>
      <c r="AE15" s="5" t="s">
        <v>6</v>
      </c>
      <c r="AF15" s="5" t="s">
        <v>7</v>
      </c>
      <c r="AG15" s="5" t="s">
        <v>8</v>
      </c>
      <c r="AH15" s="5" t="s">
        <v>9</v>
      </c>
      <c r="AI15" s="5" t="s">
        <v>10</v>
      </c>
      <c r="AJ15" s="5" t="s">
        <v>11</v>
      </c>
      <c r="AK15" s="5" t="s">
        <v>12</v>
      </c>
      <c r="AL15" s="5" t="s">
        <v>6</v>
      </c>
      <c r="AM15" s="7" t="s">
        <v>7</v>
      </c>
    </row>
    <row r="16" spans="2:39" ht="19.899999999999999" hidden="1" customHeight="1" outlineLevel="1">
      <c r="B16" s="18" t="s">
        <v>13</v>
      </c>
      <c r="C16" s="2" t="s">
        <v>14</v>
      </c>
      <c r="D16" s="2" t="s">
        <v>14</v>
      </c>
      <c r="E16" s="2" t="s">
        <v>14</v>
      </c>
      <c r="F16" s="2" t="s">
        <v>14</v>
      </c>
      <c r="G16" s="2" t="s">
        <v>14</v>
      </c>
      <c r="H16" s="2" t="s">
        <v>14</v>
      </c>
      <c r="I16" s="2" t="s">
        <v>14</v>
      </c>
      <c r="J16" s="2" t="s">
        <v>14</v>
      </c>
      <c r="K16" s="2" t="s">
        <v>14</v>
      </c>
      <c r="L16" s="2" t="s">
        <v>14</v>
      </c>
      <c r="M16" s="3" t="s">
        <v>14</v>
      </c>
      <c r="N16" s="3" t="s">
        <v>14</v>
      </c>
      <c r="O16" s="2" t="s">
        <v>14</v>
      </c>
      <c r="P16" s="2" t="s">
        <v>14</v>
      </c>
      <c r="Q16" s="2" t="s">
        <v>14</v>
      </c>
      <c r="R16" s="2" t="s">
        <v>14</v>
      </c>
      <c r="S16" s="2" t="s">
        <v>14</v>
      </c>
      <c r="T16" s="2" t="s">
        <v>14</v>
      </c>
      <c r="U16" s="2" t="s">
        <v>14</v>
      </c>
      <c r="V16" s="2" t="s">
        <v>14</v>
      </c>
      <c r="W16" s="2" t="s">
        <v>14</v>
      </c>
      <c r="X16" s="2" t="s">
        <v>14</v>
      </c>
      <c r="Y16" s="2" t="s">
        <v>14</v>
      </c>
      <c r="Z16" s="2" t="s">
        <v>14</v>
      </c>
      <c r="AA16" s="2" t="s">
        <v>14</v>
      </c>
      <c r="AB16" s="2" t="s">
        <v>14</v>
      </c>
      <c r="AC16" s="2" t="s">
        <v>14</v>
      </c>
      <c r="AD16" s="2" t="s">
        <v>14</v>
      </c>
      <c r="AE16" s="2" t="s">
        <v>14</v>
      </c>
      <c r="AF16" s="2" t="s">
        <v>14</v>
      </c>
      <c r="AG16" s="2" t="s">
        <v>14</v>
      </c>
      <c r="AH16" s="2" t="s">
        <v>14</v>
      </c>
      <c r="AI16" s="2" t="s">
        <v>14</v>
      </c>
      <c r="AJ16" s="2" t="s">
        <v>14</v>
      </c>
      <c r="AK16" s="2" t="s">
        <v>14</v>
      </c>
      <c r="AL16" s="2" t="s">
        <v>14</v>
      </c>
      <c r="AM16" s="2" t="s">
        <v>14</v>
      </c>
    </row>
    <row r="17" spans="2:39" ht="19.899999999999999" hidden="1" customHeight="1" outlineLevel="1">
      <c r="B17" s="19" t="s">
        <v>15</v>
      </c>
      <c r="C17" s="3" t="s">
        <v>14</v>
      </c>
      <c r="D17" s="3" t="s">
        <v>14</v>
      </c>
      <c r="E17" s="3" t="s">
        <v>14</v>
      </c>
      <c r="F17" s="3" t="s">
        <v>14</v>
      </c>
      <c r="G17" s="3" t="s">
        <v>14</v>
      </c>
      <c r="H17" s="3" t="s">
        <v>14</v>
      </c>
      <c r="I17" s="3" t="s">
        <v>14</v>
      </c>
      <c r="J17" s="3" t="s">
        <v>14</v>
      </c>
      <c r="K17" s="3" t="s">
        <v>14</v>
      </c>
      <c r="L17" s="3" t="s">
        <v>14</v>
      </c>
      <c r="M17" s="3" t="s">
        <v>14</v>
      </c>
      <c r="N17" s="3" t="s">
        <v>14</v>
      </c>
      <c r="O17" s="2" t="s">
        <v>14</v>
      </c>
      <c r="P17" s="2" t="s">
        <v>14</v>
      </c>
      <c r="Q17" s="2" t="s">
        <v>14</v>
      </c>
      <c r="R17" s="2" t="s">
        <v>14</v>
      </c>
      <c r="S17" s="2" t="s">
        <v>14</v>
      </c>
      <c r="T17" s="2" t="s">
        <v>14</v>
      </c>
      <c r="U17" s="2" t="s">
        <v>14</v>
      </c>
      <c r="V17" s="2" t="s">
        <v>14</v>
      </c>
      <c r="W17" s="2" t="s">
        <v>14</v>
      </c>
      <c r="X17" s="2" t="s">
        <v>14</v>
      </c>
      <c r="Y17" s="2" t="s">
        <v>14</v>
      </c>
      <c r="Z17" s="2" t="s">
        <v>14</v>
      </c>
      <c r="AA17" s="2" t="s">
        <v>14</v>
      </c>
      <c r="AB17" s="2" t="s">
        <v>14</v>
      </c>
      <c r="AC17" s="2" t="s">
        <v>14</v>
      </c>
      <c r="AD17" s="2" t="s">
        <v>14</v>
      </c>
      <c r="AE17" s="2" t="s">
        <v>14</v>
      </c>
      <c r="AF17" s="2" t="s">
        <v>14</v>
      </c>
      <c r="AG17" s="2" t="s">
        <v>14</v>
      </c>
      <c r="AH17" s="2" t="s">
        <v>14</v>
      </c>
      <c r="AI17" s="2" t="s">
        <v>14</v>
      </c>
      <c r="AJ17" s="2" t="s">
        <v>14</v>
      </c>
      <c r="AK17" s="2" t="s">
        <v>14</v>
      </c>
      <c r="AL17" s="2" t="s">
        <v>14</v>
      </c>
      <c r="AM17" s="2" t="s">
        <v>14</v>
      </c>
    </row>
    <row r="18" spans="2:39" s="21" customFormat="1" ht="19.899999999999999" hidden="1" customHeight="1" outlineLevel="1">
      <c r="B18" s="33" t="s">
        <v>2</v>
      </c>
      <c r="C18" s="3" t="s">
        <v>14</v>
      </c>
      <c r="D18" s="3" t="s">
        <v>14</v>
      </c>
      <c r="E18" s="140" t="s">
        <v>16</v>
      </c>
      <c r="F18" s="148"/>
      <c r="G18" s="148"/>
      <c r="H18" s="141"/>
      <c r="I18" s="3" t="s">
        <v>14</v>
      </c>
      <c r="J18" s="3" t="s">
        <v>14</v>
      </c>
      <c r="K18" s="133" t="s">
        <v>16</v>
      </c>
      <c r="L18" s="134"/>
      <c r="M18" s="134"/>
      <c r="N18" s="134"/>
      <c r="O18" s="135"/>
      <c r="P18" s="2" t="s">
        <v>14</v>
      </c>
      <c r="Q18" s="2" t="s">
        <v>14</v>
      </c>
      <c r="R18" s="133" t="s">
        <v>16</v>
      </c>
      <c r="S18" s="134"/>
      <c r="T18" s="134"/>
      <c r="U18" s="134"/>
      <c r="V18" s="135"/>
      <c r="W18" s="2" t="s">
        <v>14</v>
      </c>
      <c r="X18" s="2" t="s">
        <v>14</v>
      </c>
      <c r="Y18" s="133" t="s">
        <v>16</v>
      </c>
      <c r="Z18" s="134"/>
      <c r="AA18" s="134"/>
      <c r="AB18" s="134"/>
      <c r="AC18" s="135"/>
      <c r="AD18" s="2" t="s">
        <v>14</v>
      </c>
      <c r="AE18" s="2" t="s">
        <v>14</v>
      </c>
      <c r="AF18" s="133" t="s">
        <v>16</v>
      </c>
      <c r="AG18" s="134"/>
      <c r="AH18" s="135"/>
      <c r="AI18" s="2" t="s">
        <v>14</v>
      </c>
      <c r="AJ18" s="2" t="s">
        <v>14</v>
      </c>
      <c r="AK18" s="2" t="s">
        <v>14</v>
      </c>
      <c r="AL18" s="2" t="s">
        <v>14</v>
      </c>
      <c r="AM18" s="2" t="s">
        <v>14</v>
      </c>
    </row>
    <row r="19" spans="2:39" s="21" customFormat="1" ht="19.899999999999999" hidden="1" customHeight="1" outlineLevel="1">
      <c r="B19" s="31" t="s">
        <v>5</v>
      </c>
      <c r="C19" s="3" t="s">
        <v>14</v>
      </c>
      <c r="D19" s="3" t="s">
        <v>14</v>
      </c>
      <c r="E19" s="3" t="s">
        <v>14</v>
      </c>
      <c r="F19" s="3" t="s">
        <v>14</v>
      </c>
      <c r="G19" s="3" t="s">
        <v>14</v>
      </c>
      <c r="H19" s="3" t="s">
        <v>14</v>
      </c>
      <c r="I19" s="3" t="s">
        <v>14</v>
      </c>
      <c r="J19" s="3" t="s">
        <v>14</v>
      </c>
      <c r="K19" s="3" t="s">
        <v>14</v>
      </c>
      <c r="L19" s="3" t="s">
        <v>14</v>
      </c>
      <c r="M19" s="3" t="s">
        <v>14</v>
      </c>
      <c r="N19" s="3" t="s">
        <v>14</v>
      </c>
      <c r="O19" s="2" t="s">
        <v>14</v>
      </c>
      <c r="P19" s="2" t="s">
        <v>14</v>
      </c>
      <c r="Q19" s="2" t="s">
        <v>14</v>
      </c>
      <c r="R19" s="2" t="s">
        <v>14</v>
      </c>
      <c r="S19" s="2" t="s">
        <v>14</v>
      </c>
      <c r="T19" s="2" t="s">
        <v>14</v>
      </c>
      <c r="U19" s="2" t="s">
        <v>14</v>
      </c>
      <c r="V19" s="2" t="s">
        <v>14</v>
      </c>
      <c r="W19" s="2" t="s">
        <v>14</v>
      </c>
      <c r="X19" s="2" t="s">
        <v>14</v>
      </c>
      <c r="Y19" s="2" t="s">
        <v>14</v>
      </c>
      <c r="Z19" s="2" t="s">
        <v>14</v>
      </c>
      <c r="AA19" s="2" t="s">
        <v>14</v>
      </c>
      <c r="AB19" s="2" t="s">
        <v>14</v>
      </c>
      <c r="AC19" s="2" t="s">
        <v>14</v>
      </c>
      <c r="AD19" s="2" t="s">
        <v>14</v>
      </c>
      <c r="AE19" s="2" t="s">
        <v>14</v>
      </c>
      <c r="AF19" s="2" t="s">
        <v>14</v>
      </c>
      <c r="AG19" s="2" t="s">
        <v>14</v>
      </c>
      <c r="AH19" s="2" t="s">
        <v>14</v>
      </c>
      <c r="AI19" s="2" t="s">
        <v>14</v>
      </c>
      <c r="AJ19" s="2" t="s">
        <v>14</v>
      </c>
      <c r="AK19" s="2" t="s">
        <v>14</v>
      </c>
      <c r="AL19" s="2" t="s">
        <v>14</v>
      </c>
      <c r="AM19" s="2" t="s">
        <v>14</v>
      </c>
    </row>
    <row r="20" spans="2:39" ht="19.899999999999999" hidden="1" customHeight="1" outlineLevel="1">
      <c r="B20" s="20" t="s">
        <v>1</v>
      </c>
      <c r="C20" s="3" t="s">
        <v>14</v>
      </c>
      <c r="D20" s="3" t="s">
        <v>14</v>
      </c>
      <c r="E20" s="3" t="s">
        <v>14</v>
      </c>
      <c r="F20" s="3" t="s">
        <v>14</v>
      </c>
      <c r="G20" s="3" t="s">
        <v>14</v>
      </c>
      <c r="H20" s="3" t="s">
        <v>14</v>
      </c>
      <c r="I20" s="3" t="s">
        <v>14</v>
      </c>
      <c r="J20" s="3" t="s">
        <v>14</v>
      </c>
      <c r="K20" s="3" t="s">
        <v>14</v>
      </c>
      <c r="L20" s="3" t="s">
        <v>14</v>
      </c>
      <c r="M20" s="3" t="s">
        <v>14</v>
      </c>
      <c r="N20" s="3" t="s">
        <v>14</v>
      </c>
      <c r="O20" s="2" t="s">
        <v>14</v>
      </c>
      <c r="P20" s="2" t="s">
        <v>14</v>
      </c>
      <c r="Q20" s="2" t="s">
        <v>14</v>
      </c>
      <c r="R20" s="2" t="s">
        <v>14</v>
      </c>
      <c r="S20" s="2" t="s">
        <v>14</v>
      </c>
      <c r="T20" s="2" t="s">
        <v>14</v>
      </c>
      <c r="U20" s="2" t="s">
        <v>14</v>
      </c>
      <c r="V20" s="2" t="s">
        <v>14</v>
      </c>
      <c r="W20" s="2" t="s">
        <v>14</v>
      </c>
      <c r="X20" s="2" t="s">
        <v>14</v>
      </c>
      <c r="Y20" s="2" t="s">
        <v>14</v>
      </c>
      <c r="Z20" s="2" t="s">
        <v>14</v>
      </c>
      <c r="AA20" s="2" t="s">
        <v>14</v>
      </c>
      <c r="AB20" s="2" t="s">
        <v>14</v>
      </c>
      <c r="AC20" s="2" t="s">
        <v>14</v>
      </c>
      <c r="AD20" s="2" t="s">
        <v>14</v>
      </c>
      <c r="AE20" s="2" t="s">
        <v>14</v>
      </c>
      <c r="AF20" s="2" t="s">
        <v>14</v>
      </c>
      <c r="AG20" s="2" t="s">
        <v>14</v>
      </c>
      <c r="AH20" s="2" t="s">
        <v>14</v>
      </c>
      <c r="AI20" s="2" t="s">
        <v>14</v>
      </c>
      <c r="AJ20" s="2" t="s">
        <v>14</v>
      </c>
      <c r="AK20" s="2" t="s">
        <v>14</v>
      </c>
      <c r="AL20" s="2" t="s">
        <v>14</v>
      </c>
      <c r="AM20" s="2" t="s">
        <v>14</v>
      </c>
    </row>
    <row r="21" spans="2:39" ht="19.899999999999999" customHeight="1" collapsed="1">
      <c r="B21" s="1"/>
    </row>
    <row r="22" spans="2:39" ht="19.899999999999999" customHeight="1">
      <c r="B22" s="61">
        <f ca="1">DATE(CalendarYear,5,1)</f>
        <v>45778</v>
      </c>
      <c r="C22" s="4" t="str">
        <f ca="1">IF(DAY(MaySun1)=1,"",IF(AND(YEAR(MaySun1+1)=CalendarYear,MONTH(MaySun1+1)=5),MaySun1+1,""))</f>
        <v/>
      </c>
      <c r="D22" s="4" t="str">
        <f ca="1">IF(DAY(MaySun1)=1,"",IF(AND(YEAR(MaySun1+2)=CalendarYear,MONTH(MaySun1+2)=5),MaySun1+2,""))</f>
        <v/>
      </c>
      <c r="E22" s="4" t="str">
        <f ca="1">IF(DAY(MaySun1)=1,"",IF(AND(YEAR(MaySun1+3)=CalendarYear,MONTH(MaySun1+3)=5),MaySun1+3,""))</f>
        <v/>
      </c>
      <c r="F22" s="4" t="str">
        <f ca="1">IF(DAY(MaySun1)=1,"",IF(AND(YEAR(MaySun1+4)=CalendarYear,MONTH(MaySun1+4)=5),MaySun1+4,""))</f>
        <v/>
      </c>
      <c r="G22" s="4">
        <f ca="1">IF(DAY(MaySun1)=1,"",IF(AND(YEAR(MaySun1+5)=CalendarYear,MONTH(MaySun1+5)=5),MaySun1+5,""))</f>
        <v>45778</v>
      </c>
      <c r="H22" s="4">
        <f ca="1">IF(DAY(MaySun1)=1,"",IF(AND(YEAR(MaySun1+6)=CalendarYear,MONTH(MaySun1+6)=5),MaySun1+6,""))</f>
        <v>45779</v>
      </c>
      <c r="I22" s="4">
        <f ca="1">IF(DAY(MaySun1)=1,IF(AND(YEAR(MaySun1)=CalendarYear,MONTH(MaySun1)=5),MaySun1,""),IF(AND(YEAR(MaySun1+7)=CalendarYear,MONTH(MaySun1+7)=5),MaySun1+7,""))</f>
        <v>45780</v>
      </c>
      <c r="J22" s="4">
        <f ca="1">IF(DAY(MaySun1)=1,IF(AND(YEAR(MaySun1+1)=CalendarYear,MONTH(MaySun1+1)=5),MaySun1+1,""),IF(AND(YEAR(MaySun1+8)=CalendarYear,MONTH(MaySun1+8)=5),MaySun1+8,""))</f>
        <v>45781</v>
      </c>
      <c r="K22" s="4">
        <f ca="1">IF(DAY(MaySun1)=1,IF(AND(YEAR(MaySun1+2)=CalendarYear,MONTH(MaySun1+2)=5),MaySun1+2,""),IF(AND(YEAR(MaySun1+9)=CalendarYear,MONTH(MaySun1+9)=5),MaySun1+9,""))</f>
        <v>45782</v>
      </c>
      <c r="L22" s="4">
        <f ca="1">IF(DAY(MaySun1)=1,IF(AND(YEAR(MaySun1+3)=CalendarYear,MONTH(MaySun1+3)=5),MaySun1+3,""),IF(AND(YEAR(MaySun1+10)=CalendarYear,MONTH(MaySun1+10)=5),MaySun1+10,""))</f>
        <v>45783</v>
      </c>
      <c r="M22" s="4">
        <f ca="1">IF(DAY(MaySun1)=1,IF(AND(YEAR(MaySun1+4)=CalendarYear,MONTH(MaySun1+4)=5),MaySun1+4,""),IF(AND(YEAR(MaySun1+11)=CalendarYear,MONTH(MaySun1+11)=5),MaySun1+11,""))</f>
        <v>45784</v>
      </c>
      <c r="N22" s="4">
        <f ca="1">IF(DAY(MaySun1)=1,IF(AND(YEAR(MaySun1+5)=CalendarYear,MONTH(MaySun1+5)=5),MaySun1+5,""),IF(AND(YEAR(MaySun1+12)=CalendarYear,MONTH(MaySun1+12)=5),MaySun1+12,""))</f>
        <v>45785</v>
      </c>
      <c r="O22" s="4">
        <f ca="1">IF(DAY(MaySun1)=1,IF(AND(YEAR(MaySun1+6)=CalendarYear,MONTH(MaySun1+6)=5),MaySun1+6,""),IF(AND(YEAR(MaySun1+13)=CalendarYear,MONTH(MaySun1+13)=5),MaySun1+13,""))</f>
        <v>45786</v>
      </c>
      <c r="P22" s="4">
        <f ca="1">IF(DAY(MaySun1)=1,IF(AND(YEAR(MaySun1+7)=CalendarYear,MONTH(MaySun1+7)=5),MaySun1+7,""),IF(AND(YEAR(MaySun1+14)=CalendarYear,MONTH(MaySun1+14)=5),MaySun1+14,""))</f>
        <v>45787</v>
      </c>
      <c r="Q22" s="4">
        <f ca="1">IF(DAY(MaySun1)=1,IF(AND(YEAR(MaySun1+8)=CalendarYear,MONTH(MaySun1+8)=5),MaySun1+8,""),IF(AND(YEAR(MaySun1+15)=CalendarYear,MONTH(MaySun1+15)=5),MaySun1+15,""))</f>
        <v>45788</v>
      </c>
      <c r="R22" s="4">
        <f ca="1">IF(DAY(MaySun1)=1,IF(AND(YEAR(MaySun1+9)=CalendarYear,MONTH(MaySun1+9)=5),MaySun1+9,""),IF(AND(YEAR(MaySun1+16)=CalendarYear,MONTH(MaySun1+16)=5),MaySun1+16,""))</f>
        <v>45789</v>
      </c>
      <c r="S22" s="4">
        <f ca="1">IF(DAY(MaySun1)=1,IF(AND(YEAR(MaySun1+10)=CalendarYear,MONTH(MaySun1+10)=5),MaySun1+10,""),IF(AND(YEAR(MaySun1+17)=CalendarYear,MONTH(MaySun1+17)=5),MaySun1+17,""))</f>
        <v>45790</v>
      </c>
      <c r="T22" s="4">
        <f ca="1">IF(DAY(MaySun1)=1,IF(AND(YEAR(MaySun1+11)=CalendarYear,MONTH(MaySun1+11)=5),MaySun1+11,""),IF(AND(YEAR(MaySun1+18)=CalendarYear,MONTH(MaySun1+18)=5),MaySun1+18,""))</f>
        <v>45791</v>
      </c>
      <c r="U22" s="4">
        <f ca="1">IF(DAY(MaySun1)=1,IF(AND(YEAR(MaySun1+12)=CalendarYear,MONTH(MaySun1+12)=5),MaySun1+12,""),IF(AND(YEAR(MaySun1+19)=CalendarYear,MONTH(MaySun1+19)=5),MaySun1+19,""))</f>
        <v>45792</v>
      </c>
      <c r="V22" s="4">
        <f ca="1">IF(DAY(MaySun1)=1,IF(AND(YEAR(MaySun1+13)=CalendarYear,MONTH(MaySun1+13)=5),MaySun1+13,""),IF(AND(YEAR(MaySun1+20)=CalendarYear,MONTH(MaySun1+20)=5),MaySun1+20,""))</f>
        <v>45793</v>
      </c>
      <c r="W22" s="4">
        <f ca="1">IF(DAY(MaySun1)=1,IF(AND(YEAR(MaySun1+14)=CalendarYear,MONTH(MaySun1+14)=5),MaySun1+14,""),IF(AND(YEAR(MaySun1+21)=CalendarYear,MONTH(MaySun1+21)=5),MaySun1+21,""))</f>
        <v>45794</v>
      </c>
      <c r="X22" s="4">
        <f ca="1">IF(DAY(MaySun1)=1,IF(AND(YEAR(MaySun1+15)=CalendarYear,MONTH(MaySun1+15)=5),MaySun1+15,""),IF(AND(YEAR(MaySun1+22)=CalendarYear,MONTH(MaySun1+22)=5),MaySun1+22,""))</f>
        <v>45795</v>
      </c>
      <c r="Y22" s="4">
        <f ca="1">IF(DAY(MaySun1)=1,IF(AND(YEAR(MaySun1+16)=CalendarYear,MONTH(MaySun1+16)=5),MaySun1+16,""),IF(AND(YEAR(MaySun1+23)=CalendarYear,MONTH(MaySun1+23)=5),MaySun1+23,""))</f>
        <v>45796</v>
      </c>
      <c r="Z22" s="4">
        <f ca="1">IF(DAY(MaySun1)=1,IF(AND(YEAR(MaySun1+17)=CalendarYear,MONTH(MaySun1+17)=5),MaySun1+17,""),IF(AND(YEAR(MaySun1+24)=CalendarYear,MONTH(MaySun1+24)=5),MaySun1+24,""))</f>
        <v>45797</v>
      </c>
      <c r="AA22" s="4">
        <f ca="1">IF(DAY(MaySun1)=1,IF(AND(YEAR(MaySun1+18)=CalendarYear,MONTH(MaySun1+18)=5),MaySun1+18,""),IF(AND(YEAR(MaySun1+25)=CalendarYear,MONTH(MaySun1+25)=5),MaySun1+25,""))</f>
        <v>45798</v>
      </c>
      <c r="AB22" s="4">
        <f ca="1">IF(DAY(MaySun1)=1,IF(AND(YEAR(MaySun1+19)=CalendarYear,MONTH(MaySun1+19)=5),MaySun1+19,""),IF(AND(YEAR(MaySun1+26)=CalendarYear,MONTH(MaySun1+26)=5),MaySun1+26,""))</f>
        <v>45799</v>
      </c>
      <c r="AC22" s="4">
        <f ca="1">IF(DAY(MaySun1)=1,IF(AND(YEAR(MaySun1+20)=CalendarYear,MONTH(MaySun1+20)=5),MaySun1+20,""),IF(AND(YEAR(MaySun1+27)=CalendarYear,MONTH(MaySun1+27)=5),MaySun1+27,""))</f>
        <v>45800</v>
      </c>
      <c r="AD22" s="4">
        <f ca="1">IF(DAY(MaySun1)=1,IF(AND(YEAR(MaySun1+21)=CalendarYear,MONTH(MaySun1+21)=5),MaySun1+21,""),IF(AND(YEAR(MaySun1+28)=CalendarYear,MONTH(MaySun1+28)=5),MaySun1+28,""))</f>
        <v>45801</v>
      </c>
      <c r="AE22" s="4">
        <f ca="1">IF(DAY(MaySun1)=1,IF(AND(YEAR(MaySun1+22)=CalendarYear,MONTH(MaySun1+22)=5),MaySun1+22,""),IF(AND(YEAR(MaySun1+29)=CalendarYear,MONTH(MaySun1+29)=5),MaySun1+29,""))</f>
        <v>45802</v>
      </c>
      <c r="AF22" s="4">
        <f ca="1">IF(DAY(MaySun1)=1,IF(AND(YEAR(MaySun1+23)=CalendarYear,MONTH(MaySun1+23)=5),MaySun1+23,""),IF(AND(YEAR(MaySun1+30)=CalendarYear,MONTH(MaySun1+30)=5),MaySun1+30,""))</f>
        <v>45803</v>
      </c>
      <c r="AG22" s="4">
        <f ca="1">IF(DAY(MaySun1)=1,IF(AND(YEAR(MaySun1+24)=CalendarYear,MONTH(MaySun1+24)=5),MaySun1+24,""),IF(AND(YEAR(MaySun1+31)=CalendarYear,MONTH(MaySun1+31)=5),MaySun1+31,""))</f>
        <v>45804</v>
      </c>
      <c r="AH22" s="4">
        <f ca="1">IF(DAY(MaySun1)=1,IF(AND(YEAR(MaySun1+25)=CalendarYear,MONTH(MaySun1+25)=5),MaySun1+25,""),IF(AND(YEAR(MaySun1+32)=CalendarYear,MONTH(MaySun1+32)=5),MaySun1+32,""))</f>
        <v>45805</v>
      </c>
      <c r="AI22" s="4">
        <f ca="1">IF(DAY(MaySun1)=1,IF(AND(YEAR(MaySun1+26)=CalendarYear,MONTH(MaySun1+26)=5),MaySun1+26,""),IF(AND(YEAR(MaySun1+33)=CalendarYear,MONTH(MaySun1+33)=5),MaySun1+33,""))</f>
        <v>45806</v>
      </c>
      <c r="AJ22" s="4">
        <f ca="1">IF(DAY(MaySun1)=1,IF(AND(YEAR(MaySun1+27)=CalendarYear,MONTH(MaySun1+27)=5),MaySun1+27,""),IF(AND(YEAR(MaySun1+34)=CalendarYear,MONTH(MaySun1+34)=5),MaySun1+34,""))</f>
        <v>45807</v>
      </c>
      <c r="AK22" s="4">
        <f ca="1">IF(DAY(MaySun1)=1,IF(AND(YEAR(MaySun1+28)=CalendarYear,MONTH(MaySun1+28)=5),MaySun1+28,""),IF(AND(YEAR(MaySun1+35)=CalendarYear,MONTH(MaySun1+35)=5),MaySun1+35,""))</f>
        <v>45808</v>
      </c>
      <c r="AL22" s="4" t="str">
        <f ca="1">IF(DAY(MaySun1)=1,IF(AND(YEAR(MaySun1+29)=CalendarYear,MONTH(MaySun1+29)=5),MaySun1+29,""),IF(AND(YEAR(MaySun1+36)=CalendarYear,MONTH(MaySun1+36)=5),MaySun1+36,""))</f>
        <v/>
      </c>
      <c r="AM22" s="6" t="str">
        <f ca="1">IF(DAY(MaySun1)=1,IF(AND(YEAR(MaySun1+30)=CalendarYear,MONTH(MaySun1+30)=5),MaySun1+30,""),IF(AND(YEAR(MaySun1+37)=CalendarYear,MONTH(MaySun1+37)=5),MaySun1+37,""))</f>
        <v/>
      </c>
    </row>
    <row r="23" spans="2:39" ht="19.899999999999999" customHeight="1">
      <c r="B23" s="62"/>
      <c r="C23" s="5" t="s">
        <v>6</v>
      </c>
      <c r="D23" s="5" t="s">
        <v>7</v>
      </c>
      <c r="E23" s="5" t="s">
        <v>8</v>
      </c>
      <c r="F23" s="5" t="s">
        <v>9</v>
      </c>
      <c r="G23" s="5" t="s">
        <v>10</v>
      </c>
      <c r="H23" s="5" t="s">
        <v>11</v>
      </c>
      <c r="I23" s="5" t="s">
        <v>12</v>
      </c>
      <c r="J23" s="5" t="s">
        <v>6</v>
      </c>
      <c r="K23" s="5" t="s">
        <v>7</v>
      </c>
      <c r="L23" s="5" t="s">
        <v>8</v>
      </c>
      <c r="M23" s="5" t="s">
        <v>9</v>
      </c>
      <c r="N23" s="5" t="s">
        <v>10</v>
      </c>
      <c r="O23" s="5" t="s">
        <v>11</v>
      </c>
      <c r="P23" s="5" t="s">
        <v>12</v>
      </c>
      <c r="Q23" s="5" t="s">
        <v>6</v>
      </c>
      <c r="R23" s="5" t="s">
        <v>7</v>
      </c>
      <c r="S23" s="5" t="s">
        <v>8</v>
      </c>
      <c r="T23" s="5" t="s">
        <v>9</v>
      </c>
      <c r="U23" s="5" t="s">
        <v>10</v>
      </c>
      <c r="V23" s="5" t="s">
        <v>11</v>
      </c>
      <c r="W23" s="5" t="s">
        <v>12</v>
      </c>
      <c r="X23" s="5" t="s">
        <v>6</v>
      </c>
      <c r="Y23" s="5" t="s">
        <v>7</v>
      </c>
      <c r="Z23" s="5" t="s">
        <v>8</v>
      </c>
      <c r="AA23" s="5" t="s">
        <v>9</v>
      </c>
      <c r="AB23" s="5" t="s">
        <v>10</v>
      </c>
      <c r="AC23" s="5" t="s">
        <v>11</v>
      </c>
      <c r="AD23" s="5" t="s">
        <v>12</v>
      </c>
      <c r="AE23" s="5" t="s">
        <v>6</v>
      </c>
      <c r="AF23" s="5" t="s">
        <v>7</v>
      </c>
      <c r="AG23" s="5" t="s">
        <v>8</v>
      </c>
      <c r="AH23" s="5" t="s">
        <v>9</v>
      </c>
      <c r="AI23" s="5" t="s">
        <v>10</v>
      </c>
      <c r="AJ23" s="5" t="s">
        <v>11</v>
      </c>
      <c r="AK23" s="5" t="s">
        <v>12</v>
      </c>
      <c r="AL23" s="5" t="s">
        <v>6</v>
      </c>
      <c r="AM23" s="7" t="s">
        <v>7</v>
      </c>
    </row>
    <row r="24" spans="2:39" s="21" customFormat="1" ht="19.899999999999999" hidden="1" customHeight="1" outlineLevel="1">
      <c r="B24" s="18" t="s">
        <v>13</v>
      </c>
      <c r="C24" s="2" t="s">
        <v>14</v>
      </c>
      <c r="D24" s="2" t="s">
        <v>14</v>
      </c>
      <c r="E24" s="2" t="s">
        <v>14</v>
      </c>
      <c r="F24" s="2" t="s">
        <v>14</v>
      </c>
      <c r="G24" s="2" t="s">
        <v>14</v>
      </c>
      <c r="H24" s="2" t="s">
        <v>14</v>
      </c>
      <c r="I24" s="2" t="s">
        <v>14</v>
      </c>
      <c r="J24" s="2" t="s">
        <v>14</v>
      </c>
      <c r="K24" s="2" t="s">
        <v>14</v>
      </c>
      <c r="L24" s="2" t="s">
        <v>14</v>
      </c>
      <c r="M24" s="3" t="s">
        <v>14</v>
      </c>
      <c r="N24" s="3" t="s">
        <v>14</v>
      </c>
      <c r="O24" s="2" t="s">
        <v>14</v>
      </c>
      <c r="P24" s="2" t="s">
        <v>14</v>
      </c>
      <c r="Q24" s="2" t="s">
        <v>14</v>
      </c>
      <c r="R24" s="2" t="s">
        <v>14</v>
      </c>
      <c r="S24" s="2" t="s">
        <v>14</v>
      </c>
      <c r="T24" s="2" t="s">
        <v>14</v>
      </c>
      <c r="U24" s="2" t="s">
        <v>14</v>
      </c>
      <c r="V24" s="2" t="s">
        <v>14</v>
      </c>
      <c r="W24" s="2" t="s">
        <v>14</v>
      </c>
      <c r="X24" s="2" t="s">
        <v>14</v>
      </c>
      <c r="Y24" s="2" t="s">
        <v>14</v>
      </c>
      <c r="Z24" s="2" t="s">
        <v>14</v>
      </c>
      <c r="AA24" s="2" t="s">
        <v>14</v>
      </c>
      <c r="AB24" s="2" t="s">
        <v>14</v>
      </c>
      <c r="AC24" s="2" t="s">
        <v>14</v>
      </c>
      <c r="AD24" s="2" t="s">
        <v>14</v>
      </c>
      <c r="AE24" s="2" t="s">
        <v>14</v>
      </c>
      <c r="AF24" s="2" t="s">
        <v>14</v>
      </c>
      <c r="AG24" s="2" t="s">
        <v>14</v>
      </c>
      <c r="AH24" s="2" t="s">
        <v>14</v>
      </c>
      <c r="AI24" s="2" t="s">
        <v>14</v>
      </c>
      <c r="AJ24" s="2" t="s">
        <v>14</v>
      </c>
      <c r="AK24" s="2" t="s">
        <v>14</v>
      </c>
      <c r="AL24" s="2" t="s">
        <v>14</v>
      </c>
      <c r="AM24" s="2" t="s">
        <v>14</v>
      </c>
    </row>
    <row r="25" spans="2:39" s="21" customFormat="1" ht="19.899999999999999" hidden="1" customHeight="1" outlineLevel="1">
      <c r="B25" s="19" t="s">
        <v>15</v>
      </c>
      <c r="C25" s="3" t="s">
        <v>14</v>
      </c>
      <c r="D25" s="3" t="s">
        <v>14</v>
      </c>
      <c r="E25" s="3" t="s">
        <v>14</v>
      </c>
      <c r="F25" s="3" t="s">
        <v>14</v>
      </c>
      <c r="G25" s="3" t="s">
        <v>14</v>
      </c>
      <c r="H25" s="3" t="s">
        <v>14</v>
      </c>
      <c r="I25" s="3" t="s">
        <v>14</v>
      </c>
      <c r="J25" s="3" t="s">
        <v>14</v>
      </c>
      <c r="K25" s="3" t="s">
        <v>14</v>
      </c>
      <c r="L25" s="3" t="s">
        <v>14</v>
      </c>
      <c r="M25" s="3" t="s">
        <v>14</v>
      </c>
      <c r="N25" s="3" t="s">
        <v>14</v>
      </c>
      <c r="O25" s="2" t="s">
        <v>14</v>
      </c>
      <c r="P25" s="2" t="s">
        <v>14</v>
      </c>
      <c r="Q25" s="2" t="s">
        <v>14</v>
      </c>
      <c r="R25" s="187" t="s">
        <v>86</v>
      </c>
      <c r="S25" s="188"/>
      <c r="T25" s="188"/>
      <c r="U25" s="188"/>
      <c r="V25" s="188"/>
      <c r="W25" s="189"/>
      <c r="X25" s="2" t="s">
        <v>14</v>
      </c>
      <c r="Y25" s="2" t="s">
        <v>14</v>
      </c>
      <c r="Z25" s="2" t="s">
        <v>14</v>
      </c>
      <c r="AA25" s="2" t="s">
        <v>14</v>
      </c>
      <c r="AB25" s="2" t="s">
        <v>14</v>
      </c>
      <c r="AC25" s="2" t="s">
        <v>14</v>
      </c>
      <c r="AD25" s="2" t="s">
        <v>14</v>
      </c>
      <c r="AE25" s="2" t="s">
        <v>14</v>
      </c>
      <c r="AF25" s="2" t="s">
        <v>14</v>
      </c>
      <c r="AG25" s="2" t="s">
        <v>14</v>
      </c>
      <c r="AH25" s="2" t="s">
        <v>14</v>
      </c>
      <c r="AI25" s="2" t="s">
        <v>14</v>
      </c>
      <c r="AJ25" s="2" t="s">
        <v>14</v>
      </c>
      <c r="AK25" s="2" t="s">
        <v>14</v>
      </c>
      <c r="AL25" s="2" t="s">
        <v>14</v>
      </c>
      <c r="AM25" s="2" t="s">
        <v>14</v>
      </c>
    </row>
    <row r="26" spans="2:39" ht="19.899999999999999" hidden="1" customHeight="1" outlineLevel="1">
      <c r="B26" s="33" t="s">
        <v>2</v>
      </c>
      <c r="C26" s="3" t="s">
        <v>14</v>
      </c>
      <c r="D26" s="3" t="s">
        <v>14</v>
      </c>
      <c r="E26" s="3" t="s">
        <v>14</v>
      </c>
      <c r="F26" s="3" t="s">
        <v>14</v>
      </c>
      <c r="G26" s="140" t="s">
        <v>16</v>
      </c>
      <c r="H26" s="141"/>
      <c r="I26" s="3" t="s">
        <v>14</v>
      </c>
      <c r="J26" s="3" t="s">
        <v>14</v>
      </c>
      <c r="K26" s="133" t="s">
        <v>16</v>
      </c>
      <c r="L26" s="134"/>
      <c r="M26" s="134"/>
      <c r="N26" s="134"/>
      <c r="O26" s="135"/>
      <c r="P26" s="2" t="s">
        <v>14</v>
      </c>
      <c r="Q26" s="2" t="s">
        <v>14</v>
      </c>
      <c r="R26" s="2" t="s">
        <v>14</v>
      </c>
      <c r="S26" s="2" t="s">
        <v>14</v>
      </c>
      <c r="T26" s="2" t="s">
        <v>14</v>
      </c>
      <c r="U26" s="2" t="s">
        <v>14</v>
      </c>
      <c r="V26" s="2" t="s">
        <v>14</v>
      </c>
      <c r="W26" s="2" t="s">
        <v>14</v>
      </c>
      <c r="X26" s="2" t="s">
        <v>14</v>
      </c>
      <c r="Y26" s="133" t="s">
        <v>16</v>
      </c>
      <c r="Z26" s="134"/>
      <c r="AA26" s="134"/>
      <c r="AB26" s="134"/>
      <c r="AC26" s="135"/>
      <c r="AD26" s="2" t="s">
        <v>14</v>
      </c>
      <c r="AE26" s="2" t="s">
        <v>14</v>
      </c>
      <c r="AF26" s="2" t="s">
        <v>14</v>
      </c>
      <c r="AG26" s="133" t="s">
        <v>16</v>
      </c>
      <c r="AH26" s="134"/>
      <c r="AI26" s="134"/>
      <c r="AJ26" s="135"/>
      <c r="AK26" s="2" t="s">
        <v>14</v>
      </c>
      <c r="AL26" s="2" t="s">
        <v>14</v>
      </c>
      <c r="AM26" s="2" t="s">
        <v>14</v>
      </c>
    </row>
    <row r="27" spans="2:39" ht="19.899999999999999" hidden="1" customHeight="1" outlineLevel="1">
      <c r="B27" s="31" t="s">
        <v>5</v>
      </c>
      <c r="C27" s="3" t="s">
        <v>14</v>
      </c>
      <c r="D27" s="3" t="s">
        <v>14</v>
      </c>
      <c r="E27" s="3" t="s">
        <v>14</v>
      </c>
      <c r="F27" s="3" t="s">
        <v>14</v>
      </c>
      <c r="G27" s="3" t="s">
        <v>14</v>
      </c>
      <c r="H27" s="3" t="s">
        <v>14</v>
      </c>
      <c r="I27" s="3" t="s">
        <v>14</v>
      </c>
      <c r="J27" s="3" t="s">
        <v>14</v>
      </c>
      <c r="K27" s="3" t="s">
        <v>14</v>
      </c>
      <c r="L27" s="3" t="s">
        <v>14</v>
      </c>
      <c r="M27" s="3" t="s">
        <v>14</v>
      </c>
      <c r="N27" s="3" t="s">
        <v>14</v>
      </c>
      <c r="O27" s="2" t="s">
        <v>14</v>
      </c>
      <c r="P27" s="2" t="s">
        <v>14</v>
      </c>
      <c r="Q27" s="2" t="s">
        <v>14</v>
      </c>
      <c r="R27" s="2" t="s">
        <v>14</v>
      </c>
      <c r="S27" s="2" t="s">
        <v>14</v>
      </c>
      <c r="T27" s="2" t="s">
        <v>14</v>
      </c>
      <c r="U27" s="2" t="s">
        <v>14</v>
      </c>
      <c r="V27" s="2" t="s">
        <v>14</v>
      </c>
      <c r="W27" s="2" t="s">
        <v>14</v>
      </c>
      <c r="X27" s="2" t="s">
        <v>14</v>
      </c>
      <c r="Y27" s="2" t="s">
        <v>14</v>
      </c>
      <c r="Z27" s="2" t="s">
        <v>14</v>
      </c>
      <c r="AA27" s="2" t="s">
        <v>14</v>
      </c>
      <c r="AB27" s="2" t="s">
        <v>14</v>
      </c>
      <c r="AC27" s="2" t="s">
        <v>14</v>
      </c>
      <c r="AD27" s="2" t="s">
        <v>14</v>
      </c>
      <c r="AE27" s="2" t="s">
        <v>14</v>
      </c>
      <c r="AF27" s="2" t="s">
        <v>14</v>
      </c>
      <c r="AG27" s="2" t="s">
        <v>14</v>
      </c>
      <c r="AH27" s="2" t="s">
        <v>14</v>
      </c>
      <c r="AI27" s="2" t="s">
        <v>14</v>
      </c>
      <c r="AJ27" s="2" t="s">
        <v>14</v>
      </c>
      <c r="AK27" s="2" t="s">
        <v>14</v>
      </c>
      <c r="AL27" s="2" t="s">
        <v>14</v>
      </c>
      <c r="AM27" s="2" t="s">
        <v>14</v>
      </c>
    </row>
    <row r="28" spans="2:39" ht="19.899999999999999" hidden="1" customHeight="1" outlineLevel="1">
      <c r="B28" s="20" t="s">
        <v>1</v>
      </c>
      <c r="C28" s="3" t="s">
        <v>14</v>
      </c>
      <c r="D28" s="3" t="s">
        <v>14</v>
      </c>
      <c r="E28" s="3" t="s">
        <v>14</v>
      </c>
      <c r="F28" s="3" t="s">
        <v>14</v>
      </c>
      <c r="G28" s="3" t="s">
        <v>14</v>
      </c>
      <c r="H28" s="3" t="s">
        <v>14</v>
      </c>
      <c r="I28" s="3" t="s">
        <v>14</v>
      </c>
      <c r="J28" s="3" t="s">
        <v>14</v>
      </c>
      <c r="K28" s="3" t="s">
        <v>14</v>
      </c>
      <c r="L28" s="3" t="s">
        <v>14</v>
      </c>
      <c r="M28" s="3" t="s">
        <v>14</v>
      </c>
      <c r="N28" s="3" t="s">
        <v>14</v>
      </c>
      <c r="O28" s="2" t="s">
        <v>14</v>
      </c>
      <c r="P28" s="2" t="s">
        <v>14</v>
      </c>
      <c r="Q28" s="2" t="s">
        <v>14</v>
      </c>
      <c r="R28" s="2" t="s">
        <v>14</v>
      </c>
      <c r="S28" s="2" t="s">
        <v>14</v>
      </c>
      <c r="T28" s="2" t="s">
        <v>14</v>
      </c>
      <c r="U28" s="2" t="s">
        <v>14</v>
      </c>
      <c r="V28" s="2" t="s">
        <v>14</v>
      </c>
      <c r="W28" s="2" t="s">
        <v>14</v>
      </c>
      <c r="X28" s="2" t="s">
        <v>14</v>
      </c>
      <c r="Y28" s="2" t="s">
        <v>14</v>
      </c>
      <c r="Z28" s="2" t="s">
        <v>14</v>
      </c>
      <c r="AA28" s="2" t="s">
        <v>14</v>
      </c>
      <c r="AB28" s="2" t="s">
        <v>14</v>
      </c>
      <c r="AC28" s="2" t="s">
        <v>14</v>
      </c>
      <c r="AD28" s="2" t="s">
        <v>14</v>
      </c>
      <c r="AE28" s="2" t="s">
        <v>14</v>
      </c>
      <c r="AF28" s="37" t="s">
        <v>19</v>
      </c>
      <c r="AG28" s="2" t="s">
        <v>14</v>
      </c>
      <c r="AH28" s="2" t="s">
        <v>14</v>
      </c>
      <c r="AI28" s="2" t="s">
        <v>14</v>
      </c>
      <c r="AJ28" s="2" t="s">
        <v>14</v>
      </c>
      <c r="AK28" s="2" t="s">
        <v>14</v>
      </c>
      <c r="AL28" s="2" t="s">
        <v>14</v>
      </c>
      <c r="AM28" s="2" t="s">
        <v>14</v>
      </c>
    </row>
    <row r="29" spans="2:39" ht="19.899999999999999" customHeight="1" collapsed="1">
      <c r="B29" s="1"/>
    </row>
    <row r="30" spans="2:39" s="21" customFormat="1" ht="19.899999999999999" customHeight="1">
      <c r="B30" s="61">
        <f ca="1">DATE(CalendarYear,6,1)</f>
        <v>45809</v>
      </c>
      <c r="C30" s="4">
        <f ca="1">IF(DAY(JunSun1)=1,"",IF(AND(YEAR(JunSun1+1)=CalendarYear,MONTH(JunSun1+1)=6),JunSun1+1,""))</f>
        <v>45809</v>
      </c>
      <c r="D30" s="4">
        <f ca="1">IF(DAY(JunSun1)=1,"",IF(AND(YEAR(JunSun1+2)=CalendarYear,MONTH(JunSun1+2)=6),JunSun1+2,""))</f>
        <v>45810</v>
      </c>
      <c r="E30" s="4">
        <f ca="1">IF(DAY(JunSun1)=1,"",IF(AND(YEAR(JunSun1+3)=CalendarYear,MONTH(JunSun1+3)=6),JunSun1+3,""))</f>
        <v>45811</v>
      </c>
      <c r="F30" s="4">
        <f ca="1">IF(DAY(JunSun1)=1,"",IF(AND(YEAR(JunSun1+4)=CalendarYear,MONTH(JunSun1+4)=6),JunSun1+4,""))</f>
        <v>45812</v>
      </c>
      <c r="G30" s="4">
        <f ca="1">IF(DAY(JunSun1)=1,"",IF(AND(YEAR(JunSun1+5)=CalendarYear,MONTH(JunSun1+5)=6),JunSun1+5,""))</f>
        <v>45813</v>
      </c>
      <c r="H30" s="4">
        <f ca="1">IF(DAY(JunSun1)=1,"",IF(AND(YEAR(JunSun1+6)=CalendarYear,MONTH(JunSun1+6)=6),JunSun1+6,""))</f>
        <v>45814</v>
      </c>
      <c r="I30" s="4">
        <f ca="1">IF(DAY(JunSun1)=1,IF(AND(YEAR(JunSun1)=CalendarYear,MONTH(JunSun1)=6),JunSun1,""),IF(AND(YEAR(JunSun1+7)=CalendarYear,MONTH(JunSun1+7)=6),JunSun1+7,""))</f>
        <v>45815</v>
      </c>
      <c r="J30" s="4">
        <f ca="1">IF(DAY(JunSun1)=1,IF(AND(YEAR(JunSun1+1)=CalendarYear,MONTH(JunSun1+1)=6),JunSun1+1,""),IF(AND(YEAR(JunSun1+8)=CalendarYear,MONTH(JunSun1+8)=6),JunSun1+8,""))</f>
        <v>45816</v>
      </c>
      <c r="K30" s="4">
        <f ca="1">IF(DAY(JunSun1)=1,IF(AND(YEAR(JunSun1+2)=CalendarYear,MONTH(JunSun1+2)=6),JunSun1+2,""),IF(AND(YEAR(JunSun1+9)=CalendarYear,MONTH(JunSun1+9)=6),JunSun1+9,""))</f>
        <v>45817</v>
      </c>
      <c r="L30" s="4">
        <f ca="1">IF(DAY(JunSun1)=1,IF(AND(YEAR(JunSun1+3)=CalendarYear,MONTH(JunSun1+3)=6),JunSun1+3,""),IF(AND(YEAR(JunSun1+10)=CalendarYear,MONTH(JunSun1+10)=6),JunSun1+10,""))</f>
        <v>45818</v>
      </c>
      <c r="M30" s="4">
        <f ca="1">IF(DAY(JunSun1)=1,IF(AND(YEAR(JunSun1+4)=CalendarYear,MONTH(JunSun1+4)=6),JunSun1+4,""),IF(AND(YEAR(JunSun1+11)=CalendarYear,MONTH(JunSun1+11)=6),JunSun1+11,""))</f>
        <v>45819</v>
      </c>
      <c r="N30" s="4">
        <f ca="1">IF(DAY(JunSun1)=1,IF(AND(YEAR(JunSun1+5)=CalendarYear,MONTH(JunSun1+5)=6),JunSun1+5,""),IF(AND(YEAR(JunSun1+12)=CalendarYear,MONTH(JunSun1+12)=6),JunSun1+12,""))</f>
        <v>45820</v>
      </c>
      <c r="O30" s="4">
        <f ca="1">IF(DAY(JunSun1)=1,IF(AND(YEAR(JunSun1+6)=CalendarYear,MONTH(JunSun1+6)=6),JunSun1+6,""),IF(AND(YEAR(JunSun1+13)=CalendarYear,MONTH(JunSun1+13)=6),JunSun1+13,""))</f>
        <v>45821</v>
      </c>
      <c r="P30" s="4">
        <f ca="1">IF(DAY(JunSun1)=1,IF(AND(YEAR(JunSun1+7)=CalendarYear,MONTH(JunSun1+7)=6),JunSun1+7,""),IF(AND(YEAR(JunSun1+14)=CalendarYear,MONTH(JunSun1+14)=6),JunSun1+14,""))</f>
        <v>45822</v>
      </c>
      <c r="Q30" s="4">
        <f ca="1">IF(DAY(JunSun1)=1,IF(AND(YEAR(JunSun1+8)=CalendarYear,MONTH(JunSun1+8)=6),JunSun1+8,""),IF(AND(YEAR(JunSun1+15)=CalendarYear,MONTH(JunSun1+15)=6),JunSun1+15,""))</f>
        <v>45823</v>
      </c>
      <c r="R30" s="4">
        <f ca="1">IF(DAY(JunSun1)=1,IF(AND(YEAR(JunSun1+9)=CalendarYear,MONTH(JunSun1+9)=6),JunSun1+9,""),IF(AND(YEAR(JunSun1+16)=CalendarYear,MONTH(JunSun1+16)=6),JunSun1+16,""))</f>
        <v>45824</v>
      </c>
      <c r="S30" s="4">
        <f ca="1">IF(DAY(JunSun1)=1,IF(AND(YEAR(JunSun1+10)=CalendarYear,MONTH(JunSun1+10)=6),JunSun1+10,""),IF(AND(YEAR(JunSun1+17)=CalendarYear,MONTH(JunSun1+17)=6),JunSun1+17,""))</f>
        <v>45825</v>
      </c>
      <c r="T30" s="4">
        <f ca="1">IF(DAY(JunSun1)=1,IF(AND(YEAR(JunSun1+11)=CalendarYear,MONTH(JunSun1+11)=6),JunSun1+11,""),IF(AND(YEAR(JunSun1+18)=CalendarYear,MONTH(JunSun1+18)=6),JunSun1+18,""))</f>
        <v>45826</v>
      </c>
      <c r="U30" s="4">
        <f ca="1">IF(DAY(JunSun1)=1,IF(AND(YEAR(JunSun1+12)=CalendarYear,MONTH(JunSun1+12)=6),JunSun1+12,""),IF(AND(YEAR(JunSun1+19)=CalendarYear,MONTH(JunSun1+19)=6),JunSun1+19,""))</f>
        <v>45827</v>
      </c>
      <c r="V30" s="4">
        <f ca="1">IF(DAY(JunSun1)=1,IF(AND(YEAR(JunSun1+13)=CalendarYear,MONTH(JunSun1+13)=6),JunSun1+13,""),IF(AND(YEAR(JunSun1+20)=CalendarYear,MONTH(JunSun1+20)=6),JunSun1+20,""))</f>
        <v>45828</v>
      </c>
      <c r="W30" s="4">
        <f ca="1">IF(DAY(JunSun1)=1,IF(AND(YEAR(JunSun1+14)=CalendarYear,MONTH(JunSun1+14)=6),JunSun1+14,""),IF(AND(YEAR(JunSun1+21)=CalendarYear,MONTH(JunSun1+21)=6),JunSun1+21,""))</f>
        <v>45829</v>
      </c>
      <c r="X30" s="4">
        <f ca="1">IF(DAY(JunSun1)=1,IF(AND(YEAR(JunSun1+15)=CalendarYear,MONTH(JunSun1+15)=6),JunSun1+15,""),IF(AND(YEAR(JunSun1+22)=CalendarYear,MONTH(JunSun1+22)=6),JunSun1+22,""))</f>
        <v>45830</v>
      </c>
      <c r="Y30" s="4">
        <f ca="1">IF(DAY(JunSun1)=1,IF(AND(YEAR(JunSun1+16)=CalendarYear,MONTH(JunSun1+16)=6),JunSun1+16,""),IF(AND(YEAR(JunSun1+23)=CalendarYear,MONTH(JunSun1+23)=6),JunSun1+23,""))</f>
        <v>45831</v>
      </c>
      <c r="Z30" s="4">
        <f ca="1">IF(DAY(JunSun1)=1,IF(AND(YEAR(JunSun1+17)=CalendarYear,MONTH(JunSun1+17)=6),JunSun1+17,""),IF(AND(YEAR(JunSun1+24)=CalendarYear,MONTH(JunSun1+24)=6),JunSun1+24,""))</f>
        <v>45832</v>
      </c>
      <c r="AA30" s="4">
        <f ca="1">IF(DAY(JunSun1)=1,IF(AND(YEAR(JunSun1+18)=CalendarYear,MONTH(JunSun1+18)=6),JunSun1+18,""),IF(AND(YEAR(JunSun1+25)=CalendarYear,MONTH(JunSun1+25)=6),JunSun1+25,""))</f>
        <v>45833</v>
      </c>
      <c r="AB30" s="4">
        <f ca="1">IF(DAY(JunSun1)=1,IF(AND(YEAR(JunSun1+19)=CalendarYear,MONTH(JunSun1+19)=6),JunSun1+19,""),IF(AND(YEAR(JunSun1+26)=CalendarYear,MONTH(JunSun1+26)=6),JunSun1+26,""))</f>
        <v>45834</v>
      </c>
      <c r="AC30" s="4">
        <f ca="1">IF(DAY(JunSun1)=1,IF(AND(YEAR(JunSun1+20)=CalendarYear,MONTH(JunSun1+20)=6),JunSun1+20,""),IF(AND(YEAR(JunSun1+27)=CalendarYear,MONTH(JunSun1+27)=6),JunSun1+27,""))</f>
        <v>45835</v>
      </c>
      <c r="AD30" s="4">
        <f ca="1">IF(DAY(JunSun1)=1,IF(AND(YEAR(JunSun1+21)=CalendarYear,MONTH(JunSun1+21)=6),JunSun1+21,""),IF(AND(YEAR(JunSun1+28)=CalendarYear,MONTH(JunSun1+28)=6),JunSun1+28,""))</f>
        <v>45836</v>
      </c>
      <c r="AE30" s="4">
        <f ca="1">IF(DAY(JunSun1)=1,IF(AND(YEAR(JunSun1+22)=CalendarYear,MONTH(JunSun1+22)=6),JunSun1+22,""),IF(AND(YEAR(JunSun1+29)=CalendarYear,MONTH(JunSun1+29)=6),JunSun1+29,""))</f>
        <v>45837</v>
      </c>
      <c r="AF30" s="4">
        <f ca="1">IF(DAY(JunSun1)=1,IF(AND(YEAR(JunSun1+23)=CalendarYear,MONTH(JunSun1+23)=6),JunSun1+23,""),IF(AND(YEAR(JunSun1+30)=CalendarYear,MONTH(JunSun1+30)=6),JunSun1+30,""))</f>
        <v>45838</v>
      </c>
      <c r="AG30" s="4" t="str">
        <f ca="1">IF(DAY(JunSun1)=1,IF(AND(YEAR(JunSun1+24)=CalendarYear,MONTH(JunSun1+24)=6),JunSun1+24,""),IF(AND(YEAR(JunSun1+31)=CalendarYear,MONTH(JunSun1+31)=6),JunSun1+31,""))</f>
        <v/>
      </c>
      <c r="AH30" s="4" t="str">
        <f ca="1">IF(DAY(JunSun1)=1,IF(AND(YEAR(JunSun1+25)=CalendarYear,MONTH(JunSun1+25)=6),JunSun1+25,""),IF(AND(YEAR(JunSun1+32)=CalendarYear,MONTH(JunSun1+32)=6),JunSun1+32,""))</f>
        <v/>
      </c>
      <c r="AI30" s="4" t="str">
        <f ca="1">IF(DAY(JunSun1)=1,IF(AND(YEAR(JunSun1+26)=CalendarYear,MONTH(JunSun1+26)=6),JunSun1+26,""),IF(AND(YEAR(JunSun1+33)=CalendarYear,MONTH(JunSun1+33)=6),JunSun1+33,""))</f>
        <v/>
      </c>
      <c r="AJ30" s="4" t="str">
        <f ca="1">IF(DAY(JunSun1)=1,IF(AND(YEAR(JunSun1+27)=CalendarYear,MONTH(JunSun1+27)=6),JunSun1+27,""),IF(AND(YEAR(JunSun1+34)=CalendarYear,MONTH(JunSun1+34)=6),JunSun1+34,""))</f>
        <v/>
      </c>
      <c r="AK30" s="4" t="str">
        <f ca="1">IF(DAY(JunSun1)=1,IF(AND(YEAR(JunSun1+28)=CalendarYear,MONTH(JunSun1+28)=6),JunSun1+28,""),IF(AND(YEAR(JunSun1+35)=CalendarYear,MONTH(JunSun1+35)=6),JunSun1+35,""))</f>
        <v/>
      </c>
      <c r="AL30" s="4" t="str">
        <f ca="1">IF(DAY(JunSun1)=1,IF(AND(YEAR(JunSun1+29)=CalendarYear,MONTH(JunSun1+29)=6),JunSun1+29,""),IF(AND(YEAR(JunSun1+36)=CalendarYear,MONTH(JunSun1+36)=6),JunSun1+36,""))</f>
        <v/>
      </c>
      <c r="AM30" s="6" t="str">
        <f ca="1">IF(DAY(JunSun1)=1,IF(AND(YEAR(JunSun1+30)=CalendarYear,MONTH(JunSun1+30)=6),JunSun1+30,""),IF(AND(YEAR(JunSun1+37)=CalendarYear,MONTH(JunSun1+37)=6),JunSun1+37,""))</f>
        <v/>
      </c>
    </row>
    <row r="31" spans="2:39" s="21" customFormat="1" ht="19.899999999999999" customHeight="1">
      <c r="B31" s="62"/>
      <c r="C31" s="5" t="s">
        <v>6</v>
      </c>
      <c r="D31" s="5" t="s">
        <v>7</v>
      </c>
      <c r="E31" s="5" t="s">
        <v>8</v>
      </c>
      <c r="F31" s="5" t="s">
        <v>9</v>
      </c>
      <c r="G31" s="5" t="s">
        <v>10</v>
      </c>
      <c r="H31" s="5" t="s">
        <v>11</v>
      </c>
      <c r="I31" s="5" t="s">
        <v>12</v>
      </c>
      <c r="J31" s="5" t="s">
        <v>6</v>
      </c>
      <c r="K31" s="5" t="s">
        <v>7</v>
      </c>
      <c r="L31" s="5" t="s">
        <v>8</v>
      </c>
      <c r="M31" s="5" t="s">
        <v>9</v>
      </c>
      <c r="N31" s="5" t="s">
        <v>10</v>
      </c>
      <c r="O31" s="5" t="s">
        <v>11</v>
      </c>
      <c r="P31" s="5" t="s">
        <v>12</v>
      </c>
      <c r="Q31" s="5" t="s">
        <v>6</v>
      </c>
      <c r="R31" s="5" t="s">
        <v>7</v>
      </c>
      <c r="S31" s="5" t="s">
        <v>8</v>
      </c>
      <c r="T31" s="5" t="s">
        <v>9</v>
      </c>
      <c r="U31" s="5" t="s">
        <v>10</v>
      </c>
      <c r="V31" s="5" t="s">
        <v>11</v>
      </c>
      <c r="W31" s="5" t="s">
        <v>12</v>
      </c>
      <c r="X31" s="5" t="s">
        <v>6</v>
      </c>
      <c r="Y31" s="5" t="s">
        <v>7</v>
      </c>
      <c r="Z31" s="5" t="s">
        <v>8</v>
      </c>
      <c r="AA31" s="5" t="s">
        <v>9</v>
      </c>
      <c r="AB31" s="5" t="s">
        <v>10</v>
      </c>
      <c r="AC31" s="5" t="s">
        <v>11</v>
      </c>
      <c r="AD31" s="5" t="s">
        <v>12</v>
      </c>
      <c r="AE31" s="5" t="s">
        <v>6</v>
      </c>
      <c r="AF31" s="5" t="s">
        <v>7</v>
      </c>
      <c r="AG31" s="5" t="s">
        <v>8</v>
      </c>
      <c r="AH31" s="5" t="s">
        <v>9</v>
      </c>
      <c r="AI31" s="5" t="s">
        <v>10</v>
      </c>
      <c r="AJ31" s="5" t="s">
        <v>11</v>
      </c>
      <c r="AK31" s="5" t="s">
        <v>12</v>
      </c>
      <c r="AL31" s="5" t="s">
        <v>6</v>
      </c>
      <c r="AM31" s="7" t="s">
        <v>7</v>
      </c>
    </row>
    <row r="32" spans="2:39" ht="19.899999999999999" hidden="1" customHeight="1" outlineLevel="1">
      <c r="B32" s="18" t="s">
        <v>13</v>
      </c>
      <c r="C32" s="2" t="s">
        <v>14</v>
      </c>
      <c r="D32" s="2" t="s">
        <v>14</v>
      </c>
      <c r="E32" s="2" t="s">
        <v>14</v>
      </c>
      <c r="F32" s="2" t="s">
        <v>14</v>
      </c>
      <c r="G32" s="2" t="s">
        <v>14</v>
      </c>
      <c r="H32" s="2" t="s">
        <v>14</v>
      </c>
      <c r="I32" s="2" t="s">
        <v>14</v>
      </c>
      <c r="J32" s="2" t="s">
        <v>14</v>
      </c>
      <c r="K32" s="2" t="s">
        <v>14</v>
      </c>
      <c r="L32" s="2" t="s">
        <v>14</v>
      </c>
      <c r="M32" s="3" t="s">
        <v>14</v>
      </c>
      <c r="N32" s="3" t="s">
        <v>14</v>
      </c>
      <c r="O32" s="2" t="s">
        <v>14</v>
      </c>
      <c r="P32" s="2" t="s">
        <v>14</v>
      </c>
      <c r="Q32" s="2" t="s">
        <v>14</v>
      </c>
      <c r="R32" s="2" t="s">
        <v>14</v>
      </c>
      <c r="S32" s="2" t="s">
        <v>14</v>
      </c>
      <c r="T32" s="2" t="s">
        <v>14</v>
      </c>
      <c r="U32" s="2" t="s">
        <v>14</v>
      </c>
      <c r="V32" s="2" t="s">
        <v>14</v>
      </c>
      <c r="W32" s="2" t="s">
        <v>14</v>
      </c>
      <c r="X32" s="2" t="s">
        <v>14</v>
      </c>
      <c r="Y32" s="2" t="s">
        <v>14</v>
      </c>
      <c r="Z32" s="2" t="s">
        <v>14</v>
      </c>
      <c r="AA32" s="2" t="s">
        <v>14</v>
      </c>
      <c r="AB32" s="2" t="s">
        <v>14</v>
      </c>
      <c r="AC32" s="2" t="s">
        <v>14</v>
      </c>
      <c r="AD32" s="2" t="s">
        <v>14</v>
      </c>
      <c r="AE32" s="2" t="s">
        <v>14</v>
      </c>
      <c r="AF32" s="2" t="s">
        <v>14</v>
      </c>
      <c r="AG32" s="2" t="s">
        <v>14</v>
      </c>
      <c r="AH32" s="2" t="s">
        <v>14</v>
      </c>
      <c r="AI32" s="2" t="s">
        <v>14</v>
      </c>
      <c r="AJ32" s="2" t="s">
        <v>14</v>
      </c>
      <c r="AK32" s="2" t="s">
        <v>14</v>
      </c>
      <c r="AL32" s="2" t="s">
        <v>14</v>
      </c>
      <c r="AM32" s="2" t="s">
        <v>14</v>
      </c>
    </row>
    <row r="33" spans="2:39" ht="19.899999999999999" hidden="1" customHeight="1" outlineLevel="1">
      <c r="B33" s="19" t="s">
        <v>15</v>
      </c>
      <c r="C33" s="3" t="s">
        <v>14</v>
      </c>
      <c r="D33" s="3" t="s">
        <v>14</v>
      </c>
      <c r="E33" s="3" t="s">
        <v>14</v>
      </c>
      <c r="F33" s="3" t="s">
        <v>14</v>
      </c>
      <c r="G33" s="3" t="s">
        <v>14</v>
      </c>
      <c r="H33" s="3" t="s">
        <v>14</v>
      </c>
      <c r="I33" s="3" t="s">
        <v>14</v>
      </c>
      <c r="J33" s="3" t="s">
        <v>14</v>
      </c>
      <c r="K33" s="3" t="s">
        <v>14</v>
      </c>
      <c r="L33" s="3" t="s">
        <v>14</v>
      </c>
      <c r="M33" s="3" t="s">
        <v>14</v>
      </c>
      <c r="N33" s="3" t="s">
        <v>14</v>
      </c>
      <c r="O33" s="2" t="s">
        <v>14</v>
      </c>
      <c r="P33" s="2" t="s">
        <v>14</v>
      </c>
      <c r="Q33" s="2" t="s">
        <v>14</v>
      </c>
      <c r="R33" s="2" t="s">
        <v>14</v>
      </c>
      <c r="S33" s="2" t="s">
        <v>14</v>
      </c>
      <c r="T33" s="2" t="s">
        <v>14</v>
      </c>
      <c r="U33" s="2" t="s">
        <v>14</v>
      </c>
      <c r="V33" s="2" t="s">
        <v>14</v>
      </c>
      <c r="W33" s="2" t="s">
        <v>14</v>
      </c>
      <c r="X33" s="2" t="s">
        <v>14</v>
      </c>
      <c r="Y33" s="2" t="s">
        <v>14</v>
      </c>
      <c r="Z33" s="2" t="s">
        <v>14</v>
      </c>
      <c r="AA33" s="2" t="s">
        <v>14</v>
      </c>
      <c r="AB33" s="2" t="s">
        <v>14</v>
      </c>
      <c r="AC33" s="2" t="s">
        <v>14</v>
      </c>
      <c r="AD33" s="2" t="s">
        <v>14</v>
      </c>
      <c r="AE33" s="2" t="s">
        <v>14</v>
      </c>
      <c r="AF33" s="2" t="s">
        <v>14</v>
      </c>
      <c r="AG33" s="2" t="s">
        <v>14</v>
      </c>
      <c r="AH33" s="2" t="s">
        <v>14</v>
      </c>
      <c r="AI33" s="2" t="s">
        <v>14</v>
      </c>
      <c r="AJ33" s="2" t="s">
        <v>14</v>
      </c>
      <c r="AK33" s="2" t="s">
        <v>14</v>
      </c>
      <c r="AL33" s="2" t="s">
        <v>14</v>
      </c>
      <c r="AM33" s="2" t="s">
        <v>14</v>
      </c>
    </row>
    <row r="34" spans="2:39" ht="19.899999999999999" hidden="1" customHeight="1" outlineLevel="1">
      <c r="B34" s="33" t="s">
        <v>2</v>
      </c>
      <c r="C34" s="3" t="s">
        <v>14</v>
      </c>
      <c r="D34" s="3" t="s">
        <v>14</v>
      </c>
      <c r="E34" s="3" t="s">
        <v>14</v>
      </c>
      <c r="F34" s="3" t="s">
        <v>14</v>
      </c>
      <c r="G34" s="3" t="s">
        <v>14</v>
      </c>
      <c r="H34" s="3" t="s">
        <v>14</v>
      </c>
      <c r="I34" s="3" t="s">
        <v>14</v>
      </c>
      <c r="J34" s="3" t="s">
        <v>14</v>
      </c>
      <c r="K34" s="133" t="s">
        <v>16</v>
      </c>
      <c r="L34" s="134"/>
      <c r="M34" s="134"/>
      <c r="N34" s="134"/>
      <c r="O34" s="135"/>
      <c r="P34" s="2" t="s">
        <v>14</v>
      </c>
      <c r="Q34" s="2" t="s">
        <v>14</v>
      </c>
      <c r="R34" s="133" t="s">
        <v>16</v>
      </c>
      <c r="S34" s="134"/>
      <c r="T34" s="134"/>
      <c r="U34" s="134"/>
      <c r="V34" s="135"/>
      <c r="W34" s="2" t="s">
        <v>14</v>
      </c>
      <c r="X34" s="2" t="s">
        <v>14</v>
      </c>
      <c r="Y34" s="133" t="s">
        <v>16</v>
      </c>
      <c r="Z34" s="134"/>
      <c r="AA34" s="134"/>
      <c r="AB34" s="134"/>
      <c r="AC34" s="135"/>
      <c r="AD34" s="2" t="s">
        <v>14</v>
      </c>
      <c r="AE34" s="2" t="s">
        <v>14</v>
      </c>
      <c r="AF34" s="32" t="s">
        <v>16</v>
      </c>
      <c r="AG34" s="2" t="s">
        <v>14</v>
      </c>
      <c r="AH34" s="2" t="s">
        <v>14</v>
      </c>
      <c r="AI34" s="2" t="s">
        <v>14</v>
      </c>
      <c r="AJ34" s="2" t="s">
        <v>14</v>
      </c>
      <c r="AK34" s="2" t="s">
        <v>14</v>
      </c>
      <c r="AL34" s="2" t="s">
        <v>14</v>
      </c>
      <c r="AM34" s="2" t="s">
        <v>14</v>
      </c>
    </row>
    <row r="35" spans="2:39" ht="19.899999999999999" hidden="1" customHeight="1" outlineLevel="1">
      <c r="B35" s="31" t="s">
        <v>5</v>
      </c>
      <c r="C35" s="3" t="s">
        <v>14</v>
      </c>
      <c r="D35" s="142" t="s">
        <v>21</v>
      </c>
      <c r="E35" s="142"/>
      <c r="F35" s="142"/>
      <c r="G35" s="142"/>
      <c r="H35" s="142"/>
      <c r="I35" s="3" t="s">
        <v>14</v>
      </c>
      <c r="J35" s="3" t="s">
        <v>14</v>
      </c>
      <c r="K35" s="3" t="s">
        <v>14</v>
      </c>
      <c r="L35" s="3" t="s">
        <v>14</v>
      </c>
      <c r="M35" s="3" t="s">
        <v>14</v>
      </c>
      <c r="N35" s="3" t="s">
        <v>14</v>
      </c>
      <c r="O35" s="2" t="s">
        <v>14</v>
      </c>
      <c r="P35" s="2" t="s">
        <v>14</v>
      </c>
      <c r="Q35" s="2" t="s">
        <v>14</v>
      </c>
      <c r="R35" s="2" t="s">
        <v>14</v>
      </c>
      <c r="S35" s="2" t="s">
        <v>14</v>
      </c>
      <c r="T35" s="2" t="s">
        <v>14</v>
      </c>
      <c r="U35" s="2" t="s">
        <v>14</v>
      </c>
      <c r="V35" s="2" t="s">
        <v>14</v>
      </c>
      <c r="W35" s="2" t="s">
        <v>14</v>
      </c>
      <c r="X35" s="2" t="s">
        <v>14</v>
      </c>
      <c r="Y35" s="2" t="s">
        <v>14</v>
      </c>
      <c r="Z35" s="2" t="s">
        <v>14</v>
      </c>
      <c r="AA35" s="2" t="s">
        <v>14</v>
      </c>
      <c r="AB35" s="2" t="s">
        <v>14</v>
      </c>
      <c r="AC35" s="2" t="s">
        <v>14</v>
      </c>
      <c r="AD35" s="2" t="s">
        <v>14</v>
      </c>
      <c r="AE35" s="2" t="s">
        <v>14</v>
      </c>
      <c r="AF35" s="2" t="s">
        <v>14</v>
      </c>
      <c r="AG35" s="2" t="s">
        <v>14</v>
      </c>
      <c r="AH35" s="2" t="s">
        <v>14</v>
      </c>
      <c r="AI35" s="2" t="s">
        <v>14</v>
      </c>
      <c r="AJ35" s="2" t="s">
        <v>14</v>
      </c>
      <c r="AK35" s="2" t="s">
        <v>14</v>
      </c>
      <c r="AL35" s="2" t="s">
        <v>14</v>
      </c>
      <c r="AM35" s="2" t="s">
        <v>14</v>
      </c>
    </row>
    <row r="36" spans="2:39" s="21" customFormat="1" ht="19.899999999999999" hidden="1" customHeight="1" outlineLevel="1">
      <c r="B36" s="20" t="s">
        <v>1</v>
      </c>
      <c r="C36" s="3" t="s">
        <v>14</v>
      </c>
      <c r="D36" s="3" t="s">
        <v>14</v>
      </c>
      <c r="E36" s="3" t="s">
        <v>14</v>
      </c>
      <c r="F36" s="3" t="s">
        <v>14</v>
      </c>
      <c r="G36" s="3" t="s">
        <v>14</v>
      </c>
      <c r="H36" s="3" t="s">
        <v>14</v>
      </c>
      <c r="I36" s="3" t="s">
        <v>14</v>
      </c>
      <c r="J36" s="3" t="s">
        <v>14</v>
      </c>
      <c r="K36" s="3" t="s">
        <v>14</v>
      </c>
      <c r="L36" s="3" t="s">
        <v>14</v>
      </c>
      <c r="M36" s="3" t="s">
        <v>14</v>
      </c>
      <c r="N36" s="3" t="s">
        <v>14</v>
      </c>
      <c r="O36" s="2" t="s">
        <v>14</v>
      </c>
      <c r="P36" s="2" t="s">
        <v>14</v>
      </c>
      <c r="Q36" s="2" t="s">
        <v>14</v>
      </c>
      <c r="R36" s="2" t="s">
        <v>14</v>
      </c>
      <c r="S36" s="2" t="s">
        <v>14</v>
      </c>
      <c r="T36" s="2" t="s">
        <v>14</v>
      </c>
      <c r="U36" s="2" t="s">
        <v>14</v>
      </c>
      <c r="V36" s="2" t="s">
        <v>14</v>
      </c>
      <c r="W36" s="2" t="s">
        <v>14</v>
      </c>
      <c r="X36" s="2" t="s">
        <v>14</v>
      </c>
      <c r="Y36" s="2" t="s">
        <v>14</v>
      </c>
      <c r="Z36" s="2" t="s">
        <v>14</v>
      </c>
      <c r="AA36" s="2" t="s">
        <v>14</v>
      </c>
      <c r="AB36" s="2" t="s">
        <v>14</v>
      </c>
      <c r="AC36" s="2" t="s">
        <v>14</v>
      </c>
      <c r="AD36" s="2" t="s">
        <v>14</v>
      </c>
      <c r="AE36" s="2" t="s">
        <v>14</v>
      </c>
      <c r="AF36" s="2" t="s">
        <v>14</v>
      </c>
      <c r="AG36" s="2" t="s">
        <v>14</v>
      </c>
      <c r="AH36" s="2" t="s">
        <v>14</v>
      </c>
      <c r="AI36" s="2" t="s">
        <v>14</v>
      </c>
      <c r="AJ36" s="2" t="s">
        <v>14</v>
      </c>
      <c r="AK36" s="2" t="s">
        <v>14</v>
      </c>
      <c r="AL36" s="2" t="s">
        <v>14</v>
      </c>
      <c r="AM36" s="2" t="s">
        <v>14</v>
      </c>
    </row>
    <row r="37" spans="2:39" s="21" customFormat="1" ht="19.899999999999999" customHeight="1" collapsed="1"/>
    <row r="38" spans="2:39" ht="19.899999999999999" customHeight="1">
      <c r="B38" s="61">
        <f ca="1">DATE(CalendarYear,7,1)</f>
        <v>45839</v>
      </c>
      <c r="C38" s="4" t="str">
        <f ca="1">IF(DAY(JulSun1)=1,"",IF(AND(YEAR(JulSun1+1)=CalendarYear,MONTH(JulSun1+1)=7),JulSun1+1,""))</f>
        <v/>
      </c>
      <c r="D38" s="4" t="str">
        <f ca="1">IF(DAY(JulSun1)=1,"",IF(AND(YEAR(JulSun1+2)=CalendarYear,MONTH(JulSun1+2)=7),JulSun1+2,""))</f>
        <v/>
      </c>
      <c r="E38" s="4">
        <f ca="1">IF(DAY(JulSun1)=1,"",IF(AND(YEAR(JulSun1+3)=CalendarYear,MONTH(JulSun1+3)=7),JulSun1+3,""))</f>
        <v>45839</v>
      </c>
      <c r="F38" s="4">
        <f ca="1">IF(DAY(JulSun1)=1,"",IF(AND(YEAR(JulSun1+4)=CalendarYear,MONTH(JulSun1+4)=7),JulSun1+4,""))</f>
        <v>45840</v>
      </c>
      <c r="G38" s="4">
        <f ca="1">IF(DAY(JulSun1)=1,"",IF(AND(YEAR(JulSun1+5)=CalendarYear,MONTH(JulSun1+5)=7),JulSun1+5,""))</f>
        <v>45841</v>
      </c>
      <c r="H38" s="4">
        <f ca="1">IF(DAY(JulSun1)=1,"",IF(AND(YEAR(JulSun1+6)=CalendarYear,MONTH(JulSun1+6)=7),JulSun1+6,""))</f>
        <v>45842</v>
      </c>
      <c r="I38" s="4">
        <f ca="1">IF(DAY(JulSun1)=1,IF(AND(YEAR(JulSun1)=CalendarYear,MONTH(JulSun1)=7),JulSun1,""),IF(AND(YEAR(JulSun1+7)=CalendarYear,MONTH(JulSun1+7)=7),JulSun1+7,""))</f>
        <v>45843</v>
      </c>
      <c r="J38" s="4">
        <f ca="1">IF(DAY(JulSun1)=1,IF(AND(YEAR(JulSun1+1)=CalendarYear,MONTH(JulSun1+1)=7),JulSun1+1,""),IF(AND(YEAR(JulSun1+8)=CalendarYear,MONTH(JulSun1+8)=7),JulSun1+8,""))</f>
        <v>45844</v>
      </c>
      <c r="K38" s="4">
        <f ca="1">IF(DAY(JulSun1)=1,IF(AND(YEAR(JulSun1+2)=CalendarYear,MONTH(JulSun1+2)=7),JulSun1+2,""),IF(AND(YEAR(JulSun1+9)=CalendarYear,MONTH(JulSun1+9)=7),JulSun1+9,""))</f>
        <v>45845</v>
      </c>
      <c r="L38" s="4">
        <f ca="1">IF(DAY(JulSun1)=1,IF(AND(YEAR(JulSun1+3)=CalendarYear,MONTH(JulSun1+3)=7),JulSun1+3,""),IF(AND(YEAR(JulSun1+10)=CalendarYear,MONTH(JulSun1+10)=7),JulSun1+10,""))</f>
        <v>45846</v>
      </c>
      <c r="M38" s="4">
        <f ca="1">IF(DAY(JulSun1)=1,IF(AND(YEAR(JulSun1+4)=CalendarYear,MONTH(JulSun1+4)=7),JulSun1+4,""),IF(AND(YEAR(JulSun1+11)=CalendarYear,MONTH(JulSun1+11)=7),JulSun1+11,""))</f>
        <v>45847</v>
      </c>
      <c r="N38" s="4">
        <f ca="1">IF(DAY(JulSun1)=1,IF(AND(YEAR(JulSun1+5)=CalendarYear,MONTH(JulSun1+5)=7),JulSun1+5,""),IF(AND(YEAR(JulSun1+12)=CalendarYear,MONTH(JulSun1+12)=7),JulSun1+12,""))</f>
        <v>45848</v>
      </c>
      <c r="O38" s="4">
        <f ca="1">IF(DAY(JulSun1)=1,IF(AND(YEAR(JulSun1+6)=CalendarYear,MONTH(JulSun1+6)=7),JulSun1+6,""),IF(AND(YEAR(JulSun1+13)=CalendarYear,MONTH(JulSun1+13)=7),JulSun1+13,""))</f>
        <v>45849</v>
      </c>
      <c r="P38" s="4">
        <f ca="1">IF(DAY(JulSun1)=1,IF(AND(YEAR(JulSun1+7)=CalendarYear,MONTH(JulSun1+7)=7),JulSun1+7,""),IF(AND(YEAR(JulSun1+14)=CalendarYear,MONTH(JulSun1+14)=7),JulSun1+14,""))</f>
        <v>45850</v>
      </c>
      <c r="Q38" s="4">
        <f ca="1">IF(DAY(JulSun1)=1,IF(AND(YEAR(JulSun1+8)=CalendarYear,MONTH(JulSun1+8)=7),JulSun1+8,""),IF(AND(YEAR(JulSun1+15)=CalendarYear,MONTH(JulSun1+15)=7),JulSun1+15,""))</f>
        <v>45851</v>
      </c>
      <c r="R38" s="4">
        <f ca="1">IF(DAY(JulSun1)=1,IF(AND(YEAR(JulSun1+9)=CalendarYear,MONTH(JulSun1+9)=7),JulSun1+9,""),IF(AND(YEAR(JulSun1+16)=CalendarYear,MONTH(JulSun1+16)=7),JulSun1+16,""))</f>
        <v>45852</v>
      </c>
      <c r="S38" s="4">
        <f ca="1">IF(DAY(JulSun1)=1,IF(AND(YEAR(JulSun1+10)=CalendarYear,MONTH(JulSun1+10)=7),JulSun1+10,""),IF(AND(YEAR(JulSun1+17)=CalendarYear,MONTH(JulSun1+17)=7),JulSun1+17,""))</f>
        <v>45853</v>
      </c>
      <c r="T38" s="4">
        <f ca="1">IF(DAY(JulSun1)=1,IF(AND(YEAR(JulSun1+11)=CalendarYear,MONTH(JulSun1+11)=7),JulSun1+11,""),IF(AND(YEAR(JulSun1+18)=CalendarYear,MONTH(JulSun1+18)=7),JulSun1+18,""))</f>
        <v>45854</v>
      </c>
      <c r="U38" s="4">
        <f ca="1">IF(DAY(JulSun1)=1,IF(AND(YEAR(JulSun1+12)=CalendarYear,MONTH(JulSun1+12)=7),JulSun1+12,""),IF(AND(YEAR(JulSun1+19)=CalendarYear,MONTH(JulSun1+19)=7),JulSun1+19,""))</f>
        <v>45855</v>
      </c>
      <c r="V38" s="4">
        <f ca="1">IF(DAY(JulSun1)=1,IF(AND(YEAR(JulSun1+13)=CalendarYear,MONTH(JulSun1+13)=7),JulSun1+13,""),IF(AND(YEAR(JulSun1+20)=CalendarYear,MONTH(JulSun1+20)=7),JulSun1+20,""))</f>
        <v>45856</v>
      </c>
      <c r="W38" s="4">
        <f ca="1">IF(DAY(JulSun1)=1,IF(AND(YEAR(JulSun1+14)=CalendarYear,MONTH(JulSun1+14)=7),JulSun1+14,""),IF(AND(YEAR(JulSun1+21)=CalendarYear,MONTH(JulSun1+21)=7),JulSun1+21,""))</f>
        <v>45857</v>
      </c>
      <c r="X38" s="4">
        <f ca="1">IF(DAY(JulSun1)=1,IF(AND(YEAR(JulSun1+15)=CalendarYear,MONTH(JulSun1+15)=7),JulSun1+15,""),IF(AND(YEAR(JulSun1+22)=CalendarYear,MONTH(JulSun1+22)=7),JulSun1+22,""))</f>
        <v>45858</v>
      </c>
      <c r="Y38" s="4">
        <f ca="1">IF(DAY(JulSun1)=1,IF(AND(YEAR(JulSun1+16)=CalendarYear,MONTH(JulSun1+16)=7),JulSun1+16,""),IF(AND(YEAR(JulSun1+23)=CalendarYear,MONTH(JulSun1+23)=7),JulSun1+23,""))</f>
        <v>45859</v>
      </c>
      <c r="Z38" s="4">
        <f ca="1">IF(DAY(JulSun1)=1,IF(AND(YEAR(JulSun1+17)=CalendarYear,MONTH(JulSun1+17)=7),JulSun1+17,""),IF(AND(YEAR(JulSun1+24)=CalendarYear,MONTH(JulSun1+24)=7),JulSun1+24,""))</f>
        <v>45860</v>
      </c>
      <c r="AA38" s="4">
        <f ca="1">IF(DAY(JulSun1)=1,IF(AND(YEAR(JulSun1+18)=CalendarYear,MONTH(JulSun1+18)=7),JulSun1+18,""),IF(AND(YEAR(JulSun1+25)=CalendarYear,MONTH(JulSun1+25)=7),JulSun1+25,""))</f>
        <v>45861</v>
      </c>
      <c r="AB38" s="4">
        <f ca="1">IF(DAY(JulSun1)=1,IF(AND(YEAR(JulSun1+19)=CalendarYear,MONTH(JulSun1+19)=7),JulSun1+19,""),IF(AND(YEAR(JulSun1+26)=CalendarYear,MONTH(JulSun1+26)=7),JulSun1+26,""))</f>
        <v>45862</v>
      </c>
      <c r="AC38" s="4">
        <f ca="1">IF(DAY(JulSun1)=1,IF(AND(YEAR(JulSun1+20)=CalendarYear,MONTH(JulSun1+20)=7),JulSun1+20,""),IF(AND(YEAR(JulSun1+27)=CalendarYear,MONTH(JulSun1+27)=7),JulSun1+27,""))</f>
        <v>45863</v>
      </c>
      <c r="AD38" s="4">
        <f ca="1">IF(DAY(JulSun1)=1,IF(AND(YEAR(JulSun1+21)=CalendarYear,MONTH(JulSun1+21)=7),JulSun1+21,""),IF(AND(YEAR(JulSun1+28)=CalendarYear,MONTH(JulSun1+28)=7),JulSun1+28,""))</f>
        <v>45864</v>
      </c>
      <c r="AE38" s="4">
        <f ca="1">IF(DAY(JulSun1)=1,IF(AND(YEAR(JulSun1+22)=CalendarYear,MONTH(JulSun1+22)=7),JulSun1+22,""),IF(AND(YEAR(JulSun1+29)=CalendarYear,MONTH(JulSun1+29)=7),JulSun1+29,""))</f>
        <v>45865</v>
      </c>
      <c r="AF38" s="4">
        <f ca="1">IF(DAY(JulSun1)=1,IF(AND(YEAR(JulSun1+23)=CalendarYear,MONTH(JulSun1+23)=7),JulSun1+23,""),IF(AND(YEAR(JulSun1+30)=CalendarYear,MONTH(JulSun1+30)=7),JulSun1+30,""))</f>
        <v>45866</v>
      </c>
      <c r="AG38" s="4">
        <f ca="1">IF(DAY(JulSun1)=1,IF(AND(YEAR(JulSun1+24)=CalendarYear,MONTH(JulSun1+24)=7),JulSun1+24,""),IF(AND(YEAR(JulSun1+31)=CalendarYear,MONTH(JulSun1+31)=7),JulSun1+31,""))</f>
        <v>45867</v>
      </c>
      <c r="AH38" s="4">
        <f ca="1">IF(DAY(JulSun1)=1,IF(AND(YEAR(JulSun1+25)=CalendarYear,MONTH(JulSun1+25)=7),JulSun1+25,""),IF(AND(YEAR(JulSun1+32)=CalendarYear,MONTH(JulSun1+32)=7),JulSun1+32,""))</f>
        <v>45868</v>
      </c>
      <c r="AI38" s="4">
        <f ca="1">IF(DAY(JulSun1)=1,IF(AND(YEAR(JulSun1+26)=CalendarYear,MONTH(JulSun1+26)=7),JulSun1+26,""),IF(AND(YEAR(JulSun1+33)=CalendarYear,MONTH(JulSun1+33)=7),JulSun1+33,""))</f>
        <v>45869</v>
      </c>
      <c r="AJ38" s="4" t="str">
        <f ca="1">IF(DAY(JulSun1)=1,IF(AND(YEAR(JulSun1+27)=CalendarYear,MONTH(JulSun1+27)=7),JulSun1+27,""),IF(AND(YEAR(JulSun1+34)=CalendarYear,MONTH(JulSun1+34)=7),JulSun1+34,""))</f>
        <v/>
      </c>
      <c r="AK38" s="4" t="str">
        <f ca="1">IF(DAY(JulSun1)=1,IF(AND(YEAR(JulSun1+28)=CalendarYear,MONTH(JulSun1+28)=7),JulSun1+28,""),IF(AND(YEAR(JulSun1+35)=CalendarYear,MONTH(JulSun1+35)=7),JulSun1+35,""))</f>
        <v/>
      </c>
      <c r="AL38" s="4" t="str">
        <f ca="1">IF(DAY(JulSun1)=1,IF(AND(YEAR(JulSun1+29)=CalendarYear,MONTH(JulSun1+29)=7),JulSun1+29,""),IF(AND(YEAR(JulSun1+36)=CalendarYear,MONTH(JulSun1+36)=7),JulSun1+36,""))</f>
        <v/>
      </c>
      <c r="AM38" s="6" t="str">
        <f ca="1">IF(DAY(JulSun1)=1,IF(AND(YEAR(JulSun1+30)=CalendarYear,MONTH(JulSun1+30)=7),JulSun1+30,""),IF(AND(YEAR(JulSun1+37)=CalendarYear,MONTH(JulSun1+37)=7),JulSun1+37,""))</f>
        <v/>
      </c>
    </row>
    <row r="39" spans="2:39" ht="19.899999999999999" customHeight="1">
      <c r="B39" s="62"/>
      <c r="C39" s="5" t="s">
        <v>6</v>
      </c>
      <c r="D39" s="5" t="s">
        <v>7</v>
      </c>
      <c r="E39" s="5" t="s">
        <v>8</v>
      </c>
      <c r="F39" s="5" t="s">
        <v>9</v>
      </c>
      <c r="G39" s="5" t="s">
        <v>10</v>
      </c>
      <c r="H39" s="5" t="s">
        <v>11</v>
      </c>
      <c r="I39" s="5" t="s">
        <v>12</v>
      </c>
      <c r="J39" s="5" t="s">
        <v>6</v>
      </c>
      <c r="K39" s="5" t="s">
        <v>7</v>
      </c>
      <c r="L39" s="5" t="s">
        <v>8</v>
      </c>
      <c r="M39" s="5" t="s">
        <v>9</v>
      </c>
      <c r="N39" s="5" t="s">
        <v>10</v>
      </c>
      <c r="O39" s="5" t="s">
        <v>11</v>
      </c>
      <c r="P39" s="5" t="s">
        <v>12</v>
      </c>
      <c r="Q39" s="5" t="s">
        <v>6</v>
      </c>
      <c r="R39" s="5" t="s">
        <v>7</v>
      </c>
      <c r="S39" s="5" t="s">
        <v>8</v>
      </c>
      <c r="T39" s="5" t="s">
        <v>9</v>
      </c>
      <c r="U39" s="5" t="s">
        <v>10</v>
      </c>
      <c r="V39" s="5" t="s">
        <v>11</v>
      </c>
      <c r="W39" s="5" t="s">
        <v>12</v>
      </c>
      <c r="X39" s="5" t="s">
        <v>6</v>
      </c>
      <c r="Y39" s="5" t="s">
        <v>7</v>
      </c>
      <c r="Z39" s="5" t="s">
        <v>8</v>
      </c>
      <c r="AA39" s="5" t="s">
        <v>9</v>
      </c>
      <c r="AB39" s="5" t="s">
        <v>10</v>
      </c>
      <c r="AC39" s="5" t="s">
        <v>11</v>
      </c>
      <c r="AD39" s="5" t="s">
        <v>12</v>
      </c>
      <c r="AE39" s="5" t="s">
        <v>6</v>
      </c>
      <c r="AF39" s="5" t="s">
        <v>7</v>
      </c>
      <c r="AG39" s="5" t="s">
        <v>8</v>
      </c>
      <c r="AH39" s="5" t="s">
        <v>9</v>
      </c>
      <c r="AI39" s="5" t="s">
        <v>10</v>
      </c>
      <c r="AJ39" s="5" t="s">
        <v>11</v>
      </c>
      <c r="AK39" s="5" t="s">
        <v>12</v>
      </c>
      <c r="AL39" s="5" t="s">
        <v>6</v>
      </c>
      <c r="AM39" s="7" t="s">
        <v>7</v>
      </c>
    </row>
    <row r="40" spans="2:39" ht="19.899999999999999" hidden="1" customHeight="1" outlineLevel="1">
      <c r="B40" s="18" t="s">
        <v>13</v>
      </c>
      <c r="C40" s="2" t="s">
        <v>14</v>
      </c>
      <c r="D40" s="2" t="s">
        <v>14</v>
      </c>
      <c r="E40" s="2" t="s">
        <v>14</v>
      </c>
      <c r="F40" s="2" t="s">
        <v>14</v>
      </c>
      <c r="G40" s="2" t="s">
        <v>14</v>
      </c>
      <c r="H40" s="2" t="s">
        <v>14</v>
      </c>
      <c r="I40" s="2" t="s">
        <v>14</v>
      </c>
      <c r="J40" s="2" t="s">
        <v>14</v>
      </c>
      <c r="K40" s="2" t="s">
        <v>14</v>
      </c>
      <c r="L40" s="2" t="s">
        <v>14</v>
      </c>
      <c r="M40" s="3" t="s">
        <v>14</v>
      </c>
      <c r="N40" s="3" t="s">
        <v>14</v>
      </c>
      <c r="O40" s="2" t="s">
        <v>14</v>
      </c>
      <c r="P40" s="2" t="s">
        <v>14</v>
      </c>
      <c r="Q40" s="2" t="s">
        <v>14</v>
      </c>
      <c r="R40" s="2" t="s">
        <v>14</v>
      </c>
      <c r="S40" s="2" t="s">
        <v>14</v>
      </c>
      <c r="T40" s="2" t="s">
        <v>14</v>
      </c>
      <c r="U40" s="2" t="s">
        <v>14</v>
      </c>
      <c r="V40" s="2" t="s">
        <v>14</v>
      </c>
      <c r="W40" s="2" t="s">
        <v>14</v>
      </c>
      <c r="X40" s="2" t="s">
        <v>14</v>
      </c>
      <c r="Y40" s="2" t="s">
        <v>14</v>
      </c>
      <c r="Z40" s="2" t="s">
        <v>14</v>
      </c>
      <c r="AA40" s="2" t="s">
        <v>14</v>
      </c>
      <c r="AB40" s="2" t="s">
        <v>14</v>
      </c>
      <c r="AC40" s="2" t="s">
        <v>14</v>
      </c>
      <c r="AD40" s="2" t="s">
        <v>14</v>
      </c>
      <c r="AE40" s="2" t="s">
        <v>14</v>
      </c>
      <c r="AF40" s="2" t="s">
        <v>14</v>
      </c>
      <c r="AG40" s="2" t="s">
        <v>14</v>
      </c>
      <c r="AH40" s="2" t="s">
        <v>14</v>
      </c>
      <c r="AI40" s="2" t="s">
        <v>14</v>
      </c>
      <c r="AJ40" s="2" t="s">
        <v>14</v>
      </c>
      <c r="AK40" s="2" t="s">
        <v>14</v>
      </c>
      <c r="AL40" s="2" t="s">
        <v>14</v>
      </c>
      <c r="AM40" s="2" t="s">
        <v>14</v>
      </c>
    </row>
    <row r="41" spans="2:39" ht="19.899999999999999" hidden="1" customHeight="1" outlineLevel="1">
      <c r="B41" s="19" t="s">
        <v>15</v>
      </c>
      <c r="C41" s="3" t="s">
        <v>14</v>
      </c>
      <c r="D41" s="3" t="s">
        <v>14</v>
      </c>
      <c r="E41" s="3" t="s">
        <v>14</v>
      </c>
      <c r="F41" s="3" t="s">
        <v>14</v>
      </c>
      <c r="G41" s="3" t="s">
        <v>14</v>
      </c>
      <c r="H41" s="3" t="s">
        <v>14</v>
      </c>
      <c r="I41" s="3" t="s">
        <v>14</v>
      </c>
      <c r="J41" s="3" t="s">
        <v>14</v>
      </c>
      <c r="K41" s="3" t="s">
        <v>14</v>
      </c>
      <c r="L41" s="3" t="s">
        <v>14</v>
      </c>
      <c r="M41" s="3" t="s">
        <v>14</v>
      </c>
      <c r="N41" s="3" t="s">
        <v>14</v>
      </c>
      <c r="O41" s="2" t="s">
        <v>14</v>
      </c>
      <c r="P41" s="2" t="s">
        <v>14</v>
      </c>
      <c r="Q41" s="2" t="s">
        <v>14</v>
      </c>
      <c r="R41" s="2" t="s">
        <v>14</v>
      </c>
      <c r="S41" s="2" t="s">
        <v>14</v>
      </c>
      <c r="T41" s="2" t="s">
        <v>14</v>
      </c>
      <c r="U41" s="2" t="s">
        <v>14</v>
      </c>
      <c r="V41" s="2" t="s">
        <v>14</v>
      </c>
      <c r="W41" s="2" t="s">
        <v>14</v>
      </c>
      <c r="X41" s="2" t="s">
        <v>14</v>
      </c>
      <c r="Y41" s="2" t="s">
        <v>14</v>
      </c>
      <c r="Z41" s="2" t="s">
        <v>14</v>
      </c>
      <c r="AA41" s="2" t="s">
        <v>14</v>
      </c>
      <c r="AB41" s="2" t="s">
        <v>14</v>
      </c>
      <c r="AC41" s="2" t="s">
        <v>14</v>
      </c>
      <c r="AD41" s="2" t="s">
        <v>14</v>
      </c>
      <c r="AE41" s="2" t="s">
        <v>14</v>
      </c>
      <c r="AF41" s="2" t="s">
        <v>14</v>
      </c>
      <c r="AG41" s="2" t="s">
        <v>14</v>
      </c>
      <c r="AH41" s="2" t="s">
        <v>14</v>
      </c>
      <c r="AI41" s="2" t="s">
        <v>14</v>
      </c>
      <c r="AJ41" s="2" t="s">
        <v>14</v>
      </c>
      <c r="AK41" s="2" t="s">
        <v>14</v>
      </c>
      <c r="AL41" s="2" t="s">
        <v>14</v>
      </c>
      <c r="AM41" s="2" t="s">
        <v>14</v>
      </c>
    </row>
    <row r="42" spans="2:39" s="21" customFormat="1" ht="19.899999999999999" hidden="1" customHeight="1" outlineLevel="1">
      <c r="B42" s="33" t="s">
        <v>2</v>
      </c>
      <c r="C42" s="3" t="s">
        <v>14</v>
      </c>
      <c r="D42" s="3" t="s">
        <v>14</v>
      </c>
      <c r="E42" s="133" t="s">
        <v>16</v>
      </c>
      <c r="F42" s="134"/>
      <c r="G42" s="134"/>
      <c r="H42" s="135"/>
      <c r="I42" s="3" t="s">
        <v>14</v>
      </c>
      <c r="J42" s="3" t="s">
        <v>14</v>
      </c>
      <c r="K42" s="133" t="s">
        <v>16</v>
      </c>
      <c r="L42" s="134"/>
      <c r="M42" s="134"/>
      <c r="N42" s="134"/>
      <c r="O42" s="135"/>
      <c r="P42" s="2" t="s">
        <v>14</v>
      </c>
      <c r="Q42" s="2" t="s">
        <v>14</v>
      </c>
      <c r="R42" s="133" t="s">
        <v>16</v>
      </c>
      <c r="S42" s="134"/>
      <c r="T42" s="134"/>
      <c r="U42" s="134"/>
      <c r="V42" s="135"/>
      <c r="W42" s="2" t="s">
        <v>14</v>
      </c>
      <c r="X42" s="2" t="s">
        <v>14</v>
      </c>
      <c r="Y42" s="133" t="s">
        <v>16</v>
      </c>
      <c r="Z42" s="134"/>
      <c r="AA42" s="134"/>
      <c r="AB42" s="134"/>
      <c r="AC42" s="135"/>
      <c r="AD42" s="2" t="s">
        <v>14</v>
      </c>
      <c r="AE42" s="2" t="s">
        <v>14</v>
      </c>
      <c r="AF42" s="133" t="s">
        <v>16</v>
      </c>
      <c r="AG42" s="134"/>
      <c r="AH42" s="134"/>
      <c r="AI42" s="135"/>
      <c r="AJ42" s="2" t="s">
        <v>14</v>
      </c>
      <c r="AK42" s="2" t="s">
        <v>14</v>
      </c>
      <c r="AL42" s="2" t="s">
        <v>14</v>
      </c>
      <c r="AM42" s="2" t="s">
        <v>14</v>
      </c>
    </row>
    <row r="43" spans="2:39" s="21" customFormat="1" ht="19.899999999999999" hidden="1" customHeight="1" outlineLevel="1">
      <c r="B43" s="31" t="s">
        <v>5</v>
      </c>
      <c r="C43" s="3" t="s">
        <v>14</v>
      </c>
      <c r="D43" s="3" t="s">
        <v>14</v>
      </c>
      <c r="E43" s="3" t="s">
        <v>14</v>
      </c>
      <c r="F43" s="3" t="s">
        <v>14</v>
      </c>
      <c r="G43" s="3" t="s">
        <v>14</v>
      </c>
      <c r="H43" s="3" t="s">
        <v>14</v>
      </c>
      <c r="I43" s="3" t="s">
        <v>14</v>
      </c>
      <c r="J43" s="3" t="s">
        <v>14</v>
      </c>
      <c r="K43" s="3" t="s">
        <v>14</v>
      </c>
      <c r="L43" s="3" t="s">
        <v>14</v>
      </c>
      <c r="M43" s="3" t="s">
        <v>14</v>
      </c>
      <c r="N43" s="3" t="s">
        <v>14</v>
      </c>
      <c r="O43" s="2" t="s">
        <v>14</v>
      </c>
      <c r="P43" s="2" t="s">
        <v>14</v>
      </c>
      <c r="Q43" s="2" t="s">
        <v>14</v>
      </c>
      <c r="R43" s="2" t="s">
        <v>14</v>
      </c>
      <c r="S43" s="2" t="s">
        <v>14</v>
      </c>
      <c r="T43" s="2" t="s">
        <v>14</v>
      </c>
      <c r="U43" s="2" t="s">
        <v>14</v>
      </c>
      <c r="V43" s="2" t="s">
        <v>14</v>
      </c>
      <c r="W43" s="2" t="s">
        <v>14</v>
      </c>
      <c r="X43" s="2" t="s">
        <v>14</v>
      </c>
      <c r="Y43" s="2" t="s">
        <v>14</v>
      </c>
      <c r="Z43" s="2" t="s">
        <v>14</v>
      </c>
      <c r="AA43" s="2" t="s">
        <v>14</v>
      </c>
      <c r="AB43" s="2" t="s">
        <v>14</v>
      </c>
      <c r="AC43" s="2" t="s">
        <v>14</v>
      </c>
      <c r="AD43" s="2" t="s">
        <v>14</v>
      </c>
      <c r="AE43" s="2" t="s">
        <v>14</v>
      </c>
      <c r="AF43" s="2" t="s">
        <v>14</v>
      </c>
      <c r="AG43" s="2" t="s">
        <v>14</v>
      </c>
      <c r="AH43" s="2" t="s">
        <v>14</v>
      </c>
      <c r="AI43" s="2" t="s">
        <v>14</v>
      </c>
      <c r="AJ43" s="2" t="s">
        <v>14</v>
      </c>
      <c r="AK43" s="2" t="s">
        <v>14</v>
      </c>
      <c r="AL43" s="2" t="s">
        <v>14</v>
      </c>
      <c r="AM43" s="2" t="s">
        <v>14</v>
      </c>
    </row>
    <row r="44" spans="2:39" ht="19.899999999999999" hidden="1" customHeight="1" outlineLevel="1">
      <c r="B44" s="20" t="s">
        <v>1</v>
      </c>
      <c r="C44" s="3" t="s">
        <v>14</v>
      </c>
      <c r="D44" s="3" t="s">
        <v>14</v>
      </c>
      <c r="E44" s="3" t="s">
        <v>14</v>
      </c>
      <c r="F44" s="3" t="s">
        <v>14</v>
      </c>
      <c r="G44" s="3" t="s">
        <v>14</v>
      </c>
      <c r="H44" s="3" t="s">
        <v>14</v>
      </c>
      <c r="I44" s="3" t="s">
        <v>14</v>
      </c>
      <c r="J44" s="3" t="s">
        <v>14</v>
      </c>
      <c r="K44" s="3" t="s">
        <v>14</v>
      </c>
      <c r="L44" s="3" t="s">
        <v>14</v>
      </c>
      <c r="M44" s="3" t="s">
        <v>14</v>
      </c>
      <c r="N44" s="3" t="s">
        <v>14</v>
      </c>
      <c r="O44" s="2" t="s">
        <v>14</v>
      </c>
      <c r="P44" s="2" t="s">
        <v>14</v>
      </c>
      <c r="Q44" s="2" t="s">
        <v>14</v>
      </c>
      <c r="R44" s="2" t="s">
        <v>14</v>
      </c>
      <c r="S44" s="2" t="s">
        <v>14</v>
      </c>
      <c r="T44" s="2" t="s">
        <v>14</v>
      </c>
      <c r="U44" s="2" t="s">
        <v>14</v>
      </c>
      <c r="V44" s="2" t="s">
        <v>14</v>
      </c>
      <c r="W44" s="2" t="s">
        <v>14</v>
      </c>
      <c r="X44" s="2" t="s">
        <v>14</v>
      </c>
      <c r="Y44" s="2" t="s">
        <v>14</v>
      </c>
      <c r="Z44" s="2" t="s">
        <v>14</v>
      </c>
      <c r="AA44" s="2" t="s">
        <v>14</v>
      </c>
      <c r="AB44" s="2" t="s">
        <v>14</v>
      </c>
      <c r="AC44" s="2" t="s">
        <v>14</v>
      </c>
      <c r="AD44" s="2" t="s">
        <v>14</v>
      </c>
      <c r="AE44" s="2" t="s">
        <v>14</v>
      </c>
      <c r="AF44" s="2" t="s">
        <v>14</v>
      </c>
      <c r="AG44" s="2" t="s">
        <v>14</v>
      </c>
      <c r="AH44" s="2" t="s">
        <v>14</v>
      </c>
      <c r="AI44" s="2" t="s">
        <v>14</v>
      </c>
      <c r="AJ44" s="2" t="s">
        <v>14</v>
      </c>
      <c r="AK44" s="2" t="s">
        <v>14</v>
      </c>
      <c r="AL44" s="2" t="s">
        <v>14</v>
      </c>
      <c r="AM44" s="2" t="s">
        <v>14</v>
      </c>
    </row>
    <row r="45" spans="2:39" ht="19.899999999999999" customHeight="1" collapsed="1">
      <c r="B45" s="1"/>
    </row>
    <row r="46" spans="2:39" ht="19.899999999999999" customHeight="1">
      <c r="B46" s="61">
        <f ca="1">DATE(CalendarYear,8,1)</f>
        <v>45870</v>
      </c>
      <c r="C46" s="4" t="str">
        <f ca="1">IF(DAY(AugSun1)=1,"",IF(AND(YEAR(AugSun1+1)=CalendarYear,MONTH(AugSun1+1)=8),AugSun1+1,""))</f>
        <v/>
      </c>
      <c r="D46" s="4" t="str">
        <f ca="1">IF(DAY(AugSun1)=1,"",IF(AND(YEAR(AugSun1+2)=CalendarYear,MONTH(AugSun1+2)=8),AugSun1+2,""))</f>
        <v/>
      </c>
      <c r="E46" s="4" t="str">
        <f ca="1">IF(DAY(AugSun1)=1,"",IF(AND(YEAR(AugSun1+3)=CalendarYear,MONTH(AugSun1+3)=8),AugSun1+3,""))</f>
        <v/>
      </c>
      <c r="F46" s="4" t="str">
        <f ca="1">IF(DAY(AugSun1)=1,"",IF(AND(YEAR(AugSun1+4)=CalendarYear,MONTH(AugSun1+4)=8),AugSun1+4,""))</f>
        <v/>
      </c>
      <c r="G46" s="4" t="str">
        <f ca="1">IF(DAY(AugSun1)=1,"",IF(AND(YEAR(AugSun1+5)=CalendarYear,MONTH(AugSun1+5)=8),AugSun1+5,""))</f>
        <v/>
      </c>
      <c r="H46" s="4">
        <f ca="1">IF(DAY(AugSun1)=1,"",IF(AND(YEAR(AugSun1+6)=CalendarYear,MONTH(AugSun1+6)=8),AugSun1+6,""))</f>
        <v>45870</v>
      </c>
      <c r="I46" s="4">
        <f ca="1">IF(DAY(AugSun1)=1,IF(AND(YEAR(AugSun1)=CalendarYear,MONTH(AugSun1)=8),AugSun1,""),IF(AND(YEAR(AugSun1+7)=CalendarYear,MONTH(AugSun1+7)=8),AugSun1+7,""))</f>
        <v>45871</v>
      </c>
      <c r="J46" s="4">
        <f ca="1">IF(DAY(AugSun1)=1,IF(AND(YEAR(AugSun1+1)=CalendarYear,MONTH(AugSun1+1)=8),AugSun1+1,""),IF(AND(YEAR(AugSun1+8)=CalendarYear,MONTH(AugSun1+8)=8),AugSun1+8,""))</f>
        <v>45872</v>
      </c>
      <c r="K46" s="4">
        <f ca="1">IF(DAY(AugSun1)=1,IF(AND(YEAR(AugSun1+2)=CalendarYear,MONTH(AugSun1+2)=8),AugSun1+2,""),IF(AND(YEAR(AugSun1+9)=CalendarYear,MONTH(AugSun1+9)=8),AugSun1+9,""))</f>
        <v>45873</v>
      </c>
      <c r="L46" s="4">
        <f ca="1">IF(DAY(AugSun1)=1,IF(AND(YEAR(AugSun1+3)=CalendarYear,MONTH(AugSun1+3)=8),AugSun1+3,""),IF(AND(YEAR(AugSun1+10)=CalendarYear,MONTH(AugSun1+10)=8),AugSun1+10,""))</f>
        <v>45874</v>
      </c>
      <c r="M46" s="4">
        <f ca="1">IF(DAY(AugSun1)=1,IF(AND(YEAR(AugSun1+4)=CalendarYear,MONTH(AugSun1+4)=8),AugSun1+4,""),IF(AND(YEAR(AugSun1+11)=CalendarYear,MONTH(AugSun1+11)=8),AugSun1+11,""))</f>
        <v>45875</v>
      </c>
      <c r="N46" s="4">
        <f ca="1">IF(DAY(AugSun1)=1,IF(AND(YEAR(AugSun1+5)=CalendarYear,MONTH(AugSun1+5)=8),AugSun1+5,""),IF(AND(YEAR(AugSun1+12)=CalendarYear,MONTH(AugSun1+12)=8),AugSun1+12,""))</f>
        <v>45876</v>
      </c>
      <c r="O46" s="4">
        <f ca="1">IF(DAY(AugSun1)=1,IF(AND(YEAR(AugSun1+6)=CalendarYear,MONTH(AugSun1+6)=8),AugSun1+6,""),IF(AND(YEAR(AugSun1+13)=CalendarYear,MONTH(AugSun1+13)=8),AugSun1+13,""))</f>
        <v>45877</v>
      </c>
      <c r="P46" s="4">
        <f ca="1">IF(DAY(AugSun1)=1,IF(AND(YEAR(AugSun1+7)=CalendarYear,MONTH(AugSun1+7)=8),AugSun1+7,""),IF(AND(YEAR(AugSun1+14)=CalendarYear,MONTH(AugSun1+14)=8),AugSun1+14,""))</f>
        <v>45878</v>
      </c>
      <c r="Q46" s="4">
        <f ca="1">IF(DAY(AugSun1)=1,IF(AND(YEAR(AugSun1+8)=CalendarYear,MONTH(AugSun1+8)=8),AugSun1+8,""),IF(AND(YEAR(AugSun1+15)=CalendarYear,MONTH(AugSun1+15)=8),AugSun1+15,""))</f>
        <v>45879</v>
      </c>
      <c r="R46" s="4">
        <f ca="1">IF(DAY(AugSun1)=1,IF(AND(YEAR(AugSun1+9)=CalendarYear,MONTH(AugSun1+9)=8),AugSun1+9,""),IF(AND(YEAR(AugSun1+16)=CalendarYear,MONTH(AugSun1+16)=8),AugSun1+16,""))</f>
        <v>45880</v>
      </c>
      <c r="S46" s="4">
        <f ca="1">IF(DAY(AugSun1)=1,IF(AND(YEAR(AugSun1+10)=CalendarYear,MONTH(AugSun1+10)=8),AugSun1+10,""),IF(AND(YEAR(AugSun1+17)=CalendarYear,MONTH(AugSun1+17)=8),AugSun1+17,""))</f>
        <v>45881</v>
      </c>
      <c r="T46" s="4">
        <f ca="1">IF(DAY(AugSun1)=1,IF(AND(YEAR(AugSun1+11)=CalendarYear,MONTH(AugSun1+11)=8),AugSun1+11,""),IF(AND(YEAR(AugSun1+18)=CalendarYear,MONTH(AugSun1+18)=8),AugSun1+18,""))</f>
        <v>45882</v>
      </c>
      <c r="U46" s="4">
        <f ca="1">IF(DAY(AugSun1)=1,IF(AND(YEAR(AugSun1+12)=CalendarYear,MONTH(AugSun1+12)=8),AugSun1+12,""),IF(AND(YEAR(AugSun1+19)=CalendarYear,MONTH(AugSun1+19)=8),AugSun1+19,""))</f>
        <v>45883</v>
      </c>
      <c r="V46" s="4">
        <f ca="1">IF(DAY(AugSun1)=1,IF(AND(YEAR(AugSun1+13)=CalendarYear,MONTH(AugSun1+13)=8),AugSun1+13,""),IF(AND(YEAR(AugSun1+20)=CalendarYear,MONTH(AugSun1+20)=8),AugSun1+20,""))</f>
        <v>45884</v>
      </c>
      <c r="W46" s="4">
        <f ca="1">IF(DAY(AugSun1)=1,IF(AND(YEAR(AugSun1+14)=CalendarYear,MONTH(AugSun1+14)=8),AugSun1+14,""),IF(AND(YEAR(AugSun1+21)=CalendarYear,MONTH(AugSun1+21)=8),AugSun1+21,""))</f>
        <v>45885</v>
      </c>
      <c r="X46" s="4">
        <f ca="1">IF(DAY(AugSun1)=1,IF(AND(YEAR(AugSun1+15)=CalendarYear,MONTH(AugSun1+15)=8),AugSun1+15,""),IF(AND(YEAR(AugSun1+22)=CalendarYear,MONTH(AugSun1+22)=8),AugSun1+22,""))</f>
        <v>45886</v>
      </c>
      <c r="Y46" s="4">
        <f ca="1">IF(DAY(AugSun1)=1,IF(AND(YEAR(AugSun1+16)=CalendarYear,MONTH(AugSun1+16)=8),AugSun1+16,""),IF(AND(YEAR(AugSun1+23)=CalendarYear,MONTH(AugSun1+23)=8),AugSun1+23,""))</f>
        <v>45887</v>
      </c>
      <c r="Z46" s="4">
        <f ca="1">IF(DAY(AugSun1)=1,IF(AND(YEAR(AugSun1+17)=CalendarYear,MONTH(AugSun1+17)=8),AugSun1+17,""),IF(AND(YEAR(AugSun1+24)=CalendarYear,MONTH(AugSun1+24)=8),AugSun1+24,""))</f>
        <v>45888</v>
      </c>
      <c r="AA46" s="4">
        <f ca="1">IF(DAY(AugSun1)=1,IF(AND(YEAR(AugSun1+18)=CalendarYear,MONTH(AugSun1+18)=8),AugSun1+18,""),IF(AND(YEAR(AugSun1+25)=CalendarYear,MONTH(AugSun1+25)=8),AugSun1+25,""))</f>
        <v>45889</v>
      </c>
      <c r="AB46" s="4">
        <f ca="1">IF(DAY(AugSun1)=1,IF(AND(YEAR(AugSun1+19)=CalendarYear,MONTH(AugSun1+19)=8),AugSun1+19,""),IF(AND(YEAR(AugSun1+26)=CalendarYear,MONTH(AugSun1+26)=8),AugSun1+26,""))</f>
        <v>45890</v>
      </c>
      <c r="AC46" s="4">
        <f ca="1">IF(DAY(AugSun1)=1,IF(AND(YEAR(AugSun1+20)=CalendarYear,MONTH(AugSun1+20)=8),AugSun1+20,""),IF(AND(YEAR(AugSun1+27)=CalendarYear,MONTH(AugSun1+27)=8),AugSun1+27,""))</f>
        <v>45891</v>
      </c>
      <c r="AD46" s="4">
        <f ca="1">IF(DAY(AugSun1)=1,IF(AND(YEAR(AugSun1+21)=CalendarYear,MONTH(AugSun1+21)=8),AugSun1+21,""),IF(AND(YEAR(AugSun1+28)=CalendarYear,MONTH(AugSun1+28)=8),AugSun1+28,""))</f>
        <v>45892</v>
      </c>
      <c r="AE46" s="4">
        <f ca="1">IF(DAY(AugSun1)=1,IF(AND(YEAR(AugSun1+22)=CalendarYear,MONTH(AugSun1+22)=8),AugSun1+22,""),IF(AND(YEAR(AugSun1+29)=CalendarYear,MONTH(AugSun1+29)=8),AugSun1+29,""))</f>
        <v>45893</v>
      </c>
      <c r="AF46" s="4">
        <f ca="1">IF(DAY(AugSun1)=1,IF(AND(YEAR(AugSun1+23)=CalendarYear,MONTH(AugSun1+23)=8),AugSun1+23,""),IF(AND(YEAR(AugSun1+30)=CalendarYear,MONTH(AugSun1+30)=8),AugSun1+30,""))</f>
        <v>45894</v>
      </c>
      <c r="AG46" s="4">
        <f ca="1">IF(DAY(AugSun1)=1,IF(AND(YEAR(AugSun1+24)=CalendarYear,MONTH(AugSun1+24)=8),AugSun1+24,""),IF(AND(YEAR(AugSun1+31)=CalendarYear,MONTH(AugSun1+31)=8),AugSun1+31,""))</f>
        <v>45895</v>
      </c>
      <c r="AH46" s="4">
        <f ca="1">IF(DAY(AugSun1)=1,IF(AND(YEAR(AugSun1+25)=CalendarYear,MONTH(AugSun1+25)=8),AugSun1+25,""),IF(AND(YEAR(AugSun1+32)=CalendarYear,MONTH(AugSun1+32)=8),AugSun1+32,""))</f>
        <v>45896</v>
      </c>
      <c r="AI46" s="4">
        <f ca="1">IF(DAY(AugSun1)=1,IF(AND(YEAR(AugSun1+26)=CalendarYear,MONTH(AugSun1+26)=8),AugSun1+26,""),IF(AND(YEAR(AugSun1+33)=CalendarYear,MONTH(AugSun1+33)=8),AugSun1+33,""))</f>
        <v>45897</v>
      </c>
      <c r="AJ46" s="4">
        <f ca="1">IF(DAY(AugSun1)=1,IF(AND(YEAR(AugSun1+27)=CalendarYear,MONTH(AugSun1+27)=8),AugSun1+27,""),IF(AND(YEAR(AugSun1+34)=CalendarYear,MONTH(AugSun1+34)=8),AugSun1+34,""))</f>
        <v>45898</v>
      </c>
      <c r="AK46" s="4">
        <f ca="1">IF(DAY(AugSun1)=1,IF(AND(YEAR(AugSun1+28)=CalendarYear,MONTH(AugSun1+28)=8),AugSun1+28,""),IF(AND(YEAR(AugSun1+35)=CalendarYear,MONTH(AugSun1+35)=8),AugSun1+35,""))</f>
        <v>45899</v>
      </c>
      <c r="AL46" s="4">
        <f ca="1">IF(DAY(AugSun1)=1,IF(AND(YEAR(AugSun1+29)=CalendarYear,MONTH(AugSun1+29)=8),AugSun1+29,""),IF(AND(YEAR(AugSun1+36)=CalendarYear,MONTH(AugSun1+36)=8),AugSun1+36,""))</f>
        <v>45900</v>
      </c>
      <c r="AM46" s="6" t="str">
        <f ca="1">IF(DAY(AugSun1)=1,IF(AND(YEAR(AugSun1+30)=CalendarYear,MONTH(AugSun1+30)=8),AugSun1+30,""),IF(AND(YEAR(AugSun1+37)=CalendarYear,MONTH(AugSun1+37)=8),AugSun1+37,""))</f>
        <v/>
      </c>
    </row>
    <row r="47" spans="2:39" ht="19.899999999999999" customHeight="1">
      <c r="B47" s="62"/>
      <c r="C47" s="5" t="s">
        <v>6</v>
      </c>
      <c r="D47" s="5" t="s">
        <v>7</v>
      </c>
      <c r="E47" s="5" t="s">
        <v>8</v>
      </c>
      <c r="F47" s="5" t="s">
        <v>9</v>
      </c>
      <c r="G47" s="5" t="s">
        <v>10</v>
      </c>
      <c r="H47" s="5" t="s">
        <v>11</v>
      </c>
      <c r="I47" s="5" t="s">
        <v>12</v>
      </c>
      <c r="J47" s="5" t="s">
        <v>6</v>
      </c>
      <c r="K47" s="5" t="s">
        <v>7</v>
      </c>
      <c r="L47" s="5" t="s">
        <v>8</v>
      </c>
      <c r="M47" s="5" t="s">
        <v>9</v>
      </c>
      <c r="N47" s="5" t="s">
        <v>10</v>
      </c>
      <c r="O47" s="5" t="s">
        <v>11</v>
      </c>
      <c r="P47" s="5" t="s">
        <v>12</v>
      </c>
      <c r="Q47" s="5" t="s">
        <v>6</v>
      </c>
      <c r="R47" s="5" t="s">
        <v>7</v>
      </c>
      <c r="S47" s="5" t="s">
        <v>8</v>
      </c>
      <c r="T47" s="5" t="s">
        <v>9</v>
      </c>
      <c r="U47" s="5" t="s">
        <v>10</v>
      </c>
      <c r="V47" s="5" t="s">
        <v>11</v>
      </c>
      <c r="W47" s="5" t="s">
        <v>12</v>
      </c>
      <c r="X47" s="5" t="s">
        <v>6</v>
      </c>
      <c r="Y47" s="5" t="s">
        <v>7</v>
      </c>
      <c r="Z47" s="5" t="s">
        <v>8</v>
      </c>
      <c r="AA47" s="5" t="s">
        <v>9</v>
      </c>
      <c r="AB47" s="5" t="s">
        <v>10</v>
      </c>
      <c r="AC47" s="5" t="s">
        <v>11</v>
      </c>
      <c r="AD47" s="5" t="s">
        <v>12</v>
      </c>
      <c r="AE47" s="5" t="s">
        <v>6</v>
      </c>
      <c r="AF47" s="5" t="s">
        <v>7</v>
      </c>
      <c r="AG47" s="5" t="s">
        <v>8</v>
      </c>
      <c r="AH47" s="5" t="s">
        <v>9</v>
      </c>
      <c r="AI47" s="5" t="s">
        <v>10</v>
      </c>
      <c r="AJ47" s="5" t="s">
        <v>11</v>
      </c>
      <c r="AK47" s="5" t="s">
        <v>12</v>
      </c>
      <c r="AL47" s="5" t="s">
        <v>6</v>
      </c>
      <c r="AM47" s="7" t="s">
        <v>7</v>
      </c>
    </row>
    <row r="48" spans="2:39" s="21" customFormat="1" ht="19.899999999999999" customHeight="1" outlineLevel="1">
      <c r="B48" s="18" t="s">
        <v>13</v>
      </c>
      <c r="C48" s="2" t="s">
        <v>14</v>
      </c>
      <c r="D48" s="2" t="s">
        <v>14</v>
      </c>
      <c r="E48" s="2" t="s">
        <v>14</v>
      </c>
      <c r="F48" s="2" t="s">
        <v>14</v>
      </c>
      <c r="G48" s="2" t="s">
        <v>14</v>
      </c>
      <c r="H48" s="2" t="s">
        <v>14</v>
      </c>
      <c r="I48" s="2" t="s">
        <v>14</v>
      </c>
      <c r="J48" s="2" t="s">
        <v>14</v>
      </c>
      <c r="K48" s="3" t="s">
        <v>14</v>
      </c>
      <c r="L48" s="3" t="s">
        <v>14</v>
      </c>
      <c r="M48" s="3" t="s">
        <v>14</v>
      </c>
      <c r="N48" s="3" t="s">
        <v>14</v>
      </c>
      <c r="O48" s="2" t="s">
        <v>14</v>
      </c>
      <c r="P48" s="2" t="s">
        <v>14</v>
      </c>
      <c r="Q48" s="2" t="s">
        <v>14</v>
      </c>
      <c r="R48" s="2" t="s">
        <v>14</v>
      </c>
      <c r="S48" s="2" t="s">
        <v>14</v>
      </c>
      <c r="T48" s="2" t="s">
        <v>14</v>
      </c>
      <c r="U48" s="2" t="s">
        <v>14</v>
      </c>
      <c r="V48" s="2" t="s">
        <v>14</v>
      </c>
      <c r="W48" s="2" t="s">
        <v>14</v>
      </c>
      <c r="X48" s="2" t="s">
        <v>14</v>
      </c>
      <c r="Y48" s="2" t="s">
        <v>14</v>
      </c>
      <c r="Z48" s="2" t="s">
        <v>14</v>
      </c>
      <c r="AA48" s="2" t="s">
        <v>14</v>
      </c>
      <c r="AB48" s="2" t="s">
        <v>14</v>
      </c>
      <c r="AC48" s="2" t="s">
        <v>14</v>
      </c>
      <c r="AD48" s="2" t="s">
        <v>14</v>
      </c>
      <c r="AE48" s="2" t="s">
        <v>14</v>
      </c>
      <c r="AF48" s="87" t="s">
        <v>113</v>
      </c>
      <c r="AG48" s="88"/>
      <c r="AH48" s="88"/>
      <c r="AI48" s="2" t="s">
        <v>14</v>
      </c>
      <c r="AJ48" s="2" t="s">
        <v>14</v>
      </c>
      <c r="AK48" s="2" t="s">
        <v>14</v>
      </c>
      <c r="AL48" s="2" t="s">
        <v>14</v>
      </c>
      <c r="AM48" s="2" t="s">
        <v>14</v>
      </c>
    </row>
    <row r="49" spans="2:39" s="21" customFormat="1" ht="19.899999999999999" customHeight="1" outlineLevel="1">
      <c r="B49" s="19" t="s">
        <v>15</v>
      </c>
      <c r="C49" s="3" t="s">
        <v>14</v>
      </c>
      <c r="D49" s="3" t="s">
        <v>14</v>
      </c>
      <c r="E49" s="3" t="s">
        <v>14</v>
      </c>
      <c r="F49" s="3" t="s">
        <v>14</v>
      </c>
      <c r="G49" s="3" t="s">
        <v>14</v>
      </c>
      <c r="H49" s="3" t="s">
        <v>14</v>
      </c>
      <c r="I49" s="3" t="s">
        <v>14</v>
      </c>
      <c r="J49" s="3" t="s">
        <v>14</v>
      </c>
      <c r="K49" s="3" t="s">
        <v>14</v>
      </c>
      <c r="L49" s="3" t="s">
        <v>14</v>
      </c>
      <c r="M49" s="3" t="s">
        <v>14</v>
      </c>
      <c r="N49" s="3" t="s">
        <v>14</v>
      </c>
      <c r="O49" s="2" t="s">
        <v>14</v>
      </c>
      <c r="P49" s="2" t="s">
        <v>14</v>
      </c>
      <c r="Q49" s="2" t="s">
        <v>14</v>
      </c>
      <c r="R49" s="2" t="s">
        <v>14</v>
      </c>
      <c r="S49" s="2" t="s">
        <v>14</v>
      </c>
      <c r="T49" s="2" t="s">
        <v>14</v>
      </c>
      <c r="U49" s="2" t="s">
        <v>14</v>
      </c>
      <c r="V49" s="2" t="s">
        <v>14</v>
      </c>
      <c r="W49" s="2" t="s">
        <v>14</v>
      </c>
      <c r="X49" s="2" t="s">
        <v>14</v>
      </c>
      <c r="Y49" s="2" t="s">
        <v>14</v>
      </c>
      <c r="Z49" s="2" t="s">
        <v>14</v>
      </c>
      <c r="AA49" s="2" t="s">
        <v>14</v>
      </c>
      <c r="AB49" s="2" t="s">
        <v>14</v>
      </c>
      <c r="AC49" s="2" t="s">
        <v>14</v>
      </c>
      <c r="AD49" s="2" t="s">
        <v>14</v>
      </c>
      <c r="AE49" s="2" t="s">
        <v>14</v>
      </c>
      <c r="AF49" s="2" t="s">
        <v>14</v>
      </c>
      <c r="AG49" s="2" t="s">
        <v>14</v>
      </c>
      <c r="AH49" s="2" t="s">
        <v>14</v>
      </c>
      <c r="AI49" s="2" t="s">
        <v>14</v>
      </c>
      <c r="AJ49" s="2" t="s">
        <v>14</v>
      </c>
      <c r="AK49" s="2" t="s">
        <v>14</v>
      </c>
      <c r="AL49" s="2" t="s">
        <v>14</v>
      </c>
      <c r="AM49" s="2" t="s">
        <v>14</v>
      </c>
    </row>
    <row r="50" spans="2:39" ht="19.899999999999999" customHeight="1" outlineLevel="1">
      <c r="B50" s="33" t="s">
        <v>2</v>
      </c>
      <c r="C50" s="3" t="s">
        <v>14</v>
      </c>
      <c r="D50" s="3" t="s">
        <v>14</v>
      </c>
      <c r="E50" s="3" t="s">
        <v>14</v>
      </c>
      <c r="F50" s="3" t="s">
        <v>14</v>
      </c>
      <c r="G50" s="3" t="s">
        <v>14</v>
      </c>
      <c r="H50" s="32" t="s">
        <v>16</v>
      </c>
      <c r="I50" s="3" t="s">
        <v>14</v>
      </c>
      <c r="J50" s="3" t="s">
        <v>14</v>
      </c>
      <c r="K50" s="202" t="s">
        <v>82</v>
      </c>
      <c r="L50" s="203"/>
      <c r="M50" s="203"/>
      <c r="N50" s="203"/>
      <c r="O50" s="204"/>
      <c r="P50" s="2" t="s">
        <v>14</v>
      </c>
      <c r="Q50" s="2" t="s">
        <v>14</v>
      </c>
      <c r="R50" s="202" t="s">
        <v>82</v>
      </c>
      <c r="S50" s="203"/>
      <c r="T50" s="203"/>
      <c r="U50" s="203"/>
      <c r="V50" s="204"/>
      <c r="W50" s="2" t="s">
        <v>14</v>
      </c>
      <c r="X50" s="2" t="s">
        <v>14</v>
      </c>
      <c r="Y50" s="133" t="s">
        <v>16</v>
      </c>
      <c r="Z50" s="134"/>
      <c r="AA50" s="134"/>
      <c r="AB50" s="134"/>
      <c r="AC50" s="135"/>
      <c r="AD50" s="2" t="s">
        <v>14</v>
      </c>
      <c r="AE50" s="2" t="s">
        <v>14</v>
      </c>
      <c r="AF50" s="2" t="s">
        <v>14</v>
      </c>
      <c r="AG50" s="2" t="s">
        <v>14</v>
      </c>
      <c r="AH50" s="2" t="s">
        <v>14</v>
      </c>
      <c r="AI50" s="133" t="s">
        <v>16</v>
      </c>
      <c r="AJ50" s="135"/>
      <c r="AK50" s="2" t="s">
        <v>14</v>
      </c>
      <c r="AL50" s="2" t="s">
        <v>14</v>
      </c>
      <c r="AM50" s="2" t="s">
        <v>14</v>
      </c>
    </row>
    <row r="51" spans="2:39" ht="19.899999999999999" customHeight="1" outlineLevel="1">
      <c r="B51" s="31" t="s">
        <v>5</v>
      </c>
      <c r="C51" s="3" t="s">
        <v>14</v>
      </c>
      <c r="D51" s="3" t="s">
        <v>14</v>
      </c>
      <c r="E51" s="3" t="s">
        <v>14</v>
      </c>
      <c r="F51" s="3" t="s">
        <v>14</v>
      </c>
      <c r="G51" s="3" t="s">
        <v>14</v>
      </c>
      <c r="H51" s="3" t="s">
        <v>14</v>
      </c>
      <c r="I51" s="3" t="s">
        <v>14</v>
      </c>
      <c r="J51" s="3" t="s">
        <v>14</v>
      </c>
      <c r="K51" s="3" t="s">
        <v>14</v>
      </c>
      <c r="L51" s="3" t="s">
        <v>14</v>
      </c>
      <c r="M51" s="3" t="s">
        <v>14</v>
      </c>
      <c r="N51" s="3" t="s">
        <v>14</v>
      </c>
      <c r="O51" s="2" t="s">
        <v>14</v>
      </c>
      <c r="P51" s="2" t="s">
        <v>14</v>
      </c>
      <c r="Q51" s="2" t="s">
        <v>14</v>
      </c>
      <c r="R51" s="2" t="s">
        <v>14</v>
      </c>
      <c r="S51" s="2" t="s">
        <v>14</v>
      </c>
      <c r="T51" s="2" t="s">
        <v>14</v>
      </c>
      <c r="U51" s="2" t="s">
        <v>14</v>
      </c>
      <c r="V51" s="2" t="s">
        <v>14</v>
      </c>
      <c r="W51" s="2" t="s">
        <v>14</v>
      </c>
      <c r="X51" s="2" t="s">
        <v>14</v>
      </c>
      <c r="Y51" s="2" t="s">
        <v>14</v>
      </c>
      <c r="Z51" s="2" t="s">
        <v>14</v>
      </c>
      <c r="AA51" s="2" t="s">
        <v>14</v>
      </c>
      <c r="AB51" s="2" t="s">
        <v>14</v>
      </c>
      <c r="AC51" s="2" t="s">
        <v>14</v>
      </c>
      <c r="AD51" s="2" t="s">
        <v>14</v>
      </c>
      <c r="AE51" s="2" t="s">
        <v>14</v>
      </c>
      <c r="AF51" s="2" t="s">
        <v>14</v>
      </c>
      <c r="AG51" s="2" t="s">
        <v>14</v>
      </c>
      <c r="AH51" s="2" t="s">
        <v>14</v>
      </c>
      <c r="AI51" s="2" t="s">
        <v>14</v>
      </c>
      <c r="AJ51" s="2" t="s">
        <v>14</v>
      </c>
      <c r="AK51" s="2" t="s">
        <v>14</v>
      </c>
      <c r="AL51" s="2" t="s">
        <v>14</v>
      </c>
      <c r="AM51" s="2" t="s">
        <v>14</v>
      </c>
    </row>
    <row r="52" spans="2:39" ht="19.899999999999999" customHeight="1" outlineLevel="1">
      <c r="B52" s="20" t="s">
        <v>1</v>
      </c>
      <c r="C52" s="3" t="s">
        <v>14</v>
      </c>
      <c r="D52" s="3" t="s">
        <v>14</v>
      </c>
      <c r="E52" s="3" t="s">
        <v>14</v>
      </c>
      <c r="F52" s="3" t="s">
        <v>14</v>
      </c>
      <c r="G52" s="3" t="s">
        <v>14</v>
      </c>
      <c r="H52" s="3" t="s">
        <v>14</v>
      </c>
      <c r="I52" s="149" t="s">
        <v>18</v>
      </c>
      <c r="J52" s="149"/>
      <c r="K52" s="3" t="s">
        <v>14</v>
      </c>
      <c r="L52" s="3" t="s">
        <v>14</v>
      </c>
      <c r="M52" s="3" t="s">
        <v>14</v>
      </c>
      <c r="N52" s="3" t="s">
        <v>14</v>
      </c>
      <c r="O52" s="2" t="s">
        <v>14</v>
      </c>
      <c r="P52" s="2" t="s">
        <v>14</v>
      </c>
      <c r="Q52" s="2" t="s">
        <v>14</v>
      </c>
      <c r="R52" s="2" t="s">
        <v>14</v>
      </c>
      <c r="S52" s="2" t="s">
        <v>14</v>
      </c>
      <c r="T52" s="2" t="s">
        <v>14</v>
      </c>
      <c r="U52" s="2" t="s">
        <v>14</v>
      </c>
      <c r="V52" s="2" t="s">
        <v>14</v>
      </c>
      <c r="W52" s="2" t="s">
        <v>14</v>
      </c>
      <c r="X52" s="2" t="s">
        <v>14</v>
      </c>
      <c r="Y52" s="2" t="s">
        <v>14</v>
      </c>
      <c r="Z52" s="2" t="s">
        <v>14</v>
      </c>
      <c r="AA52" s="2" t="s">
        <v>14</v>
      </c>
      <c r="AB52" s="2" t="s">
        <v>14</v>
      </c>
      <c r="AC52" s="2" t="s">
        <v>14</v>
      </c>
      <c r="AD52" s="2" t="s">
        <v>14</v>
      </c>
      <c r="AE52" s="2" t="s">
        <v>14</v>
      </c>
      <c r="AF52" s="2" t="s">
        <v>14</v>
      </c>
      <c r="AG52" s="2" t="s">
        <v>14</v>
      </c>
      <c r="AH52" s="2" t="s">
        <v>14</v>
      </c>
      <c r="AI52" s="2" t="s">
        <v>14</v>
      </c>
      <c r="AJ52" s="2" t="s">
        <v>14</v>
      </c>
      <c r="AK52" s="2" t="s">
        <v>14</v>
      </c>
      <c r="AL52" s="2" t="s">
        <v>14</v>
      </c>
      <c r="AM52" s="2" t="s">
        <v>14</v>
      </c>
    </row>
    <row r="53" spans="2:39" ht="19.899999999999999" customHeight="1">
      <c r="B53" s="1"/>
    </row>
    <row r="54" spans="2:39" s="21" customFormat="1" ht="19.899999999999999" customHeight="1">
      <c r="B54" s="61">
        <f ca="1">DATE(CalendarYear,9,1)</f>
        <v>45901</v>
      </c>
      <c r="C54" s="4" t="str">
        <f ca="1">IF(DAY(SepSun1)=1,"",IF(AND(YEAR(SepSun1+1)=CalendarYear,MONTH(SepSun1+1)=9),SepSun1+1,""))</f>
        <v/>
      </c>
      <c r="D54" s="4">
        <f ca="1">IF(DAY(SepSun1)=1,"",IF(AND(YEAR(SepSun1+2)=CalendarYear,MONTH(SepSun1+2)=9),SepSun1+2,""))</f>
        <v>45901</v>
      </c>
      <c r="E54" s="4">
        <f ca="1">IF(DAY(SepSun1)=1,"",IF(AND(YEAR(SepSun1+3)=CalendarYear,MONTH(SepSun1+3)=9),SepSun1+3,""))</f>
        <v>45902</v>
      </c>
      <c r="F54" s="4">
        <f ca="1">IF(DAY(SepSun1)=1,"",IF(AND(YEAR(SepSun1+4)=CalendarYear,MONTH(SepSun1+4)=9),SepSun1+4,""))</f>
        <v>45903</v>
      </c>
      <c r="G54" s="4">
        <f ca="1">IF(DAY(SepSun1)=1,"",IF(AND(YEAR(SepSun1+5)=CalendarYear,MONTH(SepSun1+5)=9),SepSun1+5,""))</f>
        <v>45904</v>
      </c>
      <c r="H54" s="4">
        <f ca="1">IF(DAY(SepSun1)=1,"",IF(AND(YEAR(SepSun1+6)=CalendarYear,MONTH(SepSun1+6)=9),SepSun1+6,""))</f>
        <v>45905</v>
      </c>
      <c r="I54" s="4">
        <f ca="1">IF(DAY(SepSun1)=1,IF(AND(YEAR(SepSun1)=CalendarYear,MONTH(SepSun1)=9),SepSun1,""),IF(AND(YEAR(SepSun1+7)=CalendarYear,MONTH(SepSun1+7)=9),SepSun1+7,""))</f>
        <v>45906</v>
      </c>
      <c r="J54" s="4">
        <f ca="1">IF(DAY(SepSun1)=1,IF(AND(YEAR(SepSun1+1)=CalendarYear,MONTH(SepSun1+1)=9),SepSun1+1,""),IF(AND(YEAR(SepSun1+8)=CalendarYear,MONTH(SepSun1+8)=9),SepSun1+8,""))</f>
        <v>45907</v>
      </c>
      <c r="K54" s="4">
        <f ca="1">IF(DAY(SepSun1)=1,IF(AND(YEAR(SepSun1+2)=CalendarYear,MONTH(SepSun1+2)=9),SepSun1+2,""),IF(AND(YEAR(SepSun1+9)=CalendarYear,MONTH(SepSun1+9)=9),SepSun1+9,""))</f>
        <v>45908</v>
      </c>
      <c r="L54" s="4">
        <f ca="1">IF(DAY(SepSun1)=1,IF(AND(YEAR(SepSun1+3)=CalendarYear,MONTH(SepSun1+3)=9),SepSun1+3,""),IF(AND(YEAR(SepSun1+10)=CalendarYear,MONTH(SepSun1+10)=9),SepSun1+10,""))</f>
        <v>45909</v>
      </c>
      <c r="M54" s="4">
        <f ca="1">IF(DAY(SepSun1)=1,IF(AND(YEAR(SepSun1+4)=CalendarYear,MONTH(SepSun1+4)=9),SepSun1+4,""),IF(AND(YEAR(SepSun1+11)=CalendarYear,MONTH(SepSun1+11)=9),SepSun1+11,""))</f>
        <v>45910</v>
      </c>
      <c r="N54" s="4">
        <f ca="1">IF(DAY(SepSun1)=1,IF(AND(YEAR(SepSun1+5)=CalendarYear,MONTH(SepSun1+5)=9),SepSun1+5,""),IF(AND(YEAR(SepSun1+12)=CalendarYear,MONTH(SepSun1+12)=9),SepSun1+12,""))</f>
        <v>45911</v>
      </c>
      <c r="O54" s="4">
        <f ca="1">IF(DAY(SepSun1)=1,IF(AND(YEAR(SepSun1+6)=CalendarYear,MONTH(SepSun1+6)=9),SepSun1+6,""),IF(AND(YEAR(SepSun1+13)=CalendarYear,MONTH(SepSun1+13)=9),SepSun1+13,""))</f>
        <v>45912</v>
      </c>
      <c r="P54" s="4">
        <f ca="1">IF(DAY(SepSun1)=1,IF(AND(YEAR(SepSun1+7)=CalendarYear,MONTH(SepSun1+7)=9),SepSun1+7,""),IF(AND(YEAR(SepSun1+14)=CalendarYear,MONTH(SepSun1+14)=9),SepSun1+14,""))</f>
        <v>45913</v>
      </c>
      <c r="Q54" s="4">
        <f ca="1">IF(DAY(SepSun1)=1,IF(AND(YEAR(SepSun1+8)=CalendarYear,MONTH(SepSun1+8)=9),SepSun1+8,""),IF(AND(YEAR(SepSun1+15)=CalendarYear,MONTH(SepSun1+15)=9),SepSun1+15,""))</f>
        <v>45914</v>
      </c>
      <c r="R54" s="4">
        <f ca="1">IF(DAY(SepSun1)=1,IF(AND(YEAR(SepSun1+9)=CalendarYear,MONTH(SepSun1+9)=9),SepSun1+9,""),IF(AND(YEAR(SepSun1+16)=CalendarYear,MONTH(SepSun1+16)=9),SepSun1+16,""))</f>
        <v>45915</v>
      </c>
      <c r="S54" s="4">
        <f ca="1">IF(DAY(SepSun1)=1,IF(AND(YEAR(SepSun1+10)=CalendarYear,MONTH(SepSun1+10)=9),SepSun1+10,""),IF(AND(YEAR(SepSun1+17)=CalendarYear,MONTH(SepSun1+17)=9),SepSun1+17,""))</f>
        <v>45916</v>
      </c>
      <c r="T54" s="4">
        <f ca="1">IF(DAY(SepSun1)=1,IF(AND(YEAR(SepSun1+11)=CalendarYear,MONTH(SepSun1+11)=9),SepSun1+11,""),IF(AND(YEAR(SepSun1+18)=CalendarYear,MONTH(SepSun1+18)=9),SepSun1+18,""))</f>
        <v>45917</v>
      </c>
      <c r="U54" s="4">
        <f ca="1">IF(DAY(SepSun1)=1,IF(AND(YEAR(SepSun1+12)=CalendarYear,MONTH(SepSun1+12)=9),SepSun1+12,""),IF(AND(YEAR(SepSun1+19)=CalendarYear,MONTH(SepSun1+19)=9),SepSun1+19,""))</f>
        <v>45918</v>
      </c>
      <c r="V54" s="4">
        <f ca="1">IF(DAY(SepSun1)=1,IF(AND(YEAR(SepSun1+13)=CalendarYear,MONTH(SepSun1+13)=9),SepSun1+13,""),IF(AND(YEAR(SepSun1+20)=CalendarYear,MONTH(SepSun1+20)=9),SepSun1+20,""))</f>
        <v>45919</v>
      </c>
      <c r="W54" s="4">
        <f ca="1">IF(DAY(SepSun1)=1,IF(AND(YEAR(SepSun1+14)=CalendarYear,MONTH(SepSun1+14)=9),SepSun1+14,""),IF(AND(YEAR(SepSun1+21)=CalendarYear,MONTH(SepSun1+21)=9),SepSun1+21,""))</f>
        <v>45920</v>
      </c>
      <c r="X54" s="4">
        <f ca="1">IF(DAY(SepSun1)=1,IF(AND(YEAR(SepSun1+15)=CalendarYear,MONTH(SepSun1+15)=9),SepSun1+15,""),IF(AND(YEAR(SepSun1+22)=CalendarYear,MONTH(SepSun1+22)=9),SepSun1+22,""))</f>
        <v>45921</v>
      </c>
      <c r="Y54" s="4">
        <f ca="1">IF(DAY(SepSun1)=1,IF(AND(YEAR(SepSun1+16)=CalendarYear,MONTH(SepSun1+16)=9),SepSun1+16,""),IF(AND(YEAR(SepSun1+23)=CalendarYear,MONTH(SepSun1+23)=9),SepSun1+23,""))</f>
        <v>45922</v>
      </c>
      <c r="Z54" s="4">
        <f ca="1">IF(DAY(SepSun1)=1,IF(AND(YEAR(SepSun1+17)=CalendarYear,MONTH(SepSun1+17)=9),SepSun1+17,""),IF(AND(YEAR(SepSun1+24)=CalendarYear,MONTH(SepSun1+24)=9),SepSun1+24,""))</f>
        <v>45923</v>
      </c>
      <c r="AA54" s="4">
        <f ca="1">IF(DAY(SepSun1)=1,IF(AND(YEAR(SepSun1+18)=CalendarYear,MONTH(SepSun1+18)=9),SepSun1+18,""),IF(AND(YEAR(SepSun1+25)=CalendarYear,MONTH(SepSun1+25)=9),SepSun1+25,""))</f>
        <v>45924</v>
      </c>
      <c r="AB54" s="4">
        <f ca="1">IF(DAY(SepSun1)=1,IF(AND(YEAR(SepSun1+19)=CalendarYear,MONTH(SepSun1+19)=9),SepSun1+19,""),IF(AND(YEAR(SepSun1+26)=CalendarYear,MONTH(SepSun1+26)=9),SepSun1+26,""))</f>
        <v>45925</v>
      </c>
      <c r="AC54" s="4">
        <f ca="1">IF(DAY(SepSun1)=1,IF(AND(YEAR(SepSun1+20)=CalendarYear,MONTH(SepSun1+20)=9),SepSun1+20,""),IF(AND(YEAR(SepSun1+27)=CalendarYear,MONTH(SepSun1+27)=9),SepSun1+27,""))</f>
        <v>45926</v>
      </c>
      <c r="AD54" s="4">
        <f ca="1">IF(DAY(SepSun1)=1,IF(AND(YEAR(SepSun1+21)=CalendarYear,MONTH(SepSun1+21)=9),SepSun1+21,""),IF(AND(YEAR(SepSun1+28)=CalendarYear,MONTH(SepSun1+28)=9),SepSun1+28,""))</f>
        <v>45927</v>
      </c>
      <c r="AE54" s="4">
        <f ca="1">IF(DAY(SepSun1)=1,IF(AND(YEAR(SepSun1+22)=CalendarYear,MONTH(SepSun1+22)=9),SepSun1+22,""),IF(AND(YEAR(SepSun1+29)=CalendarYear,MONTH(SepSun1+29)=9),SepSun1+29,""))</f>
        <v>45928</v>
      </c>
      <c r="AF54" s="4">
        <f ca="1">IF(DAY(SepSun1)=1,IF(AND(YEAR(SepSun1+23)=CalendarYear,MONTH(SepSun1+23)=9),SepSun1+23,""),IF(AND(YEAR(SepSun1+30)=CalendarYear,MONTH(SepSun1+30)=9),SepSun1+30,""))</f>
        <v>45929</v>
      </c>
      <c r="AG54" s="4">
        <f ca="1">IF(DAY(SepSun1)=1,IF(AND(YEAR(SepSun1+24)=CalendarYear,MONTH(SepSun1+24)=9),SepSun1+24,""),IF(AND(YEAR(SepSun1+31)=CalendarYear,MONTH(SepSun1+31)=9),SepSun1+31,""))</f>
        <v>45930</v>
      </c>
      <c r="AH54" s="4" t="str">
        <f ca="1">IF(DAY(SepSun1)=1,IF(AND(YEAR(SepSun1+25)=CalendarYear,MONTH(SepSun1+25)=9),SepSun1+25,""),IF(AND(YEAR(SepSun1+32)=CalendarYear,MONTH(SepSun1+32)=9),SepSun1+32,""))</f>
        <v/>
      </c>
      <c r="AI54" s="4" t="str">
        <f ca="1">IF(DAY(SepSun1)=1,IF(AND(YEAR(SepSun1+26)=CalendarYear,MONTH(SepSun1+26)=9),SepSun1+26,""),IF(AND(YEAR(SepSun1+33)=CalendarYear,MONTH(SepSun1+33)=9),SepSun1+33,""))</f>
        <v/>
      </c>
      <c r="AJ54" s="4" t="str">
        <f ca="1">IF(DAY(SepSun1)=1,IF(AND(YEAR(SepSun1+27)=CalendarYear,MONTH(SepSun1+27)=9),SepSun1+27,""),IF(AND(YEAR(SepSun1+34)=CalendarYear,MONTH(SepSun1+34)=9),SepSun1+34,""))</f>
        <v/>
      </c>
      <c r="AK54" s="4" t="str">
        <f ca="1">IF(DAY(SepSun1)=1,IF(AND(YEAR(SepSun1+28)=CalendarYear,MONTH(SepSun1+28)=9),SepSun1+28,""),IF(AND(YEAR(SepSun1+35)=CalendarYear,MONTH(SepSun1+35)=9),SepSun1+35,""))</f>
        <v/>
      </c>
      <c r="AL54" s="4" t="str">
        <f ca="1">IF(DAY(SepSun1)=1,IF(AND(YEAR(SepSun1+29)=CalendarYear,MONTH(SepSun1+29)=9),SepSun1+29,""),IF(AND(YEAR(SepSun1+36)=CalendarYear,MONTH(SepSun1+36)=9),SepSun1+36,""))</f>
        <v/>
      </c>
      <c r="AM54" s="6" t="str">
        <f ca="1">IF(DAY(SepSun1)=1,IF(AND(YEAR(SepSun1+30)=CalendarYear,MONTH(SepSun1+30)=9),SepSun1+30,""),IF(AND(YEAR(SepSun1+37)=CalendarYear,MONTH(SepSun1+37)=9),SepSun1+37,""))</f>
        <v/>
      </c>
    </row>
    <row r="55" spans="2:39" s="21" customFormat="1" ht="19.899999999999999" customHeight="1">
      <c r="B55" s="62"/>
      <c r="C55" s="5" t="s">
        <v>6</v>
      </c>
      <c r="D55" s="5" t="s">
        <v>7</v>
      </c>
      <c r="E55" s="5" t="s">
        <v>8</v>
      </c>
      <c r="F55" s="5" t="s">
        <v>9</v>
      </c>
      <c r="G55" s="5" t="s">
        <v>10</v>
      </c>
      <c r="H55" s="5" t="s">
        <v>11</v>
      </c>
      <c r="I55" s="5" t="s">
        <v>12</v>
      </c>
      <c r="J55" s="5" t="s">
        <v>6</v>
      </c>
      <c r="K55" s="5" t="s">
        <v>7</v>
      </c>
      <c r="L55" s="5" t="s">
        <v>8</v>
      </c>
      <c r="M55" s="5" t="s">
        <v>9</v>
      </c>
      <c r="N55" s="5" t="s">
        <v>10</v>
      </c>
      <c r="O55" s="5" t="s">
        <v>11</v>
      </c>
      <c r="P55" s="5" t="s">
        <v>12</v>
      </c>
      <c r="Q55" s="5" t="s">
        <v>6</v>
      </c>
      <c r="R55" s="5" t="s">
        <v>7</v>
      </c>
      <c r="S55" s="5" t="s">
        <v>8</v>
      </c>
      <c r="T55" s="5" t="s">
        <v>9</v>
      </c>
      <c r="U55" s="5" t="s">
        <v>10</v>
      </c>
      <c r="V55" s="5" t="s">
        <v>11</v>
      </c>
      <c r="W55" s="5" t="s">
        <v>12</v>
      </c>
      <c r="X55" s="5" t="s">
        <v>6</v>
      </c>
      <c r="Y55" s="5" t="s">
        <v>7</v>
      </c>
      <c r="Z55" s="5" t="s">
        <v>8</v>
      </c>
      <c r="AA55" s="5" t="s">
        <v>9</v>
      </c>
      <c r="AB55" s="5" t="s">
        <v>10</v>
      </c>
      <c r="AC55" s="5" t="s">
        <v>11</v>
      </c>
      <c r="AD55" s="5" t="s">
        <v>12</v>
      </c>
      <c r="AE55" s="5" t="s">
        <v>6</v>
      </c>
      <c r="AF55" s="5" t="s">
        <v>7</v>
      </c>
      <c r="AG55" s="5" t="s">
        <v>8</v>
      </c>
      <c r="AH55" s="5" t="s">
        <v>9</v>
      </c>
      <c r="AI55" s="5" t="s">
        <v>10</v>
      </c>
      <c r="AJ55" s="5" t="s">
        <v>11</v>
      </c>
      <c r="AK55" s="5" t="s">
        <v>12</v>
      </c>
      <c r="AL55" s="5" t="s">
        <v>6</v>
      </c>
      <c r="AM55" s="7" t="s">
        <v>7</v>
      </c>
    </row>
    <row r="56" spans="2:39" ht="19.899999999999999" customHeight="1" outlineLevel="1">
      <c r="B56" s="18" t="s">
        <v>13</v>
      </c>
      <c r="C56" s="2" t="s">
        <v>14</v>
      </c>
      <c r="D56" s="2" t="s">
        <v>14</v>
      </c>
      <c r="E56" s="2" t="s">
        <v>14</v>
      </c>
      <c r="F56" s="2" t="s">
        <v>14</v>
      </c>
      <c r="G56" s="2" t="s">
        <v>14</v>
      </c>
      <c r="H56" s="2" t="s">
        <v>14</v>
      </c>
      <c r="I56" s="2" t="s">
        <v>14</v>
      </c>
      <c r="J56" s="2" t="s">
        <v>14</v>
      </c>
      <c r="K56" s="2" t="s">
        <v>14</v>
      </c>
      <c r="L56" s="2" t="s">
        <v>14</v>
      </c>
      <c r="M56" s="3" t="s">
        <v>14</v>
      </c>
      <c r="N56" s="3" t="s">
        <v>14</v>
      </c>
      <c r="O56" s="2" t="s">
        <v>14</v>
      </c>
      <c r="P56" s="2" t="s">
        <v>14</v>
      </c>
      <c r="Q56" s="2" t="s">
        <v>14</v>
      </c>
      <c r="R56" s="2" t="s">
        <v>14</v>
      </c>
      <c r="S56" s="2" t="s">
        <v>14</v>
      </c>
      <c r="T56" s="2" t="s">
        <v>14</v>
      </c>
      <c r="U56" s="2" t="s">
        <v>14</v>
      </c>
      <c r="V56" s="2" t="s">
        <v>14</v>
      </c>
      <c r="W56" s="2" t="s">
        <v>14</v>
      </c>
      <c r="X56" s="2" t="s">
        <v>14</v>
      </c>
      <c r="Y56" s="2" t="s">
        <v>14</v>
      </c>
      <c r="Z56" s="2" t="s">
        <v>14</v>
      </c>
      <c r="AA56" s="2" t="s">
        <v>14</v>
      </c>
      <c r="AB56" s="2" t="s">
        <v>14</v>
      </c>
      <c r="AC56" s="2" t="s">
        <v>14</v>
      </c>
      <c r="AD56" s="2" t="s">
        <v>14</v>
      </c>
      <c r="AE56" s="2" t="s">
        <v>14</v>
      </c>
      <c r="AF56" s="2" t="s">
        <v>14</v>
      </c>
      <c r="AG56" s="2" t="s">
        <v>14</v>
      </c>
      <c r="AH56" s="2" t="s">
        <v>14</v>
      </c>
      <c r="AI56" s="2" t="s">
        <v>14</v>
      </c>
      <c r="AJ56" s="2" t="s">
        <v>14</v>
      </c>
      <c r="AK56" s="2" t="s">
        <v>14</v>
      </c>
      <c r="AL56" s="2" t="s">
        <v>14</v>
      </c>
      <c r="AM56" s="2" t="s">
        <v>14</v>
      </c>
    </row>
    <row r="57" spans="2:39" ht="19.899999999999999" customHeight="1" outlineLevel="1">
      <c r="B57" s="19" t="s">
        <v>15</v>
      </c>
      <c r="C57" s="3" t="s">
        <v>14</v>
      </c>
      <c r="D57" s="3" t="s">
        <v>14</v>
      </c>
      <c r="E57" s="3" t="s">
        <v>14</v>
      </c>
      <c r="F57" s="3" t="s">
        <v>14</v>
      </c>
      <c r="G57" s="3" t="s">
        <v>14</v>
      </c>
      <c r="H57" s="3" t="s">
        <v>14</v>
      </c>
      <c r="I57" s="3" t="s">
        <v>14</v>
      </c>
      <c r="J57" s="3" t="s">
        <v>14</v>
      </c>
      <c r="K57" s="3" t="s">
        <v>14</v>
      </c>
      <c r="L57" s="3" t="s">
        <v>14</v>
      </c>
      <c r="M57" s="3" t="s">
        <v>14</v>
      </c>
      <c r="N57" s="3" t="s">
        <v>14</v>
      </c>
      <c r="O57" s="2" t="s">
        <v>14</v>
      </c>
      <c r="P57" s="2" t="s">
        <v>14</v>
      </c>
      <c r="Q57" s="2" t="s">
        <v>14</v>
      </c>
      <c r="R57" s="2" t="s">
        <v>14</v>
      </c>
      <c r="S57" s="2" t="s">
        <v>14</v>
      </c>
      <c r="T57" s="2" t="s">
        <v>14</v>
      </c>
      <c r="U57" s="2" t="s">
        <v>14</v>
      </c>
      <c r="V57" s="2" t="s">
        <v>14</v>
      </c>
      <c r="W57" s="2" t="s">
        <v>14</v>
      </c>
      <c r="X57" s="2" t="s">
        <v>14</v>
      </c>
      <c r="Y57" s="2" t="s">
        <v>14</v>
      </c>
      <c r="Z57" s="2" t="s">
        <v>14</v>
      </c>
      <c r="AA57" s="2" t="s">
        <v>14</v>
      </c>
      <c r="AB57" s="2" t="s">
        <v>14</v>
      </c>
      <c r="AC57" s="2" t="s">
        <v>14</v>
      </c>
      <c r="AD57" s="2" t="s">
        <v>14</v>
      </c>
      <c r="AE57" s="2" t="s">
        <v>14</v>
      </c>
      <c r="AF57" s="2" t="s">
        <v>14</v>
      </c>
      <c r="AG57" s="2" t="s">
        <v>14</v>
      </c>
      <c r="AH57" s="2" t="s">
        <v>14</v>
      </c>
      <c r="AI57" s="2" t="s">
        <v>14</v>
      </c>
      <c r="AJ57" s="2" t="s">
        <v>14</v>
      </c>
      <c r="AK57" s="2" t="s">
        <v>14</v>
      </c>
      <c r="AL57" s="2" t="s">
        <v>14</v>
      </c>
      <c r="AM57" s="2" t="s">
        <v>14</v>
      </c>
    </row>
    <row r="58" spans="2:39" ht="19.899999999999999" customHeight="1" outlineLevel="1">
      <c r="B58" s="33" t="s">
        <v>2</v>
      </c>
      <c r="C58" s="3" t="s">
        <v>14</v>
      </c>
      <c r="D58" s="133" t="s">
        <v>16</v>
      </c>
      <c r="E58" s="134"/>
      <c r="F58" s="134"/>
      <c r="G58" s="134"/>
      <c r="H58" s="135"/>
      <c r="I58" s="3" t="s">
        <v>14</v>
      </c>
      <c r="J58" s="3" t="s">
        <v>14</v>
      </c>
      <c r="K58" s="133" t="s">
        <v>16</v>
      </c>
      <c r="L58" s="134"/>
      <c r="M58" s="134"/>
      <c r="N58" s="134"/>
      <c r="O58" s="135"/>
      <c r="P58" s="2" t="s">
        <v>14</v>
      </c>
      <c r="Q58" s="2" t="s">
        <v>14</v>
      </c>
      <c r="R58" s="133" t="s">
        <v>16</v>
      </c>
      <c r="S58" s="134"/>
      <c r="T58" s="134"/>
      <c r="U58" s="134"/>
      <c r="V58" s="135"/>
      <c r="W58" s="2" t="s">
        <v>14</v>
      </c>
      <c r="X58" s="2" t="s">
        <v>14</v>
      </c>
      <c r="Y58" s="133" t="s">
        <v>16</v>
      </c>
      <c r="Z58" s="134"/>
      <c r="AA58" s="134"/>
      <c r="AB58" s="134"/>
      <c r="AC58" s="135"/>
      <c r="AD58" s="2" t="s">
        <v>14</v>
      </c>
      <c r="AE58" s="2" t="s">
        <v>14</v>
      </c>
      <c r="AF58" s="133" t="s">
        <v>16</v>
      </c>
      <c r="AG58" s="135"/>
      <c r="AH58" s="2" t="s">
        <v>14</v>
      </c>
      <c r="AI58" s="2" t="s">
        <v>14</v>
      </c>
      <c r="AJ58" s="2" t="s">
        <v>14</v>
      </c>
      <c r="AK58" s="2" t="s">
        <v>14</v>
      </c>
      <c r="AL58" s="2" t="s">
        <v>14</v>
      </c>
      <c r="AM58" s="2" t="s">
        <v>14</v>
      </c>
    </row>
    <row r="59" spans="2:39" ht="19.899999999999999" customHeight="1" outlineLevel="1">
      <c r="B59" s="31" t="s">
        <v>5</v>
      </c>
      <c r="C59" s="3" t="s">
        <v>14</v>
      </c>
      <c r="D59" s="3" t="s">
        <v>14</v>
      </c>
      <c r="E59" s="3" t="s">
        <v>14</v>
      </c>
      <c r="F59" s="3" t="s">
        <v>14</v>
      </c>
      <c r="G59" s="3" t="s">
        <v>14</v>
      </c>
      <c r="H59" s="3" t="s">
        <v>14</v>
      </c>
      <c r="I59" s="3" t="s">
        <v>14</v>
      </c>
      <c r="J59" s="3" t="s">
        <v>14</v>
      </c>
      <c r="K59" s="3" t="s">
        <v>14</v>
      </c>
      <c r="L59" s="3" t="s">
        <v>14</v>
      </c>
      <c r="M59" s="3" t="s">
        <v>14</v>
      </c>
      <c r="N59" s="3" t="s">
        <v>14</v>
      </c>
      <c r="O59" s="2" t="s">
        <v>14</v>
      </c>
      <c r="P59" s="2" t="s">
        <v>14</v>
      </c>
      <c r="Q59" s="2" t="s">
        <v>14</v>
      </c>
      <c r="R59" s="2" t="s">
        <v>14</v>
      </c>
      <c r="S59" s="2" t="s">
        <v>14</v>
      </c>
      <c r="T59" s="2" t="s">
        <v>14</v>
      </c>
      <c r="U59" s="2" t="s">
        <v>14</v>
      </c>
      <c r="V59" s="2" t="s">
        <v>14</v>
      </c>
      <c r="W59" s="2" t="s">
        <v>14</v>
      </c>
      <c r="X59" s="2" t="s">
        <v>14</v>
      </c>
      <c r="Y59" s="2" t="s">
        <v>14</v>
      </c>
      <c r="Z59" s="2" t="s">
        <v>14</v>
      </c>
      <c r="AA59" s="2" t="s">
        <v>14</v>
      </c>
      <c r="AB59" s="2" t="s">
        <v>14</v>
      </c>
      <c r="AC59" s="2" t="s">
        <v>14</v>
      </c>
      <c r="AD59" s="2" t="s">
        <v>14</v>
      </c>
      <c r="AE59" s="2" t="s">
        <v>14</v>
      </c>
      <c r="AF59" s="2" t="s">
        <v>14</v>
      </c>
      <c r="AG59" s="2" t="s">
        <v>14</v>
      </c>
      <c r="AH59" s="2" t="s">
        <v>14</v>
      </c>
      <c r="AI59" s="2" t="s">
        <v>14</v>
      </c>
      <c r="AJ59" s="2" t="s">
        <v>14</v>
      </c>
      <c r="AK59" s="2" t="s">
        <v>14</v>
      </c>
      <c r="AL59" s="2" t="s">
        <v>14</v>
      </c>
      <c r="AM59" s="2" t="s">
        <v>14</v>
      </c>
    </row>
    <row r="60" spans="2:39" s="21" customFormat="1" ht="19.899999999999999" customHeight="1" outlineLevel="1">
      <c r="B60" s="20" t="s">
        <v>1</v>
      </c>
      <c r="C60" s="3" t="s">
        <v>14</v>
      </c>
      <c r="D60" s="3" t="s">
        <v>14</v>
      </c>
      <c r="E60" s="3" t="s">
        <v>14</v>
      </c>
      <c r="F60" s="3" t="s">
        <v>14</v>
      </c>
      <c r="G60" s="3" t="s">
        <v>14</v>
      </c>
      <c r="H60" s="3" t="s">
        <v>14</v>
      </c>
      <c r="I60" s="3" t="s">
        <v>14</v>
      </c>
      <c r="J60" s="3" t="s">
        <v>14</v>
      </c>
      <c r="K60" s="3" t="s">
        <v>14</v>
      </c>
      <c r="L60" s="3" t="s">
        <v>14</v>
      </c>
      <c r="M60" s="3" t="s">
        <v>14</v>
      </c>
      <c r="N60" s="3" t="s">
        <v>14</v>
      </c>
      <c r="O60" s="2" t="s">
        <v>14</v>
      </c>
      <c r="P60" s="2" t="s">
        <v>14</v>
      </c>
      <c r="Q60" s="2" t="s">
        <v>14</v>
      </c>
      <c r="R60" s="2" t="s">
        <v>14</v>
      </c>
      <c r="S60" s="2" t="s">
        <v>14</v>
      </c>
      <c r="T60" s="2" t="s">
        <v>14</v>
      </c>
      <c r="U60" s="2" t="s">
        <v>14</v>
      </c>
      <c r="V60" s="2" t="s">
        <v>14</v>
      </c>
      <c r="W60" s="149" t="s">
        <v>18</v>
      </c>
      <c r="X60" s="149"/>
      <c r="Y60" s="2" t="s">
        <v>14</v>
      </c>
      <c r="Z60" s="2" t="s">
        <v>14</v>
      </c>
      <c r="AA60" s="2" t="s">
        <v>14</v>
      </c>
      <c r="AB60" s="2" t="s">
        <v>14</v>
      </c>
      <c r="AC60" s="2" t="s">
        <v>14</v>
      </c>
      <c r="AD60" s="2" t="s">
        <v>14</v>
      </c>
      <c r="AE60" s="2" t="s">
        <v>14</v>
      </c>
      <c r="AF60" s="2" t="s">
        <v>14</v>
      </c>
      <c r="AG60" s="2" t="s">
        <v>14</v>
      </c>
      <c r="AH60" s="2" t="s">
        <v>14</v>
      </c>
      <c r="AI60" s="2" t="s">
        <v>14</v>
      </c>
      <c r="AJ60" s="2" t="s">
        <v>14</v>
      </c>
      <c r="AK60" s="2" t="s">
        <v>14</v>
      </c>
      <c r="AL60" s="2" t="s">
        <v>14</v>
      </c>
      <c r="AM60" s="2" t="s">
        <v>14</v>
      </c>
    </row>
    <row r="61" spans="2:39" s="21" customFormat="1" ht="19.899999999999999" customHeight="1"/>
    <row r="62" spans="2:39" ht="19.899999999999999" customHeight="1">
      <c r="B62" s="61">
        <f ca="1">DATE(CalendarYear,10,1)</f>
        <v>45931</v>
      </c>
      <c r="C62" s="4" t="str">
        <f ca="1">IF(DAY(OctSun1)=1,"",IF(AND(YEAR(OctSun1+1)=CalendarYear,MONTH(OctSun1+1)=10),OctSun1+1,""))</f>
        <v/>
      </c>
      <c r="D62" s="4" t="str">
        <f ca="1">IF(DAY(OctSun1)=1,"",IF(AND(YEAR(OctSun1+2)=CalendarYear,MONTH(OctSun1+2)=10),OctSun1+2,""))</f>
        <v/>
      </c>
      <c r="E62" s="4" t="str">
        <f ca="1">IF(DAY(OctSun1)=1,"",IF(AND(YEAR(OctSun1+3)=CalendarYear,MONTH(OctSun1+3)=10),OctSun1+3,""))</f>
        <v/>
      </c>
      <c r="F62" s="4">
        <f ca="1">IF(DAY(OctSun1)=1,"",IF(AND(YEAR(OctSun1+4)=CalendarYear,MONTH(OctSun1+4)=10),OctSun1+4,""))</f>
        <v>45931</v>
      </c>
      <c r="G62" s="4">
        <f ca="1">IF(DAY(OctSun1)=1,"",IF(AND(YEAR(OctSun1+5)=CalendarYear,MONTH(OctSun1+5)=10),OctSun1+5,""))</f>
        <v>45932</v>
      </c>
      <c r="H62" s="4">
        <f ca="1">IF(DAY(OctSun1)=1,"",IF(AND(YEAR(OctSun1+6)=CalendarYear,MONTH(OctSun1+6)=10),OctSun1+6,""))</f>
        <v>45933</v>
      </c>
      <c r="I62" s="4">
        <f ca="1">IF(DAY(OctSun1)=1,IF(AND(YEAR(OctSun1)=CalendarYear,MONTH(OctSun1)=10),OctSun1,""),IF(AND(YEAR(OctSun1+7)=CalendarYear,MONTH(OctSun1+7)=10),OctSun1+7,""))</f>
        <v>45934</v>
      </c>
      <c r="J62" s="4">
        <f ca="1">IF(DAY(OctSun1)=1,IF(AND(YEAR(OctSun1+1)=CalendarYear,MONTH(OctSun1+1)=10),OctSun1+1,""),IF(AND(YEAR(OctSun1+8)=CalendarYear,MONTH(OctSun1+8)=10),OctSun1+8,""))</f>
        <v>45935</v>
      </c>
      <c r="K62" s="4">
        <f ca="1">IF(DAY(OctSun1)=1,IF(AND(YEAR(OctSun1+2)=CalendarYear,MONTH(OctSun1+2)=10),OctSun1+2,""),IF(AND(YEAR(OctSun1+9)=CalendarYear,MONTH(OctSun1+9)=10),OctSun1+9,""))</f>
        <v>45936</v>
      </c>
      <c r="L62" s="4">
        <f ca="1">IF(DAY(OctSun1)=1,IF(AND(YEAR(OctSun1+3)=CalendarYear,MONTH(OctSun1+3)=10),OctSun1+3,""),IF(AND(YEAR(OctSun1+10)=CalendarYear,MONTH(OctSun1+10)=10),OctSun1+10,""))</f>
        <v>45937</v>
      </c>
      <c r="M62" s="4">
        <f ca="1">IF(DAY(OctSun1)=1,IF(AND(YEAR(OctSun1+4)=CalendarYear,MONTH(OctSun1+4)=10),OctSun1+4,""),IF(AND(YEAR(OctSun1+11)=CalendarYear,MONTH(OctSun1+11)=10),OctSun1+11,""))</f>
        <v>45938</v>
      </c>
      <c r="N62" s="4">
        <f ca="1">IF(DAY(OctSun1)=1,IF(AND(YEAR(OctSun1+5)=CalendarYear,MONTH(OctSun1+5)=10),OctSun1+5,""),IF(AND(YEAR(OctSun1+12)=CalendarYear,MONTH(OctSun1+12)=10),OctSun1+12,""))</f>
        <v>45939</v>
      </c>
      <c r="O62" s="4">
        <f ca="1">IF(DAY(OctSun1)=1,IF(AND(YEAR(OctSun1+6)=CalendarYear,MONTH(OctSun1+6)=10),OctSun1+6,""),IF(AND(YEAR(OctSun1+13)=CalendarYear,MONTH(OctSun1+13)=10),OctSun1+13,""))</f>
        <v>45940</v>
      </c>
      <c r="P62" s="4">
        <f ca="1">IF(DAY(OctSun1)=1,IF(AND(YEAR(OctSun1+7)=CalendarYear,MONTH(OctSun1+7)=10),OctSun1+7,""),IF(AND(YEAR(OctSun1+14)=CalendarYear,MONTH(OctSun1+14)=10),OctSun1+14,""))</f>
        <v>45941</v>
      </c>
      <c r="Q62" s="4">
        <f ca="1">IF(DAY(OctSun1)=1,IF(AND(YEAR(OctSun1+8)=CalendarYear,MONTH(OctSun1+8)=10),OctSun1+8,""),IF(AND(YEAR(OctSun1+15)=CalendarYear,MONTH(OctSun1+15)=10),OctSun1+15,""))</f>
        <v>45942</v>
      </c>
      <c r="R62" s="4">
        <f ca="1">IF(DAY(OctSun1)=1,IF(AND(YEAR(OctSun1+9)=CalendarYear,MONTH(OctSun1+9)=10),OctSun1+9,""),IF(AND(YEAR(OctSun1+16)=CalendarYear,MONTH(OctSun1+16)=10),OctSun1+16,""))</f>
        <v>45943</v>
      </c>
      <c r="S62" s="4">
        <f ca="1">IF(DAY(OctSun1)=1,IF(AND(YEAR(OctSun1+10)=CalendarYear,MONTH(OctSun1+10)=10),OctSun1+10,""),IF(AND(YEAR(OctSun1+17)=CalendarYear,MONTH(OctSun1+17)=10),OctSun1+17,""))</f>
        <v>45944</v>
      </c>
      <c r="T62" s="4">
        <f ca="1">IF(DAY(OctSun1)=1,IF(AND(YEAR(OctSun1+11)=CalendarYear,MONTH(OctSun1+11)=10),OctSun1+11,""),IF(AND(YEAR(OctSun1+18)=CalendarYear,MONTH(OctSun1+18)=10),OctSun1+18,""))</f>
        <v>45945</v>
      </c>
      <c r="U62" s="4">
        <f ca="1">IF(DAY(OctSun1)=1,IF(AND(YEAR(OctSun1+12)=CalendarYear,MONTH(OctSun1+12)=10),OctSun1+12,""),IF(AND(YEAR(OctSun1+19)=CalendarYear,MONTH(OctSun1+19)=10),OctSun1+19,""))</f>
        <v>45946</v>
      </c>
      <c r="V62" s="4">
        <f ca="1">IF(DAY(OctSun1)=1,IF(AND(YEAR(OctSun1+13)=CalendarYear,MONTH(OctSun1+13)=10),OctSun1+13,""),IF(AND(YEAR(OctSun1+20)=CalendarYear,MONTH(OctSun1+20)=10),OctSun1+20,""))</f>
        <v>45947</v>
      </c>
      <c r="W62" s="4">
        <f ca="1">IF(DAY(OctSun1)=1,IF(AND(YEAR(OctSun1+14)=CalendarYear,MONTH(OctSun1+14)=10),OctSun1+14,""),IF(AND(YEAR(OctSun1+21)=CalendarYear,MONTH(OctSun1+21)=10),OctSun1+21,""))</f>
        <v>45948</v>
      </c>
      <c r="X62" s="4">
        <f ca="1">IF(DAY(OctSun1)=1,IF(AND(YEAR(OctSun1+15)=CalendarYear,MONTH(OctSun1+15)=10),OctSun1+15,""),IF(AND(YEAR(OctSun1+22)=CalendarYear,MONTH(OctSun1+22)=10),OctSun1+22,""))</f>
        <v>45949</v>
      </c>
      <c r="Y62" s="4">
        <f ca="1">IF(DAY(OctSun1)=1,IF(AND(YEAR(OctSun1+16)=CalendarYear,MONTH(OctSun1+16)=10),OctSun1+16,""),IF(AND(YEAR(OctSun1+23)=CalendarYear,MONTH(OctSun1+23)=10),OctSun1+23,""))</f>
        <v>45950</v>
      </c>
      <c r="Z62" s="4">
        <f ca="1">IF(DAY(OctSun1)=1,IF(AND(YEAR(OctSun1+17)=CalendarYear,MONTH(OctSun1+17)=10),OctSun1+17,""),IF(AND(YEAR(OctSun1+24)=CalendarYear,MONTH(OctSun1+24)=10),OctSun1+24,""))</f>
        <v>45951</v>
      </c>
      <c r="AA62" s="4">
        <f ca="1">IF(DAY(OctSun1)=1,IF(AND(YEAR(OctSun1+18)=CalendarYear,MONTH(OctSun1+18)=10),OctSun1+18,""),IF(AND(YEAR(OctSun1+25)=CalendarYear,MONTH(OctSun1+25)=10),OctSun1+25,""))</f>
        <v>45952</v>
      </c>
      <c r="AB62" s="4">
        <f ca="1">IF(DAY(OctSun1)=1,IF(AND(YEAR(OctSun1+19)=CalendarYear,MONTH(OctSun1+19)=10),OctSun1+19,""),IF(AND(YEAR(OctSun1+26)=CalendarYear,MONTH(OctSun1+26)=10),OctSun1+26,""))</f>
        <v>45953</v>
      </c>
      <c r="AC62" s="4">
        <f ca="1">IF(DAY(OctSun1)=1,IF(AND(YEAR(OctSun1+20)=CalendarYear,MONTH(OctSun1+20)=10),OctSun1+20,""),IF(AND(YEAR(OctSun1+27)=CalendarYear,MONTH(OctSun1+27)=10),OctSun1+27,""))</f>
        <v>45954</v>
      </c>
      <c r="AD62" s="4">
        <f ca="1">IF(DAY(OctSun1)=1,IF(AND(YEAR(OctSun1+21)=CalendarYear,MONTH(OctSun1+21)=10),OctSun1+21,""),IF(AND(YEAR(OctSun1+28)=CalendarYear,MONTH(OctSun1+28)=10),OctSun1+28,""))</f>
        <v>45955</v>
      </c>
      <c r="AE62" s="4">
        <f ca="1">IF(DAY(OctSun1)=1,IF(AND(YEAR(OctSun1+22)=CalendarYear,MONTH(OctSun1+22)=10),OctSun1+22,""),IF(AND(YEAR(OctSun1+29)=CalendarYear,MONTH(OctSun1+29)=10),OctSun1+29,""))</f>
        <v>45956</v>
      </c>
      <c r="AF62" s="4">
        <f ca="1">IF(DAY(OctSun1)=1,IF(AND(YEAR(OctSun1+23)=CalendarYear,MONTH(OctSun1+23)=10),OctSun1+23,""),IF(AND(YEAR(OctSun1+30)=CalendarYear,MONTH(OctSun1+30)=10),OctSun1+30,""))</f>
        <v>45957</v>
      </c>
      <c r="AG62" s="4">
        <f ca="1">IF(DAY(OctSun1)=1,IF(AND(YEAR(OctSun1+24)=CalendarYear,MONTH(OctSun1+24)=10),OctSun1+24,""),IF(AND(YEAR(OctSun1+31)=CalendarYear,MONTH(OctSun1+31)=10),OctSun1+31,""))</f>
        <v>45958</v>
      </c>
      <c r="AH62" s="4">
        <f ca="1">IF(DAY(OctSun1)=1,IF(AND(YEAR(OctSun1+25)=CalendarYear,MONTH(OctSun1+25)=10),OctSun1+25,""),IF(AND(YEAR(OctSun1+32)=CalendarYear,MONTH(OctSun1+32)=10),OctSun1+32,""))</f>
        <v>45959</v>
      </c>
      <c r="AI62" s="4">
        <f ca="1">IF(DAY(OctSun1)=1,IF(AND(YEAR(OctSun1+26)=CalendarYear,MONTH(OctSun1+26)=10),OctSun1+26,""),IF(AND(YEAR(OctSun1+33)=CalendarYear,MONTH(OctSun1+33)=10),OctSun1+33,""))</f>
        <v>45960</v>
      </c>
      <c r="AJ62" s="4">
        <f ca="1">IF(DAY(OctSun1)=1,IF(AND(YEAR(OctSun1+27)=CalendarYear,MONTH(OctSun1+27)=10),OctSun1+27,""),IF(AND(YEAR(OctSun1+34)=CalendarYear,MONTH(OctSun1+34)=10),OctSun1+34,""))</f>
        <v>45961</v>
      </c>
      <c r="AK62" s="4" t="str">
        <f ca="1">IF(DAY(OctSun1)=1,IF(AND(YEAR(OctSun1+28)=CalendarYear,MONTH(OctSun1+28)=10),OctSun1+28,""),IF(AND(YEAR(OctSun1+35)=CalendarYear,MONTH(OctSun1+35)=10),OctSun1+35,""))</f>
        <v/>
      </c>
      <c r="AL62" s="4" t="str">
        <f ca="1">IF(DAY(OctSun1)=1,IF(AND(YEAR(OctSun1+29)=CalendarYear,MONTH(OctSun1+29)=10),OctSun1+29,""),IF(AND(YEAR(OctSun1+36)=CalendarYear,MONTH(OctSun1+36)=10),OctSun1+36,""))</f>
        <v/>
      </c>
      <c r="AM62" s="6" t="str">
        <f ca="1">IF(DAY(OctSun1)=1,IF(AND(YEAR(OctSun1+30)=CalendarYear,MONTH(OctSun1+30)=10),OctSun1+30,""),IF(AND(YEAR(OctSun1+37)=CalendarYear,MONTH(OctSun1+37)=10),OctSun1+37,""))</f>
        <v/>
      </c>
    </row>
    <row r="63" spans="2:39" ht="19.899999999999999" customHeight="1">
      <c r="B63" s="62"/>
      <c r="C63" s="5" t="s">
        <v>6</v>
      </c>
      <c r="D63" s="5" t="s">
        <v>7</v>
      </c>
      <c r="E63" s="5" t="s">
        <v>8</v>
      </c>
      <c r="F63" s="5" t="s">
        <v>9</v>
      </c>
      <c r="G63" s="5" t="s">
        <v>10</v>
      </c>
      <c r="H63" s="5" t="s">
        <v>11</v>
      </c>
      <c r="I63" s="5" t="s">
        <v>12</v>
      </c>
      <c r="J63" s="5" t="s">
        <v>6</v>
      </c>
      <c r="K63" s="5" t="s">
        <v>7</v>
      </c>
      <c r="L63" s="5" t="s">
        <v>8</v>
      </c>
      <c r="M63" s="5" t="s">
        <v>9</v>
      </c>
      <c r="N63" s="5" t="s">
        <v>10</v>
      </c>
      <c r="O63" s="5" t="s">
        <v>11</v>
      </c>
      <c r="P63" s="5" t="s">
        <v>12</v>
      </c>
      <c r="Q63" s="5" t="s">
        <v>6</v>
      </c>
      <c r="R63" s="5" t="s">
        <v>7</v>
      </c>
      <c r="S63" s="5" t="s">
        <v>8</v>
      </c>
      <c r="T63" s="5" t="s">
        <v>9</v>
      </c>
      <c r="U63" s="5" t="s">
        <v>10</v>
      </c>
      <c r="V63" s="5" t="s">
        <v>11</v>
      </c>
      <c r="W63" s="5" t="s">
        <v>12</v>
      </c>
      <c r="X63" s="5" t="s">
        <v>6</v>
      </c>
      <c r="Y63" s="5" t="s">
        <v>7</v>
      </c>
      <c r="Z63" s="5" t="s">
        <v>8</v>
      </c>
      <c r="AA63" s="5" t="s">
        <v>9</v>
      </c>
      <c r="AB63" s="5" t="s">
        <v>10</v>
      </c>
      <c r="AC63" s="5" t="s">
        <v>11</v>
      </c>
      <c r="AD63" s="5" t="s">
        <v>12</v>
      </c>
      <c r="AE63" s="5" t="s">
        <v>6</v>
      </c>
      <c r="AF63" s="5" t="s">
        <v>7</v>
      </c>
      <c r="AG63" s="5" t="s">
        <v>8</v>
      </c>
      <c r="AH63" s="5" t="s">
        <v>9</v>
      </c>
      <c r="AI63" s="5" t="s">
        <v>10</v>
      </c>
      <c r="AJ63" s="5" t="s">
        <v>11</v>
      </c>
      <c r="AK63" s="5" t="s">
        <v>12</v>
      </c>
      <c r="AL63" s="5" t="s">
        <v>6</v>
      </c>
      <c r="AM63" s="7" t="s">
        <v>7</v>
      </c>
    </row>
    <row r="64" spans="2:39" ht="19.899999999999999" customHeight="1" outlineLevel="1">
      <c r="B64" s="18" t="s">
        <v>13</v>
      </c>
      <c r="C64" s="2" t="s">
        <v>14</v>
      </c>
      <c r="D64" s="2" t="s">
        <v>14</v>
      </c>
      <c r="E64" s="2" t="s">
        <v>14</v>
      </c>
      <c r="F64" s="2" t="s">
        <v>14</v>
      </c>
      <c r="G64" s="2" t="s">
        <v>14</v>
      </c>
      <c r="H64" s="2" t="s">
        <v>14</v>
      </c>
      <c r="I64" s="2" t="s">
        <v>14</v>
      </c>
      <c r="J64" s="2" t="s">
        <v>14</v>
      </c>
      <c r="K64" s="2" t="s">
        <v>14</v>
      </c>
      <c r="L64" s="2" t="s">
        <v>14</v>
      </c>
      <c r="M64" s="3" t="s">
        <v>14</v>
      </c>
      <c r="N64" s="3" t="s">
        <v>14</v>
      </c>
      <c r="O64" s="2" t="s">
        <v>14</v>
      </c>
      <c r="P64" s="2" t="s">
        <v>14</v>
      </c>
      <c r="Q64" s="2" t="s">
        <v>14</v>
      </c>
      <c r="R64" s="2" t="s">
        <v>14</v>
      </c>
      <c r="S64" s="2" t="s">
        <v>14</v>
      </c>
      <c r="T64" s="2" t="s">
        <v>14</v>
      </c>
      <c r="U64" s="2" t="s">
        <v>14</v>
      </c>
      <c r="V64" s="2" t="s">
        <v>14</v>
      </c>
      <c r="W64" s="2" t="s">
        <v>14</v>
      </c>
      <c r="X64" s="2" t="s">
        <v>14</v>
      </c>
      <c r="Y64" s="2" t="s">
        <v>14</v>
      </c>
      <c r="Z64" s="2" t="s">
        <v>14</v>
      </c>
      <c r="AA64" s="2" t="s">
        <v>14</v>
      </c>
      <c r="AB64" s="2" t="s">
        <v>14</v>
      </c>
      <c r="AC64" s="2" t="s">
        <v>14</v>
      </c>
      <c r="AD64" s="2" t="s">
        <v>14</v>
      </c>
      <c r="AE64" s="2" t="s">
        <v>14</v>
      </c>
      <c r="AF64" s="2" t="s">
        <v>14</v>
      </c>
      <c r="AG64" s="2" t="s">
        <v>14</v>
      </c>
      <c r="AH64" s="2" t="s">
        <v>14</v>
      </c>
      <c r="AI64" s="2" t="s">
        <v>14</v>
      </c>
      <c r="AJ64" s="2" t="s">
        <v>14</v>
      </c>
      <c r="AK64" s="2" t="s">
        <v>14</v>
      </c>
      <c r="AL64" s="2" t="s">
        <v>14</v>
      </c>
      <c r="AM64" s="2" t="s">
        <v>14</v>
      </c>
    </row>
    <row r="65" spans="2:39" ht="19.899999999999999" customHeight="1" outlineLevel="1">
      <c r="B65" s="19" t="s">
        <v>15</v>
      </c>
      <c r="C65" s="3" t="s">
        <v>14</v>
      </c>
      <c r="D65" s="3" t="s">
        <v>14</v>
      </c>
      <c r="E65" s="3" t="s">
        <v>14</v>
      </c>
      <c r="F65" s="3" t="s">
        <v>14</v>
      </c>
      <c r="G65" s="3" t="s">
        <v>14</v>
      </c>
      <c r="H65" s="3" t="s">
        <v>14</v>
      </c>
      <c r="I65" s="3" t="s">
        <v>14</v>
      </c>
      <c r="J65" s="3" t="s">
        <v>14</v>
      </c>
      <c r="K65" s="3" t="s">
        <v>14</v>
      </c>
      <c r="L65" s="3" t="s">
        <v>14</v>
      </c>
      <c r="M65" s="3" t="s">
        <v>14</v>
      </c>
      <c r="N65" s="3" t="s">
        <v>14</v>
      </c>
      <c r="O65" s="2" t="s">
        <v>14</v>
      </c>
      <c r="P65" s="2" t="s">
        <v>14</v>
      </c>
      <c r="Q65" s="2" t="s">
        <v>14</v>
      </c>
      <c r="R65" s="2" t="s">
        <v>14</v>
      </c>
      <c r="S65" s="2" t="s">
        <v>14</v>
      </c>
      <c r="T65" s="2" t="s">
        <v>14</v>
      </c>
      <c r="U65" s="2" t="s">
        <v>14</v>
      </c>
      <c r="V65" s="2" t="s">
        <v>14</v>
      </c>
      <c r="W65" s="2" t="s">
        <v>14</v>
      </c>
      <c r="X65" s="2" t="s">
        <v>14</v>
      </c>
      <c r="Y65" s="2" t="s">
        <v>14</v>
      </c>
      <c r="Z65" s="2" t="s">
        <v>14</v>
      </c>
      <c r="AA65" s="2" t="s">
        <v>14</v>
      </c>
      <c r="AB65" s="2" t="s">
        <v>14</v>
      </c>
      <c r="AC65" s="2" t="s">
        <v>14</v>
      </c>
      <c r="AD65" s="2" t="s">
        <v>14</v>
      </c>
      <c r="AE65" s="2" t="s">
        <v>14</v>
      </c>
      <c r="AF65" s="2" t="s">
        <v>14</v>
      </c>
      <c r="AG65" s="2" t="s">
        <v>14</v>
      </c>
      <c r="AH65" s="2" t="s">
        <v>14</v>
      </c>
      <c r="AI65" s="2" t="s">
        <v>14</v>
      </c>
      <c r="AJ65" s="2" t="s">
        <v>14</v>
      </c>
      <c r="AK65" s="2" t="s">
        <v>14</v>
      </c>
      <c r="AL65" s="2" t="s">
        <v>14</v>
      </c>
      <c r="AM65" s="2" t="s">
        <v>14</v>
      </c>
    </row>
    <row r="66" spans="2:39" s="21" customFormat="1" ht="19.899999999999999" customHeight="1" outlineLevel="1">
      <c r="B66" s="33" t="s">
        <v>2</v>
      </c>
      <c r="C66" s="3" t="s">
        <v>14</v>
      </c>
      <c r="D66" s="3" t="s">
        <v>14</v>
      </c>
      <c r="E66" s="3" t="s">
        <v>14</v>
      </c>
      <c r="F66" s="140" t="s">
        <v>16</v>
      </c>
      <c r="G66" s="148"/>
      <c r="H66" s="141"/>
      <c r="I66" s="3" t="s">
        <v>14</v>
      </c>
      <c r="J66" s="3" t="s">
        <v>14</v>
      </c>
      <c r="K66" s="133" t="s">
        <v>16</v>
      </c>
      <c r="L66" s="134"/>
      <c r="M66" s="134"/>
      <c r="N66" s="134"/>
      <c r="O66" s="135"/>
      <c r="P66" s="2" t="s">
        <v>14</v>
      </c>
      <c r="Q66" s="2" t="s">
        <v>14</v>
      </c>
      <c r="R66" s="133" t="s">
        <v>16</v>
      </c>
      <c r="S66" s="134"/>
      <c r="T66" s="134"/>
      <c r="U66" s="134"/>
      <c r="V66" s="135"/>
      <c r="W66" s="2" t="s">
        <v>14</v>
      </c>
      <c r="X66" s="2" t="s">
        <v>14</v>
      </c>
      <c r="Y66" s="133" t="s">
        <v>16</v>
      </c>
      <c r="Z66" s="134"/>
      <c r="AA66" s="134"/>
      <c r="AB66" s="134"/>
      <c r="AC66" s="135"/>
      <c r="AD66" s="2" t="s">
        <v>14</v>
      </c>
      <c r="AE66" s="2" t="s">
        <v>14</v>
      </c>
      <c r="AF66" s="133" t="s">
        <v>16</v>
      </c>
      <c r="AG66" s="134"/>
      <c r="AH66" s="134"/>
      <c r="AI66" s="134"/>
      <c r="AJ66" s="135"/>
      <c r="AK66" s="2" t="s">
        <v>14</v>
      </c>
      <c r="AL66" s="2" t="s">
        <v>14</v>
      </c>
      <c r="AM66" s="2" t="s">
        <v>14</v>
      </c>
    </row>
    <row r="67" spans="2:39" s="21" customFormat="1" ht="19.899999999999999" customHeight="1" outlineLevel="1">
      <c r="B67" s="31" t="s">
        <v>5</v>
      </c>
      <c r="C67" s="3" t="s">
        <v>14</v>
      </c>
      <c r="D67" s="3" t="s">
        <v>14</v>
      </c>
      <c r="E67" s="3" t="s">
        <v>14</v>
      </c>
      <c r="F67" s="3" t="s">
        <v>14</v>
      </c>
      <c r="G67" s="3" t="s">
        <v>14</v>
      </c>
      <c r="H67" s="3" t="s">
        <v>14</v>
      </c>
      <c r="I67" s="3" t="s">
        <v>14</v>
      </c>
      <c r="J67" s="3" t="s">
        <v>14</v>
      </c>
      <c r="K67" s="3" t="s">
        <v>14</v>
      </c>
      <c r="L67" s="3" t="s">
        <v>14</v>
      </c>
      <c r="M67" s="3" t="s">
        <v>14</v>
      </c>
      <c r="N67" s="3" t="s">
        <v>14</v>
      </c>
      <c r="O67" s="2" t="s">
        <v>14</v>
      </c>
      <c r="P67" s="2" t="s">
        <v>14</v>
      </c>
      <c r="Q67" s="2" t="s">
        <v>14</v>
      </c>
      <c r="R67" s="2" t="s">
        <v>14</v>
      </c>
      <c r="S67" s="2" t="s">
        <v>14</v>
      </c>
      <c r="T67" s="2" t="s">
        <v>14</v>
      </c>
      <c r="U67" s="2" t="s">
        <v>14</v>
      </c>
      <c r="V67" s="2" t="s">
        <v>14</v>
      </c>
      <c r="W67" s="2" t="s">
        <v>14</v>
      </c>
      <c r="X67" s="2" t="s">
        <v>14</v>
      </c>
      <c r="Y67" s="2" t="s">
        <v>14</v>
      </c>
      <c r="Z67" s="2" t="s">
        <v>14</v>
      </c>
      <c r="AA67" s="2" t="s">
        <v>14</v>
      </c>
      <c r="AB67" s="2" t="s">
        <v>14</v>
      </c>
      <c r="AC67" s="2" t="s">
        <v>14</v>
      </c>
      <c r="AD67" s="2" t="s">
        <v>14</v>
      </c>
      <c r="AE67" s="2" t="s">
        <v>14</v>
      </c>
      <c r="AF67" s="2" t="s">
        <v>14</v>
      </c>
      <c r="AG67" s="2" t="s">
        <v>14</v>
      </c>
      <c r="AH67" s="2" t="s">
        <v>14</v>
      </c>
      <c r="AI67" s="2" t="s">
        <v>14</v>
      </c>
      <c r="AJ67" s="2" t="s">
        <v>14</v>
      </c>
      <c r="AK67" s="2" t="s">
        <v>14</v>
      </c>
      <c r="AL67" s="2" t="s">
        <v>14</v>
      </c>
      <c r="AM67" s="2" t="s">
        <v>14</v>
      </c>
    </row>
    <row r="68" spans="2:39" ht="19.899999999999999" customHeight="1" outlineLevel="1">
      <c r="B68" s="20" t="s">
        <v>1</v>
      </c>
      <c r="C68" s="3" t="s">
        <v>14</v>
      </c>
      <c r="D68" s="3" t="s">
        <v>14</v>
      </c>
      <c r="E68" s="3" t="s">
        <v>14</v>
      </c>
      <c r="F68" s="3" t="s">
        <v>14</v>
      </c>
      <c r="G68" s="3" t="s">
        <v>14</v>
      </c>
      <c r="H68" s="3" t="s">
        <v>14</v>
      </c>
      <c r="I68" s="3" t="s">
        <v>14</v>
      </c>
      <c r="J68" s="3" t="s">
        <v>14</v>
      </c>
      <c r="K68" s="3" t="s">
        <v>14</v>
      </c>
      <c r="L68" s="3" t="s">
        <v>14</v>
      </c>
      <c r="M68" s="3" t="s">
        <v>14</v>
      </c>
      <c r="N68" s="3" t="s">
        <v>14</v>
      </c>
      <c r="O68" s="2" t="s">
        <v>14</v>
      </c>
      <c r="P68" s="2" t="s">
        <v>14</v>
      </c>
      <c r="Q68" s="2" t="s">
        <v>14</v>
      </c>
      <c r="R68" s="2" t="s">
        <v>14</v>
      </c>
      <c r="S68" s="2" t="s">
        <v>14</v>
      </c>
      <c r="T68" s="2" t="s">
        <v>14</v>
      </c>
      <c r="U68" s="2" t="s">
        <v>14</v>
      </c>
      <c r="V68" s="2" t="s">
        <v>14</v>
      </c>
      <c r="W68" s="2" t="s">
        <v>14</v>
      </c>
      <c r="X68" s="2" t="s">
        <v>14</v>
      </c>
      <c r="Y68" s="2" t="s">
        <v>14</v>
      </c>
      <c r="Z68" s="2" t="s">
        <v>14</v>
      </c>
      <c r="AA68" s="2" t="s">
        <v>14</v>
      </c>
      <c r="AB68" s="2" t="s">
        <v>14</v>
      </c>
      <c r="AC68" s="2" t="s">
        <v>14</v>
      </c>
      <c r="AD68" s="2" t="s">
        <v>14</v>
      </c>
      <c r="AE68" s="2" t="s">
        <v>14</v>
      </c>
      <c r="AF68" s="2" t="s">
        <v>14</v>
      </c>
      <c r="AG68" s="2" t="s">
        <v>14</v>
      </c>
      <c r="AH68" s="2" t="s">
        <v>14</v>
      </c>
      <c r="AI68" s="2" t="s">
        <v>14</v>
      </c>
      <c r="AJ68" s="2" t="s">
        <v>14</v>
      </c>
      <c r="AK68" s="2" t="s">
        <v>14</v>
      </c>
      <c r="AL68" s="2" t="s">
        <v>14</v>
      </c>
      <c r="AM68" s="2" t="s">
        <v>14</v>
      </c>
    </row>
    <row r="69" spans="2:39" ht="19.899999999999999" customHeight="1">
      <c r="B69" s="1"/>
    </row>
    <row r="70" spans="2:39" ht="19.899999999999999" customHeight="1">
      <c r="B70" s="61">
        <f ca="1">DATE(CalendarYear,11,1)</f>
        <v>45962</v>
      </c>
      <c r="C70" s="4" t="str">
        <f ca="1">IF(DAY(NovSun1)=1,"",IF(AND(YEAR(NovSun1+1)=CalendarYear,MONTH(NovSun1+1)=11),NovSun1+1,""))</f>
        <v/>
      </c>
      <c r="D70" s="4" t="str">
        <f ca="1">IF(DAY(NovSun1)=1,"",IF(AND(YEAR(NovSun1+2)=CalendarYear,MONTH(NovSun1+2)=11),NovSun1+2,""))</f>
        <v/>
      </c>
      <c r="E70" s="4" t="str">
        <f ca="1">IF(DAY(NovSun1)=1,"",IF(AND(YEAR(NovSun1+3)=CalendarYear,MONTH(NovSun1+3)=11),NovSun1+3,""))</f>
        <v/>
      </c>
      <c r="F70" s="4" t="str">
        <f ca="1">IF(DAY(NovSun1)=1,"",IF(AND(YEAR(NovSun1+4)=CalendarYear,MONTH(NovSun1+4)=11),NovSun1+4,""))</f>
        <v/>
      </c>
      <c r="G70" s="4" t="str">
        <f ca="1">IF(DAY(NovSun1)=1,"",IF(AND(YEAR(NovSun1+5)=CalendarYear,MONTH(NovSun1+5)=11),NovSun1+5,""))</f>
        <v/>
      </c>
      <c r="H70" s="4" t="str">
        <f ca="1">IF(DAY(NovSun1)=1,"",IF(AND(YEAR(NovSun1+6)=CalendarYear,MONTH(NovSun1+6)=11),NovSun1+6,""))</f>
        <v/>
      </c>
      <c r="I70" s="4">
        <f ca="1">IF(DAY(NovSun1)=1,IF(AND(YEAR(NovSun1)=CalendarYear,MONTH(NovSun1)=11),NovSun1,""),IF(AND(YEAR(NovSun1+7)=CalendarYear,MONTH(NovSun1+7)=11),NovSun1+7,""))</f>
        <v>45962</v>
      </c>
      <c r="J70" s="4">
        <f ca="1">IF(DAY(NovSun1)=1,IF(AND(YEAR(NovSun1+1)=CalendarYear,MONTH(NovSun1+1)=11),NovSun1+1,""),IF(AND(YEAR(NovSun1+8)=CalendarYear,MONTH(NovSun1+8)=11),NovSun1+8,""))</f>
        <v>45963</v>
      </c>
      <c r="K70" s="4">
        <f ca="1">IF(DAY(NovSun1)=1,IF(AND(YEAR(NovSun1+2)=CalendarYear,MONTH(NovSun1+2)=11),NovSun1+2,""),IF(AND(YEAR(NovSun1+9)=CalendarYear,MONTH(NovSun1+9)=11),NovSun1+9,""))</f>
        <v>45964</v>
      </c>
      <c r="L70" s="4">
        <f ca="1">IF(DAY(NovSun1)=1,IF(AND(YEAR(NovSun1+3)=CalendarYear,MONTH(NovSun1+3)=11),NovSun1+3,""),IF(AND(YEAR(NovSun1+10)=CalendarYear,MONTH(NovSun1+10)=11),NovSun1+10,""))</f>
        <v>45965</v>
      </c>
      <c r="M70" s="4">
        <f ca="1">IF(DAY(NovSun1)=1,IF(AND(YEAR(NovSun1+4)=CalendarYear,MONTH(NovSun1+4)=11),NovSun1+4,""),IF(AND(YEAR(NovSun1+11)=CalendarYear,MONTH(NovSun1+11)=11),NovSun1+11,""))</f>
        <v>45966</v>
      </c>
      <c r="N70" s="4">
        <f ca="1">IF(DAY(NovSun1)=1,IF(AND(YEAR(NovSun1+5)=CalendarYear,MONTH(NovSun1+5)=11),NovSun1+5,""),IF(AND(YEAR(NovSun1+12)=CalendarYear,MONTH(NovSun1+12)=11),NovSun1+12,""))</f>
        <v>45967</v>
      </c>
      <c r="O70" s="4">
        <f ca="1">IF(DAY(NovSun1)=1,IF(AND(YEAR(NovSun1+6)=CalendarYear,MONTH(NovSun1+6)=11),NovSun1+6,""),IF(AND(YEAR(NovSun1+13)=CalendarYear,MONTH(NovSun1+13)=11),NovSun1+13,""))</f>
        <v>45968</v>
      </c>
      <c r="P70" s="4">
        <f ca="1">IF(DAY(NovSun1)=1,IF(AND(YEAR(NovSun1+7)=CalendarYear,MONTH(NovSun1+7)=11),NovSun1+7,""),IF(AND(YEAR(NovSun1+14)=CalendarYear,MONTH(NovSun1+14)=11),NovSun1+14,""))</f>
        <v>45969</v>
      </c>
      <c r="Q70" s="4">
        <f ca="1">IF(DAY(NovSun1)=1,IF(AND(YEAR(NovSun1+8)=CalendarYear,MONTH(NovSun1+8)=11),NovSun1+8,""),IF(AND(YEAR(NovSun1+15)=CalendarYear,MONTH(NovSun1+15)=11),NovSun1+15,""))</f>
        <v>45970</v>
      </c>
      <c r="R70" s="4">
        <f ca="1">IF(DAY(NovSun1)=1,IF(AND(YEAR(NovSun1+9)=CalendarYear,MONTH(NovSun1+9)=11),NovSun1+9,""),IF(AND(YEAR(NovSun1+16)=CalendarYear,MONTH(NovSun1+16)=11),NovSun1+16,""))</f>
        <v>45971</v>
      </c>
      <c r="S70" s="4">
        <f ca="1">IF(DAY(NovSun1)=1,IF(AND(YEAR(NovSun1+10)=CalendarYear,MONTH(NovSun1+10)=11),NovSun1+10,""),IF(AND(YEAR(NovSun1+17)=CalendarYear,MONTH(NovSun1+17)=11),NovSun1+17,""))</f>
        <v>45972</v>
      </c>
      <c r="T70" s="4">
        <f ca="1">IF(DAY(NovSun1)=1,IF(AND(YEAR(NovSun1+11)=CalendarYear,MONTH(NovSun1+11)=11),NovSun1+11,""),IF(AND(YEAR(NovSun1+18)=CalendarYear,MONTH(NovSun1+18)=11),NovSun1+18,""))</f>
        <v>45973</v>
      </c>
      <c r="U70" s="4">
        <f ca="1">IF(DAY(NovSun1)=1,IF(AND(YEAR(NovSun1+12)=CalendarYear,MONTH(NovSun1+12)=11),NovSun1+12,""),IF(AND(YEAR(NovSun1+19)=CalendarYear,MONTH(NovSun1+19)=11),NovSun1+19,""))</f>
        <v>45974</v>
      </c>
      <c r="V70" s="4">
        <f ca="1">IF(DAY(NovSun1)=1,IF(AND(YEAR(NovSun1+13)=CalendarYear,MONTH(NovSun1+13)=11),NovSun1+13,""),IF(AND(YEAR(NovSun1+20)=CalendarYear,MONTH(NovSun1+20)=11),NovSun1+20,""))</f>
        <v>45975</v>
      </c>
      <c r="W70" s="4">
        <f ca="1">IF(DAY(NovSun1)=1,IF(AND(YEAR(NovSun1+14)=CalendarYear,MONTH(NovSun1+14)=11),NovSun1+14,""),IF(AND(YEAR(NovSun1+21)=CalendarYear,MONTH(NovSun1+21)=11),NovSun1+21,""))</f>
        <v>45976</v>
      </c>
      <c r="X70" s="4">
        <f ca="1">IF(DAY(NovSun1)=1,IF(AND(YEAR(NovSun1+15)=CalendarYear,MONTH(NovSun1+15)=11),NovSun1+15,""),IF(AND(YEAR(NovSun1+22)=CalendarYear,MONTH(NovSun1+22)=11),NovSun1+22,""))</f>
        <v>45977</v>
      </c>
      <c r="Y70" s="4">
        <f ca="1">IF(DAY(NovSun1)=1,IF(AND(YEAR(NovSun1+16)=CalendarYear,MONTH(NovSun1+16)=11),NovSun1+16,""),IF(AND(YEAR(NovSun1+23)=CalendarYear,MONTH(NovSun1+23)=11),NovSun1+23,""))</f>
        <v>45978</v>
      </c>
      <c r="Z70" s="4">
        <f ca="1">IF(DAY(NovSun1)=1,IF(AND(YEAR(NovSun1+17)=CalendarYear,MONTH(NovSun1+17)=11),NovSun1+17,""),IF(AND(YEAR(NovSun1+24)=CalendarYear,MONTH(NovSun1+24)=11),NovSun1+24,""))</f>
        <v>45979</v>
      </c>
      <c r="AA70" s="4">
        <f ca="1">IF(DAY(NovSun1)=1,IF(AND(YEAR(NovSun1+18)=CalendarYear,MONTH(NovSun1+18)=11),NovSun1+18,""),IF(AND(YEAR(NovSun1+25)=CalendarYear,MONTH(NovSun1+25)=11),NovSun1+25,""))</f>
        <v>45980</v>
      </c>
      <c r="AB70" s="4">
        <f ca="1">IF(DAY(NovSun1)=1,IF(AND(YEAR(NovSun1+19)=CalendarYear,MONTH(NovSun1+19)=11),NovSun1+19,""),IF(AND(YEAR(NovSun1+26)=CalendarYear,MONTH(NovSun1+26)=11),NovSun1+26,""))</f>
        <v>45981</v>
      </c>
      <c r="AC70" s="4">
        <f ca="1">IF(DAY(NovSun1)=1,IF(AND(YEAR(NovSun1+20)=CalendarYear,MONTH(NovSun1+20)=11),NovSun1+20,""),IF(AND(YEAR(NovSun1+27)=CalendarYear,MONTH(NovSun1+27)=11),NovSun1+27,""))</f>
        <v>45982</v>
      </c>
      <c r="AD70" s="4">
        <f ca="1">IF(DAY(NovSun1)=1,IF(AND(YEAR(NovSun1+21)=CalendarYear,MONTH(NovSun1+21)=11),NovSun1+21,""),IF(AND(YEAR(NovSun1+28)=CalendarYear,MONTH(NovSun1+28)=11),NovSun1+28,""))</f>
        <v>45983</v>
      </c>
      <c r="AE70" s="4">
        <f ca="1">IF(DAY(NovSun1)=1,IF(AND(YEAR(NovSun1+22)=CalendarYear,MONTH(NovSun1+22)=11),NovSun1+22,""),IF(AND(YEAR(NovSun1+29)=CalendarYear,MONTH(NovSun1+29)=11),NovSun1+29,""))</f>
        <v>45984</v>
      </c>
      <c r="AF70" s="4">
        <f ca="1">IF(DAY(NovSun1)=1,IF(AND(YEAR(NovSun1+23)=CalendarYear,MONTH(NovSun1+23)=11),NovSun1+23,""),IF(AND(YEAR(NovSun1+30)=CalendarYear,MONTH(NovSun1+30)=11),NovSun1+30,""))</f>
        <v>45985</v>
      </c>
      <c r="AG70" s="4">
        <f ca="1">IF(DAY(NovSun1)=1,IF(AND(YEAR(NovSun1+24)=CalendarYear,MONTH(NovSun1+24)=11),NovSun1+24,""),IF(AND(YEAR(NovSun1+31)=CalendarYear,MONTH(NovSun1+31)=11),NovSun1+31,""))</f>
        <v>45986</v>
      </c>
      <c r="AH70" s="4">
        <f ca="1">IF(DAY(NovSun1)=1,IF(AND(YEAR(NovSun1+25)=CalendarYear,MONTH(NovSun1+25)=11),NovSun1+25,""),IF(AND(YEAR(NovSun1+32)=CalendarYear,MONTH(NovSun1+32)=11),NovSun1+32,""))</f>
        <v>45987</v>
      </c>
      <c r="AI70" s="4">
        <f ca="1">IF(DAY(NovSun1)=1,IF(AND(YEAR(NovSun1+26)=CalendarYear,MONTH(NovSun1+26)=11),NovSun1+26,""),IF(AND(YEAR(NovSun1+33)=CalendarYear,MONTH(NovSun1+33)=11),NovSun1+33,""))</f>
        <v>45988</v>
      </c>
      <c r="AJ70" s="4">
        <f ca="1">IF(DAY(NovSun1)=1,IF(AND(YEAR(NovSun1+27)=CalendarYear,MONTH(NovSun1+27)=11),NovSun1+27,""),IF(AND(YEAR(NovSun1+34)=CalendarYear,MONTH(NovSun1+34)=11),NovSun1+34,""))</f>
        <v>45989</v>
      </c>
      <c r="AK70" s="4">
        <f ca="1">IF(DAY(NovSun1)=1,IF(AND(YEAR(NovSun1+28)=CalendarYear,MONTH(NovSun1+28)=11),NovSun1+28,""),IF(AND(YEAR(NovSun1+35)=CalendarYear,MONTH(NovSun1+35)=11),NovSun1+35,""))</f>
        <v>45990</v>
      </c>
      <c r="AL70" s="4">
        <f ca="1">IF(DAY(NovSun1)=1,IF(AND(YEAR(NovSun1+29)=CalendarYear,MONTH(NovSun1+29)=11),NovSun1+29,""),IF(AND(YEAR(NovSun1+36)=CalendarYear,MONTH(NovSun1+36)=11),NovSun1+36,""))</f>
        <v>45991</v>
      </c>
      <c r="AM70" s="6" t="str">
        <f ca="1">IF(DAY(NovSun1)=1,IF(AND(YEAR(NovSun1+30)=CalendarYear,MONTH(NovSun1+30)=11),NovSun1+30,""),IF(AND(YEAR(NovSun1+37)=CalendarYear,MONTH(NovSun1+37)=11),NovSun1+37,""))</f>
        <v/>
      </c>
    </row>
    <row r="71" spans="2:39" ht="19.899999999999999" customHeight="1">
      <c r="B71" s="62"/>
      <c r="C71" s="5" t="s">
        <v>6</v>
      </c>
      <c r="D71" s="5" t="s">
        <v>7</v>
      </c>
      <c r="E71" s="5" t="s">
        <v>8</v>
      </c>
      <c r="F71" s="5" t="s">
        <v>9</v>
      </c>
      <c r="G71" s="5" t="s">
        <v>10</v>
      </c>
      <c r="H71" s="5" t="s">
        <v>11</v>
      </c>
      <c r="I71" s="5" t="s">
        <v>12</v>
      </c>
      <c r="J71" s="5" t="s">
        <v>6</v>
      </c>
      <c r="K71" s="5" t="s">
        <v>7</v>
      </c>
      <c r="L71" s="5" t="s">
        <v>8</v>
      </c>
      <c r="M71" s="5" t="s">
        <v>9</v>
      </c>
      <c r="N71" s="5" t="s">
        <v>10</v>
      </c>
      <c r="O71" s="5" t="s">
        <v>11</v>
      </c>
      <c r="P71" s="5" t="s">
        <v>12</v>
      </c>
      <c r="Q71" s="5" t="s">
        <v>6</v>
      </c>
      <c r="R71" s="5" t="s">
        <v>7</v>
      </c>
      <c r="S71" s="5" t="s">
        <v>8</v>
      </c>
      <c r="T71" s="5" t="s">
        <v>9</v>
      </c>
      <c r="U71" s="5" t="s">
        <v>10</v>
      </c>
      <c r="V71" s="5" t="s">
        <v>11</v>
      </c>
      <c r="W71" s="5" t="s">
        <v>12</v>
      </c>
      <c r="X71" s="5" t="s">
        <v>6</v>
      </c>
      <c r="Y71" s="5" t="s">
        <v>7</v>
      </c>
      <c r="Z71" s="5" t="s">
        <v>8</v>
      </c>
      <c r="AA71" s="5" t="s">
        <v>9</v>
      </c>
      <c r="AB71" s="5" t="s">
        <v>10</v>
      </c>
      <c r="AC71" s="5" t="s">
        <v>11</v>
      </c>
      <c r="AD71" s="5" t="s">
        <v>12</v>
      </c>
      <c r="AE71" s="5" t="s">
        <v>6</v>
      </c>
      <c r="AF71" s="5" t="s">
        <v>7</v>
      </c>
      <c r="AG71" s="5" t="s">
        <v>8</v>
      </c>
      <c r="AH71" s="5" t="s">
        <v>9</v>
      </c>
      <c r="AI71" s="5" t="s">
        <v>10</v>
      </c>
      <c r="AJ71" s="5" t="s">
        <v>11</v>
      </c>
      <c r="AK71" s="5" t="s">
        <v>12</v>
      </c>
      <c r="AL71" s="5" t="s">
        <v>6</v>
      </c>
      <c r="AM71" s="7" t="s">
        <v>7</v>
      </c>
    </row>
    <row r="72" spans="2:39" s="21" customFormat="1" ht="19.899999999999999" hidden="1" customHeight="1" outlineLevel="1">
      <c r="B72" s="18" t="s">
        <v>13</v>
      </c>
      <c r="C72" s="2" t="s">
        <v>14</v>
      </c>
      <c r="D72" s="2" t="s">
        <v>14</v>
      </c>
      <c r="E72" s="2" t="s">
        <v>14</v>
      </c>
      <c r="F72" s="2" t="s">
        <v>14</v>
      </c>
      <c r="G72" s="2" t="s">
        <v>14</v>
      </c>
      <c r="H72" s="2" t="s">
        <v>14</v>
      </c>
      <c r="I72" s="2" t="s">
        <v>14</v>
      </c>
      <c r="J72" s="2" t="s">
        <v>14</v>
      </c>
      <c r="K72" s="2" t="s">
        <v>14</v>
      </c>
      <c r="L72" s="2" t="s">
        <v>14</v>
      </c>
      <c r="M72" s="3" t="s">
        <v>14</v>
      </c>
      <c r="N72" s="3" t="s">
        <v>14</v>
      </c>
      <c r="O72" s="2" t="s">
        <v>14</v>
      </c>
      <c r="P72" s="2" t="s">
        <v>14</v>
      </c>
      <c r="Q72" s="2" t="s">
        <v>14</v>
      </c>
      <c r="R72" s="2" t="s">
        <v>14</v>
      </c>
      <c r="S72" s="2" t="s">
        <v>14</v>
      </c>
      <c r="T72" s="2" t="s">
        <v>14</v>
      </c>
      <c r="U72" s="2" t="s">
        <v>14</v>
      </c>
      <c r="V72" s="2" t="s">
        <v>14</v>
      </c>
      <c r="W72" s="2" t="s">
        <v>14</v>
      </c>
      <c r="X72" s="2" t="s">
        <v>14</v>
      </c>
      <c r="Y72" s="2" t="s">
        <v>14</v>
      </c>
      <c r="Z72" s="2" t="s">
        <v>14</v>
      </c>
      <c r="AA72" s="2" t="s">
        <v>14</v>
      </c>
      <c r="AB72" s="2" t="s">
        <v>14</v>
      </c>
      <c r="AC72" s="2" t="s">
        <v>14</v>
      </c>
      <c r="AD72" s="2" t="s">
        <v>14</v>
      </c>
      <c r="AE72" s="2" t="s">
        <v>14</v>
      </c>
      <c r="AF72" s="2" t="s">
        <v>14</v>
      </c>
      <c r="AG72" s="2" t="s">
        <v>14</v>
      </c>
      <c r="AH72" s="2" t="s">
        <v>14</v>
      </c>
      <c r="AI72" s="2" t="s">
        <v>14</v>
      </c>
      <c r="AJ72" s="2" t="s">
        <v>14</v>
      </c>
      <c r="AK72" s="2" t="s">
        <v>14</v>
      </c>
      <c r="AL72" s="2" t="s">
        <v>14</v>
      </c>
      <c r="AM72" s="2" t="s">
        <v>14</v>
      </c>
    </row>
    <row r="73" spans="2:39" s="21" customFormat="1" ht="19.899999999999999" hidden="1" customHeight="1" outlineLevel="1">
      <c r="B73" s="19" t="s">
        <v>15</v>
      </c>
      <c r="C73" s="3" t="s">
        <v>14</v>
      </c>
      <c r="D73" s="3" t="s">
        <v>14</v>
      </c>
      <c r="E73" s="3" t="s">
        <v>14</v>
      </c>
      <c r="F73" s="3" t="s">
        <v>14</v>
      </c>
      <c r="G73" s="3" t="s">
        <v>14</v>
      </c>
      <c r="H73" s="3" t="s">
        <v>14</v>
      </c>
      <c r="I73" s="3" t="s">
        <v>14</v>
      </c>
      <c r="J73" s="3" t="s">
        <v>14</v>
      </c>
      <c r="K73" s="3" t="s">
        <v>14</v>
      </c>
      <c r="L73" s="3" t="s">
        <v>14</v>
      </c>
      <c r="M73" s="3" t="s">
        <v>14</v>
      </c>
      <c r="N73" s="3" t="s">
        <v>14</v>
      </c>
      <c r="O73" s="2" t="s">
        <v>14</v>
      </c>
      <c r="P73" s="2" t="s">
        <v>14</v>
      </c>
      <c r="Q73" s="2" t="s">
        <v>14</v>
      </c>
      <c r="R73" s="2" t="s">
        <v>14</v>
      </c>
      <c r="S73" s="2" t="s">
        <v>14</v>
      </c>
      <c r="T73" s="2" t="s">
        <v>14</v>
      </c>
      <c r="U73" s="2" t="s">
        <v>14</v>
      </c>
      <c r="V73" s="2" t="s">
        <v>14</v>
      </c>
      <c r="W73" s="2" t="s">
        <v>14</v>
      </c>
      <c r="X73" s="2" t="s">
        <v>14</v>
      </c>
      <c r="Y73" s="2" t="s">
        <v>14</v>
      </c>
      <c r="Z73" s="2" t="s">
        <v>14</v>
      </c>
      <c r="AA73" s="2" t="s">
        <v>14</v>
      </c>
      <c r="AB73" s="2" t="s">
        <v>14</v>
      </c>
      <c r="AC73" s="2" t="s">
        <v>14</v>
      </c>
      <c r="AD73" s="2" t="s">
        <v>14</v>
      </c>
      <c r="AE73" s="2" t="s">
        <v>14</v>
      </c>
      <c r="AF73" s="2" t="s">
        <v>14</v>
      </c>
      <c r="AG73" s="2" t="s">
        <v>14</v>
      </c>
      <c r="AH73" s="2" t="s">
        <v>14</v>
      </c>
      <c r="AI73" s="2" t="s">
        <v>14</v>
      </c>
      <c r="AJ73" s="2" t="s">
        <v>14</v>
      </c>
      <c r="AK73" s="2" t="s">
        <v>14</v>
      </c>
      <c r="AL73" s="2" t="s">
        <v>14</v>
      </c>
      <c r="AM73" s="2" t="s">
        <v>14</v>
      </c>
    </row>
    <row r="74" spans="2:39" ht="19.899999999999999" hidden="1" customHeight="1" outlineLevel="1">
      <c r="B74" s="33" t="s">
        <v>2</v>
      </c>
      <c r="C74" s="3" t="s">
        <v>14</v>
      </c>
      <c r="D74" s="3" t="s">
        <v>14</v>
      </c>
      <c r="E74" s="3" t="s">
        <v>14</v>
      </c>
      <c r="F74" s="3" t="s">
        <v>14</v>
      </c>
      <c r="G74" s="3" t="s">
        <v>14</v>
      </c>
      <c r="H74" s="3" t="s">
        <v>14</v>
      </c>
      <c r="I74" s="3" t="s">
        <v>14</v>
      </c>
      <c r="J74" s="3" t="s">
        <v>14</v>
      </c>
      <c r="K74" s="133" t="s">
        <v>16</v>
      </c>
      <c r="L74" s="134"/>
      <c r="M74" s="134"/>
      <c r="N74" s="134"/>
      <c r="O74" s="135"/>
      <c r="P74" s="2" t="s">
        <v>14</v>
      </c>
      <c r="Q74" s="2" t="s">
        <v>14</v>
      </c>
      <c r="R74" s="133" t="s">
        <v>16</v>
      </c>
      <c r="S74" s="134"/>
      <c r="T74" s="134"/>
      <c r="U74" s="134"/>
      <c r="V74" s="135"/>
      <c r="W74" s="2" t="s">
        <v>14</v>
      </c>
      <c r="X74" s="2" t="s">
        <v>14</v>
      </c>
      <c r="Y74" s="133" t="s">
        <v>16</v>
      </c>
      <c r="Z74" s="134"/>
      <c r="AA74" s="134"/>
      <c r="AB74" s="134"/>
      <c r="AC74" s="135"/>
      <c r="AD74" s="2" t="s">
        <v>14</v>
      </c>
      <c r="AE74" s="2" t="s">
        <v>14</v>
      </c>
      <c r="AF74" s="133" t="s">
        <v>16</v>
      </c>
      <c r="AG74" s="134"/>
      <c r="AH74" s="134"/>
      <c r="AI74" s="134"/>
      <c r="AJ74" s="135"/>
      <c r="AK74" s="2" t="s">
        <v>14</v>
      </c>
      <c r="AL74" s="2" t="s">
        <v>14</v>
      </c>
      <c r="AM74" s="2" t="s">
        <v>14</v>
      </c>
    </row>
    <row r="75" spans="2:39" ht="19.899999999999999" hidden="1" customHeight="1" outlineLevel="1">
      <c r="B75" s="31" t="s">
        <v>5</v>
      </c>
      <c r="C75" s="3" t="s">
        <v>14</v>
      </c>
      <c r="D75" s="3" t="s">
        <v>14</v>
      </c>
      <c r="E75" s="3" t="s">
        <v>14</v>
      </c>
      <c r="F75" s="3" t="s">
        <v>14</v>
      </c>
      <c r="G75" s="3" t="s">
        <v>14</v>
      </c>
      <c r="H75" s="3" t="s">
        <v>14</v>
      </c>
      <c r="I75" s="3" t="s">
        <v>14</v>
      </c>
      <c r="J75" s="3" t="s">
        <v>14</v>
      </c>
      <c r="K75" s="3" t="s">
        <v>14</v>
      </c>
      <c r="L75" s="3" t="s">
        <v>14</v>
      </c>
      <c r="M75" s="3" t="s">
        <v>14</v>
      </c>
      <c r="N75" s="3" t="s">
        <v>14</v>
      </c>
      <c r="O75" s="2" t="s">
        <v>14</v>
      </c>
      <c r="P75" s="2" t="s">
        <v>14</v>
      </c>
      <c r="Q75" s="2" t="s">
        <v>14</v>
      </c>
      <c r="R75" s="2" t="s">
        <v>14</v>
      </c>
      <c r="S75" s="2" t="s">
        <v>14</v>
      </c>
      <c r="T75" s="2" t="s">
        <v>14</v>
      </c>
      <c r="U75" s="2" t="s">
        <v>14</v>
      </c>
      <c r="V75" s="2" t="s">
        <v>14</v>
      </c>
      <c r="W75" s="2" t="s">
        <v>14</v>
      </c>
      <c r="X75" s="2" t="s">
        <v>14</v>
      </c>
      <c r="Y75" s="2" t="s">
        <v>14</v>
      </c>
      <c r="Z75" s="2" t="s">
        <v>14</v>
      </c>
      <c r="AA75" s="2" t="s">
        <v>14</v>
      </c>
      <c r="AB75" s="2" t="s">
        <v>14</v>
      </c>
      <c r="AC75" s="2" t="s">
        <v>14</v>
      </c>
      <c r="AD75" s="2" t="s">
        <v>14</v>
      </c>
      <c r="AE75" s="2" t="s">
        <v>14</v>
      </c>
      <c r="AF75" s="2" t="s">
        <v>14</v>
      </c>
      <c r="AG75" s="2" t="s">
        <v>14</v>
      </c>
      <c r="AH75" s="2" t="s">
        <v>14</v>
      </c>
      <c r="AI75" s="2" t="s">
        <v>14</v>
      </c>
      <c r="AJ75" s="2" t="s">
        <v>14</v>
      </c>
      <c r="AK75" s="2" t="s">
        <v>14</v>
      </c>
      <c r="AL75" s="2" t="s">
        <v>14</v>
      </c>
      <c r="AM75" s="2" t="s">
        <v>14</v>
      </c>
    </row>
    <row r="76" spans="2:39" ht="19.899999999999999" hidden="1" customHeight="1" outlineLevel="1">
      <c r="B76" s="20" t="s">
        <v>1</v>
      </c>
      <c r="C76" s="3" t="s">
        <v>14</v>
      </c>
      <c r="D76" s="3" t="s">
        <v>14</v>
      </c>
      <c r="E76" s="3" t="s">
        <v>14</v>
      </c>
      <c r="F76" s="3" t="s">
        <v>14</v>
      </c>
      <c r="G76" s="3" t="s">
        <v>14</v>
      </c>
      <c r="H76" s="3" t="s">
        <v>14</v>
      </c>
      <c r="I76" s="3" t="s">
        <v>14</v>
      </c>
      <c r="J76" s="3" t="s">
        <v>14</v>
      </c>
      <c r="K76" s="3" t="s">
        <v>14</v>
      </c>
      <c r="L76" s="3" t="s">
        <v>14</v>
      </c>
      <c r="M76" s="3" t="s">
        <v>14</v>
      </c>
      <c r="N76" s="3" t="s">
        <v>14</v>
      </c>
      <c r="O76" s="2" t="s">
        <v>14</v>
      </c>
      <c r="P76" s="2" t="s">
        <v>14</v>
      </c>
      <c r="Q76" s="2" t="s">
        <v>14</v>
      </c>
      <c r="R76" s="2" t="s">
        <v>14</v>
      </c>
      <c r="S76" s="2" t="s">
        <v>14</v>
      </c>
      <c r="T76" s="2" t="s">
        <v>14</v>
      </c>
      <c r="U76" s="2" t="s">
        <v>14</v>
      </c>
      <c r="V76" s="2" t="s">
        <v>14</v>
      </c>
      <c r="W76" s="2" t="s">
        <v>14</v>
      </c>
      <c r="X76" s="2" t="s">
        <v>14</v>
      </c>
      <c r="Y76" s="2" t="s">
        <v>14</v>
      </c>
      <c r="Z76" s="2" t="s">
        <v>14</v>
      </c>
      <c r="AA76" s="2" t="s">
        <v>14</v>
      </c>
      <c r="AB76" s="2" t="s">
        <v>14</v>
      </c>
      <c r="AC76" s="2" t="s">
        <v>14</v>
      </c>
      <c r="AD76" s="2" t="s">
        <v>14</v>
      </c>
      <c r="AE76" s="2" t="s">
        <v>14</v>
      </c>
      <c r="AF76" s="2" t="s">
        <v>14</v>
      </c>
      <c r="AG76" s="2" t="s">
        <v>14</v>
      </c>
      <c r="AH76" s="2" t="s">
        <v>14</v>
      </c>
      <c r="AI76" s="2" t="s">
        <v>14</v>
      </c>
      <c r="AJ76" s="2" t="s">
        <v>14</v>
      </c>
      <c r="AK76" s="2" t="s">
        <v>14</v>
      </c>
      <c r="AL76" s="2" t="s">
        <v>14</v>
      </c>
      <c r="AM76" s="2" t="s">
        <v>14</v>
      </c>
    </row>
    <row r="77" spans="2:39" ht="18.95" customHeight="1" collapsed="1"/>
    <row r="78" spans="2:39" ht="18.95" customHeight="1">
      <c r="B78" s="61">
        <f ca="1">DATE(CalendarYear,12,1)</f>
        <v>45992</v>
      </c>
      <c r="C78" s="4" t="str">
        <f ca="1">IF(DAY(DecSun1)=1,"",IF(AND(YEAR(DecSun1+1)=CalendarYear,MONTH(DecSun1+1)=12),DecSun1+1,""))</f>
        <v/>
      </c>
      <c r="D78" s="4">
        <f ca="1">IF(DAY(DecSun1)=1,"",IF(AND(YEAR(DecSun1+2)=CalendarYear,MONTH(DecSun1+2)=12),DecSun1+2,""))</f>
        <v>45992</v>
      </c>
      <c r="E78" s="4">
        <f ca="1">IF(DAY(DecSun1)=1,"",IF(AND(YEAR(DecSun1+3)=CalendarYear,MONTH(DecSun1+3)=12),DecSun1+3,""))</f>
        <v>45993</v>
      </c>
      <c r="F78" s="4">
        <f ca="1">IF(DAY(DecSun1)=1,"",IF(AND(YEAR(DecSun1+4)=CalendarYear,MONTH(DecSun1+4)=12),DecSun1+4,""))</f>
        <v>45994</v>
      </c>
      <c r="G78" s="4">
        <f ca="1">IF(DAY(DecSun1)=1,"",IF(AND(YEAR(DecSun1+5)=CalendarYear,MONTH(DecSun1+5)=12),DecSun1+5,""))</f>
        <v>45995</v>
      </c>
      <c r="H78" s="4">
        <f ca="1">IF(DAY(DecSun1)=1,"",IF(AND(YEAR(DecSun1+6)=CalendarYear,MONTH(DecSun1+6)=12),DecSun1+6,""))</f>
        <v>45996</v>
      </c>
      <c r="I78" s="4">
        <f ca="1">IF(DAY(DecSun1)=1,IF(AND(YEAR(DecSun1)=CalendarYear,MONTH(DecSun1)=12),DecSun1,""),IF(AND(YEAR(DecSun1+7)=CalendarYear,MONTH(DecSun1+7)=12),DecSun1+7,""))</f>
        <v>45997</v>
      </c>
      <c r="J78" s="4">
        <f ca="1">IF(DAY(DecSun1)=1,IF(AND(YEAR(DecSun1+1)=CalendarYear,MONTH(DecSun1+1)=12),DecSun1+1,""),IF(AND(YEAR(DecSun1+8)=CalendarYear,MONTH(DecSun1+8)=12),DecSun1+8,""))</f>
        <v>45998</v>
      </c>
      <c r="K78" s="4">
        <f ca="1">IF(DAY(DecSun1)=1,IF(AND(YEAR(DecSun1+2)=CalendarYear,MONTH(DecSun1+2)=12),DecSun1+2,""),IF(AND(YEAR(DecSun1+9)=CalendarYear,MONTH(DecSun1+9)=12),DecSun1+9,""))</f>
        <v>45999</v>
      </c>
      <c r="L78" s="4">
        <f ca="1">IF(DAY(DecSun1)=1,IF(AND(YEAR(DecSun1+3)=CalendarYear,MONTH(DecSun1+3)=12),DecSun1+3,""),IF(AND(YEAR(DecSun1+10)=CalendarYear,MONTH(DecSun1+10)=12),DecSun1+10,""))</f>
        <v>46000</v>
      </c>
      <c r="M78" s="4">
        <f ca="1">IF(DAY(DecSun1)=1,IF(AND(YEAR(DecSun1+4)=CalendarYear,MONTH(DecSun1+4)=12),DecSun1+4,""),IF(AND(YEAR(DecSun1+11)=CalendarYear,MONTH(DecSun1+11)=12),DecSun1+11,""))</f>
        <v>46001</v>
      </c>
      <c r="N78" s="4">
        <f ca="1">IF(DAY(DecSun1)=1,IF(AND(YEAR(DecSun1+5)=CalendarYear,MONTH(DecSun1+5)=12),DecSun1+5,""),IF(AND(YEAR(DecSun1+12)=CalendarYear,MONTH(DecSun1+12)=12),DecSun1+12,""))</f>
        <v>46002</v>
      </c>
      <c r="O78" s="4">
        <f ca="1">IF(DAY(DecSun1)=1,IF(AND(YEAR(DecSun1+6)=CalendarYear,MONTH(DecSun1+6)=12),DecSun1+6,""),IF(AND(YEAR(DecSun1+13)=CalendarYear,MONTH(DecSun1+13)=12),DecSun1+13,""))</f>
        <v>46003</v>
      </c>
      <c r="P78" s="4">
        <f ca="1">IF(DAY(DecSun1)=1,IF(AND(YEAR(DecSun1+7)=CalendarYear,MONTH(DecSun1+7)=12),DecSun1+7,""),IF(AND(YEAR(DecSun1+14)=CalendarYear,MONTH(DecSun1+14)=12),DecSun1+14,""))</f>
        <v>46004</v>
      </c>
      <c r="Q78" s="4">
        <f ca="1">IF(DAY(DecSun1)=1,IF(AND(YEAR(DecSun1+8)=CalendarYear,MONTH(DecSun1+8)=12),DecSun1+8,""),IF(AND(YEAR(DecSun1+15)=CalendarYear,MONTH(DecSun1+15)=12),DecSun1+15,""))</f>
        <v>46005</v>
      </c>
      <c r="R78" s="4">
        <f ca="1">IF(DAY(DecSun1)=1,IF(AND(YEAR(DecSun1+9)=CalendarYear,MONTH(DecSun1+9)=12),DecSun1+9,""),IF(AND(YEAR(DecSun1+16)=CalendarYear,MONTH(DecSun1+16)=12),DecSun1+16,""))</f>
        <v>46006</v>
      </c>
      <c r="S78" s="4">
        <f ca="1">IF(DAY(DecSun1)=1,IF(AND(YEAR(DecSun1+10)=CalendarYear,MONTH(DecSun1+10)=12),DecSun1+10,""),IF(AND(YEAR(DecSun1+17)=CalendarYear,MONTH(DecSun1+17)=12),DecSun1+17,""))</f>
        <v>46007</v>
      </c>
      <c r="T78" s="4">
        <f ca="1">IF(DAY(DecSun1)=1,IF(AND(YEAR(DecSun1+11)=CalendarYear,MONTH(DecSun1+11)=12),DecSun1+11,""),IF(AND(YEAR(DecSun1+18)=CalendarYear,MONTH(DecSun1+18)=12),DecSun1+18,""))</f>
        <v>46008</v>
      </c>
      <c r="U78" s="4">
        <f ca="1">IF(DAY(DecSun1)=1,IF(AND(YEAR(DecSun1+12)=CalendarYear,MONTH(DecSun1+12)=12),DecSun1+12,""),IF(AND(YEAR(DecSun1+19)=CalendarYear,MONTH(DecSun1+19)=12),DecSun1+19,""))</f>
        <v>46009</v>
      </c>
      <c r="V78" s="4">
        <f ca="1">IF(DAY(DecSun1)=1,IF(AND(YEAR(DecSun1+13)=CalendarYear,MONTH(DecSun1+13)=12),DecSun1+13,""),IF(AND(YEAR(DecSun1+20)=CalendarYear,MONTH(DecSun1+20)=12),DecSun1+20,""))</f>
        <v>46010</v>
      </c>
      <c r="W78" s="4">
        <f ca="1">IF(DAY(DecSun1)=1,IF(AND(YEAR(DecSun1+14)=CalendarYear,MONTH(DecSun1+14)=12),DecSun1+14,""),IF(AND(YEAR(DecSun1+21)=CalendarYear,MONTH(DecSun1+21)=12),DecSun1+21,""))</f>
        <v>46011</v>
      </c>
      <c r="X78" s="4">
        <f ca="1">IF(DAY(DecSun1)=1,IF(AND(YEAR(DecSun1+15)=CalendarYear,MONTH(DecSun1+15)=12),DecSun1+15,""),IF(AND(YEAR(DecSun1+22)=CalendarYear,MONTH(DecSun1+22)=12),DecSun1+22,""))</f>
        <v>46012</v>
      </c>
      <c r="Y78" s="4">
        <f ca="1">IF(DAY(DecSun1)=1,IF(AND(YEAR(DecSun1+16)=CalendarYear,MONTH(DecSun1+16)=12),DecSun1+16,""),IF(AND(YEAR(DecSun1+23)=CalendarYear,MONTH(DecSun1+23)=12),DecSun1+23,""))</f>
        <v>46013</v>
      </c>
      <c r="Z78" s="4">
        <f ca="1">IF(DAY(DecSun1)=1,IF(AND(YEAR(DecSun1+17)=CalendarYear,MONTH(DecSun1+17)=12),DecSun1+17,""),IF(AND(YEAR(DecSun1+24)=CalendarYear,MONTH(DecSun1+24)=12),DecSun1+24,""))</f>
        <v>46014</v>
      </c>
      <c r="AA78" s="4">
        <f ca="1">IF(DAY(DecSun1)=1,IF(AND(YEAR(DecSun1+18)=CalendarYear,MONTH(DecSun1+18)=12),DecSun1+18,""),IF(AND(YEAR(DecSun1+25)=CalendarYear,MONTH(DecSun1+25)=12),DecSun1+25,""))</f>
        <v>46015</v>
      </c>
      <c r="AB78" s="4">
        <f ca="1">IF(DAY(DecSun1)=1,IF(AND(YEAR(DecSun1+19)=CalendarYear,MONTH(DecSun1+19)=12),DecSun1+19,""),IF(AND(YEAR(DecSun1+26)=CalendarYear,MONTH(DecSun1+26)=12),DecSun1+26,""))</f>
        <v>46016</v>
      </c>
      <c r="AC78" s="4">
        <f ca="1">IF(DAY(DecSun1)=1,IF(AND(YEAR(DecSun1+20)=CalendarYear,MONTH(DecSun1+20)=12),DecSun1+20,""),IF(AND(YEAR(DecSun1+27)=CalendarYear,MONTH(DecSun1+27)=12),DecSun1+27,""))</f>
        <v>46017</v>
      </c>
      <c r="AD78" s="4">
        <f ca="1">IF(DAY(DecSun1)=1,IF(AND(YEAR(DecSun1+21)=CalendarYear,MONTH(DecSun1+21)=12),DecSun1+21,""),IF(AND(YEAR(DecSun1+28)=CalendarYear,MONTH(DecSun1+28)=12),DecSun1+28,""))</f>
        <v>46018</v>
      </c>
      <c r="AE78" s="4">
        <f ca="1">IF(DAY(DecSun1)=1,IF(AND(YEAR(DecSun1+22)=CalendarYear,MONTH(DecSun1+22)=12),DecSun1+22,""),IF(AND(YEAR(DecSun1+29)=CalendarYear,MONTH(DecSun1+29)=12),DecSun1+29,""))</f>
        <v>46019</v>
      </c>
      <c r="AF78" s="4">
        <f ca="1">IF(DAY(DecSun1)=1,IF(AND(YEAR(DecSun1+23)=CalendarYear,MONTH(DecSun1+23)=12),DecSun1+23,""),IF(AND(YEAR(DecSun1+30)=CalendarYear,MONTH(DecSun1+30)=12),DecSun1+30,""))</f>
        <v>46020</v>
      </c>
      <c r="AG78" s="4">
        <f ca="1">IF(DAY(DecSun1)=1,IF(AND(YEAR(DecSun1+24)=CalendarYear,MONTH(DecSun1+24)=12),DecSun1+24,""),IF(AND(YEAR(DecSun1+31)=CalendarYear,MONTH(DecSun1+31)=12),DecSun1+31,""))</f>
        <v>46021</v>
      </c>
      <c r="AH78" s="4">
        <f ca="1">IF(DAY(DecSun1)=1,IF(AND(YEAR(DecSun1+25)=CalendarYear,MONTH(DecSun1+25)=12),DecSun1+25,""),IF(AND(YEAR(DecSun1+32)=CalendarYear,MONTH(DecSun1+32)=12),DecSun1+32,""))</f>
        <v>46022</v>
      </c>
      <c r="AI78" s="4" t="str">
        <f ca="1">IF(DAY(DecSun1)=1,IF(AND(YEAR(DecSun1+26)=CalendarYear,MONTH(DecSun1+26)=12),DecSun1+26,""),IF(AND(YEAR(DecSun1+33)=CalendarYear,MONTH(DecSun1+33)=12),DecSun1+33,""))</f>
        <v/>
      </c>
      <c r="AJ78" s="4" t="str">
        <f ca="1">IF(DAY(DecSun1)=1,IF(AND(YEAR(DecSun1+27)=CalendarYear,MONTH(DecSun1+27)=12),DecSun1+27,""),IF(AND(YEAR(DecSun1+34)=CalendarYear,MONTH(DecSun1+34)=12),DecSun1+34,""))</f>
        <v/>
      </c>
      <c r="AK78" s="4" t="str">
        <f ca="1">IF(DAY(DecSun1)=1,IF(AND(YEAR(DecSun1+28)=CalendarYear,MONTH(DecSun1+28)=12),DecSun1+28,""),IF(AND(YEAR(DecSun1+35)=CalendarYear,MONTH(DecSun1+35)=12),DecSun1+35,""))</f>
        <v/>
      </c>
      <c r="AL78" s="4" t="str">
        <f ca="1">IF(DAY(DecSun1)=1,IF(AND(YEAR(DecSun1+29)=CalendarYear,MONTH(DecSun1+29)=12),DecSun1+29,""),IF(AND(YEAR(DecSun1+36)=CalendarYear,MONTH(DecSun1+36)=12),DecSun1+36,""))</f>
        <v/>
      </c>
      <c r="AM78" s="6" t="str">
        <f ca="1">IF(DAY(DecSun1)=1,IF(AND(YEAR(DecSun1+30)=CalendarYear,MONTH(DecSun1+30)=12),DecSun1+30,""),IF(AND(YEAR(DecSun1+37)=CalendarYear,MONTH(DecSun1+37)=12),DecSun1+37,""))</f>
        <v/>
      </c>
    </row>
    <row r="79" spans="2:39" ht="18.95" customHeight="1">
      <c r="B79" s="62"/>
      <c r="C79" s="5" t="s">
        <v>6</v>
      </c>
      <c r="D79" s="5" t="s">
        <v>7</v>
      </c>
      <c r="E79" s="5" t="s">
        <v>8</v>
      </c>
      <c r="F79" s="5" t="s">
        <v>9</v>
      </c>
      <c r="G79" s="5" t="s">
        <v>10</v>
      </c>
      <c r="H79" s="5" t="s">
        <v>11</v>
      </c>
      <c r="I79" s="5" t="s">
        <v>12</v>
      </c>
      <c r="J79" s="5" t="s">
        <v>6</v>
      </c>
      <c r="K79" s="5" t="s">
        <v>7</v>
      </c>
      <c r="L79" s="5" t="s">
        <v>8</v>
      </c>
      <c r="M79" s="5" t="s">
        <v>9</v>
      </c>
      <c r="N79" s="5" t="s">
        <v>10</v>
      </c>
      <c r="O79" s="5" t="s">
        <v>11</v>
      </c>
      <c r="P79" s="5" t="s">
        <v>12</v>
      </c>
      <c r="Q79" s="5" t="s">
        <v>6</v>
      </c>
      <c r="R79" s="5" t="s">
        <v>7</v>
      </c>
      <c r="S79" s="5" t="s">
        <v>8</v>
      </c>
      <c r="T79" s="5" t="s">
        <v>9</v>
      </c>
      <c r="U79" s="5" t="s">
        <v>10</v>
      </c>
      <c r="V79" s="5" t="s">
        <v>11</v>
      </c>
      <c r="W79" s="5" t="s">
        <v>12</v>
      </c>
      <c r="X79" s="5" t="s">
        <v>6</v>
      </c>
      <c r="Y79" s="5" t="s">
        <v>7</v>
      </c>
      <c r="Z79" s="5" t="s">
        <v>8</v>
      </c>
      <c r="AA79" s="5" t="s">
        <v>9</v>
      </c>
      <c r="AB79" s="5" t="s">
        <v>10</v>
      </c>
      <c r="AC79" s="5" t="s">
        <v>11</v>
      </c>
      <c r="AD79" s="5" t="s">
        <v>12</v>
      </c>
      <c r="AE79" s="5" t="s">
        <v>6</v>
      </c>
      <c r="AF79" s="5" t="s">
        <v>7</v>
      </c>
      <c r="AG79" s="5" t="s">
        <v>8</v>
      </c>
      <c r="AH79" s="5" t="s">
        <v>9</v>
      </c>
      <c r="AI79" s="5" t="s">
        <v>10</v>
      </c>
      <c r="AJ79" s="5" t="s">
        <v>11</v>
      </c>
      <c r="AK79" s="5" t="s">
        <v>12</v>
      </c>
      <c r="AL79" s="5" t="s">
        <v>6</v>
      </c>
      <c r="AM79" s="7" t="s">
        <v>7</v>
      </c>
    </row>
    <row r="80" spans="2:39" ht="18.95" hidden="1" customHeight="1" outlineLevel="1">
      <c r="B80" s="18" t="s">
        <v>13</v>
      </c>
      <c r="C80" s="2" t="s">
        <v>14</v>
      </c>
      <c r="D80" s="2" t="s">
        <v>14</v>
      </c>
      <c r="E80" s="2" t="s">
        <v>14</v>
      </c>
      <c r="F80" s="2" t="s">
        <v>14</v>
      </c>
      <c r="G80" s="2" t="s">
        <v>14</v>
      </c>
      <c r="H80" s="2" t="s">
        <v>14</v>
      </c>
      <c r="I80" s="2" t="s">
        <v>14</v>
      </c>
      <c r="J80" s="2" t="s">
        <v>14</v>
      </c>
      <c r="K80" s="2" t="s">
        <v>14</v>
      </c>
      <c r="L80" s="2" t="s">
        <v>14</v>
      </c>
      <c r="M80" s="3" t="s">
        <v>14</v>
      </c>
      <c r="N80" s="3" t="s">
        <v>14</v>
      </c>
      <c r="O80" s="2" t="s">
        <v>14</v>
      </c>
      <c r="P80" s="2" t="s">
        <v>14</v>
      </c>
      <c r="Q80" s="2" t="s">
        <v>14</v>
      </c>
      <c r="R80" s="2" t="s">
        <v>14</v>
      </c>
      <c r="S80" s="2" t="s">
        <v>14</v>
      </c>
      <c r="T80" s="2" t="s">
        <v>14</v>
      </c>
      <c r="U80" s="2" t="s">
        <v>14</v>
      </c>
      <c r="V80" s="2" t="s">
        <v>14</v>
      </c>
      <c r="W80" s="2" t="s">
        <v>14</v>
      </c>
      <c r="X80" s="2" t="s">
        <v>14</v>
      </c>
      <c r="Y80" s="2" t="s">
        <v>14</v>
      </c>
      <c r="Z80" s="2" t="s">
        <v>14</v>
      </c>
      <c r="AA80" s="2" t="s">
        <v>14</v>
      </c>
      <c r="AB80" s="2" t="s">
        <v>14</v>
      </c>
      <c r="AC80" s="2" t="s">
        <v>14</v>
      </c>
      <c r="AD80" s="2" t="s">
        <v>14</v>
      </c>
      <c r="AE80" s="2" t="s">
        <v>14</v>
      </c>
      <c r="AF80" s="2" t="s">
        <v>14</v>
      </c>
      <c r="AG80" s="2" t="s">
        <v>14</v>
      </c>
      <c r="AH80" s="2" t="s">
        <v>14</v>
      </c>
      <c r="AI80" s="2" t="s">
        <v>14</v>
      </c>
      <c r="AJ80" s="2" t="s">
        <v>14</v>
      </c>
      <c r="AK80" s="2" t="s">
        <v>14</v>
      </c>
      <c r="AL80" s="2" t="s">
        <v>14</v>
      </c>
      <c r="AM80" s="2" t="s">
        <v>14</v>
      </c>
    </row>
    <row r="81" spans="2:39" ht="18.95" hidden="1" customHeight="1" outlineLevel="1">
      <c r="B81" s="19" t="s">
        <v>15</v>
      </c>
      <c r="C81" s="3" t="s">
        <v>14</v>
      </c>
      <c r="D81" s="3" t="s">
        <v>14</v>
      </c>
      <c r="E81" s="3" t="s">
        <v>14</v>
      </c>
      <c r="F81" s="3" t="s">
        <v>14</v>
      </c>
      <c r="G81" s="3" t="s">
        <v>14</v>
      </c>
      <c r="H81" s="3" t="s">
        <v>14</v>
      </c>
      <c r="I81" s="3" t="s">
        <v>14</v>
      </c>
      <c r="J81" s="3" t="s">
        <v>14</v>
      </c>
      <c r="K81" s="3" t="s">
        <v>14</v>
      </c>
      <c r="L81" s="3" t="s">
        <v>14</v>
      </c>
      <c r="M81" s="3" t="s">
        <v>14</v>
      </c>
      <c r="N81" s="3" t="s">
        <v>14</v>
      </c>
      <c r="O81" s="2" t="s">
        <v>14</v>
      </c>
      <c r="P81" s="2" t="s">
        <v>14</v>
      </c>
      <c r="Q81" s="2" t="s">
        <v>14</v>
      </c>
      <c r="R81" s="2" t="s">
        <v>14</v>
      </c>
      <c r="S81" s="2" t="s">
        <v>14</v>
      </c>
      <c r="T81" s="2" t="s">
        <v>14</v>
      </c>
      <c r="U81" s="2" t="s">
        <v>14</v>
      </c>
      <c r="V81" s="2" t="s">
        <v>14</v>
      </c>
      <c r="W81" s="2" t="s">
        <v>14</v>
      </c>
      <c r="X81" s="2" t="s">
        <v>14</v>
      </c>
      <c r="Y81" s="2" t="s">
        <v>14</v>
      </c>
      <c r="Z81" s="2" t="s">
        <v>14</v>
      </c>
      <c r="AA81" s="2" t="s">
        <v>14</v>
      </c>
      <c r="AB81" s="2" t="s">
        <v>14</v>
      </c>
      <c r="AC81" s="2" t="s">
        <v>14</v>
      </c>
      <c r="AD81" s="2" t="s">
        <v>14</v>
      </c>
      <c r="AE81" s="2" t="s">
        <v>14</v>
      </c>
      <c r="AF81" s="2" t="s">
        <v>14</v>
      </c>
      <c r="AG81" s="2" t="s">
        <v>14</v>
      </c>
      <c r="AH81" s="2" t="s">
        <v>14</v>
      </c>
      <c r="AI81" s="2" t="s">
        <v>14</v>
      </c>
      <c r="AJ81" s="2" t="s">
        <v>14</v>
      </c>
      <c r="AK81" s="2" t="s">
        <v>14</v>
      </c>
      <c r="AL81" s="2" t="s">
        <v>14</v>
      </c>
      <c r="AM81" s="2" t="s">
        <v>14</v>
      </c>
    </row>
    <row r="82" spans="2:39" ht="18.95" hidden="1" customHeight="1" outlineLevel="1">
      <c r="B82" s="33" t="s">
        <v>2</v>
      </c>
      <c r="C82" s="3" t="s">
        <v>14</v>
      </c>
      <c r="D82" s="133" t="s">
        <v>16</v>
      </c>
      <c r="E82" s="134"/>
      <c r="F82" s="134"/>
      <c r="G82" s="134"/>
      <c r="H82" s="135"/>
      <c r="I82" s="3" t="s">
        <v>14</v>
      </c>
      <c r="J82" s="3" t="s">
        <v>14</v>
      </c>
      <c r="K82" s="133" t="s">
        <v>16</v>
      </c>
      <c r="L82" s="134"/>
      <c r="M82" s="134"/>
      <c r="N82" s="134"/>
      <c r="O82" s="135"/>
      <c r="P82" s="2" t="s">
        <v>14</v>
      </c>
      <c r="Q82" s="2" t="s">
        <v>14</v>
      </c>
      <c r="R82" s="133" t="s">
        <v>16</v>
      </c>
      <c r="S82" s="134"/>
      <c r="T82" s="134"/>
      <c r="U82" s="134"/>
      <c r="V82" s="135"/>
      <c r="W82" s="2" t="s">
        <v>14</v>
      </c>
      <c r="X82" s="2" t="s">
        <v>14</v>
      </c>
      <c r="Y82" s="133" t="s">
        <v>16</v>
      </c>
      <c r="Z82" s="134"/>
      <c r="AA82" s="134"/>
      <c r="AB82" s="134"/>
      <c r="AC82" s="135"/>
      <c r="AD82" s="2" t="s">
        <v>14</v>
      </c>
      <c r="AE82" s="2" t="s">
        <v>14</v>
      </c>
      <c r="AF82" s="140" t="s">
        <v>16</v>
      </c>
      <c r="AG82" s="148"/>
      <c r="AH82" s="141"/>
      <c r="AI82" s="2" t="s">
        <v>14</v>
      </c>
      <c r="AJ82" s="2" t="s">
        <v>14</v>
      </c>
      <c r="AK82" s="2" t="s">
        <v>14</v>
      </c>
      <c r="AL82" s="2" t="s">
        <v>14</v>
      </c>
      <c r="AM82" s="2" t="s">
        <v>14</v>
      </c>
    </row>
    <row r="83" spans="2:39" ht="18.95" hidden="1" customHeight="1" outlineLevel="1">
      <c r="B83" s="31" t="s">
        <v>5</v>
      </c>
      <c r="C83" s="3" t="s">
        <v>14</v>
      </c>
      <c r="D83" s="3" t="s">
        <v>14</v>
      </c>
      <c r="E83" s="3" t="s">
        <v>14</v>
      </c>
      <c r="F83" s="3" t="s">
        <v>14</v>
      </c>
      <c r="G83" s="3" t="s">
        <v>14</v>
      </c>
      <c r="H83" s="3" t="s">
        <v>14</v>
      </c>
      <c r="I83" s="3" t="s">
        <v>14</v>
      </c>
      <c r="J83" s="3" t="s">
        <v>14</v>
      </c>
      <c r="K83" s="3" t="s">
        <v>14</v>
      </c>
      <c r="L83" s="3" t="s">
        <v>14</v>
      </c>
      <c r="M83" s="3" t="s">
        <v>14</v>
      </c>
      <c r="N83" s="3" t="s">
        <v>14</v>
      </c>
      <c r="O83" s="2" t="s">
        <v>14</v>
      </c>
      <c r="P83" s="2" t="s">
        <v>14</v>
      </c>
      <c r="Q83" s="2" t="s">
        <v>14</v>
      </c>
      <c r="R83" s="2" t="s">
        <v>14</v>
      </c>
      <c r="S83" s="2" t="s">
        <v>14</v>
      </c>
      <c r="T83" s="2" t="s">
        <v>14</v>
      </c>
      <c r="U83" s="2" t="s">
        <v>14</v>
      </c>
      <c r="V83" s="2" t="s">
        <v>14</v>
      </c>
      <c r="W83" s="2" t="s">
        <v>14</v>
      </c>
      <c r="X83" s="2" t="s">
        <v>14</v>
      </c>
      <c r="Y83" s="2" t="s">
        <v>14</v>
      </c>
      <c r="Z83" s="2" t="s">
        <v>14</v>
      </c>
      <c r="AA83" s="2" t="s">
        <v>14</v>
      </c>
      <c r="AB83" s="2" t="s">
        <v>14</v>
      </c>
      <c r="AC83" s="2" t="s">
        <v>14</v>
      </c>
      <c r="AD83" s="2" t="s">
        <v>14</v>
      </c>
      <c r="AE83" s="2" t="s">
        <v>14</v>
      </c>
      <c r="AF83" s="2" t="s">
        <v>14</v>
      </c>
      <c r="AG83" s="2" t="s">
        <v>14</v>
      </c>
      <c r="AH83" s="2" t="s">
        <v>14</v>
      </c>
      <c r="AI83" s="2" t="s">
        <v>14</v>
      </c>
      <c r="AJ83" s="2" t="s">
        <v>14</v>
      </c>
      <c r="AK83" s="2" t="s">
        <v>14</v>
      </c>
      <c r="AL83" s="2" t="s">
        <v>14</v>
      </c>
      <c r="AM83" s="2" t="s">
        <v>14</v>
      </c>
    </row>
    <row r="84" spans="2:39" ht="18.95" hidden="1" customHeight="1" outlineLevel="1">
      <c r="B84" s="20" t="s">
        <v>1</v>
      </c>
      <c r="C84" s="3" t="s">
        <v>14</v>
      </c>
      <c r="D84" s="3" t="s">
        <v>14</v>
      </c>
      <c r="E84" s="3" t="s">
        <v>14</v>
      </c>
      <c r="F84" s="3" t="s">
        <v>14</v>
      </c>
      <c r="G84" s="3" t="s">
        <v>14</v>
      </c>
      <c r="H84" s="3" t="s">
        <v>14</v>
      </c>
      <c r="I84" s="3" t="s">
        <v>14</v>
      </c>
      <c r="J84" s="3" t="s">
        <v>14</v>
      </c>
      <c r="K84" s="3" t="s">
        <v>14</v>
      </c>
      <c r="L84" s="3" t="s">
        <v>14</v>
      </c>
      <c r="M84" s="3" t="s">
        <v>14</v>
      </c>
      <c r="N84" s="3" t="s">
        <v>14</v>
      </c>
      <c r="O84" s="2" t="s">
        <v>14</v>
      </c>
      <c r="P84" s="2" t="s">
        <v>14</v>
      </c>
      <c r="Q84" s="2" t="s">
        <v>14</v>
      </c>
      <c r="R84" s="2" t="s">
        <v>14</v>
      </c>
      <c r="S84" s="2" t="s">
        <v>14</v>
      </c>
      <c r="T84" s="2" t="s">
        <v>14</v>
      </c>
      <c r="U84" s="2" t="s">
        <v>14</v>
      </c>
      <c r="V84" s="2" t="s">
        <v>14</v>
      </c>
      <c r="W84" s="2" t="s">
        <v>14</v>
      </c>
      <c r="X84" s="2" t="s">
        <v>14</v>
      </c>
      <c r="Y84" s="2" t="s">
        <v>14</v>
      </c>
      <c r="Z84" s="2" t="s">
        <v>14</v>
      </c>
      <c r="AA84" s="2" t="s">
        <v>14</v>
      </c>
      <c r="AB84" s="2" t="s">
        <v>14</v>
      </c>
      <c r="AC84" s="2" t="s">
        <v>14</v>
      </c>
      <c r="AD84" s="2" t="s">
        <v>14</v>
      </c>
      <c r="AE84" s="2" t="s">
        <v>14</v>
      </c>
      <c r="AF84" s="2" t="s">
        <v>14</v>
      </c>
      <c r="AG84" s="2" t="s">
        <v>14</v>
      </c>
      <c r="AH84" s="2" t="s">
        <v>14</v>
      </c>
      <c r="AI84" s="2" t="s">
        <v>14</v>
      </c>
      <c r="AJ84" s="2" t="s">
        <v>14</v>
      </c>
      <c r="AK84" s="2" t="s">
        <v>14</v>
      </c>
      <c r="AL84" s="2" t="s">
        <v>14</v>
      </c>
      <c r="AM84" s="2" t="s">
        <v>14</v>
      </c>
    </row>
    <row r="85" spans="2:39" ht="18.95" customHeight="1" collapsed="1"/>
  </sheetData>
  <mergeCells count="61">
    <mergeCell ref="Y82:AC82"/>
    <mergeCell ref="AF58:AG58"/>
    <mergeCell ref="AF82:AH82"/>
    <mergeCell ref="AF74:AJ74"/>
    <mergeCell ref="Y66:AC66"/>
    <mergeCell ref="AF66:AJ66"/>
    <mergeCell ref="Y74:AC74"/>
    <mergeCell ref="Y50:AC50"/>
    <mergeCell ref="AI50:AJ50"/>
    <mergeCell ref="B78:B79"/>
    <mergeCell ref="B62:B63"/>
    <mergeCell ref="F66:H66"/>
    <mergeCell ref="K66:O66"/>
    <mergeCell ref="R66:V66"/>
    <mergeCell ref="B70:B71"/>
    <mergeCell ref="K74:O74"/>
    <mergeCell ref="R74:V74"/>
    <mergeCell ref="B54:B55"/>
    <mergeCell ref="W60:X60"/>
    <mergeCell ref="Y58:AC58"/>
    <mergeCell ref="D82:H82"/>
    <mergeCell ref="R50:V50"/>
    <mergeCell ref="D58:H58"/>
    <mergeCell ref="K58:O58"/>
    <mergeCell ref="R58:V58"/>
    <mergeCell ref="K82:O82"/>
    <mergeCell ref="R82:V82"/>
    <mergeCell ref="K50:O50"/>
    <mergeCell ref="I52:J52"/>
    <mergeCell ref="AF48:AH48"/>
    <mergeCell ref="B6:B7"/>
    <mergeCell ref="Y10:AC10"/>
    <mergeCell ref="AF10:AJ10"/>
    <mergeCell ref="R9:V9"/>
    <mergeCell ref="E18:H18"/>
    <mergeCell ref="K18:O18"/>
    <mergeCell ref="R18:V18"/>
    <mergeCell ref="Y18:AC18"/>
    <mergeCell ref="AF18:AH18"/>
    <mergeCell ref="B14:B15"/>
    <mergeCell ref="Y42:AC42"/>
    <mergeCell ref="AG26:AJ26"/>
    <mergeCell ref="Y26:AC26"/>
    <mergeCell ref="B22:B23"/>
    <mergeCell ref="G26:H26"/>
    <mergeCell ref="AH2:AM2"/>
    <mergeCell ref="W4:X4"/>
    <mergeCell ref="AJ4:AK4"/>
    <mergeCell ref="AF42:AI42"/>
    <mergeCell ref="Y34:AC34"/>
    <mergeCell ref="R25:W25"/>
    <mergeCell ref="R42:V42"/>
    <mergeCell ref="R34:V34"/>
    <mergeCell ref="K26:O26"/>
    <mergeCell ref="B46:B47"/>
    <mergeCell ref="B30:B31"/>
    <mergeCell ref="K34:O34"/>
    <mergeCell ref="B38:B39"/>
    <mergeCell ref="E42:H42"/>
    <mergeCell ref="K42:O42"/>
    <mergeCell ref="D35:H35"/>
  </mergeCells>
  <conditionalFormatting sqref="C34">
    <cfRule type="cellIs" dxfId="424" priority="178" stopIfTrue="1" operator="equal">
      <formula>1</formula>
    </cfRule>
    <cfRule type="cellIs" dxfId="423" priority="179" stopIfTrue="1" operator="equal">
      <formula>2</formula>
    </cfRule>
    <cfRule type="cellIs" dxfId="422" priority="180" operator="equal">
      <formula>3</formula>
    </cfRule>
  </conditionalFormatting>
  <conditionalFormatting sqref="C58">
    <cfRule type="cellIs" dxfId="421" priority="139" stopIfTrue="1" operator="equal">
      <formula>1</formula>
    </cfRule>
    <cfRule type="cellIs" dxfId="420" priority="140" stopIfTrue="1" operator="equal">
      <formula>2</formula>
    </cfRule>
    <cfRule type="cellIs" dxfId="419" priority="141" operator="equal">
      <formula>3</formula>
    </cfRule>
  </conditionalFormatting>
  <conditionalFormatting sqref="C82:D82">
    <cfRule type="cellIs" dxfId="418" priority="103" stopIfTrue="1" operator="equal">
      <formula>1</formula>
    </cfRule>
    <cfRule type="cellIs" dxfId="417" priority="104" stopIfTrue="1" operator="equal">
      <formula>2</formula>
    </cfRule>
    <cfRule type="cellIs" dxfId="416" priority="105" operator="equal">
      <formula>3</formula>
    </cfRule>
  </conditionalFormatting>
  <conditionalFormatting sqref="C50:J50">
    <cfRule type="cellIs" dxfId="415" priority="151" stopIfTrue="1" operator="equal">
      <formula>1</formula>
    </cfRule>
    <cfRule type="cellIs" dxfId="414" priority="152" stopIfTrue="1" operator="equal">
      <formula>2</formula>
    </cfRule>
    <cfRule type="cellIs" dxfId="413" priority="153" operator="equal">
      <formula>3</formula>
    </cfRule>
  </conditionalFormatting>
  <conditionalFormatting sqref="C74:K74">
    <cfRule type="cellIs" dxfId="412" priority="115" stopIfTrue="1" operator="equal">
      <formula>1</formula>
    </cfRule>
    <cfRule type="cellIs" dxfId="411" priority="116" stopIfTrue="1" operator="equal">
      <formula>2</formula>
    </cfRule>
    <cfRule type="cellIs" dxfId="410" priority="117" operator="equal">
      <formula>3</formula>
    </cfRule>
  </conditionalFormatting>
  <conditionalFormatting sqref="C6:AM6">
    <cfRule type="expression" dxfId="409" priority="258">
      <formula>NOT(ISNUMBER(C6))</formula>
    </cfRule>
  </conditionalFormatting>
  <conditionalFormatting sqref="C7:AM7">
    <cfRule type="expression" dxfId="408" priority="256" stopIfTrue="1">
      <formula>NOT(ISNUMBER(C6))</formula>
    </cfRule>
    <cfRule type="expression" dxfId="407" priority="257">
      <formula>OR(COUNTIF(C8:C10,1)&gt;1,COUNTIF(C8:C10,2)&gt;1,COUNTIF(C8:C10,3)&gt;1)</formula>
    </cfRule>
  </conditionalFormatting>
  <conditionalFormatting sqref="C8:AM8 C9:R9 W9:AM9 C10:Y10 AD10:AF10 AK10:AM10 C11:AM12">
    <cfRule type="cellIs" dxfId="406" priority="259" stopIfTrue="1" operator="equal">
      <formula>1</formula>
    </cfRule>
    <cfRule type="cellIs" dxfId="405" priority="260" stopIfTrue="1" operator="equal">
      <formula>2</formula>
    </cfRule>
    <cfRule type="cellIs" dxfId="404" priority="261" operator="equal">
      <formula>3</formula>
    </cfRule>
  </conditionalFormatting>
  <conditionalFormatting sqref="C14:AM14">
    <cfRule type="expression" dxfId="403" priority="252">
      <formula>NOT(ISNUMBER(C14))</formula>
    </cfRule>
  </conditionalFormatting>
  <conditionalFormatting sqref="C15:AM15">
    <cfRule type="expression" dxfId="402" priority="250" stopIfTrue="1">
      <formula>NOT(ISNUMBER(C14))</formula>
    </cfRule>
    <cfRule type="expression" dxfId="401" priority="251">
      <formula>OR(COUNTIF(C16:C18,1)&gt;1,COUNTIF(C16:C18,2)&gt;1,COUNTIF(C16:C18,3)&gt;1)</formula>
    </cfRule>
  </conditionalFormatting>
  <conditionalFormatting sqref="C16:AM17 C18:E18 AD18:AF18 AI18:AM18 C19:AM20">
    <cfRule type="cellIs" dxfId="400" priority="253" stopIfTrue="1" operator="equal">
      <formula>1</formula>
    </cfRule>
    <cfRule type="cellIs" dxfId="399" priority="254" stopIfTrue="1" operator="equal">
      <formula>2</formula>
    </cfRule>
    <cfRule type="cellIs" dxfId="398" priority="255" operator="equal">
      <formula>3</formula>
    </cfRule>
  </conditionalFormatting>
  <conditionalFormatting sqref="C22:AM22">
    <cfRule type="expression" dxfId="397" priority="225">
      <formula>NOT(ISNUMBER(C22))</formula>
    </cfRule>
  </conditionalFormatting>
  <conditionalFormatting sqref="C23:AM23">
    <cfRule type="expression" dxfId="396" priority="223" stopIfTrue="1">
      <formula>NOT(ISNUMBER(C22))</formula>
    </cfRule>
    <cfRule type="expression" dxfId="395" priority="224">
      <formula>OR(COUNTIF(C24:C26,1)&gt;1,COUNTIF(C24:C26,2)&gt;1,COUNTIF(C24:C26,3)&gt;1)</formula>
    </cfRule>
  </conditionalFormatting>
  <conditionalFormatting sqref="C24:AM24 C26:G26 C27:AM27 C25:Q25 R26:V26 X25:AM25 X26 C28:AE28 AG28:AM28 AF26 AK26:AM26">
    <cfRule type="cellIs" dxfId="394" priority="247" stopIfTrue="1" operator="equal">
      <formula>1</formula>
    </cfRule>
    <cfRule type="cellIs" dxfId="393" priority="248" stopIfTrue="1" operator="equal">
      <formula>2</formula>
    </cfRule>
    <cfRule type="cellIs" dxfId="392" priority="249" operator="equal">
      <formula>3</formula>
    </cfRule>
  </conditionalFormatting>
  <conditionalFormatting sqref="C30:AM30">
    <cfRule type="expression" dxfId="391" priority="222">
      <formula>NOT(ISNUMBER(C30))</formula>
    </cfRule>
  </conditionalFormatting>
  <conditionalFormatting sqref="C31:AM31">
    <cfRule type="expression" dxfId="390" priority="220" stopIfTrue="1">
      <formula>NOT(ISNUMBER(C30))</formula>
    </cfRule>
    <cfRule type="expression" dxfId="389" priority="221">
      <formula>OR(COUNTIF(C32:C34,1)&gt;1,COUNTIF(C32:C34,2)&gt;1,COUNTIF(C32:C34,3)&gt;1)</formula>
    </cfRule>
  </conditionalFormatting>
  <conditionalFormatting sqref="C36:AM36 W34:X34 C35:D35 I35:AM35 D34:H34 C32:AM33">
    <cfRule type="cellIs" dxfId="388" priority="244" stopIfTrue="1" operator="equal">
      <formula>1</formula>
    </cfRule>
    <cfRule type="cellIs" dxfId="387" priority="245" stopIfTrue="1" operator="equal">
      <formula>2</formula>
    </cfRule>
    <cfRule type="cellIs" dxfId="386" priority="246" operator="equal">
      <formula>3</formula>
    </cfRule>
  </conditionalFormatting>
  <conditionalFormatting sqref="C38:AM38">
    <cfRule type="expression" dxfId="385" priority="219">
      <formula>NOT(ISNUMBER(C38))</formula>
    </cfRule>
  </conditionalFormatting>
  <conditionalFormatting sqref="C39:AM39">
    <cfRule type="expression" dxfId="384" priority="217" stopIfTrue="1">
      <formula>NOT(ISNUMBER(C38))</formula>
    </cfRule>
    <cfRule type="expression" dxfId="383" priority="218">
      <formula>OR(COUNTIF(C40:C42,1)&gt;1,COUNTIF(C40:C42,2)&gt;1,COUNTIF(C40:C42,3)&gt;1)</formula>
    </cfRule>
  </conditionalFormatting>
  <conditionalFormatting sqref="C42:E42 AJ42:AM42 C43:AM44 AD42:AF42 C40:AM41">
    <cfRule type="cellIs" dxfId="382" priority="241" stopIfTrue="1" operator="equal">
      <formula>1</formula>
    </cfRule>
    <cfRule type="cellIs" dxfId="381" priority="242" stopIfTrue="1" operator="equal">
      <formula>2</formula>
    </cfRule>
    <cfRule type="cellIs" dxfId="380" priority="243" operator="equal">
      <formula>3</formula>
    </cfRule>
  </conditionalFormatting>
  <conditionalFormatting sqref="C46:AM46">
    <cfRule type="expression" dxfId="379" priority="216">
      <formula>NOT(ISNUMBER(C46))</formula>
    </cfRule>
  </conditionalFormatting>
  <conditionalFormatting sqref="C47:AM47">
    <cfRule type="expression" dxfId="378" priority="214" stopIfTrue="1">
      <formula>NOT(ISNUMBER(C46))</formula>
    </cfRule>
    <cfRule type="expression" dxfId="377" priority="215">
      <formula>OR(COUNTIF(C48:C50,1)&gt;1,COUNTIF(C48:C50,2)&gt;1,COUNTIF(C48:C50,3)&gt;1)</formula>
    </cfRule>
  </conditionalFormatting>
  <conditionalFormatting sqref="C51:AM51 C52:I52 K52:AM52 AI48:AM48 C48:AE48 C49:AG49 AM49:AM50 AI49:AJ49">
    <cfRule type="cellIs" dxfId="376" priority="238" stopIfTrue="1" operator="equal">
      <formula>1</formula>
    </cfRule>
    <cfRule type="cellIs" dxfId="375" priority="239" stopIfTrue="1" operator="equal">
      <formula>2</formula>
    </cfRule>
    <cfRule type="cellIs" dxfId="374" priority="240" operator="equal">
      <formula>3</formula>
    </cfRule>
  </conditionalFormatting>
  <conditionalFormatting sqref="C54:AM54">
    <cfRule type="expression" dxfId="373" priority="213">
      <formula>NOT(ISNUMBER(C54))</formula>
    </cfRule>
  </conditionalFormatting>
  <conditionalFormatting sqref="C55:AM55">
    <cfRule type="expression" dxfId="372" priority="211" stopIfTrue="1">
      <formula>NOT(ISNUMBER(C54))</formula>
    </cfRule>
    <cfRule type="expression" dxfId="371" priority="212">
      <formula>OR(COUNTIF(C56:C58,1)&gt;1,COUNTIF(C56:C58,2)&gt;1,COUNTIF(C56:C58,3)&gt;1)</formula>
    </cfRule>
  </conditionalFormatting>
  <conditionalFormatting sqref="C56:AM56 AD58:AF58 AH58:AM58 C59:AM59 C60:V60 Y60:AM60 J57:AM57 C57:H57">
    <cfRule type="cellIs" dxfId="370" priority="235" stopIfTrue="1" operator="equal">
      <formula>1</formula>
    </cfRule>
    <cfRule type="cellIs" dxfId="369" priority="236" stopIfTrue="1" operator="equal">
      <formula>2</formula>
    </cfRule>
    <cfRule type="cellIs" dxfId="368" priority="237" operator="equal">
      <formula>3</formula>
    </cfRule>
  </conditionalFormatting>
  <conditionalFormatting sqref="C62:AM62">
    <cfRule type="expression" dxfId="367" priority="210">
      <formula>NOT(ISNUMBER(C62))</formula>
    </cfRule>
  </conditionalFormatting>
  <conditionalFormatting sqref="C63:AM63">
    <cfRule type="expression" dxfId="366" priority="208" stopIfTrue="1">
      <formula>NOT(ISNUMBER(C62))</formula>
    </cfRule>
    <cfRule type="expression" dxfId="365" priority="209">
      <formula>OR(COUNTIF(C64:C66,1)&gt;1,COUNTIF(C64:C66,2)&gt;1,COUNTIF(C64:C66,3)&gt;1)</formula>
    </cfRule>
  </conditionalFormatting>
  <conditionalFormatting sqref="C64:AM65 C66:F66 AK66:AM66 C67:AM68">
    <cfRule type="cellIs" dxfId="364" priority="232" stopIfTrue="1" operator="equal">
      <formula>1</formula>
    </cfRule>
    <cfRule type="cellIs" dxfId="363" priority="233" stopIfTrue="1" operator="equal">
      <formula>2</formula>
    </cfRule>
    <cfRule type="cellIs" dxfId="362" priority="234" operator="equal">
      <formula>3</formula>
    </cfRule>
  </conditionalFormatting>
  <conditionalFormatting sqref="C70:AM70">
    <cfRule type="expression" dxfId="361" priority="207">
      <formula>NOT(ISNUMBER(C70))</formula>
    </cfRule>
  </conditionalFormatting>
  <conditionalFormatting sqref="C71:AM71">
    <cfRule type="expression" dxfId="360" priority="205" stopIfTrue="1">
      <formula>NOT(ISNUMBER(C70))</formula>
    </cfRule>
    <cfRule type="expression" dxfId="359" priority="206">
      <formula>OR(COUNTIF(C72:C74,1)&gt;1,COUNTIF(C72:C74,2)&gt;1,COUNTIF(C72:C74,3)&gt;1)</formula>
    </cfRule>
  </conditionalFormatting>
  <conditionalFormatting sqref="C72:AM73 AK74:AM74 C75:AM76">
    <cfRule type="cellIs" dxfId="358" priority="229" stopIfTrue="1" operator="equal">
      <formula>1</formula>
    </cfRule>
    <cfRule type="cellIs" dxfId="357" priority="230" stopIfTrue="1" operator="equal">
      <formula>2</formula>
    </cfRule>
    <cfRule type="cellIs" dxfId="356" priority="231" operator="equal">
      <formula>3</formula>
    </cfRule>
  </conditionalFormatting>
  <conditionalFormatting sqref="C78:AM78">
    <cfRule type="expression" dxfId="355" priority="204">
      <formula>NOT(ISNUMBER(C78))</formula>
    </cfRule>
  </conditionalFormatting>
  <conditionalFormatting sqref="C79:AM79">
    <cfRule type="expression" dxfId="354" priority="202" stopIfTrue="1">
      <formula>NOT(ISNUMBER(C78))</formula>
    </cfRule>
    <cfRule type="expression" dxfId="353" priority="203">
      <formula>OR(COUNTIF(C80:C82,1)&gt;1,COUNTIF(C80:C82,2)&gt;1,COUNTIF(C80:C82,3)&gt;1)</formula>
    </cfRule>
  </conditionalFormatting>
  <conditionalFormatting sqref="C80:AM81 AI82:AM82 C83:AM84">
    <cfRule type="cellIs" dxfId="352" priority="226" stopIfTrue="1" operator="equal">
      <formula>1</formula>
    </cfRule>
    <cfRule type="cellIs" dxfId="351" priority="227" stopIfTrue="1" operator="equal">
      <formula>2</formula>
    </cfRule>
    <cfRule type="cellIs" dxfId="350" priority="228" operator="equal">
      <formula>3</formula>
    </cfRule>
  </conditionalFormatting>
  <conditionalFormatting sqref="I18:K18">
    <cfRule type="cellIs" dxfId="349" priority="199" stopIfTrue="1" operator="equal">
      <formula>1</formula>
    </cfRule>
    <cfRule type="cellIs" dxfId="348" priority="200" stopIfTrue="1" operator="equal">
      <formula>2</formula>
    </cfRule>
    <cfRule type="cellIs" dxfId="347" priority="201" operator="equal">
      <formula>3</formula>
    </cfRule>
  </conditionalFormatting>
  <conditionalFormatting sqref="I26:K26">
    <cfRule type="cellIs" dxfId="346" priority="190" stopIfTrue="1" operator="equal">
      <formula>1</formula>
    </cfRule>
    <cfRule type="cellIs" dxfId="345" priority="191" stopIfTrue="1" operator="equal">
      <formula>2</formula>
    </cfRule>
    <cfRule type="cellIs" dxfId="344" priority="192" operator="equal">
      <formula>3</formula>
    </cfRule>
  </conditionalFormatting>
  <conditionalFormatting sqref="I34:K34">
    <cfRule type="cellIs" dxfId="343" priority="175" stopIfTrue="1" operator="equal">
      <formula>1</formula>
    </cfRule>
    <cfRule type="cellIs" dxfId="342" priority="176" stopIfTrue="1" operator="equal">
      <formula>2</formula>
    </cfRule>
    <cfRule type="cellIs" dxfId="341" priority="177" operator="equal">
      <formula>3</formula>
    </cfRule>
  </conditionalFormatting>
  <conditionalFormatting sqref="I42:K42">
    <cfRule type="cellIs" dxfId="340" priority="163" stopIfTrue="1" operator="equal">
      <formula>1</formula>
    </cfRule>
    <cfRule type="cellIs" dxfId="339" priority="164" stopIfTrue="1" operator="equal">
      <formula>2</formula>
    </cfRule>
    <cfRule type="cellIs" dxfId="338" priority="165" operator="equal">
      <formula>3</formula>
    </cfRule>
  </conditionalFormatting>
  <conditionalFormatting sqref="I58:K58 I57">
    <cfRule type="cellIs" dxfId="337" priority="136" stopIfTrue="1" operator="equal">
      <formula>1</formula>
    </cfRule>
    <cfRule type="cellIs" dxfId="336" priority="137" stopIfTrue="1" operator="equal">
      <formula>2</formula>
    </cfRule>
    <cfRule type="cellIs" dxfId="335" priority="138" operator="equal">
      <formula>3</formula>
    </cfRule>
  </conditionalFormatting>
  <conditionalFormatting sqref="I66:K66">
    <cfRule type="cellIs" dxfId="334" priority="127" stopIfTrue="1" operator="equal">
      <formula>1</formula>
    </cfRule>
    <cfRule type="cellIs" dxfId="333" priority="128" stopIfTrue="1" operator="equal">
      <formula>2</formula>
    </cfRule>
    <cfRule type="cellIs" dxfId="332" priority="129" operator="equal">
      <formula>3</formula>
    </cfRule>
  </conditionalFormatting>
  <conditionalFormatting sqref="I82:K82">
    <cfRule type="cellIs" dxfId="331" priority="100" stopIfTrue="1" operator="equal">
      <formula>1</formula>
    </cfRule>
    <cfRule type="cellIs" dxfId="330" priority="101" stopIfTrue="1" operator="equal">
      <formula>2</formula>
    </cfRule>
    <cfRule type="cellIs" dxfId="329" priority="102" operator="equal">
      <formula>3</formula>
    </cfRule>
  </conditionalFormatting>
  <conditionalFormatting sqref="P18:R18">
    <cfRule type="cellIs" dxfId="328" priority="196" stopIfTrue="1" operator="equal">
      <formula>1</formula>
    </cfRule>
    <cfRule type="cellIs" dxfId="327" priority="197" stopIfTrue="1" operator="equal">
      <formula>2</formula>
    </cfRule>
    <cfRule type="cellIs" dxfId="326" priority="198" operator="equal">
      <formula>3</formula>
    </cfRule>
  </conditionalFormatting>
  <conditionalFormatting sqref="P26:Q26">
    <cfRule type="cellIs" dxfId="325" priority="187" stopIfTrue="1" operator="equal">
      <formula>1</formula>
    </cfRule>
    <cfRule type="cellIs" dxfId="324" priority="188" stopIfTrue="1" operator="equal">
      <formula>2</formula>
    </cfRule>
    <cfRule type="cellIs" dxfId="323" priority="189" operator="equal">
      <formula>3</formula>
    </cfRule>
  </conditionalFormatting>
  <conditionalFormatting sqref="P34:Q34">
    <cfRule type="cellIs" dxfId="322" priority="172" stopIfTrue="1" operator="equal">
      <formula>1</formula>
    </cfRule>
    <cfRule type="cellIs" dxfId="321" priority="173" stopIfTrue="1" operator="equal">
      <formula>2</formula>
    </cfRule>
    <cfRule type="cellIs" dxfId="320" priority="174" operator="equal">
      <formula>3</formula>
    </cfRule>
  </conditionalFormatting>
  <conditionalFormatting sqref="P42:Q42">
    <cfRule type="cellIs" dxfId="319" priority="160" stopIfTrue="1" operator="equal">
      <formula>1</formula>
    </cfRule>
    <cfRule type="cellIs" dxfId="318" priority="161" stopIfTrue="1" operator="equal">
      <formula>2</formula>
    </cfRule>
    <cfRule type="cellIs" dxfId="317" priority="162" operator="equal">
      <formula>3</formula>
    </cfRule>
  </conditionalFormatting>
  <conditionalFormatting sqref="P50:R50">
    <cfRule type="cellIs" dxfId="316" priority="148" stopIfTrue="1" operator="equal">
      <formula>1</formula>
    </cfRule>
    <cfRule type="cellIs" dxfId="315" priority="149" stopIfTrue="1" operator="equal">
      <formula>2</formula>
    </cfRule>
    <cfRule type="cellIs" dxfId="314" priority="150" operator="equal">
      <formula>3</formula>
    </cfRule>
  </conditionalFormatting>
  <conditionalFormatting sqref="P58:R58">
    <cfRule type="cellIs" dxfId="313" priority="133" stopIfTrue="1" operator="equal">
      <formula>1</formula>
    </cfRule>
    <cfRule type="cellIs" dxfId="312" priority="134" stopIfTrue="1" operator="equal">
      <formula>2</formula>
    </cfRule>
    <cfRule type="cellIs" dxfId="311" priority="135" operator="equal">
      <formula>3</formula>
    </cfRule>
  </conditionalFormatting>
  <conditionalFormatting sqref="P66:R66">
    <cfRule type="cellIs" dxfId="310" priority="124" stopIfTrue="1" operator="equal">
      <formula>1</formula>
    </cfRule>
    <cfRule type="cellIs" dxfId="309" priority="125" stopIfTrue="1" operator="equal">
      <formula>2</formula>
    </cfRule>
    <cfRule type="cellIs" dxfId="308" priority="126" operator="equal">
      <formula>3</formula>
    </cfRule>
  </conditionalFormatting>
  <conditionalFormatting sqref="P74:R74">
    <cfRule type="cellIs" dxfId="307" priority="112" stopIfTrue="1" operator="equal">
      <formula>1</formula>
    </cfRule>
    <cfRule type="cellIs" dxfId="306" priority="113" stopIfTrue="1" operator="equal">
      <formula>2</formula>
    </cfRule>
    <cfRule type="cellIs" dxfId="305" priority="114" operator="equal">
      <formula>3</formula>
    </cfRule>
  </conditionalFormatting>
  <conditionalFormatting sqref="P82:R82">
    <cfRule type="cellIs" dxfId="304" priority="97" stopIfTrue="1" operator="equal">
      <formula>1</formula>
    </cfRule>
    <cfRule type="cellIs" dxfId="303" priority="98" stopIfTrue="1" operator="equal">
      <formula>2</formula>
    </cfRule>
    <cfRule type="cellIs" dxfId="302" priority="99" operator="equal">
      <formula>3</formula>
    </cfRule>
  </conditionalFormatting>
  <conditionalFormatting sqref="W18:Y18">
    <cfRule type="cellIs" dxfId="301" priority="193" stopIfTrue="1" operator="equal">
      <formula>1</formula>
    </cfRule>
    <cfRule type="cellIs" dxfId="300" priority="194" stopIfTrue="1" operator="equal">
      <formula>2</formula>
    </cfRule>
    <cfRule type="cellIs" dxfId="299" priority="195" operator="equal">
      <formula>3</formula>
    </cfRule>
  </conditionalFormatting>
  <conditionalFormatting sqref="W26">
    <cfRule type="cellIs" dxfId="298" priority="184" stopIfTrue="1" operator="equal">
      <formula>1</formula>
    </cfRule>
    <cfRule type="cellIs" dxfId="297" priority="185" stopIfTrue="1" operator="equal">
      <formula>2</formula>
    </cfRule>
    <cfRule type="cellIs" dxfId="296" priority="186" operator="equal">
      <formula>3</formula>
    </cfRule>
  </conditionalFormatting>
  <conditionalFormatting sqref="W42:X42">
    <cfRule type="cellIs" dxfId="295" priority="157" stopIfTrue="1" operator="equal">
      <formula>1</formula>
    </cfRule>
    <cfRule type="cellIs" dxfId="294" priority="158" stopIfTrue="1" operator="equal">
      <formula>2</formula>
    </cfRule>
    <cfRule type="cellIs" dxfId="293" priority="159" operator="equal">
      <formula>3</formula>
    </cfRule>
  </conditionalFormatting>
  <conditionalFormatting sqref="W50:X50 AD50">
    <cfRule type="cellIs" dxfId="292" priority="145" stopIfTrue="1" operator="equal">
      <formula>1</formula>
    </cfRule>
    <cfRule type="cellIs" dxfId="291" priority="146" stopIfTrue="1" operator="equal">
      <formula>2</formula>
    </cfRule>
    <cfRule type="cellIs" dxfId="290" priority="147" operator="equal">
      <formula>3</formula>
    </cfRule>
  </conditionalFormatting>
  <conditionalFormatting sqref="W58:Y58">
    <cfRule type="cellIs" dxfId="289" priority="130" stopIfTrue="1" operator="equal">
      <formula>1</formula>
    </cfRule>
    <cfRule type="cellIs" dxfId="288" priority="131" stopIfTrue="1" operator="equal">
      <formula>2</formula>
    </cfRule>
    <cfRule type="cellIs" dxfId="287" priority="132" operator="equal">
      <formula>3</formula>
    </cfRule>
  </conditionalFormatting>
  <conditionalFormatting sqref="W66:Y66">
    <cfRule type="cellIs" dxfId="286" priority="121" stopIfTrue="1" operator="equal">
      <formula>1</formula>
    </cfRule>
    <cfRule type="cellIs" dxfId="285" priority="122" stopIfTrue="1" operator="equal">
      <formula>2</formula>
    </cfRule>
    <cfRule type="cellIs" dxfId="284" priority="123" operator="equal">
      <formula>3</formula>
    </cfRule>
  </conditionalFormatting>
  <conditionalFormatting sqref="W74:Y74">
    <cfRule type="cellIs" dxfId="283" priority="109" stopIfTrue="1" operator="equal">
      <formula>1</formula>
    </cfRule>
    <cfRule type="cellIs" dxfId="282" priority="110" stopIfTrue="1" operator="equal">
      <formula>2</formula>
    </cfRule>
    <cfRule type="cellIs" dxfId="281" priority="111" operator="equal">
      <formula>3</formula>
    </cfRule>
  </conditionalFormatting>
  <conditionalFormatting sqref="W82:Y82">
    <cfRule type="cellIs" dxfId="280" priority="94" stopIfTrue="1" operator="equal">
      <formula>1</formula>
    </cfRule>
    <cfRule type="cellIs" dxfId="279" priority="95" stopIfTrue="1" operator="equal">
      <formula>2</formula>
    </cfRule>
    <cfRule type="cellIs" dxfId="278" priority="96" operator="equal">
      <formula>3</formula>
    </cfRule>
  </conditionalFormatting>
  <conditionalFormatting sqref="AD26:AE26">
    <cfRule type="cellIs" dxfId="277" priority="181" stopIfTrue="1" operator="equal">
      <formula>1</formula>
    </cfRule>
    <cfRule type="cellIs" dxfId="276" priority="182" stopIfTrue="1" operator="equal">
      <formula>2</formula>
    </cfRule>
    <cfRule type="cellIs" dxfId="275" priority="183" operator="equal">
      <formula>3</formula>
    </cfRule>
  </conditionalFormatting>
  <conditionalFormatting sqref="AE50:AH50 AH49 AK49:AL50">
    <cfRule type="cellIs" dxfId="274" priority="142" stopIfTrue="1" operator="equal">
      <formula>1</formula>
    </cfRule>
    <cfRule type="cellIs" dxfId="273" priority="143" stopIfTrue="1" operator="equal">
      <formula>2</formula>
    </cfRule>
    <cfRule type="cellIs" dxfId="272" priority="144" operator="equal">
      <formula>3</formula>
    </cfRule>
  </conditionalFormatting>
  <conditionalFormatting sqref="AD66:AF66">
    <cfRule type="cellIs" dxfId="271" priority="118" stopIfTrue="1" operator="equal">
      <formula>1</formula>
    </cfRule>
    <cfRule type="cellIs" dxfId="270" priority="119" stopIfTrue="1" operator="equal">
      <formula>2</formula>
    </cfRule>
    <cfRule type="cellIs" dxfId="269" priority="120" operator="equal">
      <formula>3</formula>
    </cfRule>
  </conditionalFormatting>
  <conditionalFormatting sqref="AD74:AF74">
    <cfRule type="cellIs" dxfId="268" priority="106" stopIfTrue="1" operator="equal">
      <formula>1</formula>
    </cfRule>
    <cfRule type="cellIs" dxfId="267" priority="107" stopIfTrue="1" operator="equal">
      <formula>2</formula>
    </cfRule>
    <cfRule type="cellIs" dxfId="266" priority="108" operator="equal">
      <formula>3</formula>
    </cfRule>
  </conditionalFormatting>
  <conditionalFormatting sqref="AD82:AF82">
    <cfRule type="cellIs" dxfId="265" priority="91" stopIfTrue="1" operator="equal">
      <formula>1</formula>
    </cfRule>
    <cfRule type="cellIs" dxfId="264" priority="92" stopIfTrue="1" operator="equal">
      <formula>2</formula>
    </cfRule>
    <cfRule type="cellIs" dxfId="263" priority="93" operator="equal">
      <formula>3</formula>
    </cfRule>
  </conditionalFormatting>
  <conditionalFormatting sqref="AD34:AM34">
    <cfRule type="cellIs" dxfId="262" priority="166" stopIfTrue="1" operator="equal">
      <formula>1</formula>
    </cfRule>
    <cfRule type="cellIs" dxfId="261" priority="167" stopIfTrue="1" operator="equal">
      <formula>2</formula>
    </cfRule>
    <cfRule type="cellIs" dxfId="260" priority="168" operator="equal">
      <formula>3</formula>
    </cfRule>
  </conditionalFormatting>
  <conditionalFormatting sqref="R25">
    <cfRule type="cellIs" dxfId="259" priority="88" stopIfTrue="1" operator="equal">
      <formula>1</formula>
    </cfRule>
    <cfRule type="cellIs" dxfId="258" priority="89" stopIfTrue="1" operator="equal">
      <formula>2</formula>
    </cfRule>
    <cfRule type="cellIs" dxfId="257" priority="90" operator="equal">
      <formula>3</formula>
    </cfRule>
  </conditionalFormatting>
  <conditionalFormatting sqref="Y26">
    <cfRule type="cellIs" dxfId="256" priority="82" stopIfTrue="1" operator="equal">
      <formula>1</formula>
    </cfRule>
    <cfRule type="cellIs" dxfId="255" priority="83" stopIfTrue="1" operator="equal">
      <formula>2</formula>
    </cfRule>
    <cfRule type="cellIs" dxfId="254" priority="84" operator="equal">
      <formula>3</formula>
    </cfRule>
  </conditionalFormatting>
  <conditionalFormatting sqref="AF28">
    <cfRule type="cellIs" dxfId="253" priority="76" stopIfTrue="1" operator="equal">
      <formula>1</formula>
    </cfRule>
    <cfRule type="cellIs" dxfId="252" priority="77" stopIfTrue="1" operator="equal">
      <formula>2</formula>
    </cfRule>
    <cfRule type="cellIs" dxfId="251" priority="78" operator="equal">
      <formula>3</formula>
    </cfRule>
  </conditionalFormatting>
  <conditionalFormatting sqref="AG26">
    <cfRule type="cellIs" dxfId="250" priority="73" stopIfTrue="1" operator="equal">
      <formula>1</formula>
    </cfRule>
    <cfRule type="cellIs" dxfId="249" priority="74" stopIfTrue="1" operator="equal">
      <formula>2</formula>
    </cfRule>
    <cfRule type="cellIs" dxfId="248" priority="75" operator="equal">
      <formula>3</formula>
    </cfRule>
  </conditionalFormatting>
  <conditionalFormatting sqref="W60">
    <cfRule type="cellIs" dxfId="247" priority="70" stopIfTrue="1" operator="equal">
      <formula>1</formula>
    </cfRule>
    <cfRule type="cellIs" dxfId="246" priority="71" stopIfTrue="1" operator="equal">
      <formula>2</formula>
    </cfRule>
    <cfRule type="cellIs" dxfId="245" priority="72" operator="equal">
      <formula>3</formula>
    </cfRule>
  </conditionalFormatting>
  <conditionalFormatting sqref="R34">
    <cfRule type="cellIs" dxfId="244" priority="61" stopIfTrue="1" operator="equal">
      <formula>1</formula>
    </cfRule>
    <cfRule type="cellIs" dxfId="243" priority="62" stopIfTrue="1" operator="equal">
      <formula>2</formula>
    </cfRule>
    <cfRule type="cellIs" dxfId="242" priority="63" operator="equal">
      <formula>3</formula>
    </cfRule>
  </conditionalFormatting>
  <conditionalFormatting sqref="Y34">
    <cfRule type="cellIs" dxfId="241" priority="58" stopIfTrue="1" operator="equal">
      <formula>1</formula>
    </cfRule>
    <cfRule type="cellIs" dxfId="240" priority="59" stopIfTrue="1" operator="equal">
      <formula>2</formula>
    </cfRule>
    <cfRule type="cellIs" dxfId="239" priority="60" operator="equal">
      <formula>3</formula>
    </cfRule>
  </conditionalFormatting>
  <conditionalFormatting sqref="R42">
    <cfRule type="cellIs" dxfId="238" priority="52" stopIfTrue="1" operator="equal">
      <formula>1</formula>
    </cfRule>
    <cfRule type="cellIs" dxfId="237" priority="53" stopIfTrue="1" operator="equal">
      <formula>2</formula>
    </cfRule>
    <cfRule type="cellIs" dxfId="236" priority="54" operator="equal">
      <formula>3</formula>
    </cfRule>
  </conditionalFormatting>
  <conditionalFormatting sqref="Y42">
    <cfRule type="cellIs" dxfId="235" priority="49" stopIfTrue="1" operator="equal">
      <formula>1</formula>
    </cfRule>
    <cfRule type="cellIs" dxfId="234" priority="50" stopIfTrue="1" operator="equal">
      <formula>2</formula>
    </cfRule>
    <cfRule type="cellIs" dxfId="233" priority="51" operator="equal">
      <formula>3</formula>
    </cfRule>
  </conditionalFormatting>
  <conditionalFormatting sqref="AF48">
    <cfRule type="cellIs" dxfId="232" priority="40" stopIfTrue="1" operator="equal">
      <formula>1</formula>
    </cfRule>
    <cfRule type="cellIs" dxfId="231" priority="41" stopIfTrue="1" operator="equal">
      <formula>2</formula>
    </cfRule>
    <cfRule type="cellIs" dxfId="230" priority="42" operator="equal">
      <formula>3</formula>
    </cfRule>
  </conditionalFormatting>
  <conditionalFormatting sqref="K50">
    <cfRule type="cellIs" dxfId="229" priority="34" stopIfTrue="1" operator="equal">
      <formula>1</formula>
    </cfRule>
    <cfRule type="cellIs" dxfId="228" priority="35" stopIfTrue="1" operator="equal">
      <formula>2</formula>
    </cfRule>
    <cfRule type="cellIs" dxfId="227" priority="36" operator="equal">
      <formula>3</formula>
    </cfRule>
  </conditionalFormatting>
  <conditionalFormatting sqref="D58">
    <cfRule type="cellIs" dxfId="226" priority="13" stopIfTrue="1" operator="equal">
      <formula>1</formula>
    </cfRule>
    <cfRule type="cellIs" dxfId="225" priority="14" stopIfTrue="1" operator="equal">
      <formula>2</formula>
    </cfRule>
    <cfRule type="cellIs" dxfId="224" priority="15" operator="equal">
      <formula>3</formula>
    </cfRule>
  </conditionalFormatting>
  <conditionalFormatting sqref="Y50">
    <cfRule type="cellIs" dxfId="223" priority="7" stopIfTrue="1" operator="equal">
      <formula>1</formula>
    </cfRule>
    <cfRule type="cellIs" dxfId="222" priority="8" stopIfTrue="1" operator="equal">
      <formula>2</formula>
    </cfRule>
    <cfRule type="cellIs" dxfId="221" priority="9" operator="equal">
      <formula>3</formula>
    </cfRule>
  </conditionalFormatting>
  <conditionalFormatting sqref="AI50">
    <cfRule type="cellIs" dxfId="220" priority="1" stopIfTrue="1" operator="equal">
      <formula>1</formula>
    </cfRule>
    <cfRule type="cellIs" dxfId="219" priority="2" stopIfTrue="1" operator="equal">
      <formula>2</formula>
    </cfRule>
    <cfRule type="cellIs" dxfId="218" priority="3" operator="equal">
      <formula>3</formula>
    </cfRule>
  </conditionalFormatting>
  <dataValidations count="3">
    <dataValidation allowBlank="1" showInputMessage="1" showErrorMessage="1" prompt="Type the year in this cell." sqref="AH2:AM2" xr:uid="{8F27B21B-51F5-4E6A-86FA-EF624A534566}"/>
    <dataValidation allowBlank="1" showInputMessage="1" showErrorMessage="1" prompt="Type the year in cell AJ2 to change the calendar year._x000a__x000a_Calendar automatically shows daily shift schedule for up to 3 jobs. Setup the job/shift details and pattern from the Jobs and Shifts tab._x000a__x000a_Days highlighted red indicate schedule conflicts." sqref="A1" xr:uid="{19958384-3666-4399-AE60-56F8FC1F44A9}"/>
    <dataValidation allowBlank="1" showInputMessage="1" showErrorMessage="1" promptTitle="Shift Work Calendar" sqref="A2" xr:uid="{1D22B98E-FB74-4A95-8D51-FE250AFE57F0}"/>
  </dataValidations>
  <printOptions horizontalCentered="1" verticalCentered="1"/>
  <pageMargins left="0.3" right="0.3" top="0.3" bottom="0.3" header="0.3" footer="0.3"/>
  <pageSetup scale="58"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7DB32-196A-480B-922F-F4332D4B70E2}">
  <sheetPr>
    <pageSetUpPr fitToPage="1"/>
  </sheetPr>
  <dimension ref="A1:AN85"/>
  <sheetViews>
    <sheetView showGridLines="0" topLeftCell="A30" zoomScaleNormal="100" workbookViewId="0">
      <selection activeCell="I58" sqref="I58"/>
    </sheetView>
  </sheetViews>
  <sheetFormatPr defaultColWidth="0" defaultRowHeight="18.95" customHeight="1" outlineLevelRow="1"/>
  <cols>
    <col min="1" max="1" width="3.77734375" style="1" customWidth="1"/>
    <col min="2" max="2" width="21.77734375" style="16" customWidth="1"/>
    <col min="3" max="40" width="3.77734375" style="1" customWidth="1"/>
    <col min="41" max="16384" width="8.88671875" style="1" hidden="1"/>
  </cols>
  <sheetData>
    <row r="1" spans="2:39" ht="4.9000000000000004" customHeight="1"/>
    <row r="2" spans="2:39" s="10" customFormat="1" ht="60" customHeight="1">
      <c r="B2" s="11" t="s">
        <v>114</v>
      </c>
      <c r="C2" s="12"/>
      <c r="D2" s="12"/>
      <c r="E2" s="12"/>
      <c r="F2" s="12"/>
      <c r="G2" s="12"/>
      <c r="H2" s="12"/>
      <c r="I2" s="12"/>
      <c r="J2" s="12"/>
      <c r="K2" s="12"/>
      <c r="L2" s="13"/>
      <c r="M2" s="14"/>
      <c r="N2" s="14"/>
      <c r="O2" s="14"/>
      <c r="P2" s="14"/>
      <c r="Q2" s="14"/>
      <c r="R2" s="14"/>
      <c r="S2" s="14"/>
      <c r="T2" s="14"/>
      <c r="U2" s="14"/>
      <c r="V2" s="14"/>
      <c r="W2" s="14"/>
      <c r="X2" s="14"/>
      <c r="Y2" s="14"/>
      <c r="Z2" s="14"/>
      <c r="AA2" s="14"/>
      <c r="AB2" s="14"/>
      <c r="AC2" s="14"/>
      <c r="AD2" s="14"/>
      <c r="AE2" s="14"/>
      <c r="AF2" s="14"/>
      <c r="AG2" s="15"/>
      <c r="AH2" s="67">
        <f ca="1">IF(MONTH(TODAY())=12,YEAR(TODAY())+1,YEAR(TODAY()))</f>
        <v>2025</v>
      </c>
      <c r="AI2" s="67"/>
      <c r="AJ2" s="67"/>
      <c r="AK2" s="67"/>
      <c r="AL2" s="67"/>
      <c r="AM2" s="67"/>
    </row>
    <row r="3" spans="2:39" customFormat="1" ht="19.899999999999999" customHeight="1">
      <c r="B3" s="17"/>
    </row>
    <row r="4" spans="2:39" customFormat="1" ht="18.95" customHeight="1">
      <c r="B4" s="17"/>
      <c r="R4" s="35" t="s">
        <v>1</v>
      </c>
      <c r="T4" s="1"/>
      <c r="U4" s="36"/>
      <c r="V4" s="37"/>
      <c r="W4" s="64" t="s">
        <v>16</v>
      </c>
      <c r="X4" s="65"/>
      <c r="Y4" s="32"/>
      <c r="Z4" s="8" t="s">
        <v>3</v>
      </c>
      <c r="AA4" s="1"/>
      <c r="AB4" s="8"/>
      <c r="AC4" s="8"/>
      <c r="AD4" s="28"/>
      <c r="AE4" s="8" t="s">
        <v>4</v>
      </c>
      <c r="AF4" s="1"/>
      <c r="AG4" s="1"/>
      <c r="AH4" s="1"/>
      <c r="AI4" s="29"/>
      <c r="AJ4" s="68" t="s">
        <v>5</v>
      </c>
      <c r="AK4" s="69"/>
      <c r="AL4" s="30"/>
      <c r="AM4" s="9"/>
    </row>
    <row r="5" spans="2:39" customFormat="1" ht="19.899999999999999" customHeight="1">
      <c r="B5" s="17"/>
    </row>
    <row r="6" spans="2:39" s="21" customFormat="1" ht="19.899999999999999" customHeight="1">
      <c r="B6" s="61">
        <f ca="1">DATE(CalendarYear,3,1)</f>
        <v>45717</v>
      </c>
      <c r="C6" s="4" t="str">
        <f ca="1">IF(DAY(MarSun1)=1,"",IF(AND(YEAR(MarSun1+1)=CalendarYear,MONTH(MarSun1+1)=3),MarSun1+1,""))</f>
        <v/>
      </c>
      <c r="D6" s="4" t="str">
        <f ca="1">IF(DAY(MarSun1)=1,"",IF(AND(YEAR(MarSun1+2)=CalendarYear,MONTH(MarSun1+2)=3),MarSun1+2,""))</f>
        <v/>
      </c>
      <c r="E6" s="4" t="str">
        <f ca="1">IF(DAY(MarSun1)=1,"",IF(AND(YEAR(MarSun1+3)=CalendarYear,MONTH(MarSun1+3)=3),MarSun1+3,""))</f>
        <v/>
      </c>
      <c r="F6" s="4" t="str">
        <f ca="1">IF(DAY(MarSun1)=1,"",IF(AND(YEAR(MarSun1+4)=CalendarYear,MONTH(MarSun1+4)=3),MarSun1+4,""))</f>
        <v/>
      </c>
      <c r="G6" s="4" t="str">
        <f ca="1">IF(DAY(MarSun1)=1,"",IF(AND(YEAR(MarSun1+5)=CalendarYear,MONTH(MarSun1+5)=3),MarSun1+5,""))</f>
        <v/>
      </c>
      <c r="H6" s="4" t="str">
        <f ca="1">IF(DAY(MarSun1)=1,"",IF(AND(YEAR(MarSun1+6)=CalendarYear,MONTH(MarSun1+6)=3),MarSun1+6,""))</f>
        <v/>
      </c>
      <c r="I6" s="4">
        <f ca="1">IF(DAY(MarSun1)=1,IF(AND(YEAR(MarSun1)=CalendarYear,MONTH(MarSun1)=3),MarSun1,""),IF(AND(YEAR(MarSun1+7)=CalendarYear,MONTH(MarSun1+7)=3),MarSun1+7,""))</f>
        <v>45717</v>
      </c>
      <c r="J6" s="4">
        <f ca="1">IF(DAY(MarSun1)=1,IF(AND(YEAR(MarSun1+1)=CalendarYear,MONTH(MarSun1+1)=3),MarSun1+1,""),IF(AND(YEAR(MarSun1+8)=CalendarYear,MONTH(MarSun1+8)=3),MarSun1+8,""))</f>
        <v>45718</v>
      </c>
      <c r="K6" s="4">
        <f ca="1">IF(DAY(MarSun1)=1,IF(AND(YEAR(MarSun1+2)=CalendarYear,MONTH(MarSun1+2)=3),MarSun1+2,""),IF(AND(YEAR(MarSun1+9)=CalendarYear,MONTH(MarSun1+9)=3),MarSun1+9,""))</f>
        <v>45719</v>
      </c>
      <c r="L6" s="4">
        <f ca="1">IF(DAY(MarSun1)=1,IF(AND(YEAR(MarSun1+3)=CalendarYear,MONTH(MarSun1+3)=3),MarSun1+3,""),IF(AND(YEAR(MarSun1+10)=CalendarYear,MONTH(MarSun1+10)=3),MarSun1+10,""))</f>
        <v>45720</v>
      </c>
      <c r="M6" s="4">
        <f ca="1">IF(DAY(MarSun1)=1,IF(AND(YEAR(MarSun1+4)=CalendarYear,MONTH(MarSun1+4)=3),MarSun1+4,""),IF(AND(YEAR(MarSun1+11)=CalendarYear,MONTH(MarSun1+11)=3),MarSun1+11,""))</f>
        <v>45721</v>
      </c>
      <c r="N6" s="4">
        <f ca="1">IF(DAY(MarSun1)=1,IF(AND(YEAR(MarSun1+5)=CalendarYear,MONTH(MarSun1+5)=3),MarSun1+5,""),IF(AND(YEAR(MarSun1+12)=CalendarYear,MONTH(MarSun1+12)=3),MarSun1+12,""))</f>
        <v>45722</v>
      </c>
      <c r="O6" s="4">
        <f ca="1">IF(DAY(MarSun1)=1,IF(AND(YEAR(MarSun1+6)=CalendarYear,MONTH(MarSun1+6)=3),MarSun1+6,""),IF(AND(YEAR(MarSun1+13)=CalendarYear,MONTH(MarSun1+13)=3),MarSun1+13,""))</f>
        <v>45723</v>
      </c>
      <c r="P6" s="4">
        <f ca="1">IF(DAY(MarSun1)=1,IF(AND(YEAR(MarSun1+7)=CalendarYear,MONTH(MarSun1+7)=3),MarSun1+7,""),IF(AND(YEAR(MarSun1+14)=CalendarYear,MONTH(MarSun1+14)=3),MarSun1+14,""))</f>
        <v>45724</v>
      </c>
      <c r="Q6" s="4">
        <f ca="1">IF(DAY(MarSun1)=1,IF(AND(YEAR(MarSun1+8)=CalendarYear,MONTH(MarSun1+8)=3),MarSun1+8,""),IF(AND(YEAR(MarSun1+15)=CalendarYear,MONTH(MarSun1+15)=3),MarSun1+15,""))</f>
        <v>45725</v>
      </c>
      <c r="R6" s="4">
        <f ca="1">IF(DAY(MarSun1)=1,IF(AND(YEAR(MarSun1+9)=CalendarYear,MONTH(MarSun1+9)=3),MarSun1+9,""),IF(AND(YEAR(MarSun1+16)=CalendarYear,MONTH(MarSun1+16)=3),MarSun1+16,""))</f>
        <v>45726</v>
      </c>
      <c r="S6" s="4">
        <f ca="1">IF(DAY(MarSun1)=1,IF(AND(YEAR(MarSun1+10)=CalendarYear,MONTH(MarSun1+10)=3),MarSun1+10,""),IF(AND(YEAR(MarSun1+17)=CalendarYear,MONTH(MarSun1+17)=3),MarSun1+17,""))</f>
        <v>45727</v>
      </c>
      <c r="T6" s="4">
        <f ca="1">IF(DAY(MarSun1)=1,IF(AND(YEAR(MarSun1+11)=CalendarYear,MONTH(MarSun1+11)=3),MarSun1+11,""),IF(AND(YEAR(MarSun1+18)=CalendarYear,MONTH(MarSun1+18)=3),MarSun1+18,""))</f>
        <v>45728</v>
      </c>
      <c r="U6" s="4">
        <f ca="1">IF(DAY(MarSun1)=1,IF(AND(YEAR(MarSun1+12)=CalendarYear,MONTH(MarSun1+12)=3),MarSun1+12,""),IF(AND(YEAR(MarSun1+19)=CalendarYear,MONTH(MarSun1+19)=3),MarSun1+19,""))</f>
        <v>45729</v>
      </c>
      <c r="V6" s="4">
        <f ca="1">IF(DAY(MarSun1)=1,IF(AND(YEAR(MarSun1+13)=CalendarYear,MONTH(MarSun1+13)=3),MarSun1+13,""),IF(AND(YEAR(MarSun1+20)=CalendarYear,MONTH(MarSun1+20)=3),MarSun1+20,""))</f>
        <v>45730</v>
      </c>
      <c r="W6" s="4">
        <f ca="1">IF(DAY(MarSun1)=1,IF(AND(YEAR(MarSun1+14)=CalendarYear,MONTH(MarSun1+14)=3),MarSun1+14,""),IF(AND(YEAR(MarSun1+21)=CalendarYear,MONTH(MarSun1+21)=3),MarSun1+21,""))</f>
        <v>45731</v>
      </c>
      <c r="X6" s="4">
        <f ca="1">IF(DAY(MarSun1)=1,IF(AND(YEAR(MarSun1+15)=CalendarYear,MONTH(MarSun1+15)=3),MarSun1+15,""),IF(AND(YEAR(MarSun1+22)=CalendarYear,MONTH(MarSun1+22)=3),MarSun1+22,""))</f>
        <v>45732</v>
      </c>
      <c r="Y6" s="4">
        <f ca="1">IF(DAY(MarSun1)=1,IF(AND(YEAR(MarSun1+16)=CalendarYear,MONTH(MarSun1+16)=3),MarSun1+16,""),IF(AND(YEAR(MarSun1+23)=CalendarYear,MONTH(MarSun1+23)=3),MarSun1+23,""))</f>
        <v>45733</v>
      </c>
      <c r="Z6" s="4">
        <f ca="1">IF(DAY(MarSun1)=1,IF(AND(YEAR(MarSun1+17)=CalendarYear,MONTH(MarSun1+17)=3),MarSun1+17,""),IF(AND(YEAR(MarSun1+24)=CalendarYear,MONTH(MarSun1+24)=3),MarSun1+24,""))</f>
        <v>45734</v>
      </c>
      <c r="AA6" s="4">
        <f ca="1">IF(DAY(MarSun1)=1,IF(AND(YEAR(MarSun1+18)=CalendarYear,MONTH(MarSun1+18)=3),MarSun1+18,""),IF(AND(YEAR(MarSun1+25)=CalendarYear,MONTH(MarSun1+25)=3),MarSun1+25,""))</f>
        <v>45735</v>
      </c>
      <c r="AB6" s="4">
        <f ca="1">IF(DAY(MarSun1)=1,IF(AND(YEAR(MarSun1+19)=CalendarYear,MONTH(MarSun1+19)=3),MarSun1+19,""),IF(AND(YEAR(MarSun1+26)=CalendarYear,MONTH(MarSun1+26)=3),MarSun1+26,""))</f>
        <v>45736</v>
      </c>
      <c r="AC6" s="4">
        <f ca="1">IF(DAY(MarSun1)=1,IF(AND(YEAR(MarSun1+20)=CalendarYear,MONTH(MarSun1+20)=3),MarSun1+20,""),IF(AND(YEAR(MarSun1+27)=CalendarYear,MONTH(MarSun1+27)=3),MarSun1+27,""))</f>
        <v>45737</v>
      </c>
      <c r="AD6" s="4">
        <f ca="1">IF(DAY(MarSun1)=1,IF(AND(YEAR(MarSun1+21)=CalendarYear,MONTH(MarSun1+21)=3),MarSun1+21,""),IF(AND(YEAR(MarSun1+28)=CalendarYear,MONTH(MarSun1+28)=3),MarSun1+28,""))</f>
        <v>45738</v>
      </c>
      <c r="AE6" s="4">
        <f ca="1">IF(DAY(MarSun1)=1,IF(AND(YEAR(MarSun1+22)=CalendarYear,MONTH(MarSun1+22)=3),MarSun1+22,""),IF(AND(YEAR(MarSun1+29)=CalendarYear,MONTH(MarSun1+29)=3),MarSun1+29,""))</f>
        <v>45739</v>
      </c>
      <c r="AF6" s="4">
        <f ca="1">IF(DAY(MarSun1)=1,IF(AND(YEAR(MarSun1+23)=CalendarYear,MONTH(MarSun1+23)=3),MarSun1+23,""),IF(AND(YEAR(MarSun1+30)=CalendarYear,MONTH(MarSun1+30)=3),MarSun1+30,""))</f>
        <v>45740</v>
      </c>
      <c r="AG6" s="4">
        <f ca="1">IF(DAY(MarSun1)=1,IF(AND(YEAR(MarSun1+24)=CalendarYear,MONTH(MarSun1+24)=3),MarSun1+24,""),IF(AND(YEAR(MarSun1+31)=CalendarYear,MONTH(MarSun1+31)=3),MarSun1+31,""))</f>
        <v>45741</v>
      </c>
      <c r="AH6" s="4">
        <f ca="1">IF(DAY(MarSun1)=1,IF(AND(YEAR(MarSun1+25)=CalendarYear,MONTH(MarSun1+25)=3),MarSun1+25,""),IF(AND(YEAR(MarSun1+32)=CalendarYear,MONTH(MarSun1+32)=3),MarSun1+32,""))</f>
        <v>45742</v>
      </c>
      <c r="AI6" s="4">
        <f ca="1">IF(DAY(MarSun1)=1,IF(AND(YEAR(MarSun1+26)=CalendarYear,MONTH(MarSun1+26)=3),MarSun1+26,""),IF(AND(YEAR(MarSun1+33)=CalendarYear,MONTH(MarSun1+33)=3),MarSun1+33,""))</f>
        <v>45743</v>
      </c>
      <c r="AJ6" s="4">
        <f ca="1">IF(DAY(MarSun1)=1,IF(AND(YEAR(MarSun1+27)=CalendarYear,MONTH(MarSun1+27)=3),MarSun1+27,""),IF(AND(YEAR(MarSun1+34)=CalendarYear,MONTH(MarSun1+34)=3),MarSun1+34,""))</f>
        <v>45744</v>
      </c>
      <c r="AK6" s="4">
        <f ca="1">IF(DAY(MarSun1)=1,IF(AND(YEAR(MarSun1+28)=CalendarYear,MONTH(MarSun1+28)=3),MarSun1+28,""),IF(AND(YEAR(MarSun1+35)=CalendarYear,MONTH(MarSun1+35)=3),MarSun1+35,""))</f>
        <v>45745</v>
      </c>
      <c r="AL6" s="4">
        <f ca="1">IF(DAY(MarSun1)=1,IF(AND(YEAR(MarSun1+29)=CalendarYear,MONTH(MarSun1+29)=3),MarSun1+29,""),IF(AND(YEAR(MarSun1+36)=CalendarYear,MONTH(MarSun1+36)=3),MarSun1+36,""))</f>
        <v>45746</v>
      </c>
      <c r="AM6" s="6">
        <f ca="1">IF(DAY(MarSun1)=1,IF(AND(YEAR(MarSun1+30)=CalendarYear,MONTH(MarSun1+30)=3),MarSun1+30,""),IF(AND(YEAR(MarSun1+37)=CalendarYear,MONTH(MarSun1+37)=3),MarSun1+37,""))</f>
        <v>45747</v>
      </c>
    </row>
    <row r="7" spans="2:39" s="21" customFormat="1" ht="19.899999999999999" customHeight="1">
      <c r="B7" s="62"/>
      <c r="C7" s="5" t="s">
        <v>6</v>
      </c>
      <c r="D7" s="5" t="s">
        <v>7</v>
      </c>
      <c r="E7" s="5" t="s">
        <v>8</v>
      </c>
      <c r="F7" s="5" t="s">
        <v>9</v>
      </c>
      <c r="G7" s="5" t="s">
        <v>10</v>
      </c>
      <c r="H7" s="5" t="s">
        <v>11</v>
      </c>
      <c r="I7" s="5" t="s">
        <v>12</v>
      </c>
      <c r="J7" s="5" t="s">
        <v>6</v>
      </c>
      <c r="K7" s="5" t="s">
        <v>7</v>
      </c>
      <c r="L7" s="5" t="s">
        <v>8</v>
      </c>
      <c r="M7" s="5" t="s">
        <v>9</v>
      </c>
      <c r="N7" s="5" t="s">
        <v>10</v>
      </c>
      <c r="O7" s="5" t="s">
        <v>11</v>
      </c>
      <c r="P7" s="5" t="s">
        <v>12</v>
      </c>
      <c r="Q7" s="5" t="s">
        <v>6</v>
      </c>
      <c r="R7" s="5" t="s">
        <v>7</v>
      </c>
      <c r="S7" s="5" t="s">
        <v>8</v>
      </c>
      <c r="T7" s="5" t="s">
        <v>9</v>
      </c>
      <c r="U7" s="5" t="s">
        <v>10</v>
      </c>
      <c r="V7" s="5" t="s">
        <v>11</v>
      </c>
      <c r="W7" s="5" t="s">
        <v>12</v>
      </c>
      <c r="X7" s="5" t="s">
        <v>6</v>
      </c>
      <c r="Y7" s="5" t="s">
        <v>7</v>
      </c>
      <c r="Z7" s="5" t="s">
        <v>8</v>
      </c>
      <c r="AA7" s="5" t="s">
        <v>9</v>
      </c>
      <c r="AB7" s="5" t="s">
        <v>10</v>
      </c>
      <c r="AC7" s="5" t="s">
        <v>11</v>
      </c>
      <c r="AD7" s="5" t="s">
        <v>12</v>
      </c>
      <c r="AE7" s="5" t="s">
        <v>6</v>
      </c>
      <c r="AF7" s="5" t="s">
        <v>7</v>
      </c>
      <c r="AG7" s="5" t="s">
        <v>8</v>
      </c>
      <c r="AH7" s="5" t="s">
        <v>9</v>
      </c>
      <c r="AI7" s="5" t="s">
        <v>10</v>
      </c>
      <c r="AJ7" s="5" t="s">
        <v>11</v>
      </c>
      <c r="AK7" s="5" t="s">
        <v>12</v>
      </c>
      <c r="AL7" s="5" t="s">
        <v>6</v>
      </c>
      <c r="AM7" s="7" t="s">
        <v>7</v>
      </c>
    </row>
    <row r="8" spans="2:39" ht="19.899999999999999" hidden="1" customHeight="1" outlineLevel="1">
      <c r="B8" s="18" t="s">
        <v>13</v>
      </c>
      <c r="C8" s="2" t="s">
        <v>14</v>
      </c>
      <c r="D8" s="2" t="s">
        <v>14</v>
      </c>
      <c r="E8" s="2" t="s">
        <v>14</v>
      </c>
      <c r="F8" s="2" t="s">
        <v>14</v>
      </c>
      <c r="G8" s="2" t="s">
        <v>14</v>
      </c>
      <c r="H8" s="2" t="s">
        <v>14</v>
      </c>
      <c r="I8" s="2" t="s">
        <v>14</v>
      </c>
      <c r="J8" s="2" t="s">
        <v>14</v>
      </c>
      <c r="K8" s="2" t="s">
        <v>14</v>
      </c>
      <c r="L8" s="2" t="s">
        <v>14</v>
      </c>
      <c r="M8" s="3" t="s">
        <v>14</v>
      </c>
      <c r="N8" s="3" t="s">
        <v>14</v>
      </c>
      <c r="O8" s="2" t="s">
        <v>14</v>
      </c>
      <c r="P8" s="2" t="s">
        <v>14</v>
      </c>
      <c r="Q8" s="2" t="s">
        <v>14</v>
      </c>
      <c r="R8" s="143" t="s">
        <v>74</v>
      </c>
      <c r="S8" s="144"/>
      <c r="T8" s="144"/>
      <c r="U8" s="144"/>
      <c r="V8" s="144"/>
      <c r="W8" s="157"/>
      <c r="X8" s="2" t="s">
        <v>14</v>
      </c>
      <c r="Y8" s="2" t="s">
        <v>14</v>
      </c>
      <c r="Z8" s="2" t="s">
        <v>14</v>
      </c>
      <c r="AA8" s="2" t="s">
        <v>14</v>
      </c>
      <c r="AB8" s="2" t="s">
        <v>14</v>
      </c>
      <c r="AC8" s="2" t="s">
        <v>14</v>
      </c>
      <c r="AD8" s="2" t="s">
        <v>14</v>
      </c>
      <c r="AE8" s="2" t="s">
        <v>14</v>
      </c>
      <c r="AF8" s="2" t="s">
        <v>14</v>
      </c>
      <c r="AG8" s="2" t="s">
        <v>14</v>
      </c>
      <c r="AH8" s="2" t="s">
        <v>14</v>
      </c>
      <c r="AI8" s="2" t="s">
        <v>14</v>
      </c>
      <c r="AJ8" s="2" t="s">
        <v>14</v>
      </c>
      <c r="AK8" s="2" t="s">
        <v>14</v>
      </c>
      <c r="AL8" s="2" t="s">
        <v>14</v>
      </c>
      <c r="AM8" s="2" t="s">
        <v>14</v>
      </c>
    </row>
    <row r="9" spans="2:39" ht="19.899999999999999" hidden="1" customHeight="1" outlineLevel="1">
      <c r="B9" s="19" t="s">
        <v>15</v>
      </c>
      <c r="C9" s="3" t="s">
        <v>14</v>
      </c>
      <c r="D9" s="3" t="s">
        <v>14</v>
      </c>
      <c r="E9" s="3" t="s">
        <v>14</v>
      </c>
      <c r="F9" s="3" t="s">
        <v>14</v>
      </c>
      <c r="G9" s="3" t="s">
        <v>14</v>
      </c>
      <c r="H9" s="3" t="s">
        <v>14</v>
      </c>
      <c r="I9" s="3" t="s">
        <v>14</v>
      </c>
      <c r="J9" s="3" t="s">
        <v>14</v>
      </c>
      <c r="K9" s="3" t="s">
        <v>14</v>
      </c>
      <c r="L9" s="3" t="s">
        <v>14</v>
      </c>
      <c r="M9" s="3" t="s">
        <v>14</v>
      </c>
      <c r="N9" s="3" t="s">
        <v>14</v>
      </c>
      <c r="O9" s="2" t="s">
        <v>14</v>
      </c>
      <c r="P9" s="2" t="s">
        <v>14</v>
      </c>
      <c r="Q9" s="2" t="s">
        <v>14</v>
      </c>
      <c r="R9" s="2" t="s">
        <v>14</v>
      </c>
      <c r="S9" s="2" t="s">
        <v>14</v>
      </c>
      <c r="T9" s="2" t="s">
        <v>14</v>
      </c>
      <c r="U9" s="2" t="s">
        <v>14</v>
      </c>
      <c r="V9" s="2" t="s">
        <v>14</v>
      </c>
      <c r="W9" s="2" t="s">
        <v>14</v>
      </c>
      <c r="X9" s="2" t="s">
        <v>14</v>
      </c>
      <c r="Y9" s="2" t="s">
        <v>14</v>
      </c>
      <c r="Z9" s="2" t="s">
        <v>14</v>
      </c>
      <c r="AA9" s="2" t="s">
        <v>14</v>
      </c>
      <c r="AB9" s="2" t="s">
        <v>14</v>
      </c>
      <c r="AC9" s="2" t="s">
        <v>14</v>
      </c>
      <c r="AD9" s="2" t="s">
        <v>14</v>
      </c>
      <c r="AE9" s="2" t="s">
        <v>14</v>
      </c>
      <c r="AF9" s="2" t="s">
        <v>14</v>
      </c>
      <c r="AG9" s="2" t="s">
        <v>14</v>
      </c>
      <c r="AH9" s="2" t="s">
        <v>14</v>
      </c>
      <c r="AI9" s="2" t="s">
        <v>14</v>
      </c>
      <c r="AJ9" s="2" t="s">
        <v>14</v>
      </c>
      <c r="AK9" s="2" t="s">
        <v>14</v>
      </c>
      <c r="AL9" s="2" t="s">
        <v>14</v>
      </c>
      <c r="AM9" s="2" t="s">
        <v>14</v>
      </c>
    </row>
    <row r="10" spans="2:39" ht="19.899999999999999" hidden="1" customHeight="1" outlineLevel="1">
      <c r="B10" s="33" t="s">
        <v>2</v>
      </c>
      <c r="C10" s="3" t="s">
        <v>14</v>
      </c>
      <c r="D10" s="3" t="s">
        <v>14</v>
      </c>
      <c r="E10" s="3" t="s">
        <v>14</v>
      </c>
      <c r="F10" s="3" t="s">
        <v>14</v>
      </c>
      <c r="G10" s="3" t="s">
        <v>14</v>
      </c>
      <c r="H10" s="3" t="s">
        <v>14</v>
      </c>
      <c r="I10" s="3" t="s">
        <v>14</v>
      </c>
      <c r="J10" s="3" t="s">
        <v>14</v>
      </c>
      <c r="K10" s="3" t="s">
        <v>14</v>
      </c>
      <c r="L10" s="3" t="s">
        <v>14</v>
      </c>
      <c r="M10" s="3" t="s">
        <v>14</v>
      </c>
      <c r="N10" s="3" t="s">
        <v>14</v>
      </c>
      <c r="O10" s="2" t="s">
        <v>14</v>
      </c>
      <c r="P10" s="2" t="s">
        <v>14</v>
      </c>
      <c r="Q10" s="2" t="s">
        <v>14</v>
      </c>
      <c r="R10" s="2" t="s">
        <v>14</v>
      </c>
      <c r="S10" s="2" t="s">
        <v>14</v>
      </c>
      <c r="T10" s="2" t="s">
        <v>14</v>
      </c>
      <c r="U10" s="2" t="s">
        <v>14</v>
      </c>
      <c r="V10" s="2" t="s">
        <v>14</v>
      </c>
      <c r="W10" s="2" t="s">
        <v>14</v>
      </c>
      <c r="X10" s="2" t="s">
        <v>14</v>
      </c>
      <c r="Y10" s="133" t="s">
        <v>16</v>
      </c>
      <c r="Z10" s="134"/>
      <c r="AA10" s="134"/>
      <c r="AB10" s="134"/>
      <c r="AC10" s="135"/>
      <c r="AD10" s="2" t="s">
        <v>14</v>
      </c>
      <c r="AE10" s="2" t="s">
        <v>14</v>
      </c>
      <c r="AF10" s="133" t="s">
        <v>16</v>
      </c>
      <c r="AG10" s="134"/>
      <c r="AH10" s="134"/>
      <c r="AI10" s="134"/>
      <c r="AJ10" s="135"/>
      <c r="AK10" s="2" t="s">
        <v>14</v>
      </c>
      <c r="AL10" s="2" t="s">
        <v>14</v>
      </c>
      <c r="AM10" s="32" t="s">
        <v>16</v>
      </c>
    </row>
    <row r="11" spans="2:39" ht="19.899999999999999" hidden="1" customHeight="1" outlineLevel="1">
      <c r="B11" s="31" t="s">
        <v>5</v>
      </c>
      <c r="C11" s="3" t="s">
        <v>14</v>
      </c>
      <c r="D11" s="3" t="s">
        <v>14</v>
      </c>
      <c r="E11" s="3" t="s">
        <v>14</v>
      </c>
      <c r="F11" s="3" t="s">
        <v>14</v>
      </c>
      <c r="G11" s="3" t="s">
        <v>14</v>
      </c>
      <c r="H11" s="3" t="s">
        <v>14</v>
      </c>
      <c r="I11" s="3" t="s">
        <v>14</v>
      </c>
      <c r="J11" s="3" t="s">
        <v>14</v>
      </c>
      <c r="K11" s="3" t="s">
        <v>14</v>
      </c>
      <c r="L11" s="3" t="s">
        <v>14</v>
      </c>
      <c r="M11" s="3" t="s">
        <v>14</v>
      </c>
      <c r="N11" s="3" t="s">
        <v>14</v>
      </c>
      <c r="O11" s="2" t="s">
        <v>14</v>
      </c>
      <c r="P11" s="2" t="s">
        <v>14</v>
      </c>
      <c r="Q11" s="2" t="s">
        <v>14</v>
      </c>
      <c r="R11" s="2" t="s">
        <v>14</v>
      </c>
      <c r="S11" s="2" t="s">
        <v>14</v>
      </c>
      <c r="T11" s="2" t="s">
        <v>14</v>
      </c>
      <c r="U11" s="2" t="s">
        <v>14</v>
      </c>
      <c r="V11" s="2" t="s">
        <v>14</v>
      </c>
      <c r="W11" s="2" t="s">
        <v>14</v>
      </c>
      <c r="X11" s="2" t="s">
        <v>14</v>
      </c>
      <c r="Y11" s="2" t="s">
        <v>14</v>
      </c>
      <c r="Z11" s="2" t="s">
        <v>14</v>
      </c>
      <c r="AA11" s="2" t="s">
        <v>14</v>
      </c>
      <c r="AB11" s="2" t="s">
        <v>14</v>
      </c>
      <c r="AC11" s="2" t="s">
        <v>14</v>
      </c>
      <c r="AD11" s="2" t="s">
        <v>14</v>
      </c>
      <c r="AE11" s="2" t="s">
        <v>14</v>
      </c>
      <c r="AF11" s="2" t="s">
        <v>14</v>
      </c>
      <c r="AG11" s="2" t="s">
        <v>14</v>
      </c>
      <c r="AH11" s="2" t="s">
        <v>14</v>
      </c>
      <c r="AI11" s="2" t="s">
        <v>14</v>
      </c>
      <c r="AJ11" s="2" t="s">
        <v>14</v>
      </c>
      <c r="AK11" s="2" t="s">
        <v>14</v>
      </c>
      <c r="AL11" s="2" t="s">
        <v>14</v>
      </c>
      <c r="AM11" s="2" t="s">
        <v>14</v>
      </c>
    </row>
    <row r="12" spans="2:39" s="22" customFormat="1" ht="19.899999999999999" hidden="1" customHeight="1" outlineLevel="1">
      <c r="B12" s="20" t="s">
        <v>1</v>
      </c>
      <c r="C12" s="3" t="s">
        <v>14</v>
      </c>
      <c r="D12" s="3" t="s">
        <v>14</v>
      </c>
      <c r="E12" s="3" t="s">
        <v>14</v>
      </c>
      <c r="F12" s="3" t="s">
        <v>14</v>
      </c>
      <c r="G12" s="3" t="s">
        <v>14</v>
      </c>
      <c r="H12" s="3" t="s">
        <v>14</v>
      </c>
      <c r="I12" s="3" t="s">
        <v>14</v>
      </c>
      <c r="J12" s="3" t="s">
        <v>14</v>
      </c>
      <c r="K12" s="3" t="s">
        <v>14</v>
      </c>
      <c r="L12" s="3" t="s">
        <v>14</v>
      </c>
      <c r="M12" s="3" t="s">
        <v>14</v>
      </c>
      <c r="N12" s="3" t="s">
        <v>14</v>
      </c>
      <c r="O12" s="2" t="s">
        <v>14</v>
      </c>
      <c r="P12" s="2" t="s">
        <v>14</v>
      </c>
      <c r="Q12" s="2" t="s">
        <v>14</v>
      </c>
      <c r="R12" s="2" t="s">
        <v>14</v>
      </c>
      <c r="S12" s="27" t="s">
        <v>14</v>
      </c>
      <c r="T12" s="2" t="s">
        <v>14</v>
      </c>
      <c r="U12" s="2" t="s">
        <v>14</v>
      </c>
      <c r="V12" s="2" t="s">
        <v>14</v>
      </c>
      <c r="W12" s="24" t="s">
        <v>14</v>
      </c>
      <c r="X12" s="2" t="s">
        <v>14</v>
      </c>
      <c r="Y12" s="2" t="s">
        <v>14</v>
      </c>
      <c r="Z12" s="2" t="s">
        <v>14</v>
      </c>
      <c r="AA12" s="2" t="s">
        <v>14</v>
      </c>
      <c r="AB12" s="2" t="s">
        <v>14</v>
      </c>
      <c r="AC12" s="2" t="s">
        <v>14</v>
      </c>
      <c r="AD12" s="2" t="s">
        <v>14</v>
      </c>
      <c r="AE12" s="2" t="s">
        <v>14</v>
      </c>
      <c r="AF12" s="2" t="s">
        <v>14</v>
      </c>
      <c r="AG12" s="2" t="s">
        <v>14</v>
      </c>
      <c r="AH12" s="2" t="s">
        <v>14</v>
      </c>
      <c r="AI12" s="2" t="s">
        <v>14</v>
      </c>
      <c r="AJ12" s="2" t="s">
        <v>14</v>
      </c>
      <c r="AK12" s="2" t="s">
        <v>14</v>
      </c>
      <c r="AL12" s="2" t="s">
        <v>14</v>
      </c>
      <c r="AM12" s="2" t="s">
        <v>14</v>
      </c>
    </row>
    <row r="13" spans="2:39" s="22" customFormat="1" ht="19.899999999999999" customHeight="1" collapsed="1"/>
    <row r="14" spans="2:39" ht="19.899999999999999" customHeight="1">
      <c r="B14" s="61">
        <f ca="1">DATE(CalendarYear,4,1)</f>
        <v>45748</v>
      </c>
      <c r="C14" s="4" t="str">
        <f ca="1">IF(DAY(AprSun1)=1,"",IF(AND(YEAR(AprSun1+1)=CalendarYear,MONTH(AprSun1+1)=4),AprSun1+1,""))</f>
        <v/>
      </c>
      <c r="D14" s="4" t="str">
        <f ca="1">IF(DAY(AprSun1)=1,"",IF(AND(YEAR(AprSun1+2)=CalendarYear,MONTH(AprSun1+2)=4),AprSun1+2,""))</f>
        <v/>
      </c>
      <c r="E14" s="4">
        <f ca="1">IF(DAY(AprSun1)=1,"",IF(AND(YEAR(AprSun1+3)=CalendarYear,MONTH(AprSun1+3)=4),AprSun1+3,""))</f>
        <v>45748</v>
      </c>
      <c r="F14" s="4">
        <f ca="1">IF(DAY(AprSun1)=1,"",IF(AND(YEAR(AprSun1+4)=CalendarYear,MONTH(AprSun1+4)=4),AprSun1+4,""))</f>
        <v>45749</v>
      </c>
      <c r="G14" s="4">
        <f ca="1">IF(DAY(AprSun1)=1,"",IF(AND(YEAR(AprSun1+5)=CalendarYear,MONTH(AprSun1+5)=4),AprSun1+5,""))</f>
        <v>45750</v>
      </c>
      <c r="H14" s="4">
        <f ca="1">IF(DAY(AprSun1)=1,"",IF(AND(YEAR(AprSun1+6)=CalendarYear,MONTH(AprSun1+6)=4),AprSun1+6,""))</f>
        <v>45751</v>
      </c>
      <c r="I14" s="4">
        <f ca="1">IF(DAY(AprSun1)=1,IF(AND(YEAR(AprSun1)=CalendarYear,MONTH(AprSun1)=4),AprSun1,""),IF(AND(YEAR(AprSun1+7)=CalendarYear,MONTH(AprSun1+7)=4),AprSun1+7,""))</f>
        <v>45752</v>
      </c>
      <c r="J14" s="4">
        <f ca="1">IF(DAY(AprSun1)=1,IF(AND(YEAR(AprSun1+1)=CalendarYear,MONTH(AprSun1+1)=4),AprSun1+1,""),IF(AND(YEAR(AprSun1+8)=CalendarYear,MONTH(AprSun1+8)=4),AprSun1+8,""))</f>
        <v>45753</v>
      </c>
      <c r="K14" s="4">
        <f ca="1">IF(DAY(AprSun1)=1,IF(AND(YEAR(AprSun1+2)=CalendarYear,MONTH(AprSun1+2)=4),AprSun1+2,""),IF(AND(YEAR(AprSun1+9)=CalendarYear,MONTH(AprSun1+9)=4),AprSun1+9,""))</f>
        <v>45754</v>
      </c>
      <c r="L14" s="4">
        <f ca="1">IF(DAY(AprSun1)=1,IF(AND(YEAR(AprSun1+3)=CalendarYear,MONTH(AprSun1+3)=4),AprSun1+3,""),IF(AND(YEAR(AprSun1+10)=CalendarYear,MONTH(AprSun1+10)=4),AprSun1+10,""))</f>
        <v>45755</v>
      </c>
      <c r="M14" s="4">
        <f ca="1">IF(DAY(AprSun1)=1,IF(AND(YEAR(AprSun1+4)=CalendarYear,MONTH(AprSun1+4)=4),AprSun1+4,""),IF(AND(YEAR(AprSun1+11)=CalendarYear,MONTH(AprSun1+11)=4),AprSun1+11,""))</f>
        <v>45756</v>
      </c>
      <c r="N14" s="4">
        <f ca="1">IF(DAY(AprSun1)=1,IF(AND(YEAR(AprSun1+5)=CalendarYear,MONTH(AprSun1+5)=4),AprSun1+5,""),IF(AND(YEAR(AprSun1+12)=CalendarYear,MONTH(AprSun1+12)=4),AprSun1+12,""))</f>
        <v>45757</v>
      </c>
      <c r="O14" s="4">
        <f ca="1">IF(DAY(AprSun1)=1,IF(AND(YEAR(AprSun1+6)=CalendarYear,MONTH(AprSun1+6)=4),AprSun1+6,""),IF(AND(YEAR(AprSun1+13)=CalendarYear,MONTH(AprSun1+13)=4),AprSun1+13,""))</f>
        <v>45758</v>
      </c>
      <c r="P14" s="4">
        <f ca="1">IF(DAY(AprSun1)=1,IF(AND(YEAR(AprSun1+7)=CalendarYear,MONTH(AprSun1+7)=4),AprSun1+7,""),IF(AND(YEAR(AprSun1+14)=CalendarYear,MONTH(AprSun1+14)=4),AprSun1+14,""))</f>
        <v>45759</v>
      </c>
      <c r="Q14" s="4">
        <f ca="1">IF(DAY(AprSun1)=1,IF(AND(YEAR(AprSun1+8)=CalendarYear,MONTH(AprSun1+8)=4),AprSun1+8,""),IF(AND(YEAR(AprSun1+15)=CalendarYear,MONTH(AprSun1+15)=4),AprSun1+15,""))</f>
        <v>45760</v>
      </c>
      <c r="R14" s="4">
        <f ca="1">IF(DAY(AprSun1)=1,IF(AND(YEAR(AprSun1+9)=CalendarYear,MONTH(AprSun1+9)=4),AprSun1+9,""),IF(AND(YEAR(AprSun1+16)=CalendarYear,MONTH(AprSun1+16)=4),AprSun1+16,""))</f>
        <v>45761</v>
      </c>
      <c r="S14" s="4">
        <f ca="1">IF(DAY(AprSun1)=1,IF(AND(YEAR(AprSun1+10)=CalendarYear,MONTH(AprSun1+10)=4),AprSun1+10,""),IF(AND(YEAR(AprSun1+17)=CalendarYear,MONTH(AprSun1+17)=4),AprSun1+17,""))</f>
        <v>45762</v>
      </c>
      <c r="T14" s="4">
        <f ca="1">IF(DAY(AprSun1)=1,IF(AND(YEAR(AprSun1+11)=CalendarYear,MONTH(AprSun1+11)=4),AprSun1+11,""),IF(AND(YEAR(AprSun1+18)=CalendarYear,MONTH(AprSun1+18)=4),AprSun1+18,""))</f>
        <v>45763</v>
      </c>
      <c r="U14" s="4">
        <f ca="1">IF(DAY(AprSun1)=1,IF(AND(YEAR(AprSun1+12)=CalendarYear,MONTH(AprSun1+12)=4),AprSun1+12,""),IF(AND(YEAR(AprSun1+19)=CalendarYear,MONTH(AprSun1+19)=4),AprSun1+19,""))</f>
        <v>45764</v>
      </c>
      <c r="V14" s="4">
        <f ca="1">IF(DAY(AprSun1)=1,IF(AND(YEAR(AprSun1+13)=CalendarYear,MONTH(AprSun1+13)=4),AprSun1+13,""),IF(AND(YEAR(AprSun1+20)=CalendarYear,MONTH(AprSun1+20)=4),AprSun1+20,""))</f>
        <v>45765</v>
      </c>
      <c r="W14" s="4">
        <f ca="1">IF(DAY(AprSun1)=1,IF(AND(YEAR(AprSun1+14)=CalendarYear,MONTH(AprSun1+14)=4),AprSun1+14,""),IF(AND(YEAR(AprSun1+21)=CalendarYear,MONTH(AprSun1+21)=4),AprSun1+21,""))</f>
        <v>45766</v>
      </c>
      <c r="X14" s="4">
        <f ca="1">IF(DAY(AprSun1)=1,IF(AND(YEAR(AprSun1+15)=CalendarYear,MONTH(AprSun1+15)=4),AprSun1+15,""),IF(AND(YEAR(AprSun1+22)=CalendarYear,MONTH(AprSun1+22)=4),AprSun1+22,""))</f>
        <v>45767</v>
      </c>
      <c r="Y14" s="4">
        <f ca="1">IF(DAY(AprSun1)=1,IF(AND(YEAR(AprSun1+16)=CalendarYear,MONTH(AprSun1+16)=4),AprSun1+16,""),IF(AND(YEAR(AprSun1+23)=CalendarYear,MONTH(AprSun1+23)=4),AprSun1+23,""))</f>
        <v>45768</v>
      </c>
      <c r="Z14" s="4">
        <f ca="1">IF(DAY(AprSun1)=1,IF(AND(YEAR(AprSun1+17)=CalendarYear,MONTH(AprSun1+17)=4),AprSun1+17,""),IF(AND(YEAR(AprSun1+24)=CalendarYear,MONTH(AprSun1+24)=4),AprSun1+24,""))</f>
        <v>45769</v>
      </c>
      <c r="AA14" s="4">
        <f ca="1">IF(DAY(AprSun1)=1,IF(AND(YEAR(AprSun1+18)=CalendarYear,MONTH(AprSun1+18)=4),AprSun1+18,""),IF(AND(YEAR(AprSun1+25)=CalendarYear,MONTH(AprSun1+25)=4),AprSun1+25,""))</f>
        <v>45770</v>
      </c>
      <c r="AB14" s="4">
        <f ca="1">IF(DAY(AprSun1)=1,IF(AND(YEAR(AprSun1+19)=CalendarYear,MONTH(AprSun1+19)=4),AprSun1+19,""),IF(AND(YEAR(AprSun1+26)=CalendarYear,MONTH(AprSun1+26)=4),AprSun1+26,""))</f>
        <v>45771</v>
      </c>
      <c r="AC14" s="4">
        <f ca="1">IF(DAY(AprSun1)=1,IF(AND(YEAR(AprSun1+20)=CalendarYear,MONTH(AprSun1+20)=4),AprSun1+20,""),IF(AND(YEAR(AprSun1+27)=CalendarYear,MONTH(AprSun1+27)=4),AprSun1+27,""))</f>
        <v>45772</v>
      </c>
      <c r="AD14" s="4">
        <f ca="1">IF(DAY(AprSun1)=1,IF(AND(YEAR(AprSun1+21)=CalendarYear,MONTH(AprSun1+21)=4),AprSun1+21,""),IF(AND(YEAR(AprSun1+28)=CalendarYear,MONTH(AprSun1+28)=4),AprSun1+28,""))</f>
        <v>45773</v>
      </c>
      <c r="AE14" s="4">
        <f ca="1">IF(DAY(AprSun1)=1,IF(AND(YEAR(AprSun1+22)=CalendarYear,MONTH(AprSun1+22)=4),AprSun1+22,""),IF(AND(YEAR(AprSun1+29)=CalendarYear,MONTH(AprSun1+29)=4),AprSun1+29,""))</f>
        <v>45774</v>
      </c>
      <c r="AF14" s="4">
        <f ca="1">IF(DAY(AprSun1)=1,IF(AND(YEAR(AprSun1+23)=CalendarYear,MONTH(AprSun1+23)=4),AprSun1+23,""),IF(AND(YEAR(AprSun1+30)=CalendarYear,MONTH(AprSun1+30)=4),AprSun1+30,""))</f>
        <v>45775</v>
      </c>
      <c r="AG14" s="4">
        <f ca="1">IF(DAY(AprSun1)=1,IF(AND(YEAR(AprSun1+24)=CalendarYear,MONTH(AprSun1+24)=4),AprSun1+24,""),IF(AND(YEAR(AprSun1+31)=CalendarYear,MONTH(AprSun1+31)=4),AprSun1+31,""))</f>
        <v>45776</v>
      </c>
      <c r="AH14" s="4">
        <f ca="1">IF(DAY(AprSun1)=1,IF(AND(YEAR(AprSun1+25)=CalendarYear,MONTH(AprSun1+25)=4),AprSun1+25,""),IF(AND(YEAR(AprSun1+32)=CalendarYear,MONTH(AprSun1+32)=4),AprSun1+32,""))</f>
        <v>45777</v>
      </c>
      <c r="AI14" s="4" t="str">
        <f ca="1">IF(DAY(AprSun1)=1,IF(AND(YEAR(AprSun1+26)=CalendarYear,MONTH(AprSun1+26)=4),AprSun1+26,""),IF(AND(YEAR(AprSun1+33)=CalendarYear,MONTH(AprSun1+33)=4),AprSun1+33,""))</f>
        <v/>
      </c>
      <c r="AJ14" s="4" t="str">
        <f ca="1">IF(DAY(AprSun1)=1,IF(AND(YEAR(AprSun1+27)=CalendarYear,MONTH(AprSun1+27)=4),AprSun1+27,""),IF(AND(YEAR(AprSun1+34)=CalendarYear,MONTH(AprSun1+34)=4),AprSun1+34,""))</f>
        <v/>
      </c>
      <c r="AK14" s="4" t="str">
        <f ca="1">IF(DAY(AprSun1)=1,IF(AND(YEAR(AprSun1+28)=CalendarYear,MONTH(AprSun1+28)=4),AprSun1+28,""),IF(AND(YEAR(AprSun1+35)=CalendarYear,MONTH(AprSun1+35)=4),AprSun1+35,""))</f>
        <v/>
      </c>
      <c r="AL14" s="4" t="str">
        <f ca="1">IF(DAY(AprSun1)=1,IF(AND(YEAR(AprSun1+29)=CalendarYear,MONTH(AprSun1+29)=4),AprSun1+29,""),IF(AND(YEAR(AprSun1+36)=CalendarYear,MONTH(AprSun1+36)=4),AprSun1+36,""))</f>
        <v/>
      </c>
      <c r="AM14" s="6" t="str">
        <f ca="1">IF(DAY(AprSun1)=1,IF(AND(YEAR(AprSun1+30)=CalendarYear,MONTH(AprSun1+30)=4),AprSun1+30,""),IF(AND(YEAR(AprSun1+37)=CalendarYear,MONTH(AprSun1+37)=4),AprSun1+37,""))</f>
        <v/>
      </c>
    </row>
    <row r="15" spans="2:39" ht="19.899999999999999" customHeight="1">
      <c r="B15" s="62"/>
      <c r="C15" s="5" t="s">
        <v>6</v>
      </c>
      <c r="D15" s="5" t="s">
        <v>7</v>
      </c>
      <c r="E15" s="5" t="s">
        <v>8</v>
      </c>
      <c r="F15" s="5" t="s">
        <v>9</v>
      </c>
      <c r="G15" s="5" t="s">
        <v>10</v>
      </c>
      <c r="H15" s="5" t="s">
        <v>11</v>
      </c>
      <c r="I15" s="5" t="s">
        <v>12</v>
      </c>
      <c r="J15" s="5" t="s">
        <v>6</v>
      </c>
      <c r="K15" s="5" t="s">
        <v>7</v>
      </c>
      <c r="L15" s="5" t="s">
        <v>8</v>
      </c>
      <c r="M15" s="5" t="s">
        <v>9</v>
      </c>
      <c r="N15" s="5" t="s">
        <v>10</v>
      </c>
      <c r="O15" s="5" t="s">
        <v>11</v>
      </c>
      <c r="P15" s="5" t="s">
        <v>12</v>
      </c>
      <c r="Q15" s="5" t="s">
        <v>6</v>
      </c>
      <c r="R15" s="5" t="s">
        <v>7</v>
      </c>
      <c r="S15" s="5" t="s">
        <v>8</v>
      </c>
      <c r="T15" s="5" t="s">
        <v>9</v>
      </c>
      <c r="U15" s="5" t="s">
        <v>10</v>
      </c>
      <c r="V15" s="5" t="s">
        <v>11</v>
      </c>
      <c r="W15" s="5" t="s">
        <v>12</v>
      </c>
      <c r="X15" s="5" t="s">
        <v>6</v>
      </c>
      <c r="Y15" s="5" t="s">
        <v>7</v>
      </c>
      <c r="Z15" s="5" t="s">
        <v>8</v>
      </c>
      <c r="AA15" s="5" t="s">
        <v>9</v>
      </c>
      <c r="AB15" s="5" t="s">
        <v>10</v>
      </c>
      <c r="AC15" s="5" t="s">
        <v>11</v>
      </c>
      <c r="AD15" s="5" t="s">
        <v>12</v>
      </c>
      <c r="AE15" s="5" t="s">
        <v>6</v>
      </c>
      <c r="AF15" s="5" t="s">
        <v>7</v>
      </c>
      <c r="AG15" s="5" t="s">
        <v>8</v>
      </c>
      <c r="AH15" s="5" t="s">
        <v>9</v>
      </c>
      <c r="AI15" s="5" t="s">
        <v>10</v>
      </c>
      <c r="AJ15" s="5" t="s">
        <v>11</v>
      </c>
      <c r="AK15" s="5" t="s">
        <v>12</v>
      </c>
      <c r="AL15" s="5" t="s">
        <v>6</v>
      </c>
      <c r="AM15" s="7" t="s">
        <v>7</v>
      </c>
    </row>
    <row r="16" spans="2:39" ht="19.899999999999999" hidden="1" customHeight="1" outlineLevel="1">
      <c r="B16" s="18" t="s">
        <v>13</v>
      </c>
      <c r="C16" s="2" t="s">
        <v>14</v>
      </c>
      <c r="D16" s="2" t="s">
        <v>14</v>
      </c>
      <c r="E16" s="2" t="s">
        <v>14</v>
      </c>
      <c r="F16" s="2" t="s">
        <v>14</v>
      </c>
      <c r="G16" s="2" t="s">
        <v>14</v>
      </c>
      <c r="H16" s="2" t="s">
        <v>14</v>
      </c>
      <c r="I16" s="2" t="s">
        <v>14</v>
      </c>
      <c r="J16" s="2" t="s">
        <v>14</v>
      </c>
      <c r="K16" s="2" t="s">
        <v>14</v>
      </c>
      <c r="L16" s="2" t="s">
        <v>14</v>
      </c>
      <c r="M16" s="3" t="s">
        <v>14</v>
      </c>
      <c r="N16" s="3" t="s">
        <v>14</v>
      </c>
      <c r="O16" s="2" t="s">
        <v>14</v>
      </c>
      <c r="P16" s="2" t="s">
        <v>14</v>
      </c>
      <c r="Q16" s="2" t="s">
        <v>14</v>
      </c>
      <c r="R16" s="2" t="s">
        <v>14</v>
      </c>
      <c r="S16" s="2" t="s">
        <v>14</v>
      </c>
      <c r="T16" s="2" t="s">
        <v>14</v>
      </c>
      <c r="U16" s="2" t="s">
        <v>14</v>
      </c>
      <c r="V16" s="2" t="s">
        <v>14</v>
      </c>
      <c r="W16" s="2" t="s">
        <v>14</v>
      </c>
      <c r="X16" s="2" t="s">
        <v>14</v>
      </c>
      <c r="Y16" s="2" t="s">
        <v>14</v>
      </c>
      <c r="Z16" s="2" t="s">
        <v>14</v>
      </c>
      <c r="AA16" s="2" t="s">
        <v>14</v>
      </c>
      <c r="AB16" s="2" t="s">
        <v>14</v>
      </c>
      <c r="AC16" s="2" t="s">
        <v>14</v>
      </c>
      <c r="AD16" s="2" t="s">
        <v>14</v>
      </c>
      <c r="AE16" s="2" t="s">
        <v>14</v>
      </c>
      <c r="AF16" s="2" t="s">
        <v>14</v>
      </c>
      <c r="AG16" s="2" t="s">
        <v>14</v>
      </c>
      <c r="AH16" s="2" t="s">
        <v>14</v>
      </c>
      <c r="AI16" s="2" t="s">
        <v>14</v>
      </c>
      <c r="AJ16" s="2" t="s">
        <v>14</v>
      </c>
      <c r="AK16" s="2" t="s">
        <v>14</v>
      </c>
      <c r="AL16" s="2" t="s">
        <v>14</v>
      </c>
      <c r="AM16" s="2" t="s">
        <v>14</v>
      </c>
    </row>
    <row r="17" spans="2:39" ht="19.899999999999999" hidden="1" customHeight="1" outlineLevel="1">
      <c r="B17" s="19" t="s">
        <v>15</v>
      </c>
      <c r="C17" s="3" t="s">
        <v>14</v>
      </c>
      <c r="D17" s="3" t="s">
        <v>14</v>
      </c>
      <c r="E17" s="3" t="s">
        <v>14</v>
      </c>
      <c r="F17" s="3" t="s">
        <v>14</v>
      </c>
      <c r="G17" s="3" t="s">
        <v>14</v>
      </c>
      <c r="H17" s="3" t="s">
        <v>14</v>
      </c>
      <c r="I17" s="3" t="s">
        <v>14</v>
      </c>
      <c r="J17" s="3" t="s">
        <v>14</v>
      </c>
      <c r="K17" s="3" t="s">
        <v>14</v>
      </c>
      <c r="L17" s="3" t="s">
        <v>14</v>
      </c>
      <c r="M17" s="3" t="s">
        <v>14</v>
      </c>
      <c r="N17" s="3" t="s">
        <v>14</v>
      </c>
      <c r="O17" s="2" t="s">
        <v>14</v>
      </c>
      <c r="P17" s="2" t="s">
        <v>14</v>
      </c>
      <c r="Q17" s="2" t="s">
        <v>14</v>
      </c>
      <c r="R17" s="2" t="s">
        <v>14</v>
      </c>
      <c r="S17" s="2" t="s">
        <v>14</v>
      </c>
      <c r="T17" s="2" t="s">
        <v>14</v>
      </c>
      <c r="U17" s="2" t="s">
        <v>14</v>
      </c>
      <c r="V17" s="2" t="s">
        <v>14</v>
      </c>
      <c r="W17" s="2" t="s">
        <v>14</v>
      </c>
      <c r="X17" s="2" t="s">
        <v>14</v>
      </c>
      <c r="Y17" s="2" t="s">
        <v>14</v>
      </c>
      <c r="Z17" s="2" t="s">
        <v>14</v>
      </c>
      <c r="AA17" s="2" t="s">
        <v>14</v>
      </c>
      <c r="AB17" s="2" t="s">
        <v>14</v>
      </c>
      <c r="AC17" s="2" t="s">
        <v>14</v>
      </c>
      <c r="AD17" s="2" t="s">
        <v>14</v>
      </c>
      <c r="AE17" s="2" t="s">
        <v>14</v>
      </c>
      <c r="AF17" s="2" t="s">
        <v>14</v>
      </c>
      <c r="AG17" s="2" t="s">
        <v>14</v>
      </c>
      <c r="AH17" s="2" t="s">
        <v>14</v>
      </c>
      <c r="AI17" s="2" t="s">
        <v>14</v>
      </c>
      <c r="AJ17" s="2" t="s">
        <v>14</v>
      </c>
      <c r="AK17" s="2" t="s">
        <v>14</v>
      </c>
      <c r="AL17" s="2" t="s">
        <v>14</v>
      </c>
      <c r="AM17" s="2" t="s">
        <v>14</v>
      </c>
    </row>
    <row r="18" spans="2:39" s="21" customFormat="1" ht="19.899999999999999" hidden="1" customHeight="1" outlineLevel="1">
      <c r="B18" s="33" t="s">
        <v>2</v>
      </c>
      <c r="C18" s="3" t="s">
        <v>14</v>
      </c>
      <c r="D18" s="3" t="s">
        <v>14</v>
      </c>
      <c r="E18" s="140" t="s">
        <v>16</v>
      </c>
      <c r="F18" s="148"/>
      <c r="G18" s="148"/>
      <c r="H18" s="141"/>
      <c r="I18" s="3" t="s">
        <v>14</v>
      </c>
      <c r="J18" s="3" t="s">
        <v>14</v>
      </c>
      <c r="K18" s="133" t="s">
        <v>16</v>
      </c>
      <c r="L18" s="134"/>
      <c r="M18" s="134"/>
      <c r="N18" s="134"/>
      <c r="O18" s="135"/>
      <c r="P18" s="2" t="s">
        <v>14</v>
      </c>
      <c r="Q18" s="2" t="s">
        <v>14</v>
      </c>
      <c r="R18" s="133" t="s">
        <v>16</v>
      </c>
      <c r="S18" s="134"/>
      <c r="T18" s="134"/>
      <c r="U18" s="134"/>
      <c r="V18" s="135"/>
      <c r="W18" s="2" t="s">
        <v>14</v>
      </c>
      <c r="X18" s="2" t="s">
        <v>14</v>
      </c>
      <c r="Y18" s="133" t="s">
        <v>16</v>
      </c>
      <c r="Z18" s="135"/>
      <c r="AA18" s="2" t="s">
        <v>14</v>
      </c>
      <c r="AB18" s="2" t="s">
        <v>14</v>
      </c>
      <c r="AC18" s="2" t="s">
        <v>14</v>
      </c>
      <c r="AD18" s="2" t="s">
        <v>14</v>
      </c>
      <c r="AE18" s="2" t="s">
        <v>14</v>
      </c>
      <c r="AF18" s="133" t="s">
        <v>16</v>
      </c>
      <c r="AG18" s="134"/>
      <c r="AH18" s="135"/>
      <c r="AI18" s="2" t="s">
        <v>14</v>
      </c>
      <c r="AJ18" s="2" t="s">
        <v>14</v>
      </c>
      <c r="AK18" s="2" t="s">
        <v>14</v>
      </c>
      <c r="AL18" s="2" t="s">
        <v>14</v>
      </c>
      <c r="AM18" s="2" t="s">
        <v>14</v>
      </c>
    </row>
    <row r="19" spans="2:39" s="21" customFormat="1" ht="19.899999999999999" hidden="1" customHeight="1" outlineLevel="1">
      <c r="B19" s="31" t="s">
        <v>5</v>
      </c>
      <c r="C19" s="3" t="s">
        <v>14</v>
      </c>
      <c r="D19" s="3" t="s">
        <v>14</v>
      </c>
      <c r="E19" s="3" t="s">
        <v>14</v>
      </c>
      <c r="F19" s="3" t="s">
        <v>14</v>
      </c>
      <c r="G19" s="3" t="s">
        <v>14</v>
      </c>
      <c r="H19" s="3" t="s">
        <v>14</v>
      </c>
      <c r="I19" s="3" t="s">
        <v>14</v>
      </c>
      <c r="J19" s="3" t="s">
        <v>14</v>
      </c>
      <c r="K19" s="3" t="s">
        <v>14</v>
      </c>
      <c r="L19" s="3" t="s">
        <v>14</v>
      </c>
      <c r="M19" s="3" t="s">
        <v>14</v>
      </c>
      <c r="N19" s="3" t="s">
        <v>14</v>
      </c>
      <c r="O19" s="2" t="s">
        <v>14</v>
      </c>
      <c r="P19" s="2" t="s">
        <v>14</v>
      </c>
      <c r="Q19" s="2" t="s">
        <v>14</v>
      </c>
      <c r="R19" s="2" t="s">
        <v>14</v>
      </c>
      <c r="S19" s="2" t="s">
        <v>14</v>
      </c>
      <c r="T19" s="2" t="s">
        <v>14</v>
      </c>
      <c r="U19" s="2" t="s">
        <v>14</v>
      </c>
      <c r="V19" s="2" t="s">
        <v>14</v>
      </c>
      <c r="W19" s="2" t="s">
        <v>14</v>
      </c>
      <c r="X19" s="2" t="s">
        <v>14</v>
      </c>
      <c r="Y19" s="2" t="s">
        <v>14</v>
      </c>
      <c r="Z19" s="2" t="s">
        <v>14</v>
      </c>
      <c r="AA19" s="2" t="s">
        <v>14</v>
      </c>
      <c r="AB19" s="2" t="s">
        <v>14</v>
      </c>
      <c r="AC19" s="2" t="s">
        <v>14</v>
      </c>
      <c r="AD19" s="2" t="s">
        <v>14</v>
      </c>
      <c r="AE19" s="2" t="s">
        <v>14</v>
      </c>
      <c r="AF19" s="2" t="s">
        <v>14</v>
      </c>
      <c r="AG19" s="2" t="s">
        <v>14</v>
      </c>
      <c r="AH19" s="2" t="s">
        <v>14</v>
      </c>
      <c r="AI19" s="2" t="s">
        <v>14</v>
      </c>
      <c r="AJ19" s="2" t="s">
        <v>14</v>
      </c>
      <c r="AK19" s="2" t="s">
        <v>14</v>
      </c>
      <c r="AL19" s="2" t="s">
        <v>14</v>
      </c>
      <c r="AM19" s="2" t="s">
        <v>14</v>
      </c>
    </row>
    <row r="20" spans="2:39" ht="19.899999999999999" hidden="1" customHeight="1" outlineLevel="1">
      <c r="B20" s="20" t="s">
        <v>1</v>
      </c>
      <c r="C20" s="3" t="s">
        <v>14</v>
      </c>
      <c r="D20" s="3" t="s">
        <v>14</v>
      </c>
      <c r="E20" s="3" t="s">
        <v>14</v>
      </c>
      <c r="F20" s="3" t="s">
        <v>14</v>
      </c>
      <c r="G20" s="3" t="s">
        <v>14</v>
      </c>
      <c r="H20" s="3" t="s">
        <v>14</v>
      </c>
      <c r="I20" s="3" t="s">
        <v>14</v>
      </c>
      <c r="J20" s="3" t="s">
        <v>14</v>
      </c>
      <c r="K20" s="3" t="s">
        <v>14</v>
      </c>
      <c r="L20" s="3" t="s">
        <v>14</v>
      </c>
      <c r="M20" s="3" t="s">
        <v>14</v>
      </c>
      <c r="N20" s="3" t="s">
        <v>14</v>
      </c>
      <c r="O20" s="2" t="s">
        <v>14</v>
      </c>
      <c r="P20" s="2" t="s">
        <v>14</v>
      </c>
      <c r="Q20" s="2" t="s">
        <v>14</v>
      </c>
      <c r="R20" s="2" t="s">
        <v>14</v>
      </c>
      <c r="S20" s="2" t="s">
        <v>14</v>
      </c>
      <c r="T20" s="2" t="s">
        <v>14</v>
      </c>
      <c r="U20" s="2" t="s">
        <v>14</v>
      </c>
      <c r="V20" s="2" t="s">
        <v>14</v>
      </c>
      <c r="W20" s="149" t="s">
        <v>45</v>
      </c>
      <c r="X20" s="149"/>
      <c r="Y20" s="2" t="s">
        <v>14</v>
      </c>
      <c r="Z20" s="2" t="s">
        <v>14</v>
      </c>
      <c r="AA20" s="149" t="s">
        <v>29</v>
      </c>
      <c r="AB20" s="149"/>
      <c r="AC20" s="149"/>
      <c r="AD20" s="2" t="s">
        <v>14</v>
      </c>
      <c r="AE20" s="2" t="s">
        <v>14</v>
      </c>
      <c r="AF20" s="2" t="s">
        <v>14</v>
      </c>
      <c r="AG20" s="2" t="s">
        <v>14</v>
      </c>
      <c r="AH20" s="2" t="s">
        <v>14</v>
      </c>
      <c r="AI20" s="2" t="s">
        <v>14</v>
      </c>
      <c r="AJ20" s="2" t="s">
        <v>14</v>
      </c>
      <c r="AK20" s="2" t="s">
        <v>14</v>
      </c>
      <c r="AL20" s="2" t="s">
        <v>14</v>
      </c>
      <c r="AM20" s="2" t="s">
        <v>14</v>
      </c>
    </row>
    <row r="21" spans="2:39" ht="19.899999999999999" customHeight="1" collapsed="1">
      <c r="B21" s="1"/>
    </row>
    <row r="22" spans="2:39" ht="19.899999999999999" customHeight="1">
      <c r="B22" s="61">
        <f ca="1">DATE(CalendarYear,5,1)</f>
        <v>45778</v>
      </c>
      <c r="C22" s="4" t="str">
        <f ca="1">IF(DAY(MaySun1)=1,"",IF(AND(YEAR(MaySun1+1)=CalendarYear,MONTH(MaySun1+1)=5),MaySun1+1,""))</f>
        <v/>
      </c>
      <c r="D22" s="4" t="str">
        <f ca="1">IF(DAY(MaySun1)=1,"",IF(AND(YEAR(MaySun1+2)=CalendarYear,MONTH(MaySun1+2)=5),MaySun1+2,""))</f>
        <v/>
      </c>
      <c r="E22" s="4" t="str">
        <f ca="1">IF(DAY(MaySun1)=1,"",IF(AND(YEAR(MaySun1+3)=CalendarYear,MONTH(MaySun1+3)=5),MaySun1+3,""))</f>
        <v/>
      </c>
      <c r="F22" s="4" t="str">
        <f ca="1">IF(DAY(MaySun1)=1,"",IF(AND(YEAR(MaySun1+4)=CalendarYear,MONTH(MaySun1+4)=5),MaySun1+4,""))</f>
        <v/>
      </c>
      <c r="G22" s="4">
        <f ca="1">IF(DAY(MaySun1)=1,"",IF(AND(YEAR(MaySun1+5)=CalendarYear,MONTH(MaySun1+5)=5),MaySun1+5,""))</f>
        <v>45778</v>
      </c>
      <c r="H22" s="4">
        <f ca="1">IF(DAY(MaySun1)=1,"",IF(AND(YEAR(MaySun1+6)=CalendarYear,MONTH(MaySun1+6)=5),MaySun1+6,""))</f>
        <v>45779</v>
      </c>
      <c r="I22" s="4">
        <f ca="1">IF(DAY(MaySun1)=1,IF(AND(YEAR(MaySun1)=CalendarYear,MONTH(MaySun1)=5),MaySun1,""),IF(AND(YEAR(MaySun1+7)=CalendarYear,MONTH(MaySun1+7)=5),MaySun1+7,""))</f>
        <v>45780</v>
      </c>
      <c r="J22" s="4">
        <f ca="1">IF(DAY(MaySun1)=1,IF(AND(YEAR(MaySun1+1)=CalendarYear,MONTH(MaySun1+1)=5),MaySun1+1,""),IF(AND(YEAR(MaySun1+8)=CalendarYear,MONTH(MaySun1+8)=5),MaySun1+8,""))</f>
        <v>45781</v>
      </c>
      <c r="K22" s="4">
        <f ca="1">IF(DAY(MaySun1)=1,IF(AND(YEAR(MaySun1+2)=CalendarYear,MONTH(MaySun1+2)=5),MaySun1+2,""),IF(AND(YEAR(MaySun1+9)=CalendarYear,MONTH(MaySun1+9)=5),MaySun1+9,""))</f>
        <v>45782</v>
      </c>
      <c r="L22" s="4">
        <f ca="1">IF(DAY(MaySun1)=1,IF(AND(YEAR(MaySun1+3)=CalendarYear,MONTH(MaySun1+3)=5),MaySun1+3,""),IF(AND(YEAR(MaySun1+10)=CalendarYear,MONTH(MaySun1+10)=5),MaySun1+10,""))</f>
        <v>45783</v>
      </c>
      <c r="M22" s="4">
        <f ca="1">IF(DAY(MaySun1)=1,IF(AND(YEAR(MaySun1+4)=CalendarYear,MONTH(MaySun1+4)=5),MaySun1+4,""),IF(AND(YEAR(MaySun1+11)=CalendarYear,MONTH(MaySun1+11)=5),MaySun1+11,""))</f>
        <v>45784</v>
      </c>
      <c r="N22" s="4">
        <f ca="1">IF(DAY(MaySun1)=1,IF(AND(YEAR(MaySun1+5)=CalendarYear,MONTH(MaySun1+5)=5),MaySun1+5,""),IF(AND(YEAR(MaySun1+12)=CalendarYear,MONTH(MaySun1+12)=5),MaySun1+12,""))</f>
        <v>45785</v>
      </c>
      <c r="O22" s="4">
        <f ca="1">IF(DAY(MaySun1)=1,IF(AND(YEAR(MaySun1+6)=CalendarYear,MONTH(MaySun1+6)=5),MaySun1+6,""),IF(AND(YEAR(MaySun1+13)=CalendarYear,MONTH(MaySun1+13)=5),MaySun1+13,""))</f>
        <v>45786</v>
      </c>
      <c r="P22" s="4">
        <f ca="1">IF(DAY(MaySun1)=1,IF(AND(YEAR(MaySun1+7)=CalendarYear,MONTH(MaySun1+7)=5),MaySun1+7,""),IF(AND(YEAR(MaySun1+14)=CalendarYear,MONTH(MaySun1+14)=5),MaySun1+14,""))</f>
        <v>45787</v>
      </c>
      <c r="Q22" s="4">
        <f ca="1">IF(DAY(MaySun1)=1,IF(AND(YEAR(MaySun1+8)=CalendarYear,MONTH(MaySun1+8)=5),MaySun1+8,""),IF(AND(YEAR(MaySun1+15)=CalendarYear,MONTH(MaySun1+15)=5),MaySun1+15,""))</f>
        <v>45788</v>
      </c>
      <c r="R22" s="4">
        <f ca="1">IF(DAY(MaySun1)=1,IF(AND(YEAR(MaySun1+9)=CalendarYear,MONTH(MaySun1+9)=5),MaySun1+9,""),IF(AND(YEAR(MaySun1+16)=CalendarYear,MONTH(MaySun1+16)=5),MaySun1+16,""))</f>
        <v>45789</v>
      </c>
      <c r="S22" s="4">
        <f ca="1">IF(DAY(MaySun1)=1,IF(AND(YEAR(MaySun1+10)=CalendarYear,MONTH(MaySun1+10)=5),MaySun1+10,""),IF(AND(YEAR(MaySun1+17)=CalendarYear,MONTH(MaySun1+17)=5),MaySun1+17,""))</f>
        <v>45790</v>
      </c>
      <c r="T22" s="4">
        <f ca="1">IF(DAY(MaySun1)=1,IF(AND(YEAR(MaySun1+11)=CalendarYear,MONTH(MaySun1+11)=5),MaySun1+11,""),IF(AND(YEAR(MaySun1+18)=CalendarYear,MONTH(MaySun1+18)=5),MaySun1+18,""))</f>
        <v>45791</v>
      </c>
      <c r="U22" s="4">
        <f ca="1">IF(DAY(MaySun1)=1,IF(AND(YEAR(MaySun1+12)=CalendarYear,MONTH(MaySun1+12)=5),MaySun1+12,""),IF(AND(YEAR(MaySun1+19)=CalendarYear,MONTH(MaySun1+19)=5),MaySun1+19,""))</f>
        <v>45792</v>
      </c>
      <c r="V22" s="4">
        <f ca="1">IF(DAY(MaySun1)=1,IF(AND(YEAR(MaySun1+13)=CalendarYear,MONTH(MaySun1+13)=5),MaySun1+13,""),IF(AND(YEAR(MaySun1+20)=CalendarYear,MONTH(MaySun1+20)=5),MaySun1+20,""))</f>
        <v>45793</v>
      </c>
      <c r="W22" s="4">
        <f ca="1">IF(DAY(MaySun1)=1,IF(AND(YEAR(MaySun1+14)=CalendarYear,MONTH(MaySun1+14)=5),MaySun1+14,""),IF(AND(YEAR(MaySun1+21)=CalendarYear,MONTH(MaySun1+21)=5),MaySun1+21,""))</f>
        <v>45794</v>
      </c>
      <c r="X22" s="4">
        <f ca="1">IF(DAY(MaySun1)=1,IF(AND(YEAR(MaySun1+15)=CalendarYear,MONTH(MaySun1+15)=5),MaySun1+15,""),IF(AND(YEAR(MaySun1+22)=CalendarYear,MONTH(MaySun1+22)=5),MaySun1+22,""))</f>
        <v>45795</v>
      </c>
      <c r="Y22" s="4">
        <f ca="1">IF(DAY(MaySun1)=1,IF(AND(YEAR(MaySun1+16)=CalendarYear,MONTH(MaySun1+16)=5),MaySun1+16,""),IF(AND(YEAR(MaySun1+23)=CalendarYear,MONTH(MaySun1+23)=5),MaySun1+23,""))</f>
        <v>45796</v>
      </c>
      <c r="Z22" s="4">
        <f ca="1">IF(DAY(MaySun1)=1,IF(AND(YEAR(MaySun1+17)=CalendarYear,MONTH(MaySun1+17)=5),MaySun1+17,""),IF(AND(YEAR(MaySun1+24)=CalendarYear,MONTH(MaySun1+24)=5),MaySun1+24,""))</f>
        <v>45797</v>
      </c>
      <c r="AA22" s="4">
        <f ca="1">IF(DAY(MaySun1)=1,IF(AND(YEAR(MaySun1+18)=CalendarYear,MONTH(MaySun1+18)=5),MaySun1+18,""),IF(AND(YEAR(MaySun1+25)=CalendarYear,MONTH(MaySun1+25)=5),MaySun1+25,""))</f>
        <v>45798</v>
      </c>
      <c r="AB22" s="4">
        <f ca="1">IF(DAY(MaySun1)=1,IF(AND(YEAR(MaySun1+19)=CalendarYear,MONTH(MaySun1+19)=5),MaySun1+19,""),IF(AND(YEAR(MaySun1+26)=CalendarYear,MONTH(MaySun1+26)=5),MaySun1+26,""))</f>
        <v>45799</v>
      </c>
      <c r="AC22" s="4">
        <f ca="1">IF(DAY(MaySun1)=1,IF(AND(YEAR(MaySun1+20)=CalendarYear,MONTH(MaySun1+20)=5),MaySun1+20,""),IF(AND(YEAR(MaySun1+27)=CalendarYear,MONTH(MaySun1+27)=5),MaySun1+27,""))</f>
        <v>45800</v>
      </c>
      <c r="AD22" s="4">
        <f ca="1">IF(DAY(MaySun1)=1,IF(AND(YEAR(MaySun1+21)=CalendarYear,MONTH(MaySun1+21)=5),MaySun1+21,""),IF(AND(YEAR(MaySun1+28)=CalendarYear,MONTH(MaySun1+28)=5),MaySun1+28,""))</f>
        <v>45801</v>
      </c>
      <c r="AE22" s="4">
        <f ca="1">IF(DAY(MaySun1)=1,IF(AND(YEAR(MaySun1+22)=CalendarYear,MONTH(MaySun1+22)=5),MaySun1+22,""),IF(AND(YEAR(MaySun1+29)=CalendarYear,MONTH(MaySun1+29)=5),MaySun1+29,""))</f>
        <v>45802</v>
      </c>
      <c r="AF22" s="4">
        <f ca="1">IF(DAY(MaySun1)=1,IF(AND(YEAR(MaySun1+23)=CalendarYear,MONTH(MaySun1+23)=5),MaySun1+23,""),IF(AND(YEAR(MaySun1+30)=CalendarYear,MONTH(MaySun1+30)=5),MaySun1+30,""))</f>
        <v>45803</v>
      </c>
      <c r="AG22" s="4">
        <f ca="1">IF(DAY(MaySun1)=1,IF(AND(YEAR(MaySun1+24)=CalendarYear,MONTH(MaySun1+24)=5),MaySun1+24,""),IF(AND(YEAR(MaySun1+31)=CalendarYear,MONTH(MaySun1+31)=5),MaySun1+31,""))</f>
        <v>45804</v>
      </c>
      <c r="AH22" s="4">
        <f ca="1">IF(DAY(MaySun1)=1,IF(AND(YEAR(MaySun1+25)=CalendarYear,MONTH(MaySun1+25)=5),MaySun1+25,""),IF(AND(YEAR(MaySun1+32)=CalendarYear,MONTH(MaySun1+32)=5),MaySun1+32,""))</f>
        <v>45805</v>
      </c>
      <c r="AI22" s="4">
        <f ca="1">IF(DAY(MaySun1)=1,IF(AND(YEAR(MaySun1+26)=CalendarYear,MONTH(MaySun1+26)=5),MaySun1+26,""),IF(AND(YEAR(MaySun1+33)=CalendarYear,MONTH(MaySun1+33)=5),MaySun1+33,""))</f>
        <v>45806</v>
      </c>
      <c r="AJ22" s="4">
        <f ca="1">IF(DAY(MaySun1)=1,IF(AND(YEAR(MaySun1+27)=CalendarYear,MONTH(MaySun1+27)=5),MaySun1+27,""),IF(AND(YEAR(MaySun1+34)=CalendarYear,MONTH(MaySun1+34)=5),MaySun1+34,""))</f>
        <v>45807</v>
      </c>
      <c r="AK22" s="4">
        <f ca="1">IF(DAY(MaySun1)=1,IF(AND(YEAR(MaySun1+28)=CalendarYear,MONTH(MaySun1+28)=5),MaySun1+28,""),IF(AND(YEAR(MaySun1+35)=CalendarYear,MONTH(MaySun1+35)=5),MaySun1+35,""))</f>
        <v>45808</v>
      </c>
      <c r="AL22" s="4" t="str">
        <f ca="1">IF(DAY(MaySun1)=1,IF(AND(YEAR(MaySun1+29)=CalendarYear,MONTH(MaySun1+29)=5),MaySun1+29,""),IF(AND(YEAR(MaySun1+36)=CalendarYear,MONTH(MaySun1+36)=5),MaySun1+36,""))</f>
        <v/>
      </c>
      <c r="AM22" s="6" t="str">
        <f ca="1">IF(DAY(MaySun1)=1,IF(AND(YEAR(MaySun1+30)=CalendarYear,MONTH(MaySun1+30)=5),MaySun1+30,""),IF(AND(YEAR(MaySun1+37)=CalendarYear,MONTH(MaySun1+37)=5),MaySun1+37,""))</f>
        <v/>
      </c>
    </row>
    <row r="23" spans="2:39" ht="19.899999999999999" customHeight="1">
      <c r="B23" s="62"/>
      <c r="C23" s="5" t="s">
        <v>6</v>
      </c>
      <c r="D23" s="5" t="s">
        <v>7</v>
      </c>
      <c r="E23" s="5" t="s">
        <v>8</v>
      </c>
      <c r="F23" s="5" t="s">
        <v>9</v>
      </c>
      <c r="G23" s="5" t="s">
        <v>10</v>
      </c>
      <c r="H23" s="5" t="s">
        <v>11</v>
      </c>
      <c r="I23" s="5" t="s">
        <v>12</v>
      </c>
      <c r="J23" s="5" t="s">
        <v>6</v>
      </c>
      <c r="K23" s="5" t="s">
        <v>7</v>
      </c>
      <c r="L23" s="5" t="s">
        <v>8</v>
      </c>
      <c r="M23" s="5" t="s">
        <v>9</v>
      </c>
      <c r="N23" s="5" t="s">
        <v>10</v>
      </c>
      <c r="O23" s="5" t="s">
        <v>11</v>
      </c>
      <c r="P23" s="5" t="s">
        <v>12</v>
      </c>
      <c r="Q23" s="5" t="s">
        <v>6</v>
      </c>
      <c r="R23" s="5" t="s">
        <v>7</v>
      </c>
      <c r="S23" s="5" t="s">
        <v>8</v>
      </c>
      <c r="T23" s="5" t="s">
        <v>9</v>
      </c>
      <c r="U23" s="5" t="s">
        <v>10</v>
      </c>
      <c r="V23" s="5" t="s">
        <v>11</v>
      </c>
      <c r="W23" s="5" t="s">
        <v>12</v>
      </c>
      <c r="X23" s="5" t="s">
        <v>6</v>
      </c>
      <c r="Y23" s="5" t="s">
        <v>7</v>
      </c>
      <c r="Z23" s="5" t="s">
        <v>8</v>
      </c>
      <c r="AA23" s="5" t="s">
        <v>9</v>
      </c>
      <c r="AB23" s="5" t="s">
        <v>10</v>
      </c>
      <c r="AC23" s="5" t="s">
        <v>11</v>
      </c>
      <c r="AD23" s="5" t="s">
        <v>12</v>
      </c>
      <c r="AE23" s="5" t="s">
        <v>6</v>
      </c>
      <c r="AF23" s="5" t="s">
        <v>7</v>
      </c>
      <c r="AG23" s="5" t="s">
        <v>8</v>
      </c>
      <c r="AH23" s="5" t="s">
        <v>9</v>
      </c>
      <c r="AI23" s="5" t="s">
        <v>10</v>
      </c>
      <c r="AJ23" s="5" t="s">
        <v>11</v>
      </c>
      <c r="AK23" s="5" t="s">
        <v>12</v>
      </c>
      <c r="AL23" s="5" t="s">
        <v>6</v>
      </c>
      <c r="AM23" s="7" t="s">
        <v>7</v>
      </c>
    </row>
    <row r="24" spans="2:39" s="21" customFormat="1" ht="19.899999999999999" hidden="1" customHeight="1" outlineLevel="1">
      <c r="B24" s="18" t="s">
        <v>13</v>
      </c>
      <c r="C24" s="2" t="s">
        <v>14</v>
      </c>
      <c r="D24" s="2" t="s">
        <v>14</v>
      </c>
      <c r="E24" s="2" t="s">
        <v>14</v>
      </c>
      <c r="F24" s="2" t="s">
        <v>14</v>
      </c>
      <c r="G24" s="2" t="s">
        <v>14</v>
      </c>
      <c r="H24" s="2" t="s">
        <v>14</v>
      </c>
      <c r="I24" s="2" t="s">
        <v>14</v>
      </c>
      <c r="J24" s="2" t="s">
        <v>14</v>
      </c>
      <c r="K24" s="2" t="s">
        <v>14</v>
      </c>
      <c r="L24" s="2" t="s">
        <v>14</v>
      </c>
      <c r="M24" s="3" t="s">
        <v>14</v>
      </c>
      <c r="N24" s="3" t="s">
        <v>14</v>
      </c>
      <c r="O24" s="2" t="s">
        <v>14</v>
      </c>
      <c r="P24" s="2" t="s">
        <v>14</v>
      </c>
      <c r="Q24" s="2" t="s">
        <v>14</v>
      </c>
      <c r="R24" s="2" t="s">
        <v>14</v>
      </c>
      <c r="S24" s="2" t="s">
        <v>14</v>
      </c>
      <c r="T24" s="2" t="s">
        <v>14</v>
      </c>
      <c r="U24" s="2" t="s">
        <v>14</v>
      </c>
      <c r="V24" s="2" t="s">
        <v>14</v>
      </c>
      <c r="W24" s="2" t="s">
        <v>14</v>
      </c>
      <c r="X24" s="2" t="s">
        <v>14</v>
      </c>
      <c r="Y24" s="2" t="s">
        <v>14</v>
      </c>
      <c r="Z24" s="2" t="s">
        <v>14</v>
      </c>
      <c r="AA24" s="2" t="s">
        <v>14</v>
      </c>
      <c r="AB24" s="2" t="s">
        <v>14</v>
      </c>
      <c r="AC24" s="2" t="s">
        <v>14</v>
      </c>
      <c r="AD24" s="2" t="s">
        <v>14</v>
      </c>
      <c r="AE24" s="2" t="s">
        <v>14</v>
      </c>
      <c r="AF24" s="2" t="s">
        <v>14</v>
      </c>
      <c r="AG24" s="143" t="s">
        <v>59</v>
      </c>
      <c r="AH24" s="144"/>
      <c r="AI24" s="144"/>
      <c r="AJ24" s="144"/>
      <c r="AK24" s="157"/>
      <c r="AL24" s="2" t="s">
        <v>14</v>
      </c>
      <c r="AM24" s="2" t="s">
        <v>14</v>
      </c>
    </row>
    <row r="25" spans="2:39" s="21" customFormat="1" ht="19.899999999999999" hidden="1" customHeight="1" outlineLevel="1">
      <c r="B25" s="19" t="s">
        <v>15</v>
      </c>
      <c r="C25" s="3" t="s">
        <v>14</v>
      </c>
      <c r="D25" s="3" t="s">
        <v>14</v>
      </c>
      <c r="E25" s="3" t="s">
        <v>14</v>
      </c>
      <c r="F25" s="3" t="s">
        <v>14</v>
      </c>
      <c r="G25" s="3" t="s">
        <v>14</v>
      </c>
      <c r="H25" s="3" t="s">
        <v>14</v>
      </c>
      <c r="I25" s="3" t="s">
        <v>14</v>
      </c>
      <c r="J25" s="3" t="s">
        <v>14</v>
      </c>
      <c r="K25" s="3" t="s">
        <v>14</v>
      </c>
      <c r="L25" s="3" t="s">
        <v>14</v>
      </c>
      <c r="M25" s="3" t="s">
        <v>14</v>
      </c>
      <c r="N25" s="3" t="s">
        <v>14</v>
      </c>
      <c r="O25" s="2" t="s">
        <v>14</v>
      </c>
      <c r="P25" s="2" t="s">
        <v>14</v>
      </c>
      <c r="Q25" s="2" t="s">
        <v>14</v>
      </c>
      <c r="R25" s="2" t="s">
        <v>14</v>
      </c>
      <c r="S25" s="2" t="s">
        <v>14</v>
      </c>
      <c r="T25" s="2" t="s">
        <v>14</v>
      </c>
      <c r="U25" s="2" t="s">
        <v>14</v>
      </c>
      <c r="V25" s="2" t="s">
        <v>14</v>
      </c>
      <c r="W25" s="2" t="s">
        <v>14</v>
      </c>
      <c r="X25" s="2" t="s">
        <v>14</v>
      </c>
      <c r="Y25" s="2" t="s">
        <v>14</v>
      </c>
      <c r="Z25" s="2" t="s">
        <v>14</v>
      </c>
      <c r="AA25" s="2" t="s">
        <v>14</v>
      </c>
      <c r="AB25" s="2" t="s">
        <v>14</v>
      </c>
      <c r="AC25" s="2" t="s">
        <v>14</v>
      </c>
      <c r="AD25" s="2" t="s">
        <v>14</v>
      </c>
      <c r="AE25" s="2" t="s">
        <v>14</v>
      </c>
      <c r="AF25" s="2" t="s">
        <v>14</v>
      </c>
      <c r="AG25" s="2" t="s">
        <v>14</v>
      </c>
      <c r="AH25" s="2" t="s">
        <v>14</v>
      </c>
      <c r="AI25" s="2" t="s">
        <v>14</v>
      </c>
      <c r="AJ25" s="2" t="s">
        <v>14</v>
      </c>
      <c r="AK25" s="2" t="s">
        <v>14</v>
      </c>
      <c r="AL25" s="2" t="s">
        <v>14</v>
      </c>
      <c r="AM25" s="2" t="s">
        <v>14</v>
      </c>
    </row>
    <row r="26" spans="2:39" ht="19.899999999999999" hidden="1" customHeight="1" outlineLevel="1">
      <c r="B26" s="33" t="s">
        <v>2</v>
      </c>
      <c r="C26" s="3" t="s">
        <v>14</v>
      </c>
      <c r="D26" s="3" t="s">
        <v>14</v>
      </c>
      <c r="E26" s="3" t="s">
        <v>14</v>
      </c>
      <c r="F26" s="3" t="s">
        <v>14</v>
      </c>
      <c r="G26" s="133" t="s">
        <v>16</v>
      </c>
      <c r="H26" s="135"/>
      <c r="I26" s="3" t="s">
        <v>14</v>
      </c>
      <c r="J26" s="3" t="s">
        <v>14</v>
      </c>
      <c r="K26" s="47" t="s">
        <v>16</v>
      </c>
      <c r="L26" s="3" t="s">
        <v>14</v>
      </c>
      <c r="M26" s="133" t="s">
        <v>16</v>
      </c>
      <c r="N26" s="134"/>
      <c r="O26" s="135"/>
      <c r="P26" s="2" t="s">
        <v>14</v>
      </c>
      <c r="Q26" s="2" t="s">
        <v>14</v>
      </c>
      <c r="R26" s="133" t="s">
        <v>16</v>
      </c>
      <c r="S26" s="134"/>
      <c r="T26" s="134"/>
      <c r="U26" s="134"/>
      <c r="V26" s="135"/>
      <c r="W26" s="2" t="s">
        <v>14</v>
      </c>
      <c r="X26" s="2" t="s">
        <v>14</v>
      </c>
      <c r="Y26" s="133" t="s">
        <v>16</v>
      </c>
      <c r="Z26" s="134"/>
      <c r="AA26" s="134"/>
      <c r="AB26" s="134"/>
      <c r="AC26" s="135"/>
      <c r="AD26" s="2" t="s">
        <v>14</v>
      </c>
      <c r="AE26" s="2" t="s">
        <v>14</v>
      </c>
      <c r="AF26" s="2" t="s">
        <v>14</v>
      </c>
      <c r="AG26" s="2" t="s">
        <v>14</v>
      </c>
      <c r="AH26" s="2" t="s">
        <v>14</v>
      </c>
      <c r="AI26" s="2" t="s">
        <v>14</v>
      </c>
      <c r="AJ26" s="2" t="s">
        <v>14</v>
      </c>
      <c r="AK26" s="2" t="s">
        <v>14</v>
      </c>
      <c r="AL26" s="2" t="s">
        <v>14</v>
      </c>
      <c r="AM26" s="2" t="s">
        <v>14</v>
      </c>
    </row>
    <row r="27" spans="2:39" ht="19.899999999999999" hidden="1" customHeight="1" outlineLevel="1">
      <c r="B27" s="31" t="s">
        <v>5</v>
      </c>
      <c r="C27" s="3" t="s">
        <v>14</v>
      </c>
      <c r="D27" s="3" t="s">
        <v>14</v>
      </c>
      <c r="E27" s="3" t="s">
        <v>14</v>
      </c>
      <c r="F27" s="3" t="s">
        <v>14</v>
      </c>
      <c r="G27" s="3" t="s">
        <v>14</v>
      </c>
      <c r="H27" s="3" t="s">
        <v>14</v>
      </c>
      <c r="I27" s="3" t="s">
        <v>14</v>
      </c>
      <c r="J27" s="3" t="s">
        <v>14</v>
      </c>
      <c r="K27" s="3" t="s">
        <v>14</v>
      </c>
      <c r="L27" s="3" t="s">
        <v>14</v>
      </c>
      <c r="M27" s="3" t="s">
        <v>14</v>
      </c>
      <c r="N27" s="3" t="s">
        <v>14</v>
      </c>
      <c r="O27" s="2" t="s">
        <v>14</v>
      </c>
      <c r="P27" s="2" t="s">
        <v>14</v>
      </c>
      <c r="Q27" s="2" t="s">
        <v>14</v>
      </c>
      <c r="R27" s="2" t="s">
        <v>14</v>
      </c>
      <c r="S27" s="2" t="s">
        <v>14</v>
      </c>
      <c r="T27" s="2" t="s">
        <v>14</v>
      </c>
      <c r="U27" s="2"/>
      <c r="V27" s="2" t="s">
        <v>14</v>
      </c>
      <c r="W27" s="2" t="s">
        <v>14</v>
      </c>
      <c r="X27" s="2" t="s">
        <v>14</v>
      </c>
      <c r="Y27" s="2" t="s">
        <v>14</v>
      </c>
      <c r="Z27" s="2" t="s">
        <v>14</v>
      </c>
      <c r="AA27" s="2" t="s">
        <v>14</v>
      </c>
      <c r="AB27" s="2" t="s">
        <v>14</v>
      </c>
      <c r="AC27" s="2" t="s">
        <v>14</v>
      </c>
      <c r="AD27" s="2" t="s">
        <v>14</v>
      </c>
      <c r="AE27" s="2" t="s">
        <v>14</v>
      </c>
      <c r="AF27" s="2" t="s">
        <v>14</v>
      </c>
      <c r="AG27" s="2" t="s">
        <v>14</v>
      </c>
      <c r="AH27" s="2" t="s">
        <v>14</v>
      </c>
      <c r="AI27" s="2" t="s">
        <v>14</v>
      </c>
      <c r="AJ27" s="2" t="s">
        <v>14</v>
      </c>
      <c r="AK27" s="2" t="s">
        <v>14</v>
      </c>
      <c r="AL27" s="2" t="s">
        <v>14</v>
      </c>
      <c r="AM27" s="2" t="s">
        <v>14</v>
      </c>
    </row>
    <row r="28" spans="2:39" ht="19.899999999999999" hidden="1" customHeight="1" outlineLevel="1">
      <c r="B28" s="20" t="s">
        <v>1</v>
      </c>
      <c r="C28" s="3" t="s">
        <v>14</v>
      </c>
      <c r="D28" s="3" t="s">
        <v>14</v>
      </c>
      <c r="E28" s="3" t="s">
        <v>14</v>
      </c>
      <c r="F28" s="3" t="s">
        <v>14</v>
      </c>
      <c r="G28" s="3" t="s">
        <v>14</v>
      </c>
      <c r="H28" s="3" t="s">
        <v>14</v>
      </c>
      <c r="I28" s="3" t="s">
        <v>14</v>
      </c>
      <c r="J28" s="3" t="s">
        <v>14</v>
      </c>
      <c r="K28" s="3" t="s">
        <v>14</v>
      </c>
      <c r="L28" s="37" t="s">
        <v>39</v>
      </c>
      <c r="M28" s="3" t="s">
        <v>14</v>
      </c>
      <c r="N28" s="3" t="s">
        <v>14</v>
      </c>
      <c r="O28" s="2" t="s">
        <v>14</v>
      </c>
      <c r="P28" s="2" t="s">
        <v>14</v>
      </c>
      <c r="Q28" s="2" t="s">
        <v>14</v>
      </c>
      <c r="R28" s="2" t="s">
        <v>14</v>
      </c>
      <c r="S28" s="2" t="s">
        <v>14</v>
      </c>
      <c r="T28" s="2" t="s">
        <v>14</v>
      </c>
      <c r="U28" s="2" t="s">
        <v>14</v>
      </c>
      <c r="V28" s="2" t="s">
        <v>14</v>
      </c>
      <c r="W28" s="2" t="s">
        <v>14</v>
      </c>
      <c r="X28" s="2" t="s">
        <v>14</v>
      </c>
      <c r="Y28" s="2" t="s">
        <v>14</v>
      </c>
      <c r="Z28" s="2" t="s">
        <v>14</v>
      </c>
      <c r="AA28" s="2" t="s">
        <v>14</v>
      </c>
      <c r="AB28" s="2" t="s">
        <v>14</v>
      </c>
      <c r="AC28" s="2" t="s">
        <v>14</v>
      </c>
      <c r="AD28" s="2" t="s">
        <v>14</v>
      </c>
      <c r="AE28" s="2" t="s">
        <v>14</v>
      </c>
      <c r="AF28" s="37" t="s">
        <v>19</v>
      </c>
      <c r="AG28" s="2" t="s">
        <v>14</v>
      </c>
      <c r="AH28" s="2" t="s">
        <v>14</v>
      </c>
      <c r="AI28" s="2" t="s">
        <v>14</v>
      </c>
      <c r="AJ28" s="2" t="s">
        <v>14</v>
      </c>
      <c r="AK28" s="2" t="s">
        <v>14</v>
      </c>
      <c r="AL28" s="2" t="s">
        <v>14</v>
      </c>
      <c r="AM28" s="2" t="s">
        <v>14</v>
      </c>
    </row>
    <row r="29" spans="2:39" ht="19.899999999999999" customHeight="1" collapsed="1">
      <c r="B29" s="1"/>
    </row>
    <row r="30" spans="2:39" s="21" customFormat="1" ht="19.899999999999999" customHeight="1">
      <c r="B30" s="61">
        <f ca="1">DATE(CalendarYear,6,1)</f>
        <v>45809</v>
      </c>
      <c r="C30" s="4">
        <f ca="1">IF(DAY(JunSun1)=1,"",IF(AND(YEAR(JunSun1+1)=CalendarYear,MONTH(JunSun1+1)=6),JunSun1+1,""))</f>
        <v>45809</v>
      </c>
      <c r="D30" s="4">
        <f ca="1">IF(DAY(JunSun1)=1,"",IF(AND(YEAR(JunSun1+2)=CalendarYear,MONTH(JunSun1+2)=6),JunSun1+2,""))</f>
        <v>45810</v>
      </c>
      <c r="E30" s="4">
        <f ca="1">IF(DAY(JunSun1)=1,"",IF(AND(YEAR(JunSun1+3)=CalendarYear,MONTH(JunSun1+3)=6),JunSun1+3,""))</f>
        <v>45811</v>
      </c>
      <c r="F30" s="4">
        <f ca="1">IF(DAY(JunSun1)=1,"",IF(AND(YEAR(JunSun1+4)=CalendarYear,MONTH(JunSun1+4)=6),JunSun1+4,""))</f>
        <v>45812</v>
      </c>
      <c r="G30" s="4">
        <f ca="1">IF(DAY(JunSun1)=1,"",IF(AND(YEAR(JunSun1+5)=CalendarYear,MONTH(JunSun1+5)=6),JunSun1+5,""))</f>
        <v>45813</v>
      </c>
      <c r="H30" s="4">
        <f ca="1">IF(DAY(JunSun1)=1,"",IF(AND(YEAR(JunSun1+6)=CalendarYear,MONTH(JunSun1+6)=6),JunSun1+6,""))</f>
        <v>45814</v>
      </c>
      <c r="I30" s="4">
        <f ca="1">IF(DAY(JunSun1)=1,IF(AND(YEAR(JunSun1)=CalendarYear,MONTH(JunSun1)=6),JunSun1,""),IF(AND(YEAR(JunSun1+7)=CalendarYear,MONTH(JunSun1+7)=6),JunSun1+7,""))</f>
        <v>45815</v>
      </c>
      <c r="J30" s="4">
        <f ca="1">IF(DAY(JunSun1)=1,IF(AND(YEAR(JunSun1+1)=CalendarYear,MONTH(JunSun1+1)=6),JunSun1+1,""),IF(AND(YEAR(JunSun1+8)=CalendarYear,MONTH(JunSun1+8)=6),JunSun1+8,""))</f>
        <v>45816</v>
      </c>
      <c r="K30" s="4">
        <f ca="1">IF(DAY(JunSun1)=1,IF(AND(YEAR(JunSun1+2)=CalendarYear,MONTH(JunSun1+2)=6),JunSun1+2,""),IF(AND(YEAR(JunSun1+9)=CalendarYear,MONTH(JunSun1+9)=6),JunSun1+9,""))</f>
        <v>45817</v>
      </c>
      <c r="L30" s="4">
        <f ca="1">IF(DAY(JunSun1)=1,IF(AND(YEAR(JunSun1+3)=CalendarYear,MONTH(JunSun1+3)=6),JunSun1+3,""),IF(AND(YEAR(JunSun1+10)=CalendarYear,MONTH(JunSun1+10)=6),JunSun1+10,""))</f>
        <v>45818</v>
      </c>
      <c r="M30" s="4">
        <f ca="1">IF(DAY(JunSun1)=1,IF(AND(YEAR(JunSun1+4)=CalendarYear,MONTH(JunSun1+4)=6),JunSun1+4,""),IF(AND(YEAR(JunSun1+11)=CalendarYear,MONTH(JunSun1+11)=6),JunSun1+11,""))</f>
        <v>45819</v>
      </c>
      <c r="N30" s="4">
        <f ca="1">IF(DAY(JunSun1)=1,IF(AND(YEAR(JunSun1+5)=CalendarYear,MONTH(JunSun1+5)=6),JunSun1+5,""),IF(AND(YEAR(JunSun1+12)=CalendarYear,MONTH(JunSun1+12)=6),JunSun1+12,""))</f>
        <v>45820</v>
      </c>
      <c r="O30" s="4">
        <f ca="1">IF(DAY(JunSun1)=1,IF(AND(YEAR(JunSun1+6)=CalendarYear,MONTH(JunSun1+6)=6),JunSun1+6,""),IF(AND(YEAR(JunSun1+13)=CalendarYear,MONTH(JunSun1+13)=6),JunSun1+13,""))</f>
        <v>45821</v>
      </c>
      <c r="P30" s="4">
        <f ca="1">IF(DAY(JunSun1)=1,IF(AND(YEAR(JunSun1+7)=CalendarYear,MONTH(JunSun1+7)=6),JunSun1+7,""),IF(AND(YEAR(JunSun1+14)=CalendarYear,MONTH(JunSun1+14)=6),JunSun1+14,""))</f>
        <v>45822</v>
      </c>
      <c r="Q30" s="4">
        <f ca="1">IF(DAY(JunSun1)=1,IF(AND(YEAR(JunSun1+8)=CalendarYear,MONTH(JunSun1+8)=6),JunSun1+8,""),IF(AND(YEAR(JunSun1+15)=CalendarYear,MONTH(JunSun1+15)=6),JunSun1+15,""))</f>
        <v>45823</v>
      </c>
      <c r="R30" s="4">
        <f ca="1">IF(DAY(JunSun1)=1,IF(AND(YEAR(JunSun1+9)=CalendarYear,MONTH(JunSun1+9)=6),JunSun1+9,""),IF(AND(YEAR(JunSun1+16)=CalendarYear,MONTH(JunSun1+16)=6),JunSun1+16,""))</f>
        <v>45824</v>
      </c>
      <c r="S30" s="4">
        <f ca="1">IF(DAY(JunSun1)=1,IF(AND(YEAR(JunSun1+10)=CalendarYear,MONTH(JunSun1+10)=6),JunSun1+10,""),IF(AND(YEAR(JunSun1+17)=CalendarYear,MONTH(JunSun1+17)=6),JunSun1+17,""))</f>
        <v>45825</v>
      </c>
      <c r="T30" s="4">
        <f ca="1">IF(DAY(JunSun1)=1,IF(AND(YEAR(JunSun1+11)=CalendarYear,MONTH(JunSun1+11)=6),JunSun1+11,""),IF(AND(YEAR(JunSun1+18)=CalendarYear,MONTH(JunSun1+18)=6),JunSun1+18,""))</f>
        <v>45826</v>
      </c>
      <c r="U30" s="4">
        <f ca="1">IF(DAY(JunSun1)=1,IF(AND(YEAR(JunSun1+12)=CalendarYear,MONTH(JunSun1+12)=6),JunSun1+12,""),IF(AND(YEAR(JunSun1+19)=CalendarYear,MONTH(JunSun1+19)=6),JunSun1+19,""))</f>
        <v>45827</v>
      </c>
      <c r="V30" s="4">
        <f ca="1">IF(DAY(JunSun1)=1,IF(AND(YEAR(JunSun1+13)=CalendarYear,MONTH(JunSun1+13)=6),JunSun1+13,""),IF(AND(YEAR(JunSun1+20)=CalendarYear,MONTH(JunSun1+20)=6),JunSun1+20,""))</f>
        <v>45828</v>
      </c>
      <c r="W30" s="4">
        <f ca="1">IF(DAY(JunSun1)=1,IF(AND(YEAR(JunSun1+14)=CalendarYear,MONTH(JunSun1+14)=6),JunSun1+14,""),IF(AND(YEAR(JunSun1+21)=CalendarYear,MONTH(JunSun1+21)=6),JunSun1+21,""))</f>
        <v>45829</v>
      </c>
      <c r="X30" s="4">
        <f ca="1">IF(DAY(JunSun1)=1,IF(AND(YEAR(JunSun1+15)=CalendarYear,MONTH(JunSun1+15)=6),JunSun1+15,""),IF(AND(YEAR(JunSun1+22)=CalendarYear,MONTH(JunSun1+22)=6),JunSun1+22,""))</f>
        <v>45830</v>
      </c>
      <c r="Y30" s="4">
        <f ca="1">IF(DAY(JunSun1)=1,IF(AND(YEAR(JunSun1+16)=CalendarYear,MONTH(JunSun1+16)=6),JunSun1+16,""),IF(AND(YEAR(JunSun1+23)=CalendarYear,MONTH(JunSun1+23)=6),JunSun1+23,""))</f>
        <v>45831</v>
      </c>
      <c r="Z30" s="4">
        <f ca="1">IF(DAY(JunSun1)=1,IF(AND(YEAR(JunSun1+17)=CalendarYear,MONTH(JunSun1+17)=6),JunSun1+17,""),IF(AND(YEAR(JunSun1+24)=CalendarYear,MONTH(JunSun1+24)=6),JunSun1+24,""))</f>
        <v>45832</v>
      </c>
      <c r="AA30" s="4">
        <f ca="1">IF(DAY(JunSun1)=1,IF(AND(YEAR(JunSun1+18)=CalendarYear,MONTH(JunSun1+18)=6),JunSun1+18,""),IF(AND(YEAR(JunSun1+25)=CalendarYear,MONTH(JunSun1+25)=6),JunSun1+25,""))</f>
        <v>45833</v>
      </c>
      <c r="AB30" s="4">
        <f ca="1">IF(DAY(JunSun1)=1,IF(AND(YEAR(JunSun1+19)=CalendarYear,MONTH(JunSun1+19)=6),JunSun1+19,""),IF(AND(YEAR(JunSun1+26)=CalendarYear,MONTH(JunSun1+26)=6),JunSun1+26,""))</f>
        <v>45834</v>
      </c>
      <c r="AC30" s="4">
        <f ca="1">IF(DAY(JunSun1)=1,IF(AND(YEAR(JunSun1+20)=CalendarYear,MONTH(JunSun1+20)=6),JunSun1+20,""),IF(AND(YEAR(JunSun1+27)=CalendarYear,MONTH(JunSun1+27)=6),JunSun1+27,""))</f>
        <v>45835</v>
      </c>
      <c r="AD30" s="4">
        <f ca="1">IF(DAY(JunSun1)=1,IF(AND(YEAR(JunSun1+21)=CalendarYear,MONTH(JunSun1+21)=6),JunSun1+21,""),IF(AND(YEAR(JunSun1+28)=CalendarYear,MONTH(JunSun1+28)=6),JunSun1+28,""))</f>
        <v>45836</v>
      </c>
      <c r="AE30" s="4">
        <f ca="1">IF(DAY(JunSun1)=1,IF(AND(YEAR(JunSun1+22)=CalendarYear,MONTH(JunSun1+22)=6),JunSun1+22,""),IF(AND(YEAR(JunSun1+29)=CalendarYear,MONTH(JunSun1+29)=6),JunSun1+29,""))</f>
        <v>45837</v>
      </c>
      <c r="AF30" s="4">
        <f ca="1">IF(DAY(JunSun1)=1,IF(AND(YEAR(JunSun1+23)=CalendarYear,MONTH(JunSun1+23)=6),JunSun1+23,""),IF(AND(YEAR(JunSun1+30)=CalendarYear,MONTH(JunSun1+30)=6),JunSun1+30,""))</f>
        <v>45838</v>
      </c>
      <c r="AG30" s="4" t="str">
        <f ca="1">IF(DAY(JunSun1)=1,IF(AND(YEAR(JunSun1+24)=CalendarYear,MONTH(JunSun1+24)=6),JunSun1+24,""),IF(AND(YEAR(JunSun1+31)=CalendarYear,MONTH(JunSun1+31)=6),JunSun1+31,""))</f>
        <v/>
      </c>
      <c r="AH30" s="4" t="str">
        <f ca="1">IF(DAY(JunSun1)=1,IF(AND(YEAR(JunSun1+25)=CalendarYear,MONTH(JunSun1+25)=6),JunSun1+25,""),IF(AND(YEAR(JunSun1+32)=CalendarYear,MONTH(JunSun1+32)=6),JunSun1+32,""))</f>
        <v/>
      </c>
      <c r="AI30" s="4" t="str">
        <f ca="1">IF(DAY(JunSun1)=1,IF(AND(YEAR(JunSun1+26)=CalendarYear,MONTH(JunSun1+26)=6),JunSun1+26,""),IF(AND(YEAR(JunSun1+33)=CalendarYear,MONTH(JunSun1+33)=6),JunSun1+33,""))</f>
        <v/>
      </c>
      <c r="AJ30" s="4" t="str">
        <f ca="1">IF(DAY(JunSun1)=1,IF(AND(YEAR(JunSun1+27)=CalendarYear,MONTH(JunSun1+27)=6),JunSun1+27,""),IF(AND(YEAR(JunSun1+34)=CalendarYear,MONTH(JunSun1+34)=6),JunSun1+34,""))</f>
        <v/>
      </c>
      <c r="AK30" s="4" t="str">
        <f ca="1">IF(DAY(JunSun1)=1,IF(AND(YEAR(JunSun1+28)=CalendarYear,MONTH(JunSun1+28)=6),JunSun1+28,""),IF(AND(YEAR(JunSun1+35)=CalendarYear,MONTH(JunSun1+35)=6),JunSun1+35,""))</f>
        <v/>
      </c>
      <c r="AL30" s="4" t="str">
        <f ca="1">IF(DAY(JunSun1)=1,IF(AND(YEAR(JunSun1+29)=CalendarYear,MONTH(JunSun1+29)=6),JunSun1+29,""),IF(AND(YEAR(JunSun1+36)=CalendarYear,MONTH(JunSun1+36)=6),JunSun1+36,""))</f>
        <v/>
      </c>
      <c r="AM30" s="6" t="str">
        <f ca="1">IF(DAY(JunSun1)=1,IF(AND(YEAR(JunSun1+30)=CalendarYear,MONTH(JunSun1+30)=6),JunSun1+30,""),IF(AND(YEAR(JunSun1+37)=CalendarYear,MONTH(JunSun1+37)=6),JunSun1+37,""))</f>
        <v/>
      </c>
    </row>
    <row r="31" spans="2:39" s="21" customFormat="1" ht="19.899999999999999" customHeight="1">
      <c r="B31" s="62"/>
      <c r="C31" s="5" t="s">
        <v>6</v>
      </c>
      <c r="D31" s="5" t="s">
        <v>7</v>
      </c>
      <c r="E31" s="5" t="s">
        <v>8</v>
      </c>
      <c r="F31" s="5" t="s">
        <v>9</v>
      </c>
      <c r="G31" s="5" t="s">
        <v>10</v>
      </c>
      <c r="H31" s="5" t="s">
        <v>11</v>
      </c>
      <c r="I31" s="5" t="s">
        <v>12</v>
      </c>
      <c r="J31" s="5" t="s">
        <v>6</v>
      </c>
      <c r="K31" s="5" t="s">
        <v>7</v>
      </c>
      <c r="L31" s="5" t="s">
        <v>8</v>
      </c>
      <c r="M31" s="5" t="s">
        <v>9</v>
      </c>
      <c r="N31" s="5" t="s">
        <v>10</v>
      </c>
      <c r="O31" s="5" t="s">
        <v>11</v>
      </c>
      <c r="P31" s="5" t="s">
        <v>12</v>
      </c>
      <c r="Q31" s="5" t="s">
        <v>6</v>
      </c>
      <c r="R31" s="5" t="s">
        <v>7</v>
      </c>
      <c r="S31" s="5" t="s">
        <v>8</v>
      </c>
      <c r="T31" s="5" t="s">
        <v>9</v>
      </c>
      <c r="U31" s="5" t="s">
        <v>10</v>
      </c>
      <c r="V31" s="5" t="s">
        <v>11</v>
      </c>
      <c r="W31" s="5" t="s">
        <v>12</v>
      </c>
      <c r="X31" s="5" t="s">
        <v>6</v>
      </c>
      <c r="Y31" s="5" t="s">
        <v>7</v>
      </c>
      <c r="Z31" s="5" t="s">
        <v>8</v>
      </c>
      <c r="AA31" s="5" t="s">
        <v>9</v>
      </c>
      <c r="AB31" s="5" t="s">
        <v>10</v>
      </c>
      <c r="AC31" s="5" t="s">
        <v>11</v>
      </c>
      <c r="AD31" s="5" t="s">
        <v>12</v>
      </c>
      <c r="AE31" s="5" t="s">
        <v>6</v>
      </c>
      <c r="AF31" s="5" t="s">
        <v>7</v>
      </c>
      <c r="AG31" s="5" t="s">
        <v>8</v>
      </c>
      <c r="AH31" s="5" t="s">
        <v>9</v>
      </c>
      <c r="AI31" s="5" t="s">
        <v>10</v>
      </c>
      <c r="AJ31" s="5" t="s">
        <v>11</v>
      </c>
      <c r="AK31" s="5" t="s">
        <v>12</v>
      </c>
      <c r="AL31" s="5" t="s">
        <v>6</v>
      </c>
      <c r="AM31" s="7" t="s">
        <v>7</v>
      </c>
    </row>
    <row r="32" spans="2:39" ht="19.899999999999999" hidden="1" customHeight="1" outlineLevel="1">
      <c r="B32" s="18" t="s">
        <v>13</v>
      </c>
      <c r="C32" s="2" t="s">
        <v>14</v>
      </c>
      <c r="D32" s="2" t="s">
        <v>14</v>
      </c>
      <c r="E32" s="2" t="s">
        <v>14</v>
      </c>
      <c r="F32" s="2" t="s">
        <v>14</v>
      </c>
      <c r="G32" s="2" t="s">
        <v>14</v>
      </c>
      <c r="H32" s="2" t="s">
        <v>14</v>
      </c>
      <c r="I32" s="2" t="s">
        <v>14</v>
      </c>
      <c r="J32" s="2" t="s">
        <v>14</v>
      </c>
      <c r="K32" s="2" t="s">
        <v>14</v>
      </c>
      <c r="L32" s="2" t="s">
        <v>14</v>
      </c>
      <c r="M32" s="3" t="s">
        <v>14</v>
      </c>
      <c r="N32" s="3" t="s">
        <v>14</v>
      </c>
      <c r="O32" s="2" t="s">
        <v>14</v>
      </c>
      <c r="P32" s="2" t="s">
        <v>14</v>
      </c>
      <c r="Q32" s="2" t="s">
        <v>14</v>
      </c>
      <c r="R32" s="2" t="s">
        <v>14</v>
      </c>
      <c r="S32" s="2" t="s">
        <v>14</v>
      </c>
      <c r="T32" s="2" t="s">
        <v>14</v>
      </c>
      <c r="U32" s="2" t="s">
        <v>14</v>
      </c>
      <c r="V32" s="2" t="s">
        <v>14</v>
      </c>
      <c r="W32" s="2" t="s">
        <v>14</v>
      </c>
      <c r="X32" s="2" t="s">
        <v>14</v>
      </c>
      <c r="Y32" s="2" t="s">
        <v>14</v>
      </c>
      <c r="Z32" s="2" t="s">
        <v>14</v>
      </c>
      <c r="AA32" s="2" t="s">
        <v>14</v>
      </c>
      <c r="AB32" s="2" t="s">
        <v>14</v>
      </c>
      <c r="AC32" s="2" t="s">
        <v>14</v>
      </c>
      <c r="AD32" s="2" t="s">
        <v>14</v>
      </c>
      <c r="AE32" s="2" t="s">
        <v>14</v>
      </c>
      <c r="AF32" s="2" t="s">
        <v>14</v>
      </c>
      <c r="AG32" s="2" t="s">
        <v>14</v>
      </c>
      <c r="AH32" s="2" t="s">
        <v>14</v>
      </c>
      <c r="AI32" s="2" t="s">
        <v>14</v>
      </c>
      <c r="AJ32" s="2" t="s">
        <v>14</v>
      </c>
      <c r="AK32" s="2" t="s">
        <v>14</v>
      </c>
      <c r="AL32" s="2" t="s">
        <v>14</v>
      </c>
      <c r="AM32" s="2" t="s">
        <v>14</v>
      </c>
    </row>
    <row r="33" spans="2:39" ht="19.899999999999999" hidden="1" customHeight="1" outlineLevel="1">
      <c r="B33" s="19" t="s">
        <v>15</v>
      </c>
      <c r="C33" s="3" t="s">
        <v>14</v>
      </c>
      <c r="D33" s="3" t="s">
        <v>14</v>
      </c>
      <c r="E33" s="3" t="s">
        <v>14</v>
      </c>
      <c r="F33" s="3" t="s">
        <v>14</v>
      </c>
      <c r="G33" s="3" t="s">
        <v>14</v>
      </c>
      <c r="H33" s="3" t="s">
        <v>14</v>
      </c>
      <c r="I33" s="3" t="s">
        <v>14</v>
      </c>
      <c r="J33" s="3" t="s">
        <v>14</v>
      </c>
      <c r="K33" s="3" t="s">
        <v>14</v>
      </c>
      <c r="L33" s="3" t="s">
        <v>14</v>
      </c>
      <c r="M33" s="3" t="s">
        <v>14</v>
      </c>
      <c r="N33" s="3" t="s">
        <v>14</v>
      </c>
      <c r="O33" s="2" t="s">
        <v>14</v>
      </c>
      <c r="P33" s="2" t="s">
        <v>14</v>
      </c>
      <c r="Q33" s="2" t="s">
        <v>14</v>
      </c>
      <c r="R33" s="2" t="s">
        <v>14</v>
      </c>
      <c r="S33" s="2" t="s">
        <v>14</v>
      </c>
      <c r="T33" s="2" t="s">
        <v>14</v>
      </c>
      <c r="U33" s="2" t="s">
        <v>14</v>
      </c>
      <c r="V33" s="2" t="s">
        <v>14</v>
      </c>
      <c r="W33" s="2" t="s">
        <v>14</v>
      </c>
      <c r="X33" s="2" t="s">
        <v>14</v>
      </c>
      <c r="Y33" s="2" t="s">
        <v>14</v>
      </c>
      <c r="Z33" s="2" t="s">
        <v>14</v>
      </c>
      <c r="AA33" s="2" t="s">
        <v>14</v>
      </c>
      <c r="AB33" s="2" t="s">
        <v>14</v>
      </c>
      <c r="AC33" s="2" t="s">
        <v>14</v>
      </c>
      <c r="AD33" s="2" t="s">
        <v>14</v>
      </c>
      <c r="AE33" s="2" t="s">
        <v>14</v>
      </c>
      <c r="AF33" s="2" t="s">
        <v>14</v>
      </c>
      <c r="AG33" s="2" t="s">
        <v>14</v>
      </c>
      <c r="AH33" s="2" t="s">
        <v>14</v>
      </c>
      <c r="AI33" s="2" t="s">
        <v>14</v>
      </c>
      <c r="AJ33" s="2" t="s">
        <v>14</v>
      </c>
      <c r="AK33" s="2" t="s">
        <v>14</v>
      </c>
      <c r="AL33" s="2" t="s">
        <v>14</v>
      </c>
      <c r="AM33" s="2" t="s">
        <v>14</v>
      </c>
    </row>
    <row r="34" spans="2:39" ht="19.899999999999999" hidden="1" customHeight="1" outlineLevel="1">
      <c r="B34" s="33" t="s">
        <v>2</v>
      </c>
      <c r="C34" s="3" t="s">
        <v>14</v>
      </c>
      <c r="D34" s="133" t="s">
        <v>16</v>
      </c>
      <c r="E34" s="134"/>
      <c r="F34" s="134"/>
      <c r="G34" s="134"/>
      <c r="H34" s="135"/>
      <c r="I34" s="3" t="s">
        <v>14</v>
      </c>
      <c r="J34" s="3" t="s">
        <v>14</v>
      </c>
      <c r="K34" s="140" t="s">
        <v>16</v>
      </c>
      <c r="L34" s="148"/>
      <c r="M34" s="141"/>
      <c r="N34" s="3" t="s">
        <v>14</v>
      </c>
      <c r="O34" s="2" t="s">
        <v>14</v>
      </c>
      <c r="P34" s="2" t="s">
        <v>14</v>
      </c>
      <c r="Q34" s="2" t="s">
        <v>14</v>
      </c>
      <c r="R34" s="2" t="s">
        <v>14</v>
      </c>
      <c r="S34" s="2" t="s">
        <v>14</v>
      </c>
      <c r="T34" s="2" t="s">
        <v>14</v>
      </c>
      <c r="U34" s="2" t="s">
        <v>14</v>
      </c>
      <c r="V34" s="2" t="s">
        <v>14</v>
      </c>
      <c r="W34" s="2" t="s">
        <v>14</v>
      </c>
      <c r="X34" s="2" t="s">
        <v>14</v>
      </c>
      <c r="Y34" s="133" t="s">
        <v>16</v>
      </c>
      <c r="Z34" s="134"/>
      <c r="AA34" s="134"/>
      <c r="AB34" s="134"/>
      <c r="AC34" s="135"/>
      <c r="AD34" s="2" t="s">
        <v>14</v>
      </c>
      <c r="AE34" s="2" t="s">
        <v>14</v>
      </c>
      <c r="AF34" s="32" t="s">
        <v>16</v>
      </c>
      <c r="AG34" s="2" t="s">
        <v>14</v>
      </c>
      <c r="AH34" s="2" t="s">
        <v>14</v>
      </c>
      <c r="AI34" s="2" t="s">
        <v>14</v>
      </c>
      <c r="AJ34" s="2" t="s">
        <v>14</v>
      </c>
      <c r="AK34" s="2" t="s">
        <v>14</v>
      </c>
      <c r="AL34" s="2" t="s">
        <v>14</v>
      </c>
      <c r="AM34" s="2" t="s">
        <v>14</v>
      </c>
    </row>
    <row r="35" spans="2:39" ht="19.899999999999999" hidden="1" customHeight="1" outlineLevel="1">
      <c r="B35" s="31" t="s">
        <v>5</v>
      </c>
      <c r="C35" s="3" t="s">
        <v>14</v>
      </c>
      <c r="D35" s="3" t="s">
        <v>14</v>
      </c>
      <c r="E35" s="3" t="s">
        <v>14</v>
      </c>
      <c r="F35" s="3" t="s">
        <v>14</v>
      </c>
      <c r="G35" s="3" t="s">
        <v>14</v>
      </c>
      <c r="H35" s="3" t="s">
        <v>14</v>
      </c>
      <c r="I35" s="3" t="s">
        <v>14</v>
      </c>
      <c r="J35" s="3" t="s">
        <v>14</v>
      </c>
      <c r="K35" s="3" t="s">
        <v>14</v>
      </c>
      <c r="L35" s="3" t="s">
        <v>14</v>
      </c>
      <c r="M35" s="3" t="s">
        <v>14</v>
      </c>
      <c r="N35" s="3" t="s">
        <v>14</v>
      </c>
      <c r="O35" s="2" t="s">
        <v>14</v>
      </c>
      <c r="P35" s="2" t="s">
        <v>14</v>
      </c>
      <c r="Q35" s="2" t="s">
        <v>14</v>
      </c>
      <c r="R35" s="142" t="s">
        <v>21</v>
      </c>
      <c r="S35" s="142"/>
      <c r="T35" s="142"/>
      <c r="U35" s="142"/>
      <c r="V35" s="142"/>
      <c r="W35" s="2" t="s">
        <v>14</v>
      </c>
      <c r="X35" s="2" t="s">
        <v>14</v>
      </c>
      <c r="Y35" s="2" t="s">
        <v>14</v>
      </c>
      <c r="Z35" s="2" t="s">
        <v>14</v>
      </c>
      <c r="AA35" s="2" t="s">
        <v>14</v>
      </c>
      <c r="AB35" s="2" t="s">
        <v>14</v>
      </c>
      <c r="AC35" s="2" t="s">
        <v>14</v>
      </c>
      <c r="AD35" s="2" t="s">
        <v>14</v>
      </c>
      <c r="AE35" s="2" t="s">
        <v>14</v>
      </c>
      <c r="AF35" s="2" t="s">
        <v>14</v>
      </c>
      <c r="AG35" s="2" t="s">
        <v>14</v>
      </c>
      <c r="AH35" s="2" t="s">
        <v>14</v>
      </c>
      <c r="AI35" s="2" t="s">
        <v>14</v>
      </c>
      <c r="AJ35" s="2" t="s">
        <v>14</v>
      </c>
      <c r="AK35" s="2" t="s">
        <v>14</v>
      </c>
      <c r="AL35" s="2" t="s">
        <v>14</v>
      </c>
      <c r="AM35" s="2" t="s">
        <v>14</v>
      </c>
    </row>
    <row r="36" spans="2:39" s="21" customFormat="1" ht="19.899999999999999" hidden="1" customHeight="1" outlineLevel="1">
      <c r="B36" s="20" t="s">
        <v>1</v>
      </c>
      <c r="C36" s="3" t="s">
        <v>14</v>
      </c>
      <c r="D36" s="3" t="s">
        <v>14</v>
      </c>
      <c r="E36" s="3" t="s">
        <v>14</v>
      </c>
      <c r="F36" s="3" t="s">
        <v>14</v>
      </c>
      <c r="G36" s="3" t="s">
        <v>14</v>
      </c>
      <c r="H36" s="3" t="s">
        <v>14</v>
      </c>
      <c r="I36" s="3" t="s">
        <v>14</v>
      </c>
      <c r="J36" s="3" t="s">
        <v>14</v>
      </c>
      <c r="K36" s="3" t="s">
        <v>14</v>
      </c>
      <c r="L36" s="3" t="s">
        <v>14</v>
      </c>
      <c r="M36" s="3" t="s">
        <v>14</v>
      </c>
      <c r="N36" s="149" t="s">
        <v>29</v>
      </c>
      <c r="O36" s="149"/>
      <c r="P36" s="2" t="s">
        <v>14</v>
      </c>
      <c r="Q36" s="2" t="s">
        <v>14</v>
      </c>
      <c r="R36" s="2" t="s">
        <v>14</v>
      </c>
      <c r="S36" s="2" t="s">
        <v>14</v>
      </c>
      <c r="T36" s="2" t="s">
        <v>14</v>
      </c>
      <c r="U36" s="2" t="s">
        <v>14</v>
      </c>
      <c r="V36" s="2" t="s">
        <v>14</v>
      </c>
      <c r="W36" s="2" t="s">
        <v>14</v>
      </c>
      <c r="X36" s="2" t="s">
        <v>14</v>
      </c>
      <c r="Y36" s="2" t="s">
        <v>14</v>
      </c>
      <c r="Z36" s="2" t="s">
        <v>14</v>
      </c>
      <c r="AA36" s="2" t="s">
        <v>14</v>
      </c>
      <c r="AB36" s="2" t="s">
        <v>14</v>
      </c>
      <c r="AC36" s="2" t="s">
        <v>14</v>
      </c>
      <c r="AD36" s="2" t="s">
        <v>14</v>
      </c>
      <c r="AE36" s="2" t="s">
        <v>14</v>
      </c>
      <c r="AF36" s="2" t="s">
        <v>14</v>
      </c>
      <c r="AG36" s="2" t="s">
        <v>14</v>
      </c>
      <c r="AH36" s="2" t="s">
        <v>14</v>
      </c>
      <c r="AI36" s="2" t="s">
        <v>14</v>
      </c>
      <c r="AJ36" s="2" t="s">
        <v>14</v>
      </c>
      <c r="AK36" s="2" t="s">
        <v>14</v>
      </c>
      <c r="AL36" s="2" t="s">
        <v>14</v>
      </c>
      <c r="AM36" s="2" t="s">
        <v>14</v>
      </c>
    </row>
    <row r="37" spans="2:39" s="21" customFormat="1" ht="19.899999999999999" customHeight="1" collapsed="1">
      <c r="P37" s="21" t="s">
        <v>52</v>
      </c>
    </row>
    <row r="38" spans="2:39" ht="19.899999999999999" customHeight="1">
      <c r="B38" s="61">
        <f ca="1">DATE(CalendarYear,7,1)</f>
        <v>45839</v>
      </c>
      <c r="C38" s="4" t="str">
        <f ca="1">IF(DAY(JulSun1)=1,"",IF(AND(YEAR(JulSun1+1)=CalendarYear,MONTH(JulSun1+1)=7),JulSun1+1,""))</f>
        <v/>
      </c>
      <c r="D38" s="4" t="str">
        <f ca="1">IF(DAY(JulSun1)=1,"",IF(AND(YEAR(JulSun1+2)=CalendarYear,MONTH(JulSun1+2)=7),JulSun1+2,""))</f>
        <v/>
      </c>
      <c r="E38" s="4">
        <f ca="1">IF(DAY(JulSun1)=1,"",IF(AND(YEAR(JulSun1+3)=CalendarYear,MONTH(JulSun1+3)=7),JulSun1+3,""))</f>
        <v>45839</v>
      </c>
      <c r="F38" s="4">
        <f ca="1">IF(DAY(JulSun1)=1,"",IF(AND(YEAR(JulSun1+4)=CalendarYear,MONTH(JulSun1+4)=7),JulSun1+4,""))</f>
        <v>45840</v>
      </c>
      <c r="G38" s="4">
        <f ca="1">IF(DAY(JulSun1)=1,"",IF(AND(YEAR(JulSun1+5)=CalendarYear,MONTH(JulSun1+5)=7),JulSun1+5,""))</f>
        <v>45841</v>
      </c>
      <c r="H38" s="4">
        <f ca="1">IF(DAY(JulSun1)=1,"",IF(AND(YEAR(JulSun1+6)=CalendarYear,MONTH(JulSun1+6)=7),JulSun1+6,""))</f>
        <v>45842</v>
      </c>
      <c r="I38" s="4">
        <f ca="1">IF(DAY(JulSun1)=1,IF(AND(YEAR(JulSun1)=CalendarYear,MONTH(JulSun1)=7),JulSun1,""),IF(AND(YEAR(JulSun1+7)=CalendarYear,MONTH(JulSun1+7)=7),JulSun1+7,""))</f>
        <v>45843</v>
      </c>
      <c r="J38" s="4">
        <f ca="1">IF(DAY(JulSun1)=1,IF(AND(YEAR(JulSun1+1)=CalendarYear,MONTH(JulSun1+1)=7),JulSun1+1,""),IF(AND(YEAR(JulSun1+8)=CalendarYear,MONTH(JulSun1+8)=7),JulSun1+8,""))</f>
        <v>45844</v>
      </c>
      <c r="K38" s="4">
        <f ca="1">IF(DAY(JulSun1)=1,IF(AND(YEAR(JulSun1+2)=CalendarYear,MONTH(JulSun1+2)=7),JulSun1+2,""),IF(AND(YEAR(JulSun1+9)=CalendarYear,MONTH(JulSun1+9)=7),JulSun1+9,""))</f>
        <v>45845</v>
      </c>
      <c r="L38" s="4">
        <f ca="1">IF(DAY(JulSun1)=1,IF(AND(YEAR(JulSun1+3)=CalendarYear,MONTH(JulSun1+3)=7),JulSun1+3,""),IF(AND(YEAR(JulSun1+10)=CalendarYear,MONTH(JulSun1+10)=7),JulSun1+10,""))</f>
        <v>45846</v>
      </c>
      <c r="M38" s="4">
        <f ca="1">IF(DAY(JulSun1)=1,IF(AND(YEAR(JulSun1+4)=CalendarYear,MONTH(JulSun1+4)=7),JulSun1+4,""),IF(AND(YEAR(JulSun1+11)=CalendarYear,MONTH(JulSun1+11)=7),JulSun1+11,""))</f>
        <v>45847</v>
      </c>
      <c r="N38" s="4">
        <f ca="1">IF(DAY(JulSun1)=1,IF(AND(YEAR(JulSun1+5)=CalendarYear,MONTH(JulSun1+5)=7),JulSun1+5,""),IF(AND(YEAR(JulSun1+12)=CalendarYear,MONTH(JulSun1+12)=7),JulSun1+12,""))</f>
        <v>45848</v>
      </c>
      <c r="O38" s="4">
        <f ca="1">IF(DAY(JulSun1)=1,IF(AND(YEAR(JulSun1+6)=CalendarYear,MONTH(JulSun1+6)=7),JulSun1+6,""),IF(AND(YEAR(JulSun1+13)=CalendarYear,MONTH(JulSun1+13)=7),JulSun1+13,""))</f>
        <v>45849</v>
      </c>
      <c r="P38" s="4">
        <f ca="1">IF(DAY(JulSun1)=1,IF(AND(YEAR(JulSun1+7)=CalendarYear,MONTH(JulSun1+7)=7),JulSun1+7,""),IF(AND(YEAR(JulSun1+14)=CalendarYear,MONTH(JulSun1+14)=7),JulSun1+14,""))</f>
        <v>45850</v>
      </c>
      <c r="Q38" s="4">
        <f ca="1">IF(DAY(JulSun1)=1,IF(AND(YEAR(JulSun1+8)=CalendarYear,MONTH(JulSun1+8)=7),JulSun1+8,""),IF(AND(YEAR(JulSun1+15)=CalendarYear,MONTH(JulSun1+15)=7),JulSun1+15,""))</f>
        <v>45851</v>
      </c>
      <c r="R38" s="4">
        <f ca="1">IF(DAY(JulSun1)=1,IF(AND(YEAR(JulSun1+9)=CalendarYear,MONTH(JulSun1+9)=7),JulSun1+9,""),IF(AND(YEAR(JulSun1+16)=CalendarYear,MONTH(JulSun1+16)=7),JulSun1+16,""))</f>
        <v>45852</v>
      </c>
      <c r="S38" s="4">
        <f ca="1">IF(DAY(JulSun1)=1,IF(AND(YEAR(JulSun1+10)=CalendarYear,MONTH(JulSun1+10)=7),JulSun1+10,""),IF(AND(YEAR(JulSun1+17)=CalendarYear,MONTH(JulSun1+17)=7),JulSun1+17,""))</f>
        <v>45853</v>
      </c>
      <c r="T38" s="4">
        <f ca="1">IF(DAY(JulSun1)=1,IF(AND(YEAR(JulSun1+11)=CalendarYear,MONTH(JulSun1+11)=7),JulSun1+11,""),IF(AND(YEAR(JulSun1+18)=CalendarYear,MONTH(JulSun1+18)=7),JulSun1+18,""))</f>
        <v>45854</v>
      </c>
      <c r="U38" s="4">
        <f ca="1">IF(DAY(JulSun1)=1,IF(AND(YEAR(JulSun1+12)=CalendarYear,MONTH(JulSun1+12)=7),JulSun1+12,""),IF(AND(YEAR(JulSun1+19)=CalendarYear,MONTH(JulSun1+19)=7),JulSun1+19,""))</f>
        <v>45855</v>
      </c>
      <c r="V38" s="4">
        <f ca="1">IF(DAY(JulSun1)=1,IF(AND(YEAR(JulSun1+13)=CalendarYear,MONTH(JulSun1+13)=7),JulSun1+13,""),IF(AND(YEAR(JulSun1+20)=CalendarYear,MONTH(JulSun1+20)=7),JulSun1+20,""))</f>
        <v>45856</v>
      </c>
      <c r="W38" s="4">
        <f ca="1">IF(DAY(JulSun1)=1,IF(AND(YEAR(JulSun1+14)=CalendarYear,MONTH(JulSun1+14)=7),JulSun1+14,""),IF(AND(YEAR(JulSun1+21)=CalendarYear,MONTH(JulSun1+21)=7),JulSun1+21,""))</f>
        <v>45857</v>
      </c>
      <c r="X38" s="4">
        <f ca="1">IF(DAY(JulSun1)=1,IF(AND(YEAR(JulSun1+15)=CalendarYear,MONTH(JulSun1+15)=7),JulSun1+15,""),IF(AND(YEAR(JulSun1+22)=CalendarYear,MONTH(JulSun1+22)=7),JulSun1+22,""))</f>
        <v>45858</v>
      </c>
      <c r="Y38" s="4">
        <f ca="1">IF(DAY(JulSun1)=1,IF(AND(YEAR(JulSun1+16)=CalendarYear,MONTH(JulSun1+16)=7),JulSun1+16,""),IF(AND(YEAR(JulSun1+23)=CalendarYear,MONTH(JulSun1+23)=7),JulSun1+23,""))</f>
        <v>45859</v>
      </c>
      <c r="Z38" s="4">
        <f ca="1">IF(DAY(JulSun1)=1,IF(AND(YEAR(JulSun1+17)=CalendarYear,MONTH(JulSun1+17)=7),JulSun1+17,""),IF(AND(YEAR(JulSun1+24)=CalendarYear,MONTH(JulSun1+24)=7),JulSun1+24,""))</f>
        <v>45860</v>
      </c>
      <c r="AA38" s="4">
        <f ca="1">IF(DAY(JulSun1)=1,IF(AND(YEAR(JulSun1+18)=CalendarYear,MONTH(JulSun1+18)=7),JulSun1+18,""),IF(AND(YEAR(JulSun1+25)=CalendarYear,MONTH(JulSun1+25)=7),JulSun1+25,""))</f>
        <v>45861</v>
      </c>
      <c r="AB38" s="4">
        <f ca="1">IF(DAY(JulSun1)=1,IF(AND(YEAR(JulSun1+19)=CalendarYear,MONTH(JulSun1+19)=7),JulSun1+19,""),IF(AND(YEAR(JulSun1+26)=CalendarYear,MONTH(JulSun1+26)=7),JulSun1+26,""))</f>
        <v>45862</v>
      </c>
      <c r="AC38" s="4">
        <f ca="1">IF(DAY(JulSun1)=1,IF(AND(YEAR(JulSun1+20)=CalendarYear,MONTH(JulSun1+20)=7),JulSun1+20,""),IF(AND(YEAR(JulSun1+27)=CalendarYear,MONTH(JulSun1+27)=7),JulSun1+27,""))</f>
        <v>45863</v>
      </c>
      <c r="AD38" s="4">
        <f ca="1">IF(DAY(JulSun1)=1,IF(AND(YEAR(JulSun1+21)=CalendarYear,MONTH(JulSun1+21)=7),JulSun1+21,""),IF(AND(YEAR(JulSun1+28)=CalendarYear,MONTH(JulSun1+28)=7),JulSun1+28,""))</f>
        <v>45864</v>
      </c>
      <c r="AE38" s="4">
        <f ca="1">IF(DAY(JulSun1)=1,IF(AND(YEAR(JulSun1+22)=CalendarYear,MONTH(JulSun1+22)=7),JulSun1+22,""),IF(AND(YEAR(JulSun1+29)=CalendarYear,MONTH(JulSun1+29)=7),JulSun1+29,""))</f>
        <v>45865</v>
      </c>
      <c r="AF38" s="4">
        <f ca="1">IF(DAY(JulSun1)=1,IF(AND(YEAR(JulSun1+23)=CalendarYear,MONTH(JulSun1+23)=7),JulSun1+23,""),IF(AND(YEAR(JulSun1+30)=CalendarYear,MONTH(JulSun1+30)=7),JulSun1+30,""))</f>
        <v>45866</v>
      </c>
      <c r="AG38" s="4">
        <f ca="1">IF(DAY(JulSun1)=1,IF(AND(YEAR(JulSun1+24)=CalendarYear,MONTH(JulSun1+24)=7),JulSun1+24,""),IF(AND(YEAR(JulSun1+31)=CalendarYear,MONTH(JulSun1+31)=7),JulSun1+31,""))</f>
        <v>45867</v>
      </c>
      <c r="AH38" s="4">
        <f ca="1">IF(DAY(JulSun1)=1,IF(AND(YEAR(JulSun1+25)=CalendarYear,MONTH(JulSun1+25)=7),JulSun1+25,""),IF(AND(YEAR(JulSun1+32)=CalendarYear,MONTH(JulSun1+32)=7),JulSun1+32,""))</f>
        <v>45868</v>
      </c>
      <c r="AI38" s="4">
        <f ca="1">IF(DAY(JulSun1)=1,IF(AND(YEAR(JulSun1+26)=CalendarYear,MONTH(JulSun1+26)=7),JulSun1+26,""),IF(AND(YEAR(JulSun1+33)=CalendarYear,MONTH(JulSun1+33)=7),JulSun1+33,""))</f>
        <v>45869</v>
      </c>
      <c r="AJ38" s="4" t="str">
        <f ca="1">IF(DAY(JulSun1)=1,IF(AND(YEAR(JulSun1+27)=CalendarYear,MONTH(JulSun1+27)=7),JulSun1+27,""),IF(AND(YEAR(JulSun1+34)=CalendarYear,MONTH(JulSun1+34)=7),JulSun1+34,""))</f>
        <v/>
      </c>
      <c r="AK38" s="4" t="str">
        <f ca="1">IF(DAY(JulSun1)=1,IF(AND(YEAR(JulSun1+28)=CalendarYear,MONTH(JulSun1+28)=7),JulSun1+28,""),IF(AND(YEAR(JulSun1+35)=CalendarYear,MONTH(JulSun1+35)=7),JulSun1+35,""))</f>
        <v/>
      </c>
      <c r="AL38" s="4" t="str">
        <f ca="1">IF(DAY(JulSun1)=1,IF(AND(YEAR(JulSun1+29)=CalendarYear,MONTH(JulSun1+29)=7),JulSun1+29,""),IF(AND(YEAR(JulSun1+36)=CalendarYear,MONTH(JulSun1+36)=7),JulSun1+36,""))</f>
        <v/>
      </c>
      <c r="AM38" s="6" t="str">
        <f ca="1">IF(DAY(JulSun1)=1,IF(AND(YEAR(JulSun1+30)=CalendarYear,MONTH(JulSun1+30)=7),JulSun1+30,""),IF(AND(YEAR(JulSun1+37)=CalendarYear,MONTH(JulSun1+37)=7),JulSun1+37,""))</f>
        <v/>
      </c>
    </row>
    <row r="39" spans="2:39" ht="19.899999999999999" customHeight="1">
      <c r="B39" s="62"/>
      <c r="C39" s="5" t="s">
        <v>6</v>
      </c>
      <c r="D39" s="5" t="s">
        <v>7</v>
      </c>
      <c r="E39" s="5" t="s">
        <v>8</v>
      </c>
      <c r="F39" s="5" t="s">
        <v>9</v>
      </c>
      <c r="G39" s="5" t="s">
        <v>10</v>
      </c>
      <c r="H39" s="5" t="s">
        <v>11</v>
      </c>
      <c r="I39" s="5" t="s">
        <v>12</v>
      </c>
      <c r="J39" s="5" t="s">
        <v>6</v>
      </c>
      <c r="K39" s="5" t="s">
        <v>7</v>
      </c>
      <c r="L39" s="5" t="s">
        <v>8</v>
      </c>
      <c r="M39" s="5" t="s">
        <v>9</v>
      </c>
      <c r="N39" s="5" t="s">
        <v>10</v>
      </c>
      <c r="O39" s="5" t="s">
        <v>11</v>
      </c>
      <c r="P39" s="5" t="s">
        <v>12</v>
      </c>
      <c r="Q39" s="5" t="s">
        <v>6</v>
      </c>
      <c r="R39" s="5" t="s">
        <v>7</v>
      </c>
      <c r="S39" s="5" t="s">
        <v>8</v>
      </c>
      <c r="T39" s="5" t="s">
        <v>9</v>
      </c>
      <c r="U39" s="5" t="s">
        <v>10</v>
      </c>
      <c r="V39" s="5" t="s">
        <v>11</v>
      </c>
      <c r="W39" s="5" t="s">
        <v>12</v>
      </c>
      <c r="X39" s="5" t="s">
        <v>6</v>
      </c>
      <c r="Y39" s="5" t="s">
        <v>7</v>
      </c>
      <c r="Z39" s="5" t="s">
        <v>8</v>
      </c>
      <c r="AA39" s="5" t="s">
        <v>9</v>
      </c>
      <c r="AB39" s="5" t="s">
        <v>10</v>
      </c>
      <c r="AC39" s="5" t="s">
        <v>11</v>
      </c>
      <c r="AD39" s="5" t="s">
        <v>12</v>
      </c>
      <c r="AE39" s="5" t="s">
        <v>6</v>
      </c>
      <c r="AF39" s="5" t="s">
        <v>7</v>
      </c>
      <c r="AG39" s="5" t="s">
        <v>8</v>
      </c>
      <c r="AH39" s="5" t="s">
        <v>9</v>
      </c>
      <c r="AI39" s="5" t="s">
        <v>10</v>
      </c>
      <c r="AJ39" s="5" t="s">
        <v>11</v>
      </c>
      <c r="AK39" s="5" t="s">
        <v>12</v>
      </c>
      <c r="AL39" s="5" t="s">
        <v>6</v>
      </c>
      <c r="AM39" s="7" t="s">
        <v>7</v>
      </c>
    </row>
    <row r="40" spans="2:39" ht="19.899999999999999" customHeight="1" outlineLevel="1">
      <c r="B40" s="18" t="s">
        <v>13</v>
      </c>
      <c r="C40" s="2" t="s">
        <v>14</v>
      </c>
      <c r="D40" s="2" t="s">
        <v>14</v>
      </c>
      <c r="E40" s="2" t="s">
        <v>14</v>
      </c>
      <c r="F40" s="2" t="s">
        <v>14</v>
      </c>
      <c r="G40" s="2" t="s">
        <v>14</v>
      </c>
      <c r="H40" s="2" t="s">
        <v>14</v>
      </c>
      <c r="I40" s="2" t="s">
        <v>14</v>
      </c>
      <c r="J40" s="2" t="s">
        <v>14</v>
      </c>
      <c r="K40" s="3" t="s">
        <v>14</v>
      </c>
      <c r="L40" s="3" t="s">
        <v>14</v>
      </c>
      <c r="M40" s="3" t="s">
        <v>14</v>
      </c>
      <c r="N40" s="3" t="s">
        <v>14</v>
      </c>
      <c r="O40" s="2" t="s">
        <v>14</v>
      </c>
      <c r="P40" s="2" t="s">
        <v>14</v>
      </c>
      <c r="Q40" s="2" t="s">
        <v>14</v>
      </c>
      <c r="R40" s="143" t="s">
        <v>98</v>
      </c>
      <c r="S40" s="144"/>
      <c r="T40" s="144"/>
      <c r="U40" s="144"/>
      <c r="V40" s="157"/>
      <c r="W40" s="2" t="s">
        <v>14</v>
      </c>
      <c r="X40" s="2" t="s">
        <v>14</v>
      </c>
      <c r="Y40" s="2" t="s">
        <v>14</v>
      </c>
      <c r="Z40" s="2" t="s">
        <v>14</v>
      </c>
      <c r="AA40" s="2" t="s">
        <v>14</v>
      </c>
      <c r="AB40" s="2" t="s">
        <v>14</v>
      </c>
      <c r="AC40" s="97" t="s">
        <v>115</v>
      </c>
      <c r="AD40" s="98"/>
      <c r="AE40" s="98"/>
      <c r="AF40" s="99"/>
      <c r="AG40" s="2" t="s">
        <v>14</v>
      </c>
      <c r="AH40" s="2" t="s">
        <v>14</v>
      </c>
      <c r="AI40" s="2" t="s">
        <v>14</v>
      </c>
      <c r="AJ40" s="2" t="s">
        <v>14</v>
      </c>
      <c r="AK40" s="2" t="s">
        <v>14</v>
      </c>
      <c r="AL40" s="2" t="s">
        <v>14</v>
      </c>
      <c r="AM40" s="2" t="s">
        <v>14</v>
      </c>
    </row>
    <row r="41" spans="2:39" ht="19.899999999999999" customHeight="1" outlineLevel="1">
      <c r="B41" s="19" t="s">
        <v>15</v>
      </c>
      <c r="C41" s="3" t="s">
        <v>14</v>
      </c>
      <c r="D41" s="3" t="s">
        <v>14</v>
      </c>
      <c r="E41" s="3" t="s">
        <v>14</v>
      </c>
      <c r="F41" s="3" t="s">
        <v>14</v>
      </c>
      <c r="G41" s="3" t="s">
        <v>14</v>
      </c>
      <c r="H41" s="3" t="s">
        <v>14</v>
      </c>
      <c r="I41" s="3" t="s">
        <v>14</v>
      </c>
      <c r="J41" s="3" t="s">
        <v>14</v>
      </c>
      <c r="K41" s="3" t="s">
        <v>14</v>
      </c>
      <c r="L41" s="3" t="s">
        <v>14</v>
      </c>
      <c r="M41" s="3" t="s">
        <v>14</v>
      </c>
      <c r="N41" s="3" t="s">
        <v>14</v>
      </c>
      <c r="O41" s="2" t="s">
        <v>14</v>
      </c>
      <c r="P41" s="2" t="s">
        <v>14</v>
      </c>
      <c r="Q41" s="2" t="s">
        <v>14</v>
      </c>
      <c r="R41" s="2" t="s">
        <v>14</v>
      </c>
      <c r="S41" s="2" t="s">
        <v>14</v>
      </c>
      <c r="T41" s="2" t="s">
        <v>14</v>
      </c>
      <c r="U41" s="2" t="s">
        <v>14</v>
      </c>
      <c r="V41" s="2" t="s">
        <v>14</v>
      </c>
      <c r="W41" s="2" t="s">
        <v>14</v>
      </c>
      <c r="X41" s="2" t="s">
        <v>14</v>
      </c>
      <c r="Y41" s="2" t="s">
        <v>14</v>
      </c>
      <c r="Z41" s="2" t="s">
        <v>14</v>
      </c>
      <c r="AA41" s="2" t="s">
        <v>14</v>
      </c>
      <c r="AB41" s="2" t="s">
        <v>14</v>
      </c>
      <c r="AC41" s="2" t="s">
        <v>14</v>
      </c>
      <c r="AD41" s="2" t="s">
        <v>14</v>
      </c>
      <c r="AE41" s="2" t="s">
        <v>14</v>
      </c>
      <c r="AF41" s="2" t="s">
        <v>14</v>
      </c>
      <c r="AG41" s="2" t="s">
        <v>14</v>
      </c>
      <c r="AH41" s="2" t="s">
        <v>14</v>
      </c>
      <c r="AI41" s="2" t="s">
        <v>14</v>
      </c>
      <c r="AJ41" s="2" t="s">
        <v>14</v>
      </c>
      <c r="AK41" s="2" t="s">
        <v>14</v>
      </c>
      <c r="AL41" s="2" t="s">
        <v>14</v>
      </c>
      <c r="AM41" s="2" t="s">
        <v>14</v>
      </c>
    </row>
    <row r="42" spans="2:39" s="21" customFormat="1" ht="19.899999999999999" customHeight="1" outlineLevel="1">
      <c r="B42" s="33" t="s">
        <v>2</v>
      </c>
      <c r="C42" s="3" t="s">
        <v>14</v>
      </c>
      <c r="D42" s="3" t="s">
        <v>14</v>
      </c>
      <c r="E42" s="133" t="s">
        <v>16</v>
      </c>
      <c r="F42" s="134"/>
      <c r="G42" s="134"/>
      <c r="H42" s="135"/>
      <c r="I42" s="3" t="s">
        <v>14</v>
      </c>
      <c r="J42" s="3" t="s">
        <v>14</v>
      </c>
      <c r="K42" s="133" t="s">
        <v>16</v>
      </c>
      <c r="L42" s="134"/>
      <c r="M42" s="134"/>
      <c r="N42" s="134"/>
      <c r="O42" s="135"/>
      <c r="P42" s="2" t="s">
        <v>14</v>
      </c>
      <c r="Q42" s="2" t="s">
        <v>14</v>
      </c>
      <c r="R42" s="2"/>
      <c r="S42" s="2" t="s">
        <v>14</v>
      </c>
      <c r="T42" s="2" t="s">
        <v>14</v>
      </c>
      <c r="U42" s="2" t="s">
        <v>14</v>
      </c>
      <c r="V42" s="2" t="s">
        <v>14</v>
      </c>
      <c r="W42" s="2" t="s">
        <v>14</v>
      </c>
      <c r="X42" s="2" t="s">
        <v>14</v>
      </c>
      <c r="Y42" s="133" t="s">
        <v>16</v>
      </c>
      <c r="Z42" s="134"/>
      <c r="AA42" s="134"/>
      <c r="AB42" s="135"/>
      <c r="AC42" s="2" t="s">
        <v>14</v>
      </c>
      <c r="AD42" s="2" t="s">
        <v>14</v>
      </c>
      <c r="AE42" s="2" t="s">
        <v>14</v>
      </c>
      <c r="AF42" s="133" t="s">
        <v>16</v>
      </c>
      <c r="AG42" s="134"/>
      <c r="AH42" s="134"/>
      <c r="AI42" s="135"/>
      <c r="AJ42" s="2" t="s">
        <v>14</v>
      </c>
      <c r="AK42" s="2" t="s">
        <v>14</v>
      </c>
      <c r="AL42" s="2" t="s">
        <v>14</v>
      </c>
      <c r="AM42" s="2" t="s">
        <v>14</v>
      </c>
    </row>
    <row r="43" spans="2:39" s="21" customFormat="1" ht="19.899999999999999" customHeight="1" outlineLevel="1">
      <c r="B43" s="31" t="s">
        <v>5</v>
      </c>
      <c r="C43" s="3" t="s">
        <v>14</v>
      </c>
      <c r="D43" s="3" t="s">
        <v>14</v>
      </c>
      <c r="E43" s="3" t="s">
        <v>14</v>
      </c>
      <c r="F43" s="3" t="s">
        <v>14</v>
      </c>
      <c r="G43" s="3" t="s">
        <v>14</v>
      </c>
      <c r="H43" s="3" t="s">
        <v>14</v>
      </c>
      <c r="I43" s="3" t="s">
        <v>14</v>
      </c>
      <c r="J43" s="3" t="s">
        <v>14</v>
      </c>
      <c r="K43" s="3" t="s">
        <v>14</v>
      </c>
      <c r="L43" s="3" t="s">
        <v>14</v>
      </c>
      <c r="M43" s="3" t="s">
        <v>14</v>
      </c>
      <c r="N43" s="3" t="s">
        <v>14</v>
      </c>
      <c r="O43" s="2" t="s">
        <v>14</v>
      </c>
      <c r="P43" s="2" t="s">
        <v>14</v>
      </c>
      <c r="Q43" s="2" t="s">
        <v>14</v>
      </c>
      <c r="R43" s="2" t="s">
        <v>14</v>
      </c>
      <c r="S43" s="2" t="s">
        <v>14</v>
      </c>
      <c r="T43" s="2" t="s">
        <v>14</v>
      </c>
      <c r="U43" s="2" t="s">
        <v>14</v>
      </c>
      <c r="V43" s="2" t="s">
        <v>14</v>
      </c>
      <c r="W43" s="2" t="s">
        <v>14</v>
      </c>
      <c r="X43" s="2" t="s">
        <v>14</v>
      </c>
      <c r="Y43" s="2" t="s">
        <v>14</v>
      </c>
      <c r="Z43" s="2" t="s">
        <v>14</v>
      </c>
      <c r="AA43" s="2" t="s">
        <v>14</v>
      </c>
      <c r="AB43" s="2" t="s">
        <v>14</v>
      </c>
      <c r="AC43" s="2" t="s">
        <v>14</v>
      </c>
      <c r="AD43" s="2" t="s">
        <v>14</v>
      </c>
      <c r="AE43" s="2" t="s">
        <v>14</v>
      </c>
      <c r="AF43" s="2" t="s">
        <v>14</v>
      </c>
      <c r="AG43" s="2" t="s">
        <v>14</v>
      </c>
      <c r="AH43" s="2" t="s">
        <v>14</v>
      </c>
      <c r="AI43" s="2" t="s">
        <v>14</v>
      </c>
      <c r="AJ43" s="2" t="s">
        <v>14</v>
      </c>
      <c r="AK43" s="2" t="s">
        <v>14</v>
      </c>
      <c r="AL43" s="2" t="s">
        <v>14</v>
      </c>
      <c r="AM43" s="2" t="s">
        <v>14</v>
      </c>
    </row>
    <row r="44" spans="2:39" ht="19.899999999999999" customHeight="1" outlineLevel="1">
      <c r="B44" s="20" t="s">
        <v>1</v>
      </c>
      <c r="C44" s="3" t="s">
        <v>14</v>
      </c>
      <c r="D44" s="3" t="s">
        <v>14</v>
      </c>
      <c r="E44" s="3" t="s">
        <v>14</v>
      </c>
      <c r="F44" s="3" t="s">
        <v>14</v>
      </c>
      <c r="G44" s="3" t="s">
        <v>14</v>
      </c>
      <c r="H44" s="3" t="s">
        <v>14</v>
      </c>
      <c r="I44" s="3" t="s">
        <v>14</v>
      </c>
      <c r="J44" s="3" t="s">
        <v>14</v>
      </c>
      <c r="K44" s="3" t="s">
        <v>14</v>
      </c>
      <c r="L44" s="3" t="s">
        <v>14</v>
      </c>
      <c r="M44" s="3" t="s">
        <v>14</v>
      </c>
      <c r="N44" s="3" t="s">
        <v>14</v>
      </c>
      <c r="O44" s="2" t="s">
        <v>14</v>
      </c>
      <c r="P44" s="2" t="s">
        <v>14</v>
      </c>
      <c r="Q44" s="2" t="s">
        <v>14</v>
      </c>
      <c r="R44" s="2" t="s">
        <v>14</v>
      </c>
      <c r="S44" s="2" t="s">
        <v>14</v>
      </c>
      <c r="T44" s="2" t="s">
        <v>14</v>
      </c>
      <c r="U44" s="2" t="s">
        <v>14</v>
      </c>
      <c r="V44" s="2" t="s">
        <v>14</v>
      </c>
      <c r="W44" s="2" t="s">
        <v>14</v>
      </c>
      <c r="X44" s="2" t="s">
        <v>14</v>
      </c>
      <c r="Y44" s="2" t="s">
        <v>14</v>
      </c>
      <c r="Z44" s="2" t="s">
        <v>14</v>
      </c>
      <c r="AA44" s="2" t="s">
        <v>14</v>
      </c>
      <c r="AB44" s="2" t="s">
        <v>14</v>
      </c>
      <c r="AC44" s="2" t="s">
        <v>14</v>
      </c>
      <c r="AD44" s="2" t="s">
        <v>14</v>
      </c>
      <c r="AE44" s="2" t="s">
        <v>14</v>
      </c>
      <c r="AF44" s="2" t="s">
        <v>14</v>
      </c>
      <c r="AG44" s="2" t="s">
        <v>14</v>
      </c>
      <c r="AH44" s="2" t="s">
        <v>14</v>
      </c>
      <c r="AI44" s="2" t="s">
        <v>14</v>
      </c>
      <c r="AJ44" s="2" t="s">
        <v>14</v>
      </c>
      <c r="AK44" s="2" t="s">
        <v>14</v>
      </c>
      <c r="AL44" s="2" t="s">
        <v>14</v>
      </c>
      <c r="AM44" s="2" t="s">
        <v>14</v>
      </c>
    </row>
    <row r="45" spans="2:39" ht="19.899999999999999" customHeight="1">
      <c r="B45" s="1"/>
    </row>
    <row r="46" spans="2:39" ht="19.899999999999999" customHeight="1">
      <c r="B46" s="61">
        <f ca="1">DATE(CalendarYear,8,1)</f>
        <v>45870</v>
      </c>
      <c r="C46" s="4" t="str">
        <f ca="1">IF(DAY(AugSun1)=1,"",IF(AND(YEAR(AugSun1+1)=CalendarYear,MONTH(AugSun1+1)=8),AugSun1+1,""))</f>
        <v/>
      </c>
      <c r="D46" s="4" t="str">
        <f ca="1">IF(DAY(AugSun1)=1,"",IF(AND(YEAR(AugSun1+2)=CalendarYear,MONTH(AugSun1+2)=8),AugSun1+2,""))</f>
        <v/>
      </c>
      <c r="E46" s="4" t="str">
        <f ca="1">IF(DAY(AugSun1)=1,"",IF(AND(YEAR(AugSun1+3)=CalendarYear,MONTH(AugSun1+3)=8),AugSun1+3,""))</f>
        <v/>
      </c>
      <c r="F46" s="4" t="str">
        <f ca="1">IF(DAY(AugSun1)=1,"",IF(AND(YEAR(AugSun1+4)=CalendarYear,MONTH(AugSun1+4)=8),AugSun1+4,""))</f>
        <v/>
      </c>
      <c r="G46" s="4" t="str">
        <f ca="1">IF(DAY(AugSun1)=1,"",IF(AND(YEAR(AugSun1+5)=CalendarYear,MONTH(AugSun1+5)=8),AugSun1+5,""))</f>
        <v/>
      </c>
      <c r="H46" s="4">
        <f ca="1">IF(DAY(AugSun1)=1,"",IF(AND(YEAR(AugSun1+6)=CalendarYear,MONTH(AugSun1+6)=8),AugSun1+6,""))</f>
        <v>45870</v>
      </c>
      <c r="I46" s="4">
        <f ca="1">IF(DAY(AugSun1)=1,IF(AND(YEAR(AugSun1)=CalendarYear,MONTH(AugSun1)=8),AugSun1,""),IF(AND(YEAR(AugSun1+7)=CalendarYear,MONTH(AugSun1+7)=8),AugSun1+7,""))</f>
        <v>45871</v>
      </c>
      <c r="J46" s="4">
        <f ca="1">IF(DAY(AugSun1)=1,IF(AND(YEAR(AugSun1+1)=CalendarYear,MONTH(AugSun1+1)=8),AugSun1+1,""),IF(AND(YEAR(AugSun1+8)=CalendarYear,MONTH(AugSun1+8)=8),AugSun1+8,""))</f>
        <v>45872</v>
      </c>
      <c r="K46" s="4">
        <f ca="1">IF(DAY(AugSun1)=1,IF(AND(YEAR(AugSun1+2)=CalendarYear,MONTH(AugSun1+2)=8),AugSun1+2,""),IF(AND(YEAR(AugSun1+9)=CalendarYear,MONTH(AugSun1+9)=8),AugSun1+9,""))</f>
        <v>45873</v>
      </c>
      <c r="L46" s="4">
        <f ca="1">IF(DAY(AugSun1)=1,IF(AND(YEAR(AugSun1+3)=CalendarYear,MONTH(AugSun1+3)=8),AugSun1+3,""),IF(AND(YEAR(AugSun1+10)=CalendarYear,MONTH(AugSun1+10)=8),AugSun1+10,""))</f>
        <v>45874</v>
      </c>
      <c r="M46" s="4">
        <f ca="1">IF(DAY(AugSun1)=1,IF(AND(YEAR(AugSun1+4)=CalendarYear,MONTH(AugSun1+4)=8),AugSun1+4,""),IF(AND(YEAR(AugSun1+11)=CalendarYear,MONTH(AugSun1+11)=8),AugSun1+11,""))</f>
        <v>45875</v>
      </c>
      <c r="N46" s="4">
        <f ca="1">IF(DAY(AugSun1)=1,IF(AND(YEAR(AugSun1+5)=CalendarYear,MONTH(AugSun1+5)=8),AugSun1+5,""),IF(AND(YEAR(AugSun1+12)=CalendarYear,MONTH(AugSun1+12)=8),AugSun1+12,""))</f>
        <v>45876</v>
      </c>
      <c r="O46" s="4">
        <f ca="1">IF(DAY(AugSun1)=1,IF(AND(YEAR(AugSun1+6)=CalendarYear,MONTH(AugSun1+6)=8),AugSun1+6,""),IF(AND(YEAR(AugSun1+13)=CalendarYear,MONTH(AugSun1+13)=8),AugSun1+13,""))</f>
        <v>45877</v>
      </c>
      <c r="P46" s="4">
        <f ca="1">IF(DAY(AugSun1)=1,IF(AND(YEAR(AugSun1+7)=CalendarYear,MONTH(AugSun1+7)=8),AugSun1+7,""),IF(AND(YEAR(AugSun1+14)=CalendarYear,MONTH(AugSun1+14)=8),AugSun1+14,""))</f>
        <v>45878</v>
      </c>
      <c r="Q46" s="4">
        <f ca="1">IF(DAY(AugSun1)=1,IF(AND(YEAR(AugSun1+8)=CalendarYear,MONTH(AugSun1+8)=8),AugSun1+8,""),IF(AND(YEAR(AugSun1+15)=CalendarYear,MONTH(AugSun1+15)=8),AugSun1+15,""))</f>
        <v>45879</v>
      </c>
      <c r="R46" s="4">
        <f ca="1">IF(DAY(AugSun1)=1,IF(AND(YEAR(AugSun1+9)=CalendarYear,MONTH(AugSun1+9)=8),AugSun1+9,""),IF(AND(YEAR(AugSun1+16)=CalendarYear,MONTH(AugSun1+16)=8),AugSun1+16,""))</f>
        <v>45880</v>
      </c>
      <c r="S46" s="4">
        <f ca="1">IF(DAY(AugSun1)=1,IF(AND(YEAR(AugSun1+10)=CalendarYear,MONTH(AugSun1+10)=8),AugSun1+10,""),IF(AND(YEAR(AugSun1+17)=CalendarYear,MONTH(AugSun1+17)=8),AugSun1+17,""))</f>
        <v>45881</v>
      </c>
      <c r="T46" s="4">
        <f ca="1">IF(DAY(AugSun1)=1,IF(AND(YEAR(AugSun1+11)=CalendarYear,MONTH(AugSun1+11)=8),AugSun1+11,""),IF(AND(YEAR(AugSun1+18)=CalendarYear,MONTH(AugSun1+18)=8),AugSun1+18,""))</f>
        <v>45882</v>
      </c>
      <c r="U46" s="4">
        <f ca="1">IF(DAY(AugSun1)=1,IF(AND(YEAR(AugSun1+12)=CalendarYear,MONTH(AugSun1+12)=8),AugSun1+12,""),IF(AND(YEAR(AugSun1+19)=CalendarYear,MONTH(AugSun1+19)=8),AugSun1+19,""))</f>
        <v>45883</v>
      </c>
      <c r="V46" s="4">
        <f ca="1">IF(DAY(AugSun1)=1,IF(AND(YEAR(AugSun1+13)=CalendarYear,MONTH(AugSun1+13)=8),AugSun1+13,""),IF(AND(YEAR(AugSun1+20)=CalendarYear,MONTH(AugSun1+20)=8),AugSun1+20,""))</f>
        <v>45884</v>
      </c>
      <c r="W46" s="4">
        <f ca="1">IF(DAY(AugSun1)=1,IF(AND(YEAR(AugSun1+14)=CalendarYear,MONTH(AugSun1+14)=8),AugSun1+14,""),IF(AND(YEAR(AugSun1+21)=CalendarYear,MONTH(AugSun1+21)=8),AugSun1+21,""))</f>
        <v>45885</v>
      </c>
      <c r="X46" s="4">
        <f ca="1">IF(DAY(AugSun1)=1,IF(AND(YEAR(AugSun1+15)=CalendarYear,MONTH(AugSun1+15)=8),AugSun1+15,""),IF(AND(YEAR(AugSun1+22)=CalendarYear,MONTH(AugSun1+22)=8),AugSun1+22,""))</f>
        <v>45886</v>
      </c>
      <c r="Y46" s="4">
        <f ca="1">IF(DAY(AugSun1)=1,IF(AND(YEAR(AugSun1+16)=CalendarYear,MONTH(AugSun1+16)=8),AugSun1+16,""),IF(AND(YEAR(AugSun1+23)=CalendarYear,MONTH(AugSun1+23)=8),AugSun1+23,""))</f>
        <v>45887</v>
      </c>
      <c r="Z46" s="4">
        <f ca="1">IF(DAY(AugSun1)=1,IF(AND(YEAR(AugSun1+17)=CalendarYear,MONTH(AugSun1+17)=8),AugSun1+17,""),IF(AND(YEAR(AugSun1+24)=CalendarYear,MONTH(AugSun1+24)=8),AugSun1+24,""))</f>
        <v>45888</v>
      </c>
      <c r="AA46" s="4">
        <f ca="1">IF(DAY(AugSun1)=1,IF(AND(YEAR(AugSun1+18)=CalendarYear,MONTH(AugSun1+18)=8),AugSun1+18,""),IF(AND(YEAR(AugSun1+25)=CalendarYear,MONTH(AugSun1+25)=8),AugSun1+25,""))</f>
        <v>45889</v>
      </c>
      <c r="AB46" s="4">
        <f ca="1">IF(DAY(AugSun1)=1,IF(AND(YEAR(AugSun1+19)=CalendarYear,MONTH(AugSun1+19)=8),AugSun1+19,""),IF(AND(YEAR(AugSun1+26)=CalendarYear,MONTH(AugSun1+26)=8),AugSun1+26,""))</f>
        <v>45890</v>
      </c>
      <c r="AC46" s="4">
        <f ca="1">IF(DAY(AugSun1)=1,IF(AND(YEAR(AugSun1+20)=CalendarYear,MONTH(AugSun1+20)=8),AugSun1+20,""),IF(AND(YEAR(AugSun1+27)=CalendarYear,MONTH(AugSun1+27)=8),AugSun1+27,""))</f>
        <v>45891</v>
      </c>
      <c r="AD46" s="4">
        <f ca="1">IF(DAY(AugSun1)=1,IF(AND(YEAR(AugSun1+21)=CalendarYear,MONTH(AugSun1+21)=8),AugSun1+21,""),IF(AND(YEAR(AugSun1+28)=CalendarYear,MONTH(AugSun1+28)=8),AugSun1+28,""))</f>
        <v>45892</v>
      </c>
      <c r="AE46" s="4">
        <f ca="1">IF(DAY(AugSun1)=1,IF(AND(YEAR(AugSun1+22)=CalendarYear,MONTH(AugSun1+22)=8),AugSun1+22,""),IF(AND(YEAR(AugSun1+29)=CalendarYear,MONTH(AugSun1+29)=8),AugSun1+29,""))</f>
        <v>45893</v>
      </c>
      <c r="AF46" s="4">
        <f ca="1">IF(DAY(AugSun1)=1,IF(AND(YEAR(AugSun1+23)=CalendarYear,MONTH(AugSun1+23)=8),AugSun1+23,""),IF(AND(YEAR(AugSun1+30)=CalendarYear,MONTH(AugSun1+30)=8),AugSun1+30,""))</f>
        <v>45894</v>
      </c>
      <c r="AG46" s="4">
        <f ca="1">IF(DAY(AugSun1)=1,IF(AND(YEAR(AugSun1+24)=CalendarYear,MONTH(AugSun1+24)=8),AugSun1+24,""),IF(AND(YEAR(AugSun1+31)=CalendarYear,MONTH(AugSun1+31)=8),AugSun1+31,""))</f>
        <v>45895</v>
      </c>
      <c r="AH46" s="4">
        <f ca="1">IF(DAY(AugSun1)=1,IF(AND(YEAR(AugSun1+25)=CalendarYear,MONTH(AugSun1+25)=8),AugSun1+25,""),IF(AND(YEAR(AugSun1+32)=CalendarYear,MONTH(AugSun1+32)=8),AugSun1+32,""))</f>
        <v>45896</v>
      </c>
      <c r="AI46" s="4">
        <f ca="1">IF(DAY(AugSun1)=1,IF(AND(YEAR(AugSun1+26)=CalendarYear,MONTH(AugSun1+26)=8),AugSun1+26,""),IF(AND(YEAR(AugSun1+33)=CalendarYear,MONTH(AugSun1+33)=8),AugSun1+33,""))</f>
        <v>45897</v>
      </c>
      <c r="AJ46" s="4">
        <f ca="1">IF(DAY(AugSun1)=1,IF(AND(YEAR(AugSun1+27)=CalendarYear,MONTH(AugSun1+27)=8),AugSun1+27,""),IF(AND(YEAR(AugSun1+34)=CalendarYear,MONTH(AugSun1+34)=8),AugSun1+34,""))</f>
        <v>45898</v>
      </c>
      <c r="AK46" s="4">
        <f ca="1">IF(DAY(AugSun1)=1,IF(AND(YEAR(AugSun1+28)=CalendarYear,MONTH(AugSun1+28)=8),AugSun1+28,""),IF(AND(YEAR(AugSun1+35)=CalendarYear,MONTH(AugSun1+35)=8),AugSun1+35,""))</f>
        <v>45899</v>
      </c>
      <c r="AL46" s="4">
        <f ca="1">IF(DAY(AugSun1)=1,IF(AND(YEAR(AugSun1+29)=CalendarYear,MONTH(AugSun1+29)=8),AugSun1+29,""),IF(AND(YEAR(AugSun1+36)=CalendarYear,MONTH(AugSun1+36)=8),AugSun1+36,""))</f>
        <v>45900</v>
      </c>
      <c r="AM46" s="6" t="str">
        <f ca="1">IF(DAY(AugSun1)=1,IF(AND(YEAR(AugSun1+30)=CalendarYear,MONTH(AugSun1+30)=8),AugSun1+30,""),IF(AND(YEAR(AugSun1+37)=CalendarYear,MONTH(AugSun1+37)=8),AugSun1+37,""))</f>
        <v/>
      </c>
    </row>
    <row r="47" spans="2:39" ht="19.899999999999999" customHeight="1">
      <c r="B47" s="62"/>
      <c r="C47" s="5" t="s">
        <v>6</v>
      </c>
      <c r="D47" s="5" t="s">
        <v>7</v>
      </c>
      <c r="E47" s="5" t="s">
        <v>8</v>
      </c>
      <c r="F47" s="5" t="s">
        <v>9</v>
      </c>
      <c r="G47" s="5" t="s">
        <v>10</v>
      </c>
      <c r="H47" s="5" t="s">
        <v>11</v>
      </c>
      <c r="I47" s="5" t="s">
        <v>12</v>
      </c>
      <c r="J47" s="5" t="s">
        <v>6</v>
      </c>
      <c r="K47" s="5" t="s">
        <v>7</v>
      </c>
      <c r="L47" s="5" t="s">
        <v>8</v>
      </c>
      <c r="M47" s="5" t="s">
        <v>9</v>
      </c>
      <c r="N47" s="5" t="s">
        <v>10</v>
      </c>
      <c r="O47" s="5" t="s">
        <v>11</v>
      </c>
      <c r="P47" s="5" t="s">
        <v>12</v>
      </c>
      <c r="Q47" s="5" t="s">
        <v>6</v>
      </c>
      <c r="R47" s="5" t="s">
        <v>7</v>
      </c>
      <c r="S47" s="5" t="s">
        <v>8</v>
      </c>
      <c r="T47" s="5" t="s">
        <v>9</v>
      </c>
      <c r="U47" s="5" t="s">
        <v>10</v>
      </c>
      <c r="V47" s="5" t="s">
        <v>11</v>
      </c>
      <c r="W47" s="5" t="s">
        <v>12</v>
      </c>
      <c r="X47" s="5" t="s">
        <v>6</v>
      </c>
      <c r="Y47" s="5" t="s">
        <v>7</v>
      </c>
      <c r="Z47" s="5" t="s">
        <v>8</v>
      </c>
      <c r="AA47" s="5" t="s">
        <v>9</v>
      </c>
      <c r="AB47" s="5" t="s">
        <v>10</v>
      </c>
      <c r="AC47" s="5" t="s">
        <v>11</v>
      </c>
      <c r="AD47" s="5" t="s">
        <v>12</v>
      </c>
      <c r="AE47" s="5" t="s">
        <v>6</v>
      </c>
      <c r="AF47" s="5" t="s">
        <v>7</v>
      </c>
      <c r="AG47" s="5" t="s">
        <v>8</v>
      </c>
      <c r="AH47" s="5" t="s">
        <v>9</v>
      </c>
      <c r="AI47" s="5" t="s">
        <v>10</v>
      </c>
      <c r="AJ47" s="5" t="s">
        <v>11</v>
      </c>
      <c r="AK47" s="5" t="s">
        <v>12</v>
      </c>
      <c r="AL47" s="5" t="s">
        <v>6</v>
      </c>
      <c r="AM47" s="7" t="s">
        <v>7</v>
      </c>
    </row>
    <row r="48" spans="2:39" s="21" customFormat="1" ht="19.899999999999999" customHeight="1" outlineLevel="1">
      <c r="B48" s="18" t="s">
        <v>13</v>
      </c>
      <c r="C48" s="2" t="s">
        <v>14</v>
      </c>
      <c r="D48" s="2" t="s">
        <v>14</v>
      </c>
      <c r="E48" s="2" t="s">
        <v>14</v>
      </c>
      <c r="F48" s="2" t="s">
        <v>14</v>
      </c>
      <c r="G48" s="2" t="s">
        <v>14</v>
      </c>
      <c r="H48" s="2" t="s">
        <v>14</v>
      </c>
      <c r="I48" s="2" t="s">
        <v>14</v>
      </c>
      <c r="J48" s="2" t="s">
        <v>14</v>
      </c>
      <c r="K48" s="2" t="s">
        <v>14</v>
      </c>
      <c r="L48" s="2" t="s">
        <v>14</v>
      </c>
      <c r="M48" s="3" t="s">
        <v>14</v>
      </c>
      <c r="N48" s="3" t="s">
        <v>14</v>
      </c>
      <c r="O48" s="2" t="s">
        <v>14</v>
      </c>
      <c r="P48" s="2" t="s">
        <v>14</v>
      </c>
      <c r="Q48" s="2" t="s">
        <v>14</v>
      </c>
      <c r="R48" s="2" t="s">
        <v>14</v>
      </c>
      <c r="S48" s="2" t="s">
        <v>14</v>
      </c>
      <c r="T48" s="2" t="s">
        <v>14</v>
      </c>
      <c r="U48" s="2" t="s">
        <v>14</v>
      </c>
      <c r="V48" s="2" t="s">
        <v>14</v>
      </c>
      <c r="W48" s="2" t="s">
        <v>14</v>
      </c>
      <c r="X48" s="2" t="s">
        <v>14</v>
      </c>
      <c r="Y48" s="2" t="s">
        <v>14</v>
      </c>
      <c r="Z48" s="2" t="s">
        <v>14</v>
      </c>
      <c r="AA48" s="2" t="s">
        <v>14</v>
      </c>
      <c r="AB48" s="2" t="s">
        <v>14</v>
      </c>
      <c r="AC48" s="2" t="s">
        <v>14</v>
      </c>
      <c r="AD48" s="2" t="s">
        <v>14</v>
      </c>
      <c r="AE48" s="2" t="s">
        <v>14</v>
      </c>
      <c r="AF48" s="2" t="s">
        <v>14</v>
      </c>
      <c r="AG48" s="2" t="s">
        <v>14</v>
      </c>
      <c r="AH48" s="2" t="s">
        <v>14</v>
      </c>
      <c r="AI48" s="2" t="s">
        <v>14</v>
      </c>
      <c r="AJ48" s="2" t="s">
        <v>14</v>
      </c>
      <c r="AK48" s="2" t="s">
        <v>14</v>
      </c>
      <c r="AL48" s="2" t="s">
        <v>14</v>
      </c>
      <c r="AM48" s="2" t="s">
        <v>14</v>
      </c>
    </row>
    <row r="49" spans="2:39" s="21" customFormat="1" ht="19.899999999999999" customHeight="1" outlineLevel="1">
      <c r="B49" s="19" t="s">
        <v>15</v>
      </c>
      <c r="C49" s="3" t="s">
        <v>14</v>
      </c>
      <c r="D49" s="3" t="s">
        <v>14</v>
      </c>
      <c r="E49" s="3" t="s">
        <v>14</v>
      </c>
      <c r="F49" s="3" t="s">
        <v>14</v>
      </c>
      <c r="G49" s="3" t="s">
        <v>14</v>
      </c>
      <c r="H49" s="2" t="s">
        <v>14</v>
      </c>
      <c r="I49" s="2" t="s">
        <v>14</v>
      </c>
      <c r="J49" s="136" t="s">
        <v>116</v>
      </c>
      <c r="K49" s="137"/>
      <c r="L49" s="137"/>
      <c r="M49" s="137"/>
      <c r="N49" s="137"/>
      <c r="O49" s="137"/>
      <c r="P49" s="138"/>
      <c r="Q49" s="136" t="s">
        <v>117</v>
      </c>
      <c r="R49" s="137"/>
      <c r="S49" s="137"/>
      <c r="T49" s="137"/>
      <c r="U49" s="137"/>
      <c r="V49" s="137"/>
      <c r="W49" s="138"/>
      <c r="X49" s="2" t="s">
        <v>14</v>
      </c>
      <c r="Y49" s="2" t="s">
        <v>14</v>
      </c>
      <c r="Z49" s="2" t="s">
        <v>14</v>
      </c>
      <c r="AA49" s="2" t="s">
        <v>14</v>
      </c>
      <c r="AB49" s="2" t="s">
        <v>14</v>
      </c>
      <c r="AC49" s="2" t="s">
        <v>14</v>
      </c>
      <c r="AD49" s="2" t="s">
        <v>14</v>
      </c>
      <c r="AE49" s="136" t="s">
        <v>118</v>
      </c>
      <c r="AF49" s="137"/>
      <c r="AG49" s="137"/>
      <c r="AH49" s="137"/>
      <c r="AI49" s="137"/>
      <c r="AJ49" s="137"/>
      <c r="AK49" s="138"/>
      <c r="AL49" s="2" t="s">
        <v>14</v>
      </c>
      <c r="AM49" s="2" t="s">
        <v>14</v>
      </c>
    </row>
    <row r="50" spans="2:39" ht="19.899999999999999" customHeight="1" outlineLevel="1">
      <c r="B50" s="33" t="s">
        <v>2</v>
      </c>
      <c r="C50" s="3" t="s">
        <v>14</v>
      </c>
      <c r="D50" s="3" t="s">
        <v>14</v>
      </c>
      <c r="E50" s="3" t="s">
        <v>14</v>
      </c>
      <c r="F50" s="3" t="s">
        <v>14</v>
      </c>
      <c r="G50" s="3" t="s">
        <v>14</v>
      </c>
      <c r="H50" s="32" t="s">
        <v>16</v>
      </c>
      <c r="I50" s="3" t="s">
        <v>14</v>
      </c>
      <c r="J50" s="3" t="s">
        <v>14</v>
      </c>
      <c r="K50" s="3" t="s">
        <v>14</v>
      </c>
      <c r="L50" s="3" t="s">
        <v>14</v>
      </c>
      <c r="M50" s="3" t="s">
        <v>14</v>
      </c>
      <c r="N50" s="3" t="s">
        <v>14</v>
      </c>
      <c r="O50" s="2" t="s">
        <v>14</v>
      </c>
      <c r="P50" s="2" t="s">
        <v>14</v>
      </c>
      <c r="Q50" s="2" t="s">
        <v>14</v>
      </c>
      <c r="R50" s="2" t="s">
        <v>14</v>
      </c>
      <c r="S50" s="2" t="s">
        <v>14</v>
      </c>
      <c r="T50" s="2" t="s">
        <v>14</v>
      </c>
      <c r="U50" s="2" t="s">
        <v>14</v>
      </c>
      <c r="V50" s="2" t="s">
        <v>14</v>
      </c>
      <c r="W50" s="2"/>
      <c r="X50" s="2" t="s">
        <v>14</v>
      </c>
      <c r="Y50" s="2" t="s">
        <v>14</v>
      </c>
      <c r="Z50" s="2" t="s">
        <v>14</v>
      </c>
      <c r="AA50" s="2" t="s">
        <v>14</v>
      </c>
      <c r="AB50" s="205" t="s">
        <v>16</v>
      </c>
      <c r="AC50" s="206"/>
      <c r="AD50" s="2" t="s">
        <v>14</v>
      </c>
      <c r="AE50" s="2" t="s">
        <v>14</v>
      </c>
      <c r="AF50" s="2" t="s">
        <v>14</v>
      </c>
      <c r="AG50" s="2" t="s">
        <v>14</v>
      </c>
      <c r="AH50" s="2" t="s">
        <v>14</v>
      </c>
      <c r="AI50" s="2" t="s">
        <v>14</v>
      </c>
      <c r="AJ50" s="2" t="s">
        <v>14</v>
      </c>
      <c r="AK50" s="2" t="s">
        <v>14</v>
      </c>
      <c r="AL50" s="2" t="s">
        <v>14</v>
      </c>
      <c r="AM50" s="2" t="s">
        <v>14</v>
      </c>
    </row>
    <row r="51" spans="2:39" ht="19.899999999999999" customHeight="1" outlineLevel="1">
      <c r="B51" s="31" t="s">
        <v>5</v>
      </c>
      <c r="C51" s="3" t="s">
        <v>14</v>
      </c>
      <c r="D51" s="3" t="s">
        <v>14</v>
      </c>
      <c r="E51" s="3" t="s">
        <v>14</v>
      </c>
      <c r="F51" s="3" t="s">
        <v>14</v>
      </c>
      <c r="G51" s="3" t="s">
        <v>14</v>
      </c>
      <c r="H51" s="3" t="s">
        <v>14</v>
      </c>
      <c r="I51" s="3" t="s">
        <v>14</v>
      </c>
      <c r="J51" s="3" t="s">
        <v>14</v>
      </c>
      <c r="K51" s="3" t="s">
        <v>14</v>
      </c>
      <c r="L51" s="3" t="s">
        <v>14</v>
      </c>
      <c r="M51" s="3" t="s">
        <v>14</v>
      </c>
      <c r="N51" s="3" t="s">
        <v>14</v>
      </c>
      <c r="O51" s="2" t="s">
        <v>14</v>
      </c>
      <c r="P51" s="2" t="s">
        <v>14</v>
      </c>
      <c r="Q51" s="2" t="s">
        <v>14</v>
      </c>
      <c r="R51" s="2" t="s">
        <v>14</v>
      </c>
      <c r="S51" s="2" t="s">
        <v>14</v>
      </c>
      <c r="T51" s="2" t="s">
        <v>14</v>
      </c>
      <c r="U51" s="2" t="s">
        <v>14</v>
      </c>
      <c r="V51" s="2" t="s">
        <v>14</v>
      </c>
      <c r="W51" s="2" t="s">
        <v>14</v>
      </c>
      <c r="X51" s="2" t="s">
        <v>14</v>
      </c>
      <c r="Y51" s="2" t="s">
        <v>14</v>
      </c>
      <c r="Z51" s="2" t="s">
        <v>14</v>
      </c>
      <c r="AA51" s="2" t="s">
        <v>14</v>
      </c>
      <c r="AB51" s="2" t="s">
        <v>14</v>
      </c>
      <c r="AC51" s="2" t="s">
        <v>14</v>
      </c>
      <c r="AD51" s="2" t="s">
        <v>14</v>
      </c>
      <c r="AE51" s="2" t="s">
        <v>14</v>
      </c>
      <c r="AF51" s="2" t="s">
        <v>14</v>
      </c>
      <c r="AG51" s="2" t="s">
        <v>14</v>
      </c>
      <c r="AH51" s="2" t="s">
        <v>14</v>
      </c>
      <c r="AI51" s="2" t="s">
        <v>14</v>
      </c>
      <c r="AJ51" s="2" t="s">
        <v>14</v>
      </c>
      <c r="AK51" s="2" t="s">
        <v>14</v>
      </c>
      <c r="AL51" s="2" t="s">
        <v>14</v>
      </c>
      <c r="AM51" s="2" t="s">
        <v>14</v>
      </c>
    </row>
    <row r="52" spans="2:39" ht="19.899999999999999" customHeight="1" outlineLevel="1">
      <c r="B52" s="20" t="s">
        <v>1</v>
      </c>
      <c r="C52" s="3" t="s">
        <v>14</v>
      </c>
      <c r="D52" s="3" t="s">
        <v>14</v>
      </c>
      <c r="E52" s="3" t="s">
        <v>14</v>
      </c>
      <c r="F52" s="3" t="s">
        <v>14</v>
      </c>
      <c r="G52" s="3" t="s">
        <v>14</v>
      </c>
      <c r="H52" s="3" t="s">
        <v>14</v>
      </c>
      <c r="I52" s="3" t="s">
        <v>14</v>
      </c>
      <c r="J52" s="3" t="s">
        <v>14</v>
      </c>
      <c r="K52" s="3" t="s">
        <v>14</v>
      </c>
      <c r="L52" s="3" t="s">
        <v>14</v>
      </c>
      <c r="M52" s="3" t="s">
        <v>14</v>
      </c>
      <c r="N52" s="3" t="s">
        <v>14</v>
      </c>
      <c r="O52" s="2" t="s">
        <v>14</v>
      </c>
      <c r="P52" s="2" t="s">
        <v>14</v>
      </c>
      <c r="Q52" s="2" t="s">
        <v>14</v>
      </c>
      <c r="R52" s="2" t="s">
        <v>14</v>
      </c>
      <c r="S52" s="2" t="s">
        <v>14</v>
      </c>
      <c r="T52" s="2" t="s">
        <v>14</v>
      </c>
      <c r="U52" s="2" t="s">
        <v>14</v>
      </c>
      <c r="V52" s="2" t="s">
        <v>14</v>
      </c>
      <c r="W52" s="2" t="s">
        <v>14</v>
      </c>
      <c r="X52" s="2" t="s">
        <v>14</v>
      </c>
      <c r="Y52" s="153" t="s">
        <v>29</v>
      </c>
      <c r="Z52" s="155"/>
      <c r="AA52" s="37" t="s">
        <v>39</v>
      </c>
      <c r="AB52" s="2" t="s">
        <v>14</v>
      </c>
      <c r="AC52" s="2" t="s">
        <v>14</v>
      </c>
      <c r="AD52" s="2" t="s">
        <v>14</v>
      </c>
      <c r="AE52" s="2" t="s">
        <v>14</v>
      </c>
      <c r="AF52" s="2" t="s">
        <v>14</v>
      </c>
      <c r="AG52" s="2" t="s">
        <v>14</v>
      </c>
      <c r="AH52" s="2" t="s">
        <v>14</v>
      </c>
      <c r="AI52" s="2" t="s">
        <v>14</v>
      </c>
      <c r="AJ52" s="2" t="s">
        <v>14</v>
      </c>
      <c r="AK52" s="2" t="s">
        <v>14</v>
      </c>
      <c r="AL52" s="2" t="s">
        <v>14</v>
      </c>
      <c r="AM52" s="2" t="s">
        <v>14</v>
      </c>
    </row>
    <row r="53" spans="2:39" ht="19.899999999999999" customHeight="1">
      <c r="B53" s="1"/>
    </row>
    <row r="54" spans="2:39" s="21" customFormat="1" ht="19.899999999999999" customHeight="1">
      <c r="B54" s="61">
        <f ca="1">DATE(CalendarYear,9,1)</f>
        <v>45901</v>
      </c>
      <c r="C54" s="4" t="str">
        <f ca="1">IF(DAY(SepSun1)=1,"",IF(AND(YEAR(SepSun1+1)=CalendarYear,MONTH(SepSun1+1)=9),SepSun1+1,""))</f>
        <v/>
      </c>
      <c r="D54" s="4">
        <f ca="1">IF(DAY(SepSun1)=1,"",IF(AND(YEAR(SepSun1+2)=CalendarYear,MONTH(SepSun1+2)=9),SepSun1+2,""))</f>
        <v>45901</v>
      </c>
      <c r="E54" s="4">
        <f ca="1">IF(DAY(SepSun1)=1,"",IF(AND(YEAR(SepSun1+3)=CalendarYear,MONTH(SepSun1+3)=9),SepSun1+3,""))</f>
        <v>45902</v>
      </c>
      <c r="F54" s="4">
        <f ca="1">IF(DAY(SepSun1)=1,"",IF(AND(YEAR(SepSun1+4)=CalendarYear,MONTH(SepSun1+4)=9),SepSun1+4,""))</f>
        <v>45903</v>
      </c>
      <c r="G54" s="4">
        <f ca="1">IF(DAY(SepSun1)=1,"",IF(AND(YEAR(SepSun1+5)=CalendarYear,MONTH(SepSun1+5)=9),SepSun1+5,""))</f>
        <v>45904</v>
      </c>
      <c r="H54" s="4">
        <f ca="1">IF(DAY(SepSun1)=1,"",IF(AND(YEAR(SepSun1+6)=CalendarYear,MONTH(SepSun1+6)=9),SepSun1+6,""))</f>
        <v>45905</v>
      </c>
      <c r="I54" s="4">
        <f ca="1">IF(DAY(SepSun1)=1,IF(AND(YEAR(SepSun1)=CalendarYear,MONTH(SepSun1)=9),SepSun1,""),IF(AND(YEAR(SepSun1+7)=CalendarYear,MONTH(SepSun1+7)=9),SepSun1+7,""))</f>
        <v>45906</v>
      </c>
      <c r="J54" s="4">
        <f ca="1">IF(DAY(SepSun1)=1,IF(AND(YEAR(SepSun1+1)=CalendarYear,MONTH(SepSun1+1)=9),SepSun1+1,""),IF(AND(YEAR(SepSun1+8)=CalendarYear,MONTH(SepSun1+8)=9),SepSun1+8,""))</f>
        <v>45907</v>
      </c>
      <c r="K54" s="4">
        <f ca="1">IF(DAY(SepSun1)=1,IF(AND(YEAR(SepSun1+2)=CalendarYear,MONTH(SepSun1+2)=9),SepSun1+2,""),IF(AND(YEAR(SepSun1+9)=CalendarYear,MONTH(SepSun1+9)=9),SepSun1+9,""))</f>
        <v>45908</v>
      </c>
      <c r="L54" s="4">
        <f ca="1">IF(DAY(SepSun1)=1,IF(AND(YEAR(SepSun1+3)=CalendarYear,MONTH(SepSun1+3)=9),SepSun1+3,""),IF(AND(YEAR(SepSun1+10)=CalendarYear,MONTH(SepSun1+10)=9),SepSun1+10,""))</f>
        <v>45909</v>
      </c>
      <c r="M54" s="4">
        <f ca="1">IF(DAY(SepSun1)=1,IF(AND(YEAR(SepSun1+4)=CalendarYear,MONTH(SepSun1+4)=9),SepSun1+4,""),IF(AND(YEAR(SepSun1+11)=CalendarYear,MONTH(SepSun1+11)=9),SepSun1+11,""))</f>
        <v>45910</v>
      </c>
      <c r="N54" s="4">
        <f ca="1">IF(DAY(SepSun1)=1,IF(AND(YEAR(SepSun1+5)=CalendarYear,MONTH(SepSun1+5)=9),SepSun1+5,""),IF(AND(YEAR(SepSun1+12)=CalendarYear,MONTH(SepSun1+12)=9),SepSun1+12,""))</f>
        <v>45911</v>
      </c>
      <c r="O54" s="4">
        <f ca="1">IF(DAY(SepSun1)=1,IF(AND(YEAR(SepSun1+6)=CalendarYear,MONTH(SepSun1+6)=9),SepSun1+6,""),IF(AND(YEAR(SepSun1+13)=CalendarYear,MONTH(SepSun1+13)=9),SepSun1+13,""))</f>
        <v>45912</v>
      </c>
      <c r="P54" s="4">
        <f ca="1">IF(DAY(SepSun1)=1,IF(AND(YEAR(SepSun1+7)=CalendarYear,MONTH(SepSun1+7)=9),SepSun1+7,""),IF(AND(YEAR(SepSun1+14)=CalendarYear,MONTH(SepSun1+14)=9),SepSun1+14,""))</f>
        <v>45913</v>
      </c>
      <c r="Q54" s="4">
        <f ca="1">IF(DAY(SepSun1)=1,IF(AND(YEAR(SepSun1+8)=CalendarYear,MONTH(SepSun1+8)=9),SepSun1+8,""),IF(AND(YEAR(SepSun1+15)=CalendarYear,MONTH(SepSun1+15)=9),SepSun1+15,""))</f>
        <v>45914</v>
      </c>
      <c r="R54" s="4">
        <f ca="1">IF(DAY(SepSun1)=1,IF(AND(YEAR(SepSun1+9)=CalendarYear,MONTH(SepSun1+9)=9),SepSun1+9,""),IF(AND(YEAR(SepSun1+16)=CalendarYear,MONTH(SepSun1+16)=9),SepSun1+16,""))</f>
        <v>45915</v>
      </c>
      <c r="S54" s="4">
        <f ca="1">IF(DAY(SepSun1)=1,IF(AND(YEAR(SepSun1+10)=CalendarYear,MONTH(SepSun1+10)=9),SepSun1+10,""),IF(AND(YEAR(SepSun1+17)=CalendarYear,MONTH(SepSun1+17)=9),SepSun1+17,""))</f>
        <v>45916</v>
      </c>
      <c r="T54" s="4">
        <f ca="1">IF(DAY(SepSun1)=1,IF(AND(YEAR(SepSun1+11)=CalendarYear,MONTH(SepSun1+11)=9),SepSun1+11,""),IF(AND(YEAR(SepSun1+18)=CalendarYear,MONTH(SepSun1+18)=9),SepSun1+18,""))</f>
        <v>45917</v>
      </c>
      <c r="U54" s="4">
        <f ca="1">IF(DAY(SepSun1)=1,IF(AND(YEAR(SepSun1+12)=CalendarYear,MONTH(SepSun1+12)=9),SepSun1+12,""),IF(AND(YEAR(SepSun1+19)=CalendarYear,MONTH(SepSun1+19)=9),SepSun1+19,""))</f>
        <v>45918</v>
      </c>
      <c r="V54" s="4">
        <f ca="1">IF(DAY(SepSun1)=1,IF(AND(YEAR(SepSun1+13)=CalendarYear,MONTH(SepSun1+13)=9),SepSun1+13,""),IF(AND(YEAR(SepSun1+20)=CalendarYear,MONTH(SepSun1+20)=9),SepSun1+20,""))</f>
        <v>45919</v>
      </c>
      <c r="W54" s="4">
        <f ca="1">IF(DAY(SepSun1)=1,IF(AND(YEAR(SepSun1+14)=CalendarYear,MONTH(SepSun1+14)=9),SepSun1+14,""),IF(AND(YEAR(SepSun1+21)=CalendarYear,MONTH(SepSun1+21)=9),SepSun1+21,""))</f>
        <v>45920</v>
      </c>
      <c r="X54" s="4">
        <f ca="1">IF(DAY(SepSun1)=1,IF(AND(YEAR(SepSun1+15)=CalendarYear,MONTH(SepSun1+15)=9),SepSun1+15,""),IF(AND(YEAR(SepSun1+22)=CalendarYear,MONTH(SepSun1+22)=9),SepSun1+22,""))</f>
        <v>45921</v>
      </c>
      <c r="Y54" s="4">
        <f ca="1">IF(DAY(SepSun1)=1,IF(AND(YEAR(SepSun1+16)=CalendarYear,MONTH(SepSun1+16)=9),SepSun1+16,""),IF(AND(YEAR(SepSun1+23)=CalendarYear,MONTH(SepSun1+23)=9),SepSun1+23,""))</f>
        <v>45922</v>
      </c>
      <c r="Z54" s="4">
        <f ca="1">IF(DAY(SepSun1)=1,IF(AND(YEAR(SepSun1+17)=CalendarYear,MONTH(SepSun1+17)=9),SepSun1+17,""),IF(AND(YEAR(SepSun1+24)=CalendarYear,MONTH(SepSun1+24)=9),SepSun1+24,""))</f>
        <v>45923</v>
      </c>
      <c r="AA54" s="4">
        <f ca="1">IF(DAY(SepSun1)=1,IF(AND(YEAR(SepSun1+18)=CalendarYear,MONTH(SepSun1+18)=9),SepSun1+18,""),IF(AND(YEAR(SepSun1+25)=CalendarYear,MONTH(SepSun1+25)=9),SepSun1+25,""))</f>
        <v>45924</v>
      </c>
      <c r="AB54" s="4">
        <f ca="1">IF(DAY(SepSun1)=1,IF(AND(YEAR(SepSun1+19)=CalendarYear,MONTH(SepSun1+19)=9),SepSun1+19,""),IF(AND(YEAR(SepSun1+26)=CalendarYear,MONTH(SepSun1+26)=9),SepSun1+26,""))</f>
        <v>45925</v>
      </c>
      <c r="AC54" s="4">
        <f ca="1">IF(DAY(SepSun1)=1,IF(AND(YEAR(SepSun1+20)=CalendarYear,MONTH(SepSun1+20)=9),SepSun1+20,""),IF(AND(YEAR(SepSun1+27)=CalendarYear,MONTH(SepSun1+27)=9),SepSun1+27,""))</f>
        <v>45926</v>
      </c>
      <c r="AD54" s="4">
        <f ca="1">IF(DAY(SepSun1)=1,IF(AND(YEAR(SepSun1+21)=CalendarYear,MONTH(SepSun1+21)=9),SepSun1+21,""),IF(AND(YEAR(SepSun1+28)=CalendarYear,MONTH(SepSun1+28)=9),SepSun1+28,""))</f>
        <v>45927</v>
      </c>
      <c r="AE54" s="4">
        <f ca="1">IF(DAY(SepSun1)=1,IF(AND(YEAR(SepSun1+22)=CalendarYear,MONTH(SepSun1+22)=9),SepSun1+22,""),IF(AND(YEAR(SepSun1+29)=CalendarYear,MONTH(SepSun1+29)=9),SepSun1+29,""))</f>
        <v>45928</v>
      </c>
      <c r="AF54" s="4">
        <f ca="1">IF(DAY(SepSun1)=1,IF(AND(YEAR(SepSun1+23)=CalendarYear,MONTH(SepSun1+23)=9),SepSun1+23,""),IF(AND(YEAR(SepSun1+30)=CalendarYear,MONTH(SepSun1+30)=9),SepSun1+30,""))</f>
        <v>45929</v>
      </c>
      <c r="AG54" s="4">
        <f ca="1">IF(DAY(SepSun1)=1,IF(AND(YEAR(SepSun1+24)=CalendarYear,MONTH(SepSun1+24)=9),SepSun1+24,""),IF(AND(YEAR(SepSun1+31)=CalendarYear,MONTH(SepSun1+31)=9),SepSun1+31,""))</f>
        <v>45930</v>
      </c>
      <c r="AH54" s="4" t="str">
        <f ca="1">IF(DAY(SepSun1)=1,IF(AND(YEAR(SepSun1+25)=CalendarYear,MONTH(SepSun1+25)=9),SepSun1+25,""),IF(AND(YEAR(SepSun1+32)=CalendarYear,MONTH(SepSun1+32)=9),SepSun1+32,""))</f>
        <v/>
      </c>
      <c r="AI54" s="4" t="str">
        <f ca="1">IF(DAY(SepSun1)=1,IF(AND(YEAR(SepSun1+26)=CalendarYear,MONTH(SepSun1+26)=9),SepSun1+26,""),IF(AND(YEAR(SepSun1+33)=CalendarYear,MONTH(SepSun1+33)=9),SepSun1+33,""))</f>
        <v/>
      </c>
      <c r="AJ54" s="4" t="str">
        <f ca="1">IF(DAY(SepSun1)=1,IF(AND(YEAR(SepSun1+27)=CalendarYear,MONTH(SepSun1+27)=9),SepSun1+27,""),IF(AND(YEAR(SepSun1+34)=CalendarYear,MONTH(SepSun1+34)=9),SepSun1+34,""))</f>
        <v/>
      </c>
      <c r="AK54" s="4" t="str">
        <f ca="1">IF(DAY(SepSun1)=1,IF(AND(YEAR(SepSun1+28)=CalendarYear,MONTH(SepSun1+28)=9),SepSun1+28,""),IF(AND(YEAR(SepSun1+35)=CalendarYear,MONTH(SepSun1+35)=9),SepSun1+35,""))</f>
        <v/>
      </c>
      <c r="AL54" s="4" t="str">
        <f ca="1">IF(DAY(SepSun1)=1,IF(AND(YEAR(SepSun1+29)=CalendarYear,MONTH(SepSun1+29)=9),SepSun1+29,""),IF(AND(YEAR(SepSun1+36)=CalendarYear,MONTH(SepSun1+36)=9),SepSun1+36,""))</f>
        <v/>
      </c>
      <c r="AM54" s="6" t="str">
        <f ca="1">IF(DAY(SepSun1)=1,IF(AND(YEAR(SepSun1+30)=CalendarYear,MONTH(SepSun1+30)=9),SepSun1+30,""),IF(AND(YEAR(SepSun1+37)=CalendarYear,MONTH(SepSun1+37)=9),SepSun1+37,""))</f>
        <v/>
      </c>
    </row>
    <row r="55" spans="2:39" s="21" customFormat="1" ht="19.899999999999999" customHeight="1">
      <c r="B55" s="62"/>
      <c r="C55" s="5" t="s">
        <v>6</v>
      </c>
      <c r="D55" s="5" t="s">
        <v>7</v>
      </c>
      <c r="E55" s="5" t="s">
        <v>8</v>
      </c>
      <c r="F55" s="5" t="s">
        <v>9</v>
      </c>
      <c r="G55" s="5" t="s">
        <v>10</v>
      </c>
      <c r="H55" s="5" t="s">
        <v>11</v>
      </c>
      <c r="I55" s="5" t="s">
        <v>12</v>
      </c>
      <c r="J55" s="5" t="s">
        <v>6</v>
      </c>
      <c r="K55" s="5" t="s">
        <v>7</v>
      </c>
      <c r="L55" s="5" t="s">
        <v>8</v>
      </c>
      <c r="M55" s="5" t="s">
        <v>9</v>
      </c>
      <c r="N55" s="5" t="s">
        <v>10</v>
      </c>
      <c r="O55" s="5" t="s">
        <v>11</v>
      </c>
      <c r="P55" s="5" t="s">
        <v>12</v>
      </c>
      <c r="Q55" s="5" t="s">
        <v>6</v>
      </c>
      <c r="R55" s="5" t="s">
        <v>7</v>
      </c>
      <c r="S55" s="5" t="s">
        <v>8</v>
      </c>
      <c r="T55" s="5" t="s">
        <v>9</v>
      </c>
      <c r="U55" s="5" t="s">
        <v>10</v>
      </c>
      <c r="V55" s="5" t="s">
        <v>11</v>
      </c>
      <c r="W55" s="5" t="s">
        <v>12</v>
      </c>
      <c r="X55" s="5" t="s">
        <v>6</v>
      </c>
      <c r="Y55" s="5" t="s">
        <v>7</v>
      </c>
      <c r="Z55" s="5" t="s">
        <v>8</v>
      </c>
      <c r="AA55" s="5" t="s">
        <v>9</v>
      </c>
      <c r="AB55" s="5" t="s">
        <v>10</v>
      </c>
      <c r="AC55" s="5" t="s">
        <v>11</v>
      </c>
      <c r="AD55" s="5" t="s">
        <v>12</v>
      </c>
      <c r="AE55" s="5" t="s">
        <v>6</v>
      </c>
      <c r="AF55" s="5" t="s">
        <v>7</v>
      </c>
      <c r="AG55" s="5" t="s">
        <v>8</v>
      </c>
      <c r="AH55" s="5" t="s">
        <v>9</v>
      </c>
      <c r="AI55" s="5" t="s">
        <v>10</v>
      </c>
      <c r="AJ55" s="5" t="s">
        <v>11</v>
      </c>
      <c r="AK55" s="5" t="s">
        <v>12</v>
      </c>
      <c r="AL55" s="5" t="s">
        <v>6</v>
      </c>
      <c r="AM55" s="7" t="s">
        <v>7</v>
      </c>
    </row>
    <row r="56" spans="2:39" ht="19.899999999999999" customHeight="1" outlineLevel="1">
      <c r="B56" s="18" t="s">
        <v>13</v>
      </c>
      <c r="C56" s="2" t="s">
        <v>14</v>
      </c>
      <c r="D56" s="3" t="s">
        <v>14</v>
      </c>
      <c r="E56" s="84" t="s">
        <v>54</v>
      </c>
      <c r="F56" s="85"/>
      <c r="G56" s="85"/>
      <c r="H56" s="86"/>
      <c r="I56" s="2" t="s">
        <v>14</v>
      </c>
      <c r="J56" s="2" t="s">
        <v>14</v>
      </c>
      <c r="K56" s="2" t="s">
        <v>14</v>
      </c>
      <c r="L56" s="2" t="s">
        <v>14</v>
      </c>
      <c r="M56" s="3" t="s">
        <v>14</v>
      </c>
      <c r="N56" s="3" t="s">
        <v>14</v>
      </c>
      <c r="O56" s="2" t="s">
        <v>14</v>
      </c>
      <c r="P56" s="2" t="s">
        <v>14</v>
      </c>
      <c r="Q56" s="2" t="s">
        <v>14</v>
      </c>
      <c r="R56" s="2" t="s">
        <v>14</v>
      </c>
      <c r="S56" s="2" t="s">
        <v>14</v>
      </c>
      <c r="T56" s="2" t="s">
        <v>14</v>
      </c>
      <c r="U56" s="2" t="s">
        <v>14</v>
      </c>
      <c r="V56" s="2" t="s">
        <v>14</v>
      </c>
      <c r="W56" s="2" t="s">
        <v>14</v>
      </c>
      <c r="X56" s="2" t="s">
        <v>14</v>
      </c>
      <c r="Y56" s="2" t="s">
        <v>14</v>
      </c>
      <c r="Z56" s="2" t="s">
        <v>14</v>
      </c>
      <c r="AA56" s="2" t="s">
        <v>14</v>
      </c>
      <c r="AB56" s="2" t="s">
        <v>14</v>
      </c>
      <c r="AC56" s="2" t="s">
        <v>14</v>
      </c>
      <c r="AD56" s="2" t="s">
        <v>14</v>
      </c>
      <c r="AE56" s="2" t="s">
        <v>14</v>
      </c>
      <c r="AF56" s="2" t="s">
        <v>14</v>
      </c>
      <c r="AG56" s="2" t="s">
        <v>14</v>
      </c>
      <c r="AH56" s="2" t="s">
        <v>14</v>
      </c>
      <c r="AI56" s="2" t="s">
        <v>14</v>
      </c>
      <c r="AJ56" s="2" t="s">
        <v>14</v>
      </c>
      <c r="AK56" s="2" t="s">
        <v>14</v>
      </c>
      <c r="AL56" s="2" t="s">
        <v>14</v>
      </c>
      <c r="AM56" s="2" t="s">
        <v>14</v>
      </c>
    </row>
    <row r="57" spans="2:39" ht="19.899999999999999" customHeight="1" outlineLevel="1">
      <c r="B57" s="19" t="s">
        <v>15</v>
      </c>
      <c r="C57" s="3" t="s">
        <v>14</v>
      </c>
      <c r="D57" s="3" t="s">
        <v>14</v>
      </c>
      <c r="E57" s="3" t="s">
        <v>14</v>
      </c>
      <c r="F57" s="3" t="s">
        <v>14</v>
      </c>
      <c r="G57" s="3" t="s">
        <v>14</v>
      </c>
      <c r="H57" s="3" t="s">
        <v>14</v>
      </c>
      <c r="I57" s="3" t="s">
        <v>14</v>
      </c>
      <c r="J57" s="3" t="s">
        <v>14</v>
      </c>
      <c r="K57" s="3" t="s">
        <v>14</v>
      </c>
      <c r="L57" s="3" t="s">
        <v>14</v>
      </c>
      <c r="M57" s="3" t="s">
        <v>14</v>
      </c>
      <c r="N57" s="3" t="s">
        <v>14</v>
      </c>
      <c r="O57" s="2" t="s">
        <v>14</v>
      </c>
      <c r="P57" s="2" t="s">
        <v>14</v>
      </c>
      <c r="Q57" s="2" t="s">
        <v>14</v>
      </c>
      <c r="R57" s="2" t="s">
        <v>14</v>
      </c>
      <c r="S57" s="2" t="s">
        <v>14</v>
      </c>
      <c r="T57" s="2" t="s">
        <v>14</v>
      </c>
      <c r="U57" s="2" t="s">
        <v>14</v>
      </c>
      <c r="V57" s="2" t="s">
        <v>14</v>
      </c>
      <c r="W57" s="2" t="s">
        <v>14</v>
      </c>
      <c r="X57" s="2" t="s">
        <v>14</v>
      </c>
      <c r="Y57" s="2" t="s">
        <v>14</v>
      </c>
      <c r="Z57" s="2" t="s">
        <v>14</v>
      </c>
      <c r="AA57" s="2" t="s">
        <v>14</v>
      </c>
      <c r="AB57" s="2" t="s">
        <v>14</v>
      </c>
      <c r="AC57" s="2" t="s">
        <v>14</v>
      </c>
      <c r="AD57" s="2" t="s">
        <v>14</v>
      </c>
      <c r="AE57" s="2" t="s">
        <v>14</v>
      </c>
      <c r="AF57" s="2" t="s">
        <v>14</v>
      </c>
      <c r="AG57" s="2" t="s">
        <v>14</v>
      </c>
      <c r="AH57" s="2" t="s">
        <v>14</v>
      </c>
      <c r="AI57" s="2" t="s">
        <v>14</v>
      </c>
      <c r="AJ57" s="2" t="s">
        <v>14</v>
      </c>
      <c r="AK57" s="2" t="s">
        <v>14</v>
      </c>
      <c r="AL57" s="2" t="s">
        <v>14</v>
      </c>
      <c r="AM57" s="2" t="s">
        <v>14</v>
      </c>
    </row>
    <row r="58" spans="2:39" ht="19.899999999999999" customHeight="1" outlineLevel="1">
      <c r="B58" s="33" t="s">
        <v>2</v>
      </c>
      <c r="C58" s="3" t="s">
        <v>14</v>
      </c>
      <c r="D58" s="3" t="s">
        <v>14</v>
      </c>
      <c r="E58" s="3" t="s">
        <v>14</v>
      </c>
      <c r="F58" s="3" t="s">
        <v>14</v>
      </c>
      <c r="G58" s="3" t="s">
        <v>14</v>
      </c>
      <c r="H58" s="3" t="s">
        <v>14</v>
      </c>
      <c r="I58" s="3" t="s">
        <v>14</v>
      </c>
      <c r="J58" s="3" t="s">
        <v>14</v>
      </c>
      <c r="K58" s="140" t="s">
        <v>16</v>
      </c>
      <c r="L58" s="148"/>
      <c r="M58" s="148"/>
      <c r="N58" s="148"/>
      <c r="O58" s="141"/>
      <c r="P58" s="2" t="s">
        <v>14</v>
      </c>
      <c r="Q58" s="2" t="s">
        <v>14</v>
      </c>
      <c r="R58" s="162" t="s">
        <v>16</v>
      </c>
      <c r="S58" s="163"/>
      <c r="T58" s="163"/>
      <c r="U58" s="163"/>
      <c r="V58" s="183"/>
      <c r="W58" s="2" t="s">
        <v>14</v>
      </c>
      <c r="X58" s="2" t="s">
        <v>14</v>
      </c>
      <c r="Y58" s="133" t="s">
        <v>16</v>
      </c>
      <c r="Z58" s="134"/>
      <c r="AA58" s="134"/>
      <c r="AB58" s="134"/>
      <c r="AC58" s="135"/>
      <c r="AD58" s="2" t="s">
        <v>14</v>
      </c>
      <c r="AE58" s="2" t="s">
        <v>14</v>
      </c>
      <c r="AF58" s="133" t="s">
        <v>16</v>
      </c>
      <c r="AG58" s="135"/>
      <c r="AH58" s="2" t="s">
        <v>14</v>
      </c>
      <c r="AI58" s="2" t="s">
        <v>14</v>
      </c>
      <c r="AJ58" s="2" t="s">
        <v>14</v>
      </c>
      <c r="AK58" s="2" t="s">
        <v>14</v>
      </c>
      <c r="AL58" s="2" t="s">
        <v>14</v>
      </c>
      <c r="AM58" s="2" t="s">
        <v>14</v>
      </c>
    </row>
    <row r="59" spans="2:39" ht="19.899999999999999" customHeight="1" outlineLevel="1">
      <c r="B59" s="31" t="s">
        <v>5</v>
      </c>
      <c r="C59" s="3" t="s">
        <v>14</v>
      </c>
      <c r="D59" s="3" t="s">
        <v>14</v>
      </c>
      <c r="E59" s="3" t="s">
        <v>14</v>
      </c>
      <c r="F59" s="3" t="s">
        <v>14</v>
      </c>
      <c r="G59" s="3" t="s">
        <v>14</v>
      </c>
      <c r="H59" s="3" t="s">
        <v>14</v>
      </c>
      <c r="I59" s="3" t="s">
        <v>14</v>
      </c>
      <c r="J59" s="3" t="s">
        <v>14</v>
      </c>
      <c r="K59" s="3" t="s">
        <v>14</v>
      </c>
      <c r="L59" s="3" t="s">
        <v>14</v>
      </c>
      <c r="M59" s="3" t="s">
        <v>14</v>
      </c>
      <c r="N59" s="3" t="s">
        <v>14</v>
      </c>
      <c r="O59" s="2" t="s">
        <v>14</v>
      </c>
      <c r="P59" s="2" t="s">
        <v>14</v>
      </c>
      <c r="Q59" s="2" t="s">
        <v>14</v>
      </c>
      <c r="R59" s="2" t="s">
        <v>14</v>
      </c>
      <c r="S59" s="2" t="s">
        <v>14</v>
      </c>
      <c r="T59" s="2" t="s">
        <v>14</v>
      </c>
      <c r="U59" s="2" t="s">
        <v>14</v>
      </c>
      <c r="V59" s="2" t="s">
        <v>14</v>
      </c>
      <c r="W59" s="2" t="s">
        <v>14</v>
      </c>
      <c r="X59" s="2" t="s">
        <v>14</v>
      </c>
      <c r="Y59" s="2" t="s">
        <v>14</v>
      </c>
      <c r="Z59" s="2" t="s">
        <v>14</v>
      </c>
      <c r="AA59" s="2" t="s">
        <v>14</v>
      </c>
      <c r="AB59" s="2" t="s">
        <v>14</v>
      </c>
      <c r="AC59" s="2" t="s">
        <v>14</v>
      </c>
      <c r="AD59" s="2" t="s">
        <v>14</v>
      </c>
      <c r="AE59" s="2" t="s">
        <v>14</v>
      </c>
      <c r="AF59" s="2" t="s">
        <v>14</v>
      </c>
      <c r="AG59" s="2" t="s">
        <v>14</v>
      </c>
      <c r="AH59" s="2" t="s">
        <v>14</v>
      </c>
      <c r="AI59" s="2" t="s">
        <v>14</v>
      </c>
      <c r="AJ59" s="2" t="s">
        <v>14</v>
      </c>
      <c r="AK59" s="2" t="s">
        <v>14</v>
      </c>
      <c r="AL59" s="2" t="s">
        <v>14</v>
      </c>
      <c r="AM59" s="2" t="s">
        <v>14</v>
      </c>
    </row>
    <row r="60" spans="2:39" s="21" customFormat="1" ht="19.899999999999999" customHeight="1" outlineLevel="1">
      <c r="B60" s="20" t="s">
        <v>1</v>
      </c>
      <c r="C60" s="3" t="s">
        <v>14</v>
      </c>
      <c r="D60" s="3" t="s">
        <v>14</v>
      </c>
      <c r="E60" s="3" t="s">
        <v>14</v>
      </c>
      <c r="F60" s="3" t="s">
        <v>14</v>
      </c>
      <c r="G60" s="3" t="s">
        <v>14</v>
      </c>
      <c r="H60" s="3" t="s">
        <v>14</v>
      </c>
      <c r="I60" s="3" t="s">
        <v>14</v>
      </c>
      <c r="J60" s="3" t="s">
        <v>14</v>
      </c>
      <c r="K60" s="3" t="s">
        <v>14</v>
      </c>
      <c r="L60" s="3" t="s">
        <v>14</v>
      </c>
      <c r="M60" s="3" t="s">
        <v>14</v>
      </c>
      <c r="N60" s="3" t="s">
        <v>14</v>
      </c>
      <c r="O60" s="2" t="s">
        <v>14</v>
      </c>
      <c r="P60" s="2" t="s">
        <v>14</v>
      </c>
      <c r="Q60" s="2" t="s">
        <v>14</v>
      </c>
      <c r="R60" s="2" t="s">
        <v>14</v>
      </c>
      <c r="S60" s="2" t="s">
        <v>14</v>
      </c>
      <c r="T60" s="2" t="s">
        <v>14</v>
      </c>
      <c r="U60" s="2" t="s">
        <v>14</v>
      </c>
      <c r="V60" s="2" t="s">
        <v>14</v>
      </c>
      <c r="W60" s="2" t="s">
        <v>14</v>
      </c>
      <c r="X60" s="2" t="s">
        <v>14</v>
      </c>
      <c r="Y60" s="2" t="s">
        <v>14</v>
      </c>
      <c r="Z60" s="2" t="s">
        <v>14</v>
      </c>
      <c r="AA60" s="2" t="s">
        <v>14</v>
      </c>
      <c r="AB60" s="2" t="s">
        <v>14</v>
      </c>
      <c r="AC60" s="2" t="s">
        <v>14</v>
      </c>
      <c r="AD60" s="2" t="s">
        <v>14</v>
      </c>
      <c r="AE60" s="2" t="s">
        <v>14</v>
      </c>
      <c r="AF60" s="2" t="s">
        <v>14</v>
      </c>
      <c r="AG60" s="2" t="s">
        <v>14</v>
      </c>
      <c r="AH60" s="2" t="s">
        <v>14</v>
      </c>
      <c r="AI60" s="2" t="s">
        <v>14</v>
      </c>
      <c r="AJ60" s="2" t="s">
        <v>14</v>
      </c>
      <c r="AK60" s="2" t="s">
        <v>14</v>
      </c>
      <c r="AL60" s="2" t="s">
        <v>14</v>
      </c>
      <c r="AM60" s="2" t="s">
        <v>14</v>
      </c>
    </row>
    <row r="61" spans="2:39" s="21" customFormat="1" ht="19.899999999999999" customHeight="1"/>
    <row r="62" spans="2:39" ht="19.899999999999999" customHeight="1">
      <c r="B62" s="61">
        <f ca="1">DATE(CalendarYear,10,1)</f>
        <v>45931</v>
      </c>
      <c r="C62" s="4" t="str">
        <f ca="1">IF(DAY(OctSun1)=1,"",IF(AND(YEAR(OctSun1+1)=CalendarYear,MONTH(OctSun1+1)=10),OctSun1+1,""))</f>
        <v/>
      </c>
      <c r="D62" s="4" t="str">
        <f ca="1">IF(DAY(OctSun1)=1,"",IF(AND(YEAR(OctSun1+2)=CalendarYear,MONTH(OctSun1+2)=10),OctSun1+2,""))</f>
        <v/>
      </c>
      <c r="E62" s="4" t="str">
        <f ca="1">IF(DAY(OctSun1)=1,"",IF(AND(YEAR(OctSun1+3)=CalendarYear,MONTH(OctSun1+3)=10),OctSun1+3,""))</f>
        <v/>
      </c>
      <c r="F62" s="4">
        <f ca="1">IF(DAY(OctSun1)=1,"",IF(AND(YEAR(OctSun1+4)=CalendarYear,MONTH(OctSun1+4)=10),OctSun1+4,""))</f>
        <v>45931</v>
      </c>
      <c r="G62" s="4">
        <f ca="1">IF(DAY(OctSun1)=1,"",IF(AND(YEAR(OctSun1+5)=CalendarYear,MONTH(OctSun1+5)=10),OctSun1+5,""))</f>
        <v>45932</v>
      </c>
      <c r="H62" s="4">
        <f ca="1">IF(DAY(OctSun1)=1,"",IF(AND(YEAR(OctSun1+6)=CalendarYear,MONTH(OctSun1+6)=10),OctSun1+6,""))</f>
        <v>45933</v>
      </c>
      <c r="I62" s="4">
        <f ca="1">IF(DAY(OctSun1)=1,IF(AND(YEAR(OctSun1)=CalendarYear,MONTH(OctSun1)=10),OctSun1,""),IF(AND(YEAR(OctSun1+7)=CalendarYear,MONTH(OctSun1+7)=10),OctSun1+7,""))</f>
        <v>45934</v>
      </c>
      <c r="J62" s="4">
        <f ca="1">IF(DAY(OctSun1)=1,IF(AND(YEAR(OctSun1+1)=CalendarYear,MONTH(OctSun1+1)=10),OctSun1+1,""),IF(AND(YEAR(OctSun1+8)=CalendarYear,MONTH(OctSun1+8)=10),OctSun1+8,""))</f>
        <v>45935</v>
      </c>
      <c r="K62" s="4">
        <f ca="1">IF(DAY(OctSun1)=1,IF(AND(YEAR(OctSun1+2)=CalendarYear,MONTH(OctSun1+2)=10),OctSun1+2,""),IF(AND(YEAR(OctSun1+9)=CalendarYear,MONTH(OctSun1+9)=10),OctSun1+9,""))</f>
        <v>45936</v>
      </c>
      <c r="L62" s="4">
        <f ca="1">IF(DAY(OctSun1)=1,IF(AND(YEAR(OctSun1+3)=CalendarYear,MONTH(OctSun1+3)=10),OctSun1+3,""),IF(AND(YEAR(OctSun1+10)=CalendarYear,MONTH(OctSun1+10)=10),OctSun1+10,""))</f>
        <v>45937</v>
      </c>
      <c r="M62" s="4">
        <f ca="1">IF(DAY(OctSun1)=1,IF(AND(YEAR(OctSun1+4)=CalendarYear,MONTH(OctSun1+4)=10),OctSun1+4,""),IF(AND(YEAR(OctSun1+11)=CalendarYear,MONTH(OctSun1+11)=10),OctSun1+11,""))</f>
        <v>45938</v>
      </c>
      <c r="N62" s="4">
        <f ca="1">IF(DAY(OctSun1)=1,IF(AND(YEAR(OctSun1+5)=CalendarYear,MONTH(OctSun1+5)=10),OctSun1+5,""),IF(AND(YEAR(OctSun1+12)=CalendarYear,MONTH(OctSun1+12)=10),OctSun1+12,""))</f>
        <v>45939</v>
      </c>
      <c r="O62" s="4">
        <f ca="1">IF(DAY(OctSun1)=1,IF(AND(YEAR(OctSun1+6)=CalendarYear,MONTH(OctSun1+6)=10),OctSun1+6,""),IF(AND(YEAR(OctSun1+13)=CalendarYear,MONTH(OctSun1+13)=10),OctSun1+13,""))</f>
        <v>45940</v>
      </c>
      <c r="P62" s="4">
        <f ca="1">IF(DAY(OctSun1)=1,IF(AND(YEAR(OctSun1+7)=CalendarYear,MONTH(OctSun1+7)=10),OctSun1+7,""),IF(AND(YEAR(OctSun1+14)=CalendarYear,MONTH(OctSun1+14)=10),OctSun1+14,""))</f>
        <v>45941</v>
      </c>
      <c r="Q62" s="4">
        <f ca="1">IF(DAY(OctSun1)=1,IF(AND(YEAR(OctSun1+8)=CalendarYear,MONTH(OctSun1+8)=10),OctSun1+8,""),IF(AND(YEAR(OctSun1+15)=CalendarYear,MONTH(OctSun1+15)=10),OctSun1+15,""))</f>
        <v>45942</v>
      </c>
      <c r="R62" s="4">
        <f ca="1">IF(DAY(OctSun1)=1,IF(AND(YEAR(OctSun1+9)=CalendarYear,MONTH(OctSun1+9)=10),OctSun1+9,""),IF(AND(YEAR(OctSun1+16)=CalendarYear,MONTH(OctSun1+16)=10),OctSun1+16,""))</f>
        <v>45943</v>
      </c>
      <c r="S62" s="4">
        <f ca="1">IF(DAY(OctSun1)=1,IF(AND(YEAR(OctSun1+10)=CalendarYear,MONTH(OctSun1+10)=10),OctSun1+10,""),IF(AND(YEAR(OctSun1+17)=CalendarYear,MONTH(OctSun1+17)=10),OctSun1+17,""))</f>
        <v>45944</v>
      </c>
      <c r="T62" s="4">
        <f ca="1">IF(DAY(OctSun1)=1,IF(AND(YEAR(OctSun1+11)=CalendarYear,MONTH(OctSun1+11)=10),OctSun1+11,""),IF(AND(YEAR(OctSun1+18)=CalendarYear,MONTH(OctSun1+18)=10),OctSun1+18,""))</f>
        <v>45945</v>
      </c>
      <c r="U62" s="4">
        <f ca="1">IF(DAY(OctSun1)=1,IF(AND(YEAR(OctSun1+12)=CalendarYear,MONTH(OctSun1+12)=10),OctSun1+12,""),IF(AND(YEAR(OctSun1+19)=CalendarYear,MONTH(OctSun1+19)=10),OctSun1+19,""))</f>
        <v>45946</v>
      </c>
      <c r="V62" s="4">
        <f ca="1">IF(DAY(OctSun1)=1,IF(AND(YEAR(OctSun1+13)=CalendarYear,MONTH(OctSun1+13)=10),OctSun1+13,""),IF(AND(YEAR(OctSun1+20)=CalendarYear,MONTH(OctSun1+20)=10),OctSun1+20,""))</f>
        <v>45947</v>
      </c>
      <c r="W62" s="4">
        <f ca="1">IF(DAY(OctSun1)=1,IF(AND(YEAR(OctSun1+14)=CalendarYear,MONTH(OctSun1+14)=10),OctSun1+14,""),IF(AND(YEAR(OctSun1+21)=CalendarYear,MONTH(OctSun1+21)=10),OctSun1+21,""))</f>
        <v>45948</v>
      </c>
      <c r="X62" s="4">
        <f ca="1">IF(DAY(OctSun1)=1,IF(AND(YEAR(OctSun1+15)=CalendarYear,MONTH(OctSun1+15)=10),OctSun1+15,""),IF(AND(YEAR(OctSun1+22)=CalendarYear,MONTH(OctSun1+22)=10),OctSun1+22,""))</f>
        <v>45949</v>
      </c>
      <c r="Y62" s="4">
        <f ca="1">IF(DAY(OctSun1)=1,IF(AND(YEAR(OctSun1+16)=CalendarYear,MONTH(OctSun1+16)=10),OctSun1+16,""),IF(AND(YEAR(OctSun1+23)=CalendarYear,MONTH(OctSun1+23)=10),OctSun1+23,""))</f>
        <v>45950</v>
      </c>
      <c r="Z62" s="4">
        <f ca="1">IF(DAY(OctSun1)=1,IF(AND(YEAR(OctSun1+17)=CalendarYear,MONTH(OctSun1+17)=10),OctSun1+17,""),IF(AND(YEAR(OctSun1+24)=CalendarYear,MONTH(OctSun1+24)=10),OctSun1+24,""))</f>
        <v>45951</v>
      </c>
      <c r="AA62" s="4">
        <f ca="1">IF(DAY(OctSun1)=1,IF(AND(YEAR(OctSun1+18)=CalendarYear,MONTH(OctSun1+18)=10),OctSun1+18,""),IF(AND(YEAR(OctSun1+25)=CalendarYear,MONTH(OctSun1+25)=10),OctSun1+25,""))</f>
        <v>45952</v>
      </c>
      <c r="AB62" s="4">
        <f ca="1">IF(DAY(OctSun1)=1,IF(AND(YEAR(OctSun1+19)=CalendarYear,MONTH(OctSun1+19)=10),OctSun1+19,""),IF(AND(YEAR(OctSun1+26)=CalendarYear,MONTH(OctSun1+26)=10),OctSun1+26,""))</f>
        <v>45953</v>
      </c>
      <c r="AC62" s="4">
        <f ca="1">IF(DAY(OctSun1)=1,IF(AND(YEAR(OctSun1+20)=CalendarYear,MONTH(OctSun1+20)=10),OctSun1+20,""),IF(AND(YEAR(OctSun1+27)=CalendarYear,MONTH(OctSun1+27)=10),OctSun1+27,""))</f>
        <v>45954</v>
      </c>
      <c r="AD62" s="4">
        <f ca="1">IF(DAY(OctSun1)=1,IF(AND(YEAR(OctSun1+21)=CalendarYear,MONTH(OctSun1+21)=10),OctSun1+21,""),IF(AND(YEAR(OctSun1+28)=CalendarYear,MONTH(OctSun1+28)=10),OctSun1+28,""))</f>
        <v>45955</v>
      </c>
      <c r="AE62" s="4">
        <f ca="1">IF(DAY(OctSun1)=1,IF(AND(YEAR(OctSun1+22)=CalendarYear,MONTH(OctSun1+22)=10),OctSun1+22,""),IF(AND(YEAR(OctSun1+29)=CalendarYear,MONTH(OctSun1+29)=10),OctSun1+29,""))</f>
        <v>45956</v>
      </c>
      <c r="AF62" s="4">
        <f ca="1">IF(DAY(OctSun1)=1,IF(AND(YEAR(OctSun1+23)=CalendarYear,MONTH(OctSun1+23)=10),OctSun1+23,""),IF(AND(YEAR(OctSun1+30)=CalendarYear,MONTH(OctSun1+30)=10),OctSun1+30,""))</f>
        <v>45957</v>
      </c>
      <c r="AG62" s="4">
        <f ca="1">IF(DAY(OctSun1)=1,IF(AND(YEAR(OctSun1+24)=CalendarYear,MONTH(OctSun1+24)=10),OctSun1+24,""),IF(AND(YEAR(OctSun1+31)=CalendarYear,MONTH(OctSun1+31)=10),OctSun1+31,""))</f>
        <v>45958</v>
      </c>
      <c r="AH62" s="4">
        <f ca="1">IF(DAY(OctSun1)=1,IF(AND(YEAR(OctSun1+25)=CalendarYear,MONTH(OctSun1+25)=10),OctSun1+25,""),IF(AND(YEAR(OctSun1+32)=CalendarYear,MONTH(OctSun1+32)=10),OctSun1+32,""))</f>
        <v>45959</v>
      </c>
      <c r="AI62" s="4">
        <f ca="1">IF(DAY(OctSun1)=1,IF(AND(YEAR(OctSun1+26)=CalendarYear,MONTH(OctSun1+26)=10),OctSun1+26,""),IF(AND(YEAR(OctSun1+33)=CalendarYear,MONTH(OctSun1+33)=10),OctSun1+33,""))</f>
        <v>45960</v>
      </c>
      <c r="AJ62" s="4">
        <f ca="1">IF(DAY(OctSun1)=1,IF(AND(YEAR(OctSun1+27)=CalendarYear,MONTH(OctSun1+27)=10),OctSun1+27,""),IF(AND(YEAR(OctSun1+34)=CalendarYear,MONTH(OctSun1+34)=10),OctSun1+34,""))</f>
        <v>45961</v>
      </c>
      <c r="AK62" s="4" t="str">
        <f ca="1">IF(DAY(OctSun1)=1,IF(AND(YEAR(OctSun1+28)=CalendarYear,MONTH(OctSun1+28)=10),OctSun1+28,""),IF(AND(YEAR(OctSun1+35)=CalendarYear,MONTH(OctSun1+35)=10),OctSun1+35,""))</f>
        <v/>
      </c>
      <c r="AL62" s="4" t="str">
        <f ca="1">IF(DAY(OctSun1)=1,IF(AND(YEAR(OctSun1+29)=CalendarYear,MONTH(OctSun1+29)=10),OctSun1+29,""),IF(AND(YEAR(OctSun1+36)=CalendarYear,MONTH(OctSun1+36)=10),OctSun1+36,""))</f>
        <v/>
      </c>
      <c r="AM62" s="6" t="str">
        <f ca="1">IF(DAY(OctSun1)=1,IF(AND(YEAR(OctSun1+30)=CalendarYear,MONTH(OctSun1+30)=10),OctSun1+30,""),IF(AND(YEAR(OctSun1+37)=CalendarYear,MONTH(OctSun1+37)=10),OctSun1+37,""))</f>
        <v/>
      </c>
    </row>
    <row r="63" spans="2:39" ht="19.899999999999999" customHeight="1">
      <c r="B63" s="62"/>
      <c r="C63" s="5" t="s">
        <v>6</v>
      </c>
      <c r="D63" s="5" t="s">
        <v>7</v>
      </c>
      <c r="E63" s="5" t="s">
        <v>8</v>
      </c>
      <c r="F63" s="5" t="s">
        <v>9</v>
      </c>
      <c r="G63" s="5" t="s">
        <v>10</v>
      </c>
      <c r="H63" s="5" t="s">
        <v>11</v>
      </c>
      <c r="I63" s="5" t="s">
        <v>12</v>
      </c>
      <c r="J63" s="5" t="s">
        <v>6</v>
      </c>
      <c r="K63" s="5" t="s">
        <v>7</v>
      </c>
      <c r="L63" s="5" t="s">
        <v>8</v>
      </c>
      <c r="M63" s="5" t="s">
        <v>9</v>
      </c>
      <c r="N63" s="5" t="s">
        <v>10</v>
      </c>
      <c r="O63" s="5" t="s">
        <v>11</v>
      </c>
      <c r="P63" s="5" t="s">
        <v>12</v>
      </c>
      <c r="Q63" s="5" t="s">
        <v>6</v>
      </c>
      <c r="R63" s="5" t="s">
        <v>7</v>
      </c>
      <c r="S63" s="5" t="s">
        <v>8</v>
      </c>
      <c r="T63" s="5" t="s">
        <v>9</v>
      </c>
      <c r="U63" s="5" t="s">
        <v>10</v>
      </c>
      <c r="V63" s="5" t="s">
        <v>11</v>
      </c>
      <c r="W63" s="5" t="s">
        <v>12</v>
      </c>
      <c r="X63" s="5" t="s">
        <v>6</v>
      </c>
      <c r="Y63" s="5" t="s">
        <v>7</v>
      </c>
      <c r="Z63" s="5" t="s">
        <v>8</v>
      </c>
      <c r="AA63" s="5" t="s">
        <v>9</v>
      </c>
      <c r="AB63" s="5" t="s">
        <v>10</v>
      </c>
      <c r="AC63" s="5" t="s">
        <v>11</v>
      </c>
      <c r="AD63" s="5" t="s">
        <v>12</v>
      </c>
      <c r="AE63" s="5" t="s">
        <v>6</v>
      </c>
      <c r="AF63" s="5" t="s">
        <v>7</v>
      </c>
      <c r="AG63" s="5" t="s">
        <v>8</v>
      </c>
      <c r="AH63" s="5" t="s">
        <v>9</v>
      </c>
      <c r="AI63" s="5" t="s">
        <v>10</v>
      </c>
      <c r="AJ63" s="5" t="s">
        <v>11</v>
      </c>
      <c r="AK63" s="5" t="s">
        <v>12</v>
      </c>
      <c r="AL63" s="5" t="s">
        <v>6</v>
      </c>
      <c r="AM63" s="7" t="s">
        <v>7</v>
      </c>
    </row>
    <row r="64" spans="2:39" ht="19.899999999999999" customHeight="1" outlineLevel="1">
      <c r="B64" s="18" t="s">
        <v>13</v>
      </c>
      <c r="C64" s="2" t="s">
        <v>14</v>
      </c>
      <c r="D64" s="2" t="s">
        <v>14</v>
      </c>
      <c r="E64" s="2" t="s">
        <v>14</v>
      </c>
      <c r="F64" s="2" t="s">
        <v>14</v>
      </c>
      <c r="G64" s="2" t="s">
        <v>14</v>
      </c>
      <c r="H64" s="2" t="s">
        <v>14</v>
      </c>
      <c r="I64" s="2" t="s">
        <v>14</v>
      </c>
      <c r="J64" s="2" t="s">
        <v>14</v>
      </c>
      <c r="K64" s="2" t="s">
        <v>14</v>
      </c>
      <c r="L64" s="2" t="s">
        <v>14</v>
      </c>
      <c r="M64" s="3" t="s">
        <v>14</v>
      </c>
      <c r="N64" s="3" t="s">
        <v>14</v>
      </c>
      <c r="O64" s="2" t="s">
        <v>14</v>
      </c>
      <c r="P64" s="2" t="s">
        <v>14</v>
      </c>
      <c r="Q64" s="2" t="s">
        <v>14</v>
      </c>
      <c r="R64" s="2" t="s">
        <v>14</v>
      </c>
      <c r="S64" s="2" t="s">
        <v>14</v>
      </c>
      <c r="T64" s="2" t="s">
        <v>14</v>
      </c>
      <c r="U64" s="2" t="s">
        <v>14</v>
      </c>
      <c r="V64" s="2" t="s">
        <v>14</v>
      </c>
      <c r="W64" s="2" t="s">
        <v>14</v>
      </c>
      <c r="X64" s="2" t="s">
        <v>14</v>
      </c>
      <c r="Y64" s="2" t="s">
        <v>14</v>
      </c>
      <c r="Z64" s="2" t="s">
        <v>14</v>
      </c>
      <c r="AA64" s="2" t="s">
        <v>14</v>
      </c>
      <c r="AB64" s="2" t="s">
        <v>14</v>
      </c>
      <c r="AC64" s="2" t="s">
        <v>14</v>
      </c>
      <c r="AD64" s="2" t="s">
        <v>14</v>
      </c>
      <c r="AE64" s="2" t="s">
        <v>14</v>
      </c>
      <c r="AF64" s="2" t="s">
        <v>14</v>
      </c>
      <c r="AG64" s="2" t="s">
        <v>14</v>
      </c>
      <c r="AH64" s="2" t="s">
        <v>14</v>
      </c>
      <c r="AI64" s="2" t="s">
        <v>14</v>
      </c>
      <c r="AJ64" s="2" t="s">
        <v>14</v>
      </c>
      <c r="AK64" s="2" t="s">
        <v>14</v>
      </c>
      <c r="AL64" s="2" t="s">
        <v>14</v>
      </c>
      <c r="AM64" s="2" t="s">
        <v>14</v>
      </c>
    </row>
    <row r="65" spans="2:39" ht="19.899999999999999" customHeight="1" outlineLevel="1">
      <c r="B65" s="19" t="s">
        <v>15</v>
      </c>
      <c r="C65" s="3" t="s">
        <v>14</v>
      </c>
      <c r="D65" s="3" t="s">
        <v>14</v>
      </c>
      <c r="E65" s="3" t="s">
        <v>14</v>
      </c>
      <c r="F65" s="3" t="s">
        <v>14</v>
      </c>
      <c r="G65" s="3" t="s">
        <v>14</v>
      </c>
      <c r="H65" s="3" t="s">
        <v>14</v>
      </c>
      <c r="I65" s="3" t="s">
        <v>14</v>
      </c>
      <c r="J65" s="3" t="s">
        <v>14</v>
      </c>
      <c r="K65" s="3" t="s">
        <v>14</v>
      </c>
      <c r="L65" s="3" t="s">
        <v>14</v>
      </c>
      <c r="M65" s="3" t="s">
        <v>14</v>
      </c>
      <c r="N65" s="3" t="s">
        <v>14</v>
      </c>
      <c r="O65" s="2" t="s">
        <v>14</v>
      </c>
      <c r="P65" s="2" t="s">
        <v>14</v>
      </c>
      <c r="Q65" s="2" t="s">
        <v>14</v>
      </c>
      <c r="R65" s="2" t="s">
        <v>14</v>
      </c>
      <c r="S65" s="2" t="s">
        <v>14</v>
      </c>
      <c r="T65" s="2" t="s">
        <v>14</v>
      </c>
      <c r="U65" s="2" t="s">
        <v>14</v>
      </c>
      <c r="V65" s="2" t="s">
        <v>14</v>
      </c>
      <c r="W65" s="2" t="s">
        <v>14</v>
      </c>
      <c r="X65" s="2" t="s">
        <v>14</v>
      </c>
      <c r="Y65" s="2" t="s">
        <v>14</v>
      </c>
      <c r="Z65" s="2" t="s">
        <v>14</v>
      </c>
      <c r="AA65" s="2" t="s">
        <v>14</v>
      </c>
      <c r="AB65" s="2" t="s">
        <v>14</v>
      </c>
      <c r="AC65" s="2" t="s">
        <v>14</v>
      </c>
      <c r="AD65" s="2" t="s">
        <v>14</v>
      </c>
      <c r="AE65" s="2" t="s">
        <v>14</v>
      </c>
      <c r="AF65" s="2" t="s">
        <v>14</v>
      </c>
      <c r="AG65" s="2" t="s">
        <v>14</v>
      </c>
      <c r="AH65" s="2" t="s">
        <v>14</v>
      </c>
      <c r="AI65" s="2" t="s">
        <v>14</v>
      </c>
      <c r="AJ65" s="2" t="s">
        <v>14</v>
      </c>
      <c r="AK65" s="2" t="s">
        <v>14</v>
      </c>
      <c r="AL65" s="2" t="s">
        <v>14</v>
      </c>
      <c r="AM65" s="2" t="s">
        <v>14</v>
      </c>
    </row>
    <row r="66" spans="2:39" s="21" customFormat="1" ht="19.899999999999999" customHeight="1" outlineLevel="1">
      <c r="B66" s="33" t="s">
        <v>2</v>
      </c>
      <c r="C66" s="3" t="s">
        <v>14</v>
      </c>
      <c r="D66" s="3" t="s">
        <v>14</v>
      </c>
      <c r="E66" s="3" t="s">
        <v>14</v>
      </c>
      <c r="F66" s="140" t="s">
        <v>16</v>
      </c>
      <c r="G66" s="148"/>
      <c r="H66" s="141"/>
      <c r="I66" s="3" t="s">
        <v>14</v>
      </c>
      <c r="J66" s="3" t="s">
        <v>14</v>
      </c>
      <c r="K66" s="133" t="s">
        <v>16</v>
      </c>
      <c r="L66" s="134"/>
      <c r="M66" s="134"/>
      <c r="N66" s="134"/>
      <c r="O66" s="135"/>
      <c r="P66" s="2" t="s">
        <v>14</v>
      </c>
      <c r="Q66" s="2" t="s">
        <v>14</v>
      </c>
      <c r="R66" s="133" t="s">
        <v>16</v>
      </c>
      <c r="S66" s="134"/>
      <c r="T66" s="135"/>
      <c r="U66" s="2" t="s">
        <v>14</v>
      </c>
      <c r="V66" s="2" t="s">
        <v>14</v>
      </c>
      <c r="W66" s="2" t="s">
        <v>14</v>
      </c>
      <c r="X66" s="2" t="s">
        <v>14</v>
      </c>
      <c r="Y66" s="133" t="s">
        <v>16</v>
      </c>
      <c r="Z66" s="134"/>
      <c r="AA66" s="134"/>
      <c r="AB66" s="134"/>
      <c r="AC66" s="135"/>
      <c r="AD66" s="2" t="s">
        <v>14</v>
      </c>
      <c r="AE66" s="2" t="s">
        <v>14</v>
      </c>
      <c r="AF66" s="133" t="s">
        <v>16</v>
      </c>
      <c r="AG66" s="134"/>
      <c r="AH66" s="134"/>
      <c r="AI66" s="134"/>
      <c r="AJ66" s="135"/>
      <c r="AK66" s="2" t="s">
        <v>14</v>
      </c>
      <c r="AL66" s="2" t="s">
        <v>14</v>
      </c>
      <c r="AM66" s="2" t="s">
        <v>14</v>
      </c>
    </row>
    <row r="67" spans="2:39" s="21" customFormat="1" ht="19.899999999999999" customHeight="1" outlineLevel="1">
      <c r="B67" s="31" t="s">
        <v>5</v>
      </c>
      <c r="C67" s="3" t="s">
        <v>14</v>
      </c>
      <c r="D67" s="3" t="s">
        <v>14</v>
      </c>
      <c r="E67" s="3" t="s">
        <v>14</v>
      </c>
      <c r="F67" s="3" t="s">
        <v>14</v>
      </c>
      <c r="G67" s="3" t="s">
        <v>14</v>
      </c>
      <c r="H67" s="3" t="s">
        <v>14</v>
      </c>
      <c r="I67" s="3" t="s">
        <v>14</v>
      </c>
      <c r="J67" s="3" t="s">
        <v>14</v>
      </c>
      <c r="K67" s="3" t="s">
        <v>14</v>
      </c>
      <c r="L67" s="3" t="s">
        <v>14</v>
      </c>
      <c r="M67" s="3" t="s">
        <v>14</v>
      </c>
      <c r="N67" s="3" t="s">
        <v>14</v>
      </c>
      <c r="O67" s="2" t="s">
        <v>14</v>
      </c>
      <c r="P67" s="2" t="s">
        <v>14</v>
      </c>
      <c r="Q67" s="2" t="s">
        <v>14</v>
      </c>
      <c r="R67" s="2" t="s">
        <v>14</v>
      </c>
      <c r="S67" s="2" t="s">
        <v>14</v>
      </c>
      <c r="T67" s="2" t="s">
        <v>14</v>
      </c>
      <c r="U67" s="2" t="s">
        <v>14</v>
      </c>
      <c r="V67" s="2" t="s">
        <v>14</v>
      </c>
      <c r="W67" s="2" t="s">
        <v>14</v>
      </c>
      <c r="X67" s="2" t="s">
        <v>14</v>
      </c>
      <c r="Y67" s="2" t="s">
        <v>14</v>
      </c>
      <c r="Z67" s="2" t="s">
        <v>14</v>
      </c>
      <c r="AA67" s="2" t="s">
        <v>14</v>
      </c>
      <c r="AB67" s="2" t="s">
        <v>14</v>
      </c>
      <c r="AC67" s="2" t="s">
        <v>14</v>
      </c>
      <c r="AD67" s="2" t="s">
        <v>14</v>
      </c>
      <c r="AE67" s="2" t="s">
        <v>14</v>
      </c>
      <c r="AF67" s="2" t="s">
        <v>14</v>
      </c>
      <c r="AG67" s="2" t="s">
        <v>14</v>
      </c>
      <c r="AH67" s="2" t="s">
        <v>14</v>
      </c>
      <c r="AI67" s="2" t="s">
        <v>14</v>
      </c>
      <c r="AJ67" s="2" t="s">
        <v>14</v>
      </c>
      <c r="AK67" s="2" t="s">
        <v>14</v>
      </c>
      <c r="AL67" s="2" t="s">
        <v>14</v>
      </c>
      <c r="AM67" s="2" t="s">
        <v>14</v>
      </c>
    </row>
    <row r="68" spans="2:39" ht="19.899999999999999" customHeight="1" outlineLevel="1">
      <c r="B68" s="20" t="s">
        <v>1</v>
      </c>
      <c r="C68" s="3" t="s">
        <v>14</v>
      </c>
      <c r="D68" s="3" t="s">
        <v>14</v>
      </c>
      <c r="E68" s="3" t="s">
        <v>14</v>
      </c>
      <c r="F68" s="3" t="s">
        <v>14</v>
      </c>
      <c r="G68" s="3" t="s">
        <v>14</v>
      </c>
      <c r="H68" s="3" t="s">
        <v>14</v>
      </c>
      <c r="I68" s="3" t="s">
        <v>14</v>
      </c>
      <c r="J68" s="3" t="s">
        <v>14</v>
      </c>
      <c r="K68" s="3" t="s">
        <v>14</v>
      </c>
      <c r="L68" s="3" t="s">
        <v>14</v>
      </c>
      <c r="M68" s="3" t="s">
        <v>14</v>
      </c>
      <c r="N68" s="3" t="s">
        <v>14</v>
      </c>
      <c r="O68" s="2" t="s">
        <v>14</v>
      </c>
      <c r="P68" s="2" t="s">
        <v>14</v>
      </c>
      <c r="Q68" s="2" t="s">
        <v>14</v>
      </c>
      <c r="R68" s="2" t="s">
        <v>14</v>
      </c>
      <c r="S68" s="2" t="s">
        <v>14</v>
      </c>
      <c r="T68" s="2" t="s">
        <v>14</v>
      </c>
      <c r="U68" s="153" t="s">
        <v>39</v>
      </c>
      <c r="V68" s="155"/>
      <c r="W68" s="153" t="s">
        <v>18</v>
      </c>
      <c r="X68" s="155"/>
      <c r="Y68" s="2" t="s">
        <v>14</v>
      </c>
      <c r="Z68" s="2" t="s">
        <v>14</v>
      </c>
      <c r="AA68" s="2" t="s">
        <v>14</v>
      </c>
      <c r="AB68" s="2" t="s">
        <v>14</v>
      </c>
      <c r="AC68" s="2" t="s">
        <v>14</v>
      </c>
      <c r="AD68" s="2" t="s">
        <v>14</v>
      </c>
      <c r="AE68" s="2" t="s">
        <v>14</v>
      </c>
      <c r="AF68" s="2" t="s">
        <v>14</v>
      </c>
      <c r="AG68" s="2" t="s">
        <v>14</v>
      </c>
      <c r="AH68" s="2" t="s">
        <v>14</v>
      </c>
      <c r="AI68" s="2" t="s">
        <v>14</v>
      </c>
      <c r="AJ68" s="2" t="s">
        <v>14</v>
      </c>
      <c r="AK68" s="2" t="s">
        <v>14</v>
      </c>
      <c r="AL68" s="2" t="s">
        <v>14</v>
      </c>
      <c r="AM68" s="2" t="s">
        <v>14</v>
      </c>
    </row>
    <row r="69" spans="2:39" ht="19.899999999999999" customHeight="1">
      <c r="B69" s="1"/>
    </row>
    <row r="70" spans="2:39" ht="19.899999999999999" customHeight="1">
      <c r="B70" s="61">
        <f ca="1">DATE(CalendarYear,11,1)</f>
        <v>45962</v>
      </c>
      <c r="C70" s="4" t="str">
        <f ca="1">IF(DAY(NovSun1)=1,"",IF(AND(YEAR(NovSun1+1)=CalendarYear,MONTH(NovSun1+1)=11),NovSun1+1,""))</f>
        <v/>
      </c>
      <c r="D70" s="4" t="str">
        <f ca="1">IF(DAY(NovSun1)=1,"",IF(AND(YEAR(NovSun1+2)=CalendarYear,MONTH(NovSun1+2)=11),NovSun1+2,""))</f>
        <v/>
      </c>
      <c r="E70" s="4" t="str">
        <f ca="1">IF(DAY(NovSun1)=1,"",IF(AND(YEAR(NovSun1+3)=CalendarYear,MONTH(NovSun1+3)=11),NovSun1+3,""))</f>
        <v/>
      </c>
      <c r="F70" s="4" t="str">
        <f ca="1">IF(DAY(NovSun1)=1,"",IF(AND(YEAR(NovSun1+4)=CalendarYear,MONTH(NovSun1+4)=11),NovSun1+4,""))</f>
        <v/>
      </c>
      <c r="G70" s="4" t="str">
        <f ca="1">IF(DAY(NovSun1)=1,"",IF(AND(YEAR(NovSun1+5)=CalendarYear,MONTH(NovSun1+5)=11),NovSun1+5,""))</f>
        <v/>
      </c>
      <c r="H70" s="4" t="str">
        <f ca="1">IF(DAY(NovSun1)=1,"",IF(AND(YEAR(NovSun1+6)=CalendarYear,MONTH(NovSun1+6)=11),NovSun1+6,""))</f>
        <v/>
      </c>
      <c r="I70" s="4">
        <f ca="1">IF(DAY(NovSun1)=1,IF(AND(YEAR(NovSun1)=CalendarYear,MONTH(NovSun1)=11),NovSun1,""),IF(AND(YEAR(NovSun1+7)=CalendarYear,MONTH(NovSun1+7)=11),NovSun1+7,""))</f>
        <v>45962</v>
      </c>
      <c r="J70" s="4">
        <f ca="1">IF(DAY(NovSun1)=1,IF(AND(YEAR(NovSun1+1)=CalendarYear,MONTH(NovSun1+1)=11),NovSun1+1,""),IF(AND(YEAR(NovSun1+8)=CalendarYear,MONTH(NovSun1+8)=11),NovSun1+8,""))</f>
        <v>45963</v>
      </c>
      <c r="K70" s="4">
        <f ca="1">IF(DAY(NovSun1)=1,IF(AND(YEAR(NovSun1+2)=CalendarYear,MONTH(NovSun1+2)=11),NovSun1+2,""),IF(AND(YEAR(NovSun1+9)=CalendarYear,MONTH(NovSun1+9)=11),NovSun1+9,""))</f>
        <v>45964</v>
      </c>
      <c r="L70" s="4">
        <f ca="1">IF(DAY(NovSun1)=1,IF(AND(YEAR(NovSun1+3)=CalendarYear,MONTH(NovSun1+3)=11),NovSun1+3,""),IF(AND(YEAR(NovSun1+10)=CalendarYear,MONTH(NovSun1+10)=11),NovSun1+10,""))</f>
        <v>45965</v>
      </c>
      <c r="M70" s="4">
        <f ca="1">IF(DAY(NovSun1)=1,IF(AND(YEAR(NovSun1+4)=CalendarYear,MONTH(NovSun1+4)=11),NovSun1+4,""),IF(AND(YEAR(NovSun1+11)=CalendarYear,MONTH(NovSun1+11)=11),NovSun1+11,""))</f>
        <v>45966</v>
      </c>
      <c r="N70" s="4">
        <f ca="1">IF(DAY(NovSun1)=1,IF(AND(YEAR(NovSun1+5)=CalendarYear,MONTH(NovSun1+5)=11),NovSun1+5,""),IF(AND(YEAR(NovSun1+12)=CalendarYear,MONTH(NovSun1+12)=11),NovSun1+12,""))</f>
        <v>45967</v>
      </c>
      <c r="O70" s="4">
        <f ca="1">IF(DAY(NovSun1)=1,IF(AND(YEAR(NovSun1+6)=CalendarYear,MONTH(NovSun1+6)=11),NovSun1+6,""),IF(AND(YEAR(NovSun1+13)=CalendarYear,MONTH(NovSun1+13)=11),NovSun1+13,""))</f>
        <v>45968</v>
      </c>
      <c r="P70" s="4">
        <f ca="1">IF(DAY(NovSun1)=1,IF(AND(YEAR(NovSun1+7)=CalendarYear,MONTH(NovSun1+7)=11),NovSun1+7,""),IF(AND(YEAR(NovSun1+14)=CalendarYear,MONTH(NovSun1+14)=11),NovSun1+14,""))</f>
        <v>45969</v>
      </c>
      <c r="Q70" s="4">
        <f ca="1">IF(DAY(NovSun1)=1,IF(AND(YEAR(NovSun1+8)=CalendarYear,MONTH(NovSun1+8)=11),NovSun1+8,""),IF(AND(YEAR(NovSun1+15)=CalendarYear,MONTH(NovSun1+15)=11),NovSun1+15,""))</f>
        <v>45970</v>
      </c>
      <c r="R70" s="4">
        <f ca="1">IF(DAY(NovSun1)=1,IF(AND(YEAR(NovSun1+9)=CalendarYear,MONTH(NovSun1+9)=11),NovSun1+9,""),IF(AND(YEAR(NovSun1+16)=CalendarYear,MONTH(NovSun1+16)=11),NovSun1+16,""))</f>
        <v>45971</v>
      </c>
      <c r="S70" s="4">
        <f ca="1">IF(DAY(NovSun1)=1,IF(AND(YEAR(NovSun1+10)=CalendarYear,MONTH(NovSun1+10)=11),NovSun1+10,""),IF(AND(YEAR(NovSun1+17)=CalendarYear,MONTH(NovSun1+17)=11),NovSun1+17,""))</f>
        <v>45972</v>
      </c>
      <c r="T70" s="4">
        <f ca="1">IF(DAY(NovSun1)=1,IF(AND(YEAR(NovSun1+11)=CalendarYear,MONTH(NovSun1+11)=11),NovSun1+11,""),IF(AND(YEAR(NovSun1+18)=CalendarYear,MONTH(NovSun1+18)=11),NovSun1+18,""))</f>
        <v>45973</v>
      </c>
      <c r="U70" s="4">
        <f ca="1">IF(DAY(NovSun1)=1,IF(AND(YEAR(NovSun1+12)=CalendarYear,MONTH(NovSun1+12)=11),NovSun1+12,""),IF(AND(YEAR(NovSun1+19)=CalendarYear,MONTH(NovSun1+19)=11),NovSun1+19,""))</f>
        <v>45974</v>
      </c>
      <c r="V70" s="4">
        <f ca="1">IF(DAY(NovSun1)=1,IF(AND(YEAR(NovSun1+13)=CalendarYear,MONTH(NovSun1+13)=11),NovSun1+13,""),IF(AND(YEAR(NovSun1+20)=CalendarYear,MONTH(NovSun1+20)=11),NovSun1+20,""))</f>
        <v>45975</v>
      </c>
      <c r="W70" s="4">
        <f ca="1">IF(DAY(NovSun1)=1,IF(AND(YEAR(NovSun1+14)=CalendarYear,MONTH(NovSun1+14)=11),NovSun1+14,""),IF(AND(YEAR(NovSun1+21)=CalendarYear,MONTH(NovSun1+21)=11),NovSun1+21,""))</f>
        <v>45976</v>
      </c>
      <c r="X70" s="4">
        <f ca="1">IF(DAY(NovSun1)=1,IF(AND(YEAR(NovSun1+15)=CalendarYear,MONTH(NovSun1+15)=11),NovSun1+15,""),IF(AND(YEAR(NovSun1+22)=CalendarYear,MONTH(NovSun1+22)=11),NovSun1+22,""))</f>
        <v>45977</v>
      </c>
      <c r="Y70" s="4">
        <f ca="1">IF(DAY(NovSun1)=1,IF(AND(YEAR(NovSun1+16)=CalendarYear,MONTH(NovSun1+16)=11),NovSun1+16,""),IF(AND(YEAR(NovSun1+23)=CalendarYear,MONTH(NovSun1+23)=11),NovSun1+23,""))</f>
        <v>45978</v>
      </c>
      <c r="Z70" s="4">
        <f ca="1">IF(DAY(NovSun1)=1,IF(AND(YEAR(NovSun1+17)=CalendarYear,MONTH(NovSun1+17)=11),NovSun1+17,""),IF(AND(YEAR(NovSun1+24)=CalendarYear,MONTH(NovSun1+24)=11),NovSun1+24,""))</f>
        <v>45979</v>
      </c>
      <c r="AA70" s="4">
        <f ca="1">IF(DAY(NovSun1)=1,IF(AND(YEAR(NovSun1+18)=CalendarYear,MONTH(NovSun1+18)=11),NovSun1+18,""),IF(AND(YEAR(NovSun1+25)=CalendarYear,MONTH(NovSun1+25)=11),NovSun1+25,""))</f>
        <v>45980</v>
      </c>
      <c r="AB70" s="4">
        <f ca="1">IF(DAY(NovSun1)=1,IF(AND(YEAR(NovSun1+19)=CalendarYear,MONTH(NovSun1+19)=11),NovSun1+19,""),IF(AND(YEAR(NovSun1+26)=CalendarYear,MONTH(NovSun1+26)=11),NovSun1+26,""))</f>
        <v>45981</v>
      </c>
      <c r="AC70" s="4">
        <f ca="1">IF(DAY(NovSun1)=1,IF(AND(YEAR(NovSun1+20)=CalendarYear,MONTH(NovSun1+20)=11),NovSun1+20,""),IF(AND(YEAR(NovSun1+27)=CalendarYear,MONTH(NovSun1+27)=11),NovSun1+27,""))</f>
        <v>45982</v>
      </c>
      <c r="AD70" s="4">
        <f ca="1">IF(DAY(NovSun1)=1,IF(AND(YEAR(NovSun1+21)=CalendarYear,MONTH(NovSun1+21)=11),NovSun1+21,""),IF(AND(YEAR(NovSun1+28)=CalendarYear,MONTH(NovSun1+28)=11),NovSun1+28,""))</f>
        <v>45983</v>
      </c>
      <c r="AE70" s="4">
        <f ca="1">IF(DAY(NovSun1)=1,IF(AND(YEAR(NovSun1+22)=CalendarYear,MONTH(NovSun1+22)=11),NovSun1+22,""),IF(AND(YEAR(NovSun1+29)=CalendarYear,MONTH(NovSun1+29)=11),NovSun1+29,""))</f>
        <v>45984</v>
      </c>
      <c r="AF70" s="4">
        <f ca="1">IF(DAY(NovSun1)=1,IF(AND(YEAR(NovSun1+23)=CalendarYear,MONTH(NovSun1+23)=11),NovSun1+23,""),IF(AND(YEAR(NovSun1+30)=CalendarYear,MONTH(NovSun1+30)=11),NovSun1+30,""))</f>
        <v>45985</v>
      </c>
      <c r="AG70" s="4">
        <f ca="1">IF(DAY(NovSun1)=1,IF(AND(YEAR(NovSun1+24)=CalendarYear,MONTH(NovSun1+24)=11),NovSun1+24,""),IF(AND(YEAR(NovSun1+31)=CalendarYear,MONTH(NovSun1+31)=11),NovSun1+31,""))</f>
        <v>45986</v>
      </c>
      <c r="AH70" s="4">
        <f ca="1">IF(DAY(NovSun1)=1,IF(AND(YEAR(NovSun1+25)=CalendarYear,MONTH(NovSun1+25)=11),NovSun1+25,""),IF(AND(YEAR(NovSun1+32)=CalendarYear,MONTH(NovSun1+32)=11),NovSun1+32,""))</f>
        <v>45987</v>
      </c>
      <c r="AI70" s="4">
        <f ca="1">IF(DAY(NovSun1)=1,IF(AND(YEAR(NovSun1+26)=CalendarYear,MONTH(NovSun1+26)=11),NovSun1+26,""),IF(AND(YEAR(NovSun1+33)=CalendarYear,MONTH(NovSun1+33)=11),NovSun1+33,""))</f>
        <v>45988</v>
      </c>
      <c r="AJ70" s="4">
        <f ca="1">IF(DAY(NovSun1)=1,IF(AND(YEAR(NovSun1+27)=CalendarYear,MONTH(NovSun1+27)=11),NovSun1+27,""),IF(AND(YEAR(NovSun1+34)=CalendarYear,MONTH(NovSun1+34)=11),NovSun1+34,""))</f>
        <v>45989</v>
      </c>
      <c r="AK70" s="4">
        <f ca="1">IF(DAY(NovSun1)=1,IF(AND(YEAR(NovSun1+28)=CalendarYear,MONTH(NovSun1+28)=11),NovSun1+28,""),IF(AND(YEAR(NovSun1+35)=CalendarYear,MONTH(NovSun1+35)=11),NovSun1+35,""))</f>
        <v>45990</v>
      </c>
      <c r="AL70" s="4">
        <f ca="1">IF(DAY(NovSun1)=1,IF(AND(YEAR(NovSun1+29)=CalendarYear,MONTH(NovSun1+29)=11),NovSun1+29,""),IF(AND(YEAR(NovSun1+36)=CalendarYear,MONTH(NovSun1+36)=11),NovSun1+36,""))</f>
        <v>45991</v>
      </c>
      <c r="AM70" s="6" t="str">
        <f ca="1">IF(DAY(NovSun1)=1,IF(AND(YEAR(NovSun1+30)=CalendarYear,MONTH(NovSun1+30)=11),NovSun1+30,""),IF(AND(YEAR(NovSun1+37)=CalendarYear,MONTH(NovSun1+37)=11),NovSun1+37,""))</f>
        <v/>
      </c>
    </row>
    <row r="71" spans="2:39" ht="19.899999999999999" customHeight="1">
      <c r="B71" s="62"/>
      <c r="C71" s="5" t="s">
        <v>6</v>
      </c>
      <c r="D71" s="5" t="s">
        <v>7</v>
      </c>
      <c r="E71" s="5" t="s">
        <v>8</v>
      </c>
      <c r="F71" s="5" t="s">
        <v>9</v>
      </c>
      <c r="G71" s="5" t="s">
        <v>10</v>
      </c>
      <c r="H71" s="5" t="s">
        <v>11</v>
      </c>
      <c r="I71" s="5" t="s">
        <v>12</v>
      </c>
      <c r="J71" s="5" t="s">
        <v>6</v>
      </c>
      <c r="K71" s="5" t="s">
        <v>7</v>
      </c>
      <c r="L71" s="5" t="s">
        <v>8</v>
      </c>
      <c r="M71" s="5" t="s">
        <v>9</v>
      </c>
      <c r="N71" s="5" t="s">
        <v>10</v>
      </c>
      <c r="O71" s="5" t="s">
        <v>11</v>
      </c>
      <c r="P71" s="5" t="s">
        <v>12</v>
      </c>
      <c r="Q71" s="5" t="s">
        <v>6</v>
      </c>
      <c r="R71" s="5" t="s">
        <v>7</v>
      </c>
      <c r="S71" s="5" t="s">
        <v>8</v>
      </c>
      <c r="T71" s="5" t="s">
        <v>9</v>
      </c>
      <c r="U71" s="5" t="s">
        <v>10</v>
      </c>
      <c r="V71" s="5" t="s">
        <v>11</v>
      </c>
      <c r="W71" s="5" t="s">
        <v>12</v>
      </c>
      <c r="X71" s="5" t="s">
        <v>6</v>
      </c>
      <c r="Y71" s="5" t="s">
        <v>7</v>
      </c>
      <c r="Z71" s="5" t="s">
        <v>8</v>
      </c>
      <c r="AA71" s="5" t="s">
        <v>9</v>
      </c>
      <c r="AB71" s="5" t="s">
        <v>10</v>
      </c>
      <c r="AC71" s="5" t="s">
        <v>11</v>
      </c>
      <c r="AD71" s="5" t="s">
        <v>12</v>
      </c>
      <c r="AE71" s="5" t="s">
        <v>6</v>
      </c>
      <c r="AF71" s="5" t="s">
        <v>7</v>
      </c>
      <c r="AG71" s="5" t="s">
        <v>8</v>
      </c>
      <c r="AH71" s="5" t="s">
        <v>9</v>
      </c>
      <c r="AI71" s="5" t="s">
        <v>10</v>
      </c>
      <c r="AJ71" s="5" t="s">
        <v>11</v>
      </c>
      <c r="AK71" s="5" t="s">
        <v>12</v>
      </c>
      <c r="AL71" s="5" t="s">
        <v>6</v>
      </c>
      <c r="AM71" s="7" t="s">
        <v>7</v>
      </c>
    </row>
    <row r="72" spans="2:39" s="21" customFormat="1" ht="19.899999999999999" hidden="1" customHeight="1" outlineLevel="1">
      <c r="B72" s="18" t="s">
        <v>13</v>
      </c>
      <c r="C72" s="2" t="s">
        <v>14</v>
      </c>
      <c r="D72" s="2" t="s">
        <v>14</v>
      </c>
      <c r="E72" s="2" t="s">
        <v>14</v>
      </c>
      <c r="F72" s="2" t="s">
        <v>14</v>
      </c>
      <c r="G72" s="2" t="s">
        <v>14</v>
      </c>
      <c r="H72" s="2" t="s">
        <v>14</v>
      </c>
      <c r="I72" s="2" t="s">
        <v>14</v>
      </c>
      <c r="J72" s="2" t="s">
        <v>14</v>
      </c>
      <c r="K72" s="2" t="s">
        <v>14</v>
      </c>
      <c r="L72" s="2" t="s">
        <v>14</v>
      </c>
      <c r="M72" s="3" t="s">
        <v>14</v>
      </c>
      <c r="N72" s="3" t="s">
        <v>14</v>
      </c>
      <c r="O72" s="2" t="s">
        <v>14</v>
      </c>
      <c r="P72" s="2" t="s">
        <v>14</v>
      </c>
      <c r="Q72" s="2" t="s">
        <v>14</v>
      </c>
      <c r="R72" s="2" t="s">
        <v>14</v>
      </c>
      <c r="S72" s="2" t="s">
        <v>14</v>
      </c>
      <c r="T72" s="2" t="s">
        <v>14</v>
      </c>
      <c r="U72" s="2" t="s">
        <v>14</v>
      </c>
      <c r="V72" s="2" t="s">
        <v>14</v>
      </c>
      <c r="W72" s="2" t="s">
        <v>14</v>
      </c>
      <c r="X72" s="2" t="s">
        <v>14</v>
      </c>
      <c r="Y72" s="2" t="s">
        <v>14</v>
      </c>
      <c r="Z72" s="2" t="s">
        <v>14</v>
      </c>
      <c r="AA72" s="2" t="s">
        <v>14</v>
      </c>
      <c r="AB72" s="2" t="s">
        <v>14</v>
      </c>
      <c r="AC72" s="2" t="s">
        <v>14</v>
      </c>
      <c r="AD72" s="2" t="s">
        <v>14</v>
      </c>
      <c r="AE72" s="2" t="s">
        <v>14</v>
      </c>
      <c r="AF72" s="2" t="s">
        <v>14</v>
      </c>
      <c r="AG72" s="2" t="s">
        <v>14</v>
      </c>
      <c r="AH72" s="2" t="s">
        <v>14</v>
      </c>
      <c r="AI72" s="2" t="s">
        <v>14</v>
      </c>
      <c r="AJ72" s="2" t="s">
        <v>14</v>
      </c>
      <c r="AK72" s="2" t="s">
        <v>14</v>
      </c>
      <c r="AL72" s="2" t="s">
        <v>14</v>
      </c>
      <c r="AM72" s="2" t="s">
        <v>14</v>
      </c>
    </row>
    <row r="73" spans="2:39" s="21" customFormat="1" ht="19.899999999999999" hidden="1" customHeight="1" outlineLevel="1">
      <c r="B73" s="19" t="s">
        <v>15</v>
      </c>
      <c r="C73" s="3" t="s">
        <v>14</v>
      </c>
      <c r="D73" s="3" t="s">
        <v>14</v>
      </c>
      <c r="E73" s="3" t="s">
        <v>14</v>
      </c>
      <c r="F73" s="3" t="s">
        <v>14</v>
      </c>
      <c r="G73" s="3" t="s">
        <v>14</v>
      </c>
      <c r="H73" s="3" t="s">
        <v>14</v>
      </c>
      <c r="I73" s="3" t="s">
        <v>14</v>
      </c>
      <c r="J73" s="3" t="s">
        <v>14</v>
      </c>
      <c r="K73" s="3" t="s">
        <v>14</v>
      </c>
      <c r="L73" s="3" t="s">
        <v>14</v>
      </c>
      <c r="M73" s="3" t="s">
        <v>14</v>
      </c>
      <c r="N73" s="3" t="s">
        <v>14</v>
      </c>
      <c r="O73" s="2" t="s">
        <v>14</v>
      </c>
      <c r="P73" s="2" t="s">
        <v>14</v>
      </c>
      <c r="Q73" s="2" t="s">
        <v>14</v>
      </c>
      <c r="R73" s="2" t="s">
        <v>14</v>
      </c>
      <c r="S73" s="2" t="s">
        <v>14</v>
      </c>
      <c r="T73" s="2" t="s">
        <v>14</v>
      </c>
      <c r="U73" s="2" t="s">
        <v>14</v>
      </c>
      <c r="V73" s="2" t="s">
        <v>14</v>
      </c>
      <c r="W73" s="2" t="s">
        <v>14</v>
      </c>
      <c r="X73" s="2" t="s">
        <v>14</v>
      </c>
      <c r="Y73" s="2" t="s">
        <v>14</v>
      </c>
      <c r="Z73" s="2" t="s">
        <v>14</v>
      </c>
      <c r="AA73" s="2" t="s">
        <v>14</v>
      </c>
      <c r="AB73" s="2" t="s">
        <v>14</v>
      </c>
      <c r="AC73" s="2" t="s">
        <v>14</v>
      </c>
      <c r="AD73" s="2" t="s">
        <v>14</v>
      </c>
      <c r="AE73" s="2" t="s">
        <v>14</v>
      </c>
      <c r="AF73" s="2" t="s">
        <v>14</v>
      </c>
      <c r="AG73" s="2" t="s">
        <v>14</v>
      </c>
      <c r="AH73" s="2" t="s">
        <v>14</v>
      </c>
      <c r="AI73" s="2" t="s">
        <v>14</v>
      </c>
      <c r="AJ73" s="2" t="s">
        <v>14</v>
      </c>
      <c r="AK73" s="2" t="s">
        <v>14</v>
      </c>
      <c r="AL73" s="2" t="s">
        <v>14</v>
      </c>
      <c r="AM73" s="2" t="s">
        <v>14</v>
      </c>
    </row>
    <row r="74" spans="2:39" ht="19.899999999999999" hidden="1" customHeight="1" outlineLevel="1">
      <c r="B74" s="33" t="s">
        <v>2</v>
      </c>
      <c r="C74" s="3" t="s">
        <v>14</v>
      </c>
      <c r="D74" s="3" t="s">
        <v>14</v>
      </c>
      <c r="E74" s="3" t="s">
        <v>14</v>
      </c>
      <c r="F74" s="3" t="s">
        <v>14</v>
      </c>
      <c r="G74" s="3" t="s">
        <v>14</v>
      </c>
      <c r="H74" s="3" t="s">
        <v>14</v>
      </c>
      <c r="I74" s="3" t="s">
        <v>14</v>
      </c>
      <c r="J74" s="3" t="s">
        <v>14</v>
      </c>
      <c r="K74" s="133" t="s">
        <v>16</v>
      </c>
      <c r="L74" s="134"/>
      <c r="M74" s="134"/>
      <c r="N74" s="134"/>
      <c r="O74" s="135"/>
      <c r="P74" s="2" t="s">
        <v>14</v>
      </c>
      <c r="Q74" s="2" t="s">
        <v>14</v>
      </c>
      <c r="R74" s="133" t="s">
        <v>16</v>
      </c>
      <c r="S74" s="134"/>
      <c r="T74" s="134"/>
      <c r="U74" s="134"/>
      <c r="V74" s="135"/>
      <c r="W74" s="2" t="s">
        <v>14</v>
      </c>
      <c r="X74" s="2" t="s">
        <v>14</v>
      </c>
      <c r="Y74" s="133" t="s">
        <v>16</v>
      </c>
      <c r="Z74" s="134"/>
      <c r="AA74" s="134"/>
      <c r="AB74" s="134"/>
      <c r="AC74" s="135"/>
      <c r="AD74" s="2" t="s">
        <v>14</v>
      </c>
      <c r="AE74" s="2" t="s">
        <v>14</v>
      </c>
      <c r="AF74" s="133" t="s">
        <v>16</v>
      </c>
      <c r="AG74" s="134"/>
      <c r="AH74" s="134"/>
      <c r="AI74" s="134"/>
      <c r="AJ74" s="135"/>
      <c r="AK74" s="2" t="s">
        <v>14</v>
      </c>
      <c r="AL74" s="2" t="s">
        <v>14</v>
      </c>
      <c r="AM74" s="2" t="s">
        <v>14</v>
      </c>
    </row>
    <row r="75" spans="2:39" ht="19.899999999999999" hidden="1" customHeight="1" outlineLevel="1">
      <c r="B75" s="31" t="s">
        <v>5</v>
      </c>
      <c r="C75" s="3" t="s">
        <v>14</v>
      </c>
      <c r="D75" s="3" t="s">
        <v>14</v>
      </c>
      <c r="E75" s="3" t="s">
        <v>14</v>
      </c>
      <c r="F75" s="3" t="s">
        <v>14</v>
      </c>
      <c r="G75" s="3" t="s">
        <v>14</v>
      </c>
      <c r="H75" s="3" t="s">
        <v>14</v>
      </c>
      <c r="I75" s="3" t="s">
        <v>14</v>
      </c>
      <c r="J75" s="3" t="s">
        <v>14</v>
      </c>
      <c r="K75" s="3" t="s">
        <v>14</v>
      </c>
      <c r="L75" s="3" t="s">
        <v>14</v>
      </c>
      <c r="M75" s="3" t="s">
        <v>14</v>
      </c>
      <c r="N75" s="3" t="s">
        <v>14</v>
      </c>
      <c r="O75" s="2" t="s">
        <v>14</v>
      </c>
      <c r="P75" s="2" t="s">
        <v>14</v>
      </c>
      <c r="Q75" s="2" t="s">
        <v>14</v>
      </c>
      <c r="R75" s="2" t="s">
        <v>14</v>
      </c>
      <c r="S75" s="2" t="s">
        <v>14</v>
      </c>
      <c r="T75" s="2" t="s">
        <v>14</v>
      </c>
      <c r="U75" s="2" t="s">
        <v>14</v>
      </c>
      <c r="V75" s="2" t="s">
        <v>14</v>
      </c>
      <c r="W75" s="2" t="s">
        <v>14</v>
      </c>
      <c r="X75" s="2" t="s">
        <v>14</v>
      </c>
      <c r="Y75" s="2" t="s">
        <v>14</v>
      </c>
      <c r="Z75" s="2" t="s">
        <v>14</v>
      </c>
      <c r="AA75" s="2" t="s">
        <v>14</v>
      </c>
      <c r="AB75" s="2" t="s">
        <v>14</v>
      </c>
      <c r="AC75" s="2" t="s">
        <v>14</v>
      </c>
      <c r="AD75" s="2" t="s">
        <v>14</v>
      </c>
      <c r="AE75" s="2" t="s">
        <v>14</v>
      </c>
      <c r="AF75" s="2" t="s">
        <v>14</v>
      </c>
      <c r="AG75" s="2" t="s">
        <v>14</v>
      </c>
      <c r="AH75" s="2" t="s">
        <v>14</v>
      </c>
      <c r="AI75" s="2" t="s">
        <v>14</v>
      </c>
      <c r="AJ75" s="2" t="s">
        <v>14</v>
      </c>
      <c r="AK75" s="2" t="s">
        <v>14</v>
      </c>
      <c r="AL75" s="2" t="s">
        <v>14</v>
      </c>
      <c r="AM75" s="2" t="s">
        <v>14</v>
      </c>
    </row>
    <row r="76" spans="2:39" ht="19.899999999999999" hidden="1" customHeight="1" outlineLevel="1">
      <c r="B76" s="20" t="s">
        <v>1</v>
      </c>
      <c r="C76" s="3" t="s">
        <v>14</v>
      </c>
      <c r="D76" s="3" t="s">
        <v>14</v>
      </c>
      <c r="E76" s="3" t="s">
        <v>14</v>
      </c>
      <c r="F76" s="3" t="s">
        <v>14</v>
      </c>
      <c r="G76" s="3" t="s">
        <v>14</v>
      </c>
      <c r="H76" s="3" t="s">
        <v>14</v>
      </c>
      <c r="I76" s="3" t="s">
        <v>14</v>
      </c>
      <c r="J76" s="3" t="s">
        <v>14</v>
      </c>
      <c r="K76" s="3" t="s">
        <v>14</v>
      </c>
      <c r="L76" s="3" t="s">
        <v>14</v>
      </c>
      <c r="M76" s="3" t="s">
        <v>14</v>
      </c>
      <c r="N76" s="3" t="s">
        <v>14</v>
      </c>
      <c r="O76" s="2" t="s">
        <v>14</v>
      </c>
      <c r="P76" s="2" t="s">
        <v>14</v>
      </c>
      <c r="Q76" s="2" t="s">
        <v>14</v>
      </c>
      <c r="R76" s="2" t="s">
        <v>14</v>
      </c>
      <c r="S76" s="2" t="s">
        <v>14</v>
      </c>
      <c r="T76" s="2" t="s">
        <v>14</v>
      </c>
      <c r="U76" s="2" t="s">
        <v>14</v>
      </c>
      <c r="V76" s="2" t="s">
        <v>14</v>
      </c>
      <c r="W76" s="2" t="s">
        <v>14</v>
      </c>
      <c r="X76" s="2" t="s">
        <v>14</v>
      </c>
      <c r="Y76" s="2" t="s">
        <v>14</v>
      </c>
      <c r="Z76" s="2" t="s">
        <v>14</v>
      </c>
      <c r="AA76" s="2" t="s">
        <v>14</v>
      </c>
      <c r="AB76" s="2" t="s">
        <v>14</v>
      </c>
      <c r="AC76" s="2" t="s">
        <v>14</v>
      </c>
      <c r="AD76" s="2" t="s">
        <v>14</v>
      </c>
      <c r="AE76" s="2" t="s">
        <v>14</v>
      </c>
      <c r="AF76" s="2" t="s">
        <v>14</v>
      </c>
      <c r="AG76" s="2" t="s">
        <v>14</v>
      </c>
      <c r="AH76" s="2" t="s">
        <v>14</v>
      </c>
      <c r="AI76" s="2" t="s">
        <v>14</v>
      </c>
      <c r="AJ76" s="2" t="s">
        <v>14</v>
      </c>
      <c r="AK76" s="2" t="s">
        <v>14</v>
      </c>
      <c r="AL76" s="2" t="s">
        <v>14</v>
      </c>
      <c r="AM76" s="2" t="s">
        <v>14</v>
      </c>
    </row>
    <row r="77" spans="2:39" ht="18.95" customHeight="1" collapsed="1"/>
    <row r="78" spans="2:39" ht="18.95" customHeight="1">
      <c r="B78" s="61">
        <f ca="1">DATE(CalendarYear,12,1)</f>
        <v>45992</v>
      </c>
      <c r="C78" s="4" t="str">
        <f ca="1">IF(DAY(DecSun1)=1,"",IF(AND(YEAR(DecSun1+1)=CalendarYear,MONTH(DecSun1+1)=12),DecSun1+1,""))</f>
        <v/>
      </c>
      <c r="D78" s="4">
        <f ca="1">IF(DAY(DecSun1)=1,"",IF(AND(YEAR(DecSun1+2)=CalendarYear,MONTH(DecSun1+2)=12),DecSun1+2,""))</f>
        <v>45992</v>
      </c>
      <c r="E78" s="4">
        <f ca="1">IF(DAY(DecSun1)=1,"",IF(AND(YEAR(DecSun1+3)=CalendarYear,MONTH(DecSun1+3)=12),DecSun1+3,""))</f>
        <v>45993</v>
      </c>
      <c r="F78" s="4">
        <f ca="1">IF(DAY(DecSun1)=1,"",IF(AND(YEAR(DecSun1+4)=CalendarYear,MONTH(DecSun1+4)=12),DecSun1+4,""))</f>
        <v>45994</v>
      </c>
      <c r="G78" s="4">
        <f ca="1">IF(DAY(DecSun1)=1,"",IF(AND(YEAR(DecSun1+5)=CalendarYear,MONTH(DecSun1+5)=12),DecSun1+5,""))</f>
        <v>45995</v>
      </c>
      <c r="H78" s="4">
        <f ca="1">IF(DAY(DecSun1)=1,"",IF(AND(YEAR(DecSun1+6)=CalendarYear,MONTH(DecSun1+6)=12),DecSun1+6,""))</f>
        <v>45996</v>
      </c>
      <c r="I78" s="4">
        <f ca="1">IF(DAY(DecSun1)=1,IF(AND(YEAR(DecSun1)=CalendarYear,MONTH(DecSun1)=12),DecSun1,""),IF(AND(YEAR(DecSun1+7)=CalendarYear,MONTH(DecSun1+7)=12),DecSun1+7,""))</f>
        <v>45997</v>
      </c>
      <c r="J78" s="4">
        <f ca="1">IF(DAY(DecSun1)=1,IF(AND(YEAR(DecSun1+1)=CalendarYear,MONTH(DecSun1+1)=12),DecSun1+1,""),IF(AND(YEAR(DecSun1+8)=CalendarYear,MONTH(DecSun1+8)=12),DecSun1+8,""))</f>
        <v>45998</v>
      </c>
      <c r="K78" s="4">
        <f ca="1">IF(DAY(DecSun1)=1,IF(AND(YEAR(DecSun1+2)=CalendarYear,MONTH(DecSun1+2)=12),DecSun1+2,""),IF(AND(YEAR(DecSun1+9)=CalendarYear,MONTH(DecSun1+9)=12),DecSun1+9,""))</f>
        <v>45999</v>
      </c>
      <c r="L78" s="4">
        <f ca="1">IF(DAY(DecSun1)=1,IF(AND(YEAR(DecSun1+3)=CalendarYear,MONTH(DecSun1+3)=12),DecSun1+3,""),IF(AND(YEAR(DecSun1+10)=CalendarYear,MONTH(DecSun1+10)=12),DecSun1+10,""))</f>
        <v>46000</v>
      </c>
      <c r="M78" s="4">
        <f ca="1">IF(DAY(DecSun1)=1,IF(AND(YEAR(DecSun1+4)=CalendarYear,MONTH(DecSun1+4)=12),DecSun1+4,""),IF(AND(YEAR(DecSun1+11)=CalendarYear,MONTH(DecSun1+11)=12),DecSun1+11,""))</f>
        <v>46001</v>
      </c>
      <c r="N78" s="4">
        <f ca="1">IF(DAY(DecSun1)=1,IF(AND(YEAR(DecSun1+5)=CalendarYear,MONTH(DecSun1+5)=12),DecSun1+5,""),IF(AND(YEAR(DecSun1+12)=CalendarYear,MONTH(DecSun1+12)=12),DecSun1+12,""))</f>
        <v>46002</v>
      </c>
      <c r="O78" s="4">
        <f ca="1">IF(DAY(DecSun1)=1,IF(AND(YEAR(DecSun1+6)=CalendarYear,MONTH(DecSun1+6)=12),DecSun1+6,""),IF(AND(YEAR(DecSun1+13)=CalendarYear,MONTH(DecSun1+13)=12),DecSun1+13,""))</f>
        <v>46003</v>
      </c>
      <c r="P78" s="4">
        <f ca="1">IF(DAY(DecSun1)=1,IF(AND(YEAR(DecSun1+7)=CalendarYear,MONTH(DecSun1+7)=12),DecSun1+7,""),IF(AND(YEAR(DecSun1+14)=CalendarYear,MONTH(DecSun1+14)=12),DecSun1+14,""))</f>
        <v>46004</v>
      </c>
      <c r="Q78" s="4">
        <f ca="1">IF(DAY(DecSun1)=1,IF(AND(YEAR(DecSun1+8)=CalendarYear,MONTH(DecSun1+8)=12),DecSun1+8,""),IF(AND(YEAR(DecSun1+15)=CalendarYear,MONTH(DecSun1+15)=12),DecSun1+15,""))</f>
        <v>46005</v>
      </c>
      <c r="R78" s="4">
        <f ca="1">IF(DAY(DecSun1)=1,IF(AND(YEAR(DecSun1+9)=CalendarYear,MONTH(DecSun1+9)=12),DecSun1+9,""),IF(AND(YEAR(DecSun1+16)=CalendarYear,MONTH(DecSun1+16)=12),DecSun1+16,""))</f>
        <v>46006</v>
      </c>
      <c r="S78" s="4">
        <f ca="1">IF(DAY(DecSun1)=1,IF(AND(YEAR(DecSun1+10)=CalendarYear,MONTH(DecSun1+10)=12),DecSun1+10,""),IF(AND(YEAR(DecSun1+17)=CalendarYear,MONTH(DecSun1+17)=12),DecSun1+17,""))</f>
        <v>46007</v>
      </c>
      <c r="T78" s="4">
        <f ca="1">IF(DAY(DecSun1)=1,IF(AND(YEAR(DecSun1+11)=CalendarYear,MONTH(DecSun1+11)=12),DecSun1+11,""),IF(AND(YEAR(DecSun1+18)=CalendarYear,MONTH(DecSun1+18)=12),DecSun1+18,""))</f>
        <v>46008</v>
      </c>
      <c r="U78" s="4">
        <f ca="1">IF(DAY(DecSun1)=1,IF(AND(YEAR(DecSun1+12)=CalendarYear,MONTH(DecSun1+12)=12),DecSun1+12,""),IF(AND(YEAR(DecSun1+19)=CalendarYear,MONTH(DecSun1+19)=12),DecSun1+19,""))</f>
        <v>46009</v>
      </c>
      <c r="V78" s="4">
        <f ca="1">IF(DAY(DecSun1)=1,IF(AND(YEAR(DecSun1+13)=CalendarYear,MONTH(DecSun1+13)=12),DecSun1+13,""),IF(AND(YEAR(DecSun1+20)=CalendarYear,MONTH(DecSun1+20)=12),DecSun1+20,""))</f>
        <v>46010</v>
      </c>
      <c r="W78" s="4">
        <f ca="1">IF(DAY(DecSun1)=1,IF(AND(YEAR(DecSun1+14)=CalendarYear,MONTH(DecSun1+14)=12),DecSun1+14,""),IF(AND(YEAR(DecSun1+21)=CalendarYear,MONTH(DecSun1+21)=12),DecSun1+21,""))</f>
        <v>46011</v>
      </c>
      <c r="X78" s="4">
        <f ca="1">IF(DAY(DecSun1)=1,IF(AND(YEAR(DecSun1+15)=CalendarYear,MONTH(DecSun1+15)=12),DecSun1+15,""),IF(AND(YEAR(DecSun1+22)=CalendarYear,MONTH(DecSun1+22)=12),DecSun1+22,""))</f>
        <v>46012</v>
      </c>
      <c r="Y78" s="4">
        <f ca="1">IF(DAY(DecSun1)=1,IF(AND(YEAR(DecSun1+16)=CalendarYear,MONTH(DecSun1+16)=12),DecSun1+16,""),IF(AND(YEAR(DecSun1+23)=CalendarYear,MONTH(DecSun1+23)=12),DecSun1+23,""))</f>
        <v>46013</v>
      </c>
      <c r="Z78" s="4">
        <f ca="1">IF(DAY(DecSun1)=1,IF(AND(YEAR(DecSun1+17)=CalendarYear,MONTH(DecSun1+17)=12),DecSun1+17,""),IF(AND(YEAR(DecSun1+24)=CalendarYear,MONTH(DecSun1+24)=12),DecSun1+24,""))</f>
        <v>46014</v>
      </c>
      <c r="AA78" s="4">
        <f ca="1">IF(DAY(DecSun1)=1,IF(AND(YEAR(DecSun1+18)=CalendarYear,MONTH(DecSun1+18)=12),DecSun1+18,""),IF(AND(YEAR(DecSun1+25)=CalendarYear,MONTH(DecSun1+25)=12),DecSun1+25,""))</f>
        <v>46015</v>
      </c>
      <c r="AB78" s="4">
        <f ca="1">IF(DAY(DecSun1)=1,IF(AND(YEAR(DecSun1+19)=CalendarYear,MONTH(DecSun1+19)=12),DecSun1+19,""),IF(AND(YEAR(DecSun1+26)=CalendarYear,MONTH(DecSun1+26)=12),DecSun1+26,""))</f>
        <v>46016</v>
      </c>
      <c r="AC78" s="4">
        <f ca="1">IF(DAY(DecSun1)=1,IF(AND(YEAR(DecSun1+20)=CalendarYear,MONTH(DecSun1+20)=12),DecSun1+20,""),IF(AND(YEAR(DecSun1+27)=CalendarYear,MONTH(DecSun1+27)=12),DecSun1+27,""))</f>
        <v>46017</v>
      </c>
      <c r="AD78" s="4">
        <f ca="1">IF(DAY(DecSun1)=1,IF(AND(YEAR(DecSun1+21)=CalendarYear,MONTH(DecSun1+21)=12),DecSun1+21,""),IF(AND(YEAR(DecSun1+28)=CalendarYear,MONTH(DecSun1+28)=12),DecSun1+28,""))</f>
        <v>46018</v>
      </c>
      <c r="AE78" s="4">
        <f ca="1">IF(DAY(DecSun1)=1,IF(AND(YEAR(DecSun1+22)=CalendarYear,MONTH(DecSun1+22)=12),DecSun1+22,""),IF(AND(YEAR(DecSun1+29)=CalendarYear,MONTH(DecSun1+29)=12),DecSun1+29,""))</f>
        <v>46019</v>
      </c>
      <c r="AF78" s="4">
        <f ca="1">IF(DAY(DecSun1)=1,IF(AND(YEAR(DecSun1+23)=CalendarYear,MONTH(DecSun1+23)=12),DecSun1+23,""),IF(AND(YEAR(DecSun1+30)=CalendarYear,MONTH(DecSun1+30)=12),DecSun1+30,""))</f>
        <v>46020</v>
      </c>
      <c r="AG78" s="4">
        <f ca="1">IF(DAY(DecSun1)=1,IF(AND(YEAR(DecSun1+24)=CalendarYear,MONTH(DecSun1+24)=12),DecSun1+24,""),IF(AND(YEAR(DecSun1+31)=CalendarYear,MONTH(DecSun1+31)=12),DecSun1+31,""))</f>
        <v>46021</v>
      </c>
      <c r="AH78" s="4">
        <f ca="1">IF(DAY(DecSun1)=1,IF(AND(YEAR(DecSun1+25)=CalendarYear,MONTH(DecSun1+25)=12),DecSun1+25,""),IF(AND(YEAR(DecSun1+32)=CalendarYear,MONTH(DecSun1+32)=12),DecSun1+32,""))</f>
        <v>46022</v>
      </c>
      <c r="AI78" s="4" t="str">
        <f ca="1">IF(DAY(DecSun1)=1,IF(AND(YEAR(DecSun1+26)=CalendarYear,MONTH(DecSun1+26)=12),DecSun1+26,""),IF(AND(YEAR(DecSun1+33)=CalendarYear,MONTH(DecSun1+33)=12),DecSun1+33,""))</f>
        <v/>
      </c>
      <c r="AJ78" s="4" t="str">
        <f ca="1">IF(DAY(DecSun1)=1,IF(AND(YEAR(DecSun1+27)=CalendarYear,MONTH(DecSun1+27)=12),DecSun1+27,""),IF(AND(YEAR(DecSun1+34)=CalendarYear,MONTH(DecSun1+34)=12),DecSun1+34,""))</f>
        <v/>
      </c>
      <c r="AK78" s="4" t="str">
        <f ca="1">IF(DAY(DecSun1)=1,IF(AND(YEAR(DecSun1+28)=CalendarYear,MONTH(DecSun1+28)=12),DecSun1+28,""),IF(AND(YEAR(DecSun1+35)=CalendarYear,MONTH(DecSun1+35)=12),DecSun1+35,""))</f>
        <v/>
      </c>
      <c r="AL78" s="4" t="str">
        <f ca="1">IF(DAY(DecSun1)=1,IF(AND(YEAR(DecSun1+29)=CalendarYear,MONTH(DecSun1+29)=12),DecSun1+29,""),IF(AND(YEAR(DecSun1+36)=CalendarYear,MONTH(DecSun1+36)=12),DecSun1+36,""))</f>
        <v/>
      </c>
      <c r="AM78" s="6" t="str">
        <f ca="1">IF(DAY(DecSun1)=1,IF(AND(YEAR(DecSun1+30)=CalendarYear,MONTH(DecSun1+30)=12),DecSun1+30,""),IF(AND(YEAR(DecSun1+37)=CalendarYear,MONTH(DecSun1+37)=12),DecSun1+37,""))</f>
        <v/>
      </c>
    </row>
    <row r="79" spans="2:39" ht="18.95" customHeight="1">
      <c r="B79" s="62"/>
      <c r="C79" s="5" t="s">
        <v>6</v>
      </c>
      <c r="D79" s="5" t="s">
        <v>7</v>
      </c>
      <c r="E79" s="5" t="s">
        <v>8</v>
      </c>
      <c r="F79" s="5" t="s">
        <v>9</v>
      </c>
      <c r="G79" s="5" t="s">
        <v>10</v>
      </c>
      <c r="H79" s="5" t="s">
        <v>11</v>
      </c>
      <c r="I79" s="5" t="s">
        <v>12</v>
      </c>
      <c r="J79" s="5" t="s">
        <v>6</v>
      </c>
      <c r="K79" s="5" t="s">
        <v>7</v>
      </c>
      <c r="L79" s="5" t="s">
        <v>8</v>
      </c>
      <c r="M79" s="5" t="s">
        <v>9</v>
      </c>
      <c r="N79" s="5" t="s">
        <v>10</v>
      </c>
      <c r="O79" s="5" t="s">
        <v>11</v>
      </c>
      <c r="P79" s="5" t="s">
        <v>12</v>
      </c>
      <c r="Q79" s="5" t="s">
        <v>6</v>
      </c>
      <c r="R79" s="5" t="s">
        <v>7</v>
      </c>
      <c r="S79" s="5" t="s">
        <v>8</v>
      </c>
      <c r="T79" s="5" t="s">
        <v>9</v>
      </c>
      <c r="U79" s="5" t="s">
        <v>10</v>
      </c>
      <c r="V79" s="5" t="s">
        <v>11</v>
      </c>
      <c r="W79" s="5" t="s">
        <v>12</v>
      </c>
      <c r="X79" s="5" t="s">
        <v>6</v>
      </c>
      <c r="Y79" s="5" t="s">
        <v>7</v>
      </c>
      <c r="Z79" s="5" t="s">
        <v>8</v>
      </c>
      <c r="AA79" s="5" t="s">
        <v>9</v>
      </c>
      <c r="AB79" s="5" t="s">
        <v>10</v>
      </c>
      <c r="AC79" s="5" t="s">
        <v>11</v>
      </c>
      <c r="AD79" s="5" t="s">
        <v>12</v>
      </c>
      <c r="AE79" s="5" t="s">
        <v>6</v>
      </c>
      <c r="AF79" s="5" t="s">
        <v>7</v>
      </c>
      <c r="AG79" s="5" t="s">
        <v>8</v>
      </c>
      <c r="AH79" s="5" t="s">
        <v>9</v>
      </c>
      <c r="AI79" s="5" t="s">
        <v>10</v>
      </c>
      <c r="AJ79" s="5" t="s">
        <v>11</v>
      </c>
      <c r="AK79" s="5" t="s">
        <v>12</v>
      </c>
      <c r="AL79" s="5" t="s">
        <v>6</v>
      </c>
      <c r="AM79" s="7" t="s">
        <v>7</v>
      </c>
    </row>
    <row r="80" spans="2:39" ht="18.95" hidden="1" customHeight="1" outlineLevel="1">
      <c r="B80" s="18" t="s">
        <v>13</v>
      </c>
      <c r="C80" s="2" t="s">
        <v>14</v>
      </c>
      <c r="D80" s="2" t="s">
        <v>14</v>
      </c>
      <c r="E80" s="2" t="s">
        <v>14</v>
      </c>
      <c r="F80" s="2" t="s">
        <v>14</v>
      </c>
      <c r="G80" s="2" t="s">
        <v>14</v>
      </c>
      <c r="H80" s="2" t="s">
        <v>14</v>
      </c>
      <c r="I80" s="2" t="s">
        <v>14</v>
      </c>
      <c r="J80" s="2" t="s">
        <v>14</v>
      </c>
      <c r="K80" s="2" t="s">
        <v>14</v>
      </c>
      <c r="L80" s="2" t="s">
        <v>14</v>
      </c>
      <c r="M80" s="3" t="s">
        <v>14</v>
      </c>
      <c r="N80" s="3" t="s">
        <v>14</v>
      </c>
      <c r="O80" s="2" t="s">
        <v>14</v>
      </c>
      <c r="P80" s="2" t="s">
        <v>14</v>
      </c>
      <c r="Q80" s="2" t="s">
        <v>14</v>
      </c>
      <c r="R80" s="2" t="s">
        <v>14</v>
      </c>
      <c r="S80" s="2" t="s">
        <v>14</v>
      </c>
      <c r="T80" s="2" t="s">
        <v>14</v>
      </c>
      <c r="U80" s="2" t="s">
        <v>14</v>
      </c>
      <c r="V80" s="2" t="s">
        <v>14</v>
      </c>
      <c r="W80" s="2" t="s">
        <v>14</v>
      </c>
      <c r="X80" s="2" t="s">
        <v>14</v>
      </c>
      <c r="Y80" s="2" t="s">
        <v>14</v>
      </c>
      <c r="Z80" s="2" t="s">
        <v>14</v>
      </c>
      <c r="AA80" s="2" t="s">
        <v>14</v>
      </c>
      <c r="AB80" s="2" t="s">
        <v>14</v>
      </c>
      <c r="AC80" s="2" t="s">
        <v>14</v>
      </c>
      <c r="AD80" s="2" t="s">
        <v>14</v>
      </c>
      <c r="AE80" s="2" t="s">
        <v>14</v>
      </c>
      <c r="AF80" s="2" t="s">
        <v>14</v>
      </c>
      <c r="AG80" s="2" t="s">
        <v>14</v>
      </c>
      <c r="AH80" s="2" t="s">
        <v>14</v>
      </c>
      <c r="AI80" s="2" t="s">
        <v>14</v>
      </c>
      <c r="AJ80" s="2" t="s">
        <v>14</v>
      </c>
      <c r="AK80" s="2" t="s">
        <v>14</v>
      </c>
      <c r="AL80" s="2" t="s">
        <v>14</v>
      </c>
      <c r="AM80" s="2" t="s">
        <v>14</v>
      </c>
    </row>
    <row r="81" spans="2:39" ht="18.95" hidden="1" customHeight="1" outlineLevel="1">
      <c r="B81" s="19" t="s">
        <v>15</v>
      </c>
      <c r="C81" s="3" t="s">
        <v>14</v>
      </c>
      <c r="D81" s="3" t="s">
        <v>14</v>
      </c>
      <c r="E81" s="3" t="s">
        <v>14</v>
      </c>
      <c r="F81" s="3" t="s">
        <v>14</v>
      </c>
      <c r="G81" s="3" t="s">
        <v>14</v>
      </c>
      <c r="H81" s="3" t="s">
        <v>14</v>
      </c>
      <c r="I81" s="3" t="s">
        <v>14</v>
      </c>
      <c r="J81" s="3" t="s">
        <v>14</v>
      </c>
      <c r="K81" s="3" t="s">
        <v>14</v>
      </c>
      <c r="L81" s="3" t="s">
        <v>14</v>
      </c>
      <c r="M81" s="3" t="s">
        <v>14</v>
      </c>
      <c r="N81" s="3" t="s">
        <v>14</v>
      </c>
      <c r="O81" s="2" t="s">
        <v>14</v>
      </c>
      <c r="P81" s="2" t="s">
        <v>14</v>
      </c>
      <c r="Q81" s="2" t="s">
        <v>14</v>
      </c>
      <c r="R81" s="2" t="s">
        <v>14</v>
      </c>
      <c r="S81" s="2" t="s">
        <v>14</v>
      </c>
      <c r="T81" s="2" t="s">
        <v>14</v>
      </c>
      <c r="U81" s="2" t="s">
        <v>14</v>
      </c>
      <c r="V81" s="2" t="s">
        <v>14</v>
      </c>
      <c r="W81" s="2" t="s">
        <v>14</v>
      </c>
      <c r="X81" s="2" t="s">
        <v>14</v>
      </c>
      <c r="Y81" s="2" t="s">
        <v>14</v>
      </c>
      <c r="Z81" s="2" t="s">
        <v>14</v>
      </c>
      <c r="AA81" s="2" t="s">
        <v>14</v>
      </c>
      <c r="AB81" s="2" t="s">
        <v>14</v>
      </c>
      <c r="AC81" s="2" t="s">
        <v>14</v>
      </c>
      <c r="AD81" s="2" t="s">
        <v>14</v>
      </c>
      <c r="AE81" s="2" t="s">
        <v>14</v>
      </c>
      <c r="AF81" s="2" t="s">
        <v>14</v>
      </c>
      <c r="AG81" s="2" t="s">
        <v>14</v>
      </c>
      <c r="AH81" s="2" t="s">
        <v>14</v>
      </c>
      <c r="AI81" s="2" t="s">
        <v>14</v>
      </c>
      <c r="AJ81" s="2" t="s">
        <v>14</v>
      </c>
      <c r="AK81" s="2" t="s">
        <v>14</v>
      </c>
      <c r="AL81" s="2" t="s">
        <v>14</v>
      </c>
      <c r="AM81" s="2" t="s">
        <v>14</v>
      </c>
    </row>
    <row r="82" spans="2:39" ht="18.95" hidden="1" customHeight="1" outlineLevel="1">
      <c r="B82" s="33" t="s">
        <v>2</v>
      </c>
      <c r="C82" s="3" t="s">
        <v>14</v>
      </c>
      <c r="D82" s="133" t="s">
        <v>16</v>
      </c>
      <c r="E82" s="134"/>
      <c r="F82" s="134"/>
      <c r="G82" s="134"/>
      <c r="H82" s="135"/>
      <c r="I82" s="3" t="s">
        <v>14</v>
      </c>
      <c r="J82" s="3" t="s">
        <v>14</v>
      </c>
      <c r="K82" s="133" t="s">
        <v>16</v>
      </c>
      <c r="L82" s="134"/>
      <c r="M82" s="134"/>
      <c r="N82" s="134"/>
      <c r="O82" s="135"/>
      <c r="P82" s="2" t="s">
        <v>14</v>
      </c>
      <c r="Q82" s="2" t="s">
        <v>14</v>
      </c>
      <c r="R82" s="133" t="s">
        <v>16</v>
      </c>
      <c r="S82" s="134"/>
      <c r="T82" s="134"/>
      <c r="U82" s="134"/>
      <c r="V82" s="135"/>
      <c r="W82" s="2" t="s">
        <v>14</v>
      </c>
      <c r="X82" s="2" t="s">
        <v>14</v>
      </c>
      <c r="Y82" s="133" t="s">
        <v>16</v>
      </c>
      <c r="Z82" s="134"/>
      <c r="AA82" s="134"/>
      <c r="AB82" s="134"/>
      <c r="AC82" s="135"/>
      <c r="AD82" s="2" t="s">
        <v>14</v>
      </c>
      <c r="AE82" s="2" t="s">
        <v>14</v>
      </c>
      <c r="AF82" s="140" t="s">
        <v>16</v>
      </c>
      <c r="AG82" s="148"/>
      <c r="AH82" s="141"/>
      <c r="AI82" s="2" t="s">
        <v>14</v>
      </c>
      <c r="AJ82" s="2" t="s">
        <v>14</v>
      </c>
      <c r="AK82" s="2" t="s">
        <v>14</v>
      </c>
      <c r="AL82" s="2" t="s">
        <v>14</v>
      </c>
      <c r="AM82" s="2" t="s">
        <v>14</v>
      </c>
    </row>
    <row r="83" spans="2:39" ht="18.95" hidden="1" customHeight="1" outlineLevel="1">
      <c r="B83" s="31" t="s">
        <v>5</v>
      </c>
      <c r="C83" s="3" t="s">
        <v>14</v>
      </c>
      <c r="D83" s="3" t="s">
        <v>14</v>
      </c>
      <c r="E83" s="3" t="s">
        <v>14</v>
      </c>
      <c r="F83" s="3" t="s">
        <v>14</v>
      </c>
      <c r="G83" s="3" t="s">
        <v>14</v>
      </c>
      <c r="H83" s="3" t="s">
        <v>14</v>
      </c>
      <c r="I83" s="3" t="s">
        <v>14</v>
      </c>
      <c r="J83" s="3" t="s">
        <v>14</v>
      </c>
      <c r="K83" s="3" t="s">
        <v>14</v>
      </c>
      <c r="L83" s="3" t="s">
        <v>14</v>
      </c>
      <c r="M83" s="3" t="s">
        <v>14</v>
      </c>
      <c r="N83" s="3" t="s">
        <v>14</v>
      </c>
      <c r="O83" s="2" t="s">
        <v>14</v>
      </c>
      <c r="P83" s="2" t="s">
        <v>14</v>
      </c>
      <c r="Q83" s="2" t="s">
        <v>14</v>
      </c>
      <c r="R83" s="2" t="s">
        <v>14</v>
      </c>
      <c r="S83" s="2" t="s">
        <v>14</v>
      </c>
      <c r="T83" s="2" t="s">
        <v>14</v>
      </c>
      <c r="U83" s="2" t="s">
        <v>14</v>
      </c>
      <c r="V83" s="2" t="s">
        <v>14</v>
      </c>
      <c r="W83" s="2" t="s">
        <v>14</v>
      </c>
      <c r="X83" s="2" t="s">
        <v>14</v>
      </c>
      <c r="Y83" s="2" t="s">
        <v>14</v>
      </c>
      <c r="Z83" s="2" t="s">
        <v>14</v>
      </c>
      <c r="AA83" s="2" t="s">
        <v>14</v>
      </c>
      <c r="AB83" s="2" t="s">
        <v>14</v>
      </c>
      <c r="AC83" s="2" t="s">
        <v>14</v>
      </c>
      <c r="AD83" s="2" t="s">
        <v>14</v>
      </c>
      <c r="AE83" s="2" t="s">
        <v>14</v>
      </c>
      <c r="AF83" s="2" t="s">
        <v>14</v>
      </c>
      <c r="AG83" s="2" t="s">
        <v>14</v>
      </c>
      <c r="AH83" s="2" t="s">
        <v>14</v>
      </c>
      <c r="AI83" s="2" t="s">
        <v>14</v>
      </c>
      <c r="AJ83" s="2" t="s">
        <v>14</v>
      </c>
      <c r="AK83" s="2" t="s">
        <v>14</v>
      </c>
      <c r="AL83" s="2" t="s">
        <v>14</v>
      </c>
      <c r="AM83" s="2" t="s">
        <v>14</v>
      </c>
    </row>
    <row r="84" spans="2:39" ht="18.95" hidden="1" customHeight="1" outlineLevel="1">
      <c r="B84" s="20" t="s">
        <v>1</v>
      </c>
      <c r="C84" s="3" t="s">
        <v>14</v>
      </c>
      <c r="D84" s="3" t="s">
        <v>14</v>
      </c>
      <c r="E84" s="3" t="s">
        <v>14</v>
      </c>
      <c r="F84" s="3" t="s">
        <v>14</v>
      </c>
      <c r="G84" s="3" t="s">
        <v>14</v>
      </c>
      <c r="H84" s="3" t="s">
        <v>14</v>
      </c>
      <c r="I84" s="3" t="s">
        <v>14</v>
      </c>
      <c r="J84" s="3" t="s">
        <v>14</v>
      </c>
      <c r="K84" s="3" t="s">
        <v>14</v>
      </c>
      <c r="L84" s="3" t="s">
        <v>14</v>
      </c>
      <c r="M84" s="3" t="s">
        <v>14</v>
      </c>
      <c r="N84" s="3" t="s">
        <v>14</v>
      </c>
      <c r="O84" s="2" t="s">
        <v>14</v>
      </c>
      <c r="P84" s="2" t="s">
        <v>14</v>
      </c>
      <c r="Q84" s="2" t="s">
        <v>14</v>
      </c>
      <c r="R84" s="2" t="s">
        <v>14</v>
      </c>
      <c r="S84" s="2" t="s">
        <v>14</v>
      </c>
      <c r="T84" s="2" t="s">
        <v>14</v>
      </c>
      <c r="U84" s="2" t="s">
        <v>14</v>
      </c>
      <c r="V84" s="2" t="s">
        <v>14</v>
      </c>
      <c r="W84" s="2" t="s">
        <v>14</v>
      </c>
      <c r="X84" s="2" t="s">
        <v>14</v>
      </c>
      <c r="Y84" s="2" t="s">
        <v>14</v>
      </c>
      <c r="Z84" s="2" t="s">
        <v>14</v>
      </c>
      <c r="AA84" s="2" t="s">
        <v>14</v>
      </c>
      <c r="AB84" s="2" t="s">
        <v>14</v>
      </c>
      <c r="AC84" s="2" t="s">
        <v>14</v>
      </c>
      <c r="AD84" s="2" t="s">
        <v>14</v>
      </c>
      <c r="AE84" s="2" t="s">
        <v>14</v>
      </c>
      <c r="AF84" s="2" t="s">
        <v>14</v>
      </c>
      <c r="AG84" s="2" t="s">
        <v>14</v>
      </c>
      <c r="AH84" s="2" t="s">
        <v>14</v>
      </c>
      <c r="AI84" s="2" t="s">
        <v>14</v>
      </c>
      <c r="AJ84" s="2" t="s">
        <v>14</v>
      </c>
      <c r="AK84" s="2" t="s">
        <v>14</v>
      </c>
      <c r="AL84" s="2" t="s">
        <v>14</v>
      </c>
      <c r="AM84" s="2" t="s">
        <v>14</v>
      </c>
    </row>
    <row r="85" spans="2:39" ht="18.95" customHeight="1" collapsed="1"/>
  </sheetData>
  <mergeCells count="65">
    <mergeCell ref="AF58:AG58"/>
    <mergeCell ref="R58:V58"/>
    <mergeCell ref="Y58:AC58"/>
    <mergeCell ref="R66:T66"/>
    <mergeCell ref="D82:H82"/>
    <mergeCell ref="K82:O82"/>
    <mergeCell ref="R82:V82"/>
    <mergeCell ref="Y82:AC82"/>
    <mergeCell ref="AF66:AJ66"/>
    <mergeCell ref="W68:X68"/>
    <mergeCell ref="AF82:AH82"/>
    <mergeCell ref="U68:V68"/>
    <mergeCell ref="Y74:AC74"/>
    <mergeCell ref="AF74:AJ74"/>
    <mergeCell ref="R74:V74"/>
    <mergeCell ref="B78:B79"/>
    <mergeCell ref="B62:B63"/>
    <mergeCell ref="F66:H66"/>
    <mergeCell ref="K66:O66"/>
    <mergeCell ref="B70:B71"/>
    <mergeCell ref="K74:O74"/>
    <mergeCell ref="AB50:AC50"/>
    <mergeCell ref="Y66:AC66"/>
    <mergeCell ref="B38:B39"/>
    <mergeCell ref="R35:V35"/>
    <mergeCell ref="G26:H26"/>
    <mergeCell ref="R26:V26"/>
    <mergeCell ref="B30:B31"/>
    <mergeCell ref="D34:H34"/>
    <mergeCell ref="N36:O36"/>
    <mergeCell ref="K34:M34"/>
    <mergeCell ref="E42:H42"/>
    <mergeCell ref="B46:B47"/>
    <mergeCell ref="B54:B55"/>
    <mergeCell ref="K58:O58"/>
    <mergeCell ref="E56:H56"/>
    <mergeCell ref="Y52:Z52"/>
    <mergeCell ref="B6:B7"/>
    <mergeCell ref="R8:W8"/>
    <mergeCell ref="Y10:AC10"/>
    <mergeCell ref="AF10:AJ10"/>
    <mergeCell ref="B22:B23"/>
    <mergeCell ref="W20:X20"/>
    <mergeCell ref="AA20:AC20"/>
    <mergeCell ref="Y18:Z18"/>
    <mergeCell ref="AF18:AH18"/>
    <mergeCell ref="B14:B15"/>
    <mergeCell ref="E18:H18"/>
    <mergeCell ref="K18:O18"/>
    <mergeCell ref="R18:V18"/>
    <mergeCell ref="AF42:AI42"/>
    <mergeCell ref="J49:P49"/>
    <mergeCell ref="AH2:AM2"/>
    <mergeCell ref="W4:X4"/>
    <mergeCell ref="AJ4:AK4"/>
    <mergeCell ref="AG24:AK24"/>
    <mergeCell ref="M26:O26"/>
    <mergeCell ref="Y26:AC26"/>
    <mergeCell ref="Y34:AC34"/>
    <mergeCell ref="R40:V40"/>
    <mergeCell ref="K42:O42"/>
    <mergeCell ref="AC40:AF40"/>
    <mergeCell ref="Q49:W49"/>
    <mergeCell ref="Y42:AB42"/>
    <mergeCell ref="AE49:AK49"/>
  </mergeCells>
  <conditionalFormatting sqref="C34:D34">
    <cfRule type="cellIs" dxfId="217" priority="229" stopIfTrue="1" operator="equal">
      <formula>1</formula>
    </cfRule>
    <cfRule type="cellIs" dxfId="216" priority="230" stopIfTrue="1" operator="equal">
      <formula>2</formula>
    </cfRule>
    <cfRule type="cellIs" dxfId="215" priority="231" operator="equal">
      <formula>3</formula>
    </cfRule>
  </conditionalFormatting>
  <conditionalFormatting sqref="C58">
    <cfRule type="cellIs" dxfId="214" priority="190" stopIfTrue="1" operator="equal">
      <formula>1</formula>
    </cfRule>
    <cfRule type="cellIs" dxfId="213" priority="191" stopIfTrue="1" operator="equal">
      <formula>2</formula>
    </cfRule>
    <cfRule type="cellIs" dxfId="212" priority="192" operator="equal">
      <formula>3</formula>
    </cfRule>
  </conditionalFormatting>
  <conditionalFormatting sqref="C82:D82">
    <cfRule type="cellIs" dxfId="211" priority="154" stopIfTrue="1" operator="equal">
      <formula>1</formula>
    </cfRule>
    <cfRule type="cellIs" dxfId="210" priority="155" stopIfTrue="1" operator="equal">
      <formula>2</formula>
    </cfRule>
    <cfRule type="cellIs" dxfId="209" priority="156" operator="equal">
      <formula>3</formula>
    </cfRule>
  </conditionalFormatting>
  <conditionalFormatting sqref="C50:G50 I50:J50">
    <cfRule type="cellIs" dxfId="208" priority="202" stopIfTrue="1" operator="equal">
      <formula>1</formula>
    </cfRule>
    <cfRule type="cellIs" dxfId="207" priority="203" stopIfTrue="1" operator="equal">
      <formula>2</formula>
    </cfRule>
    <cfRule type="cellIs" dxfId="206" priority="204" operator="equal">
      <formula>3</formula>
    </cfRule>
  </conditionalFormatting>
  <conditionalFormatting sqref="C74:J74">
    <cfRule type="cellIs" dxfId="205" priority="166" stopIfTrue="1" operator="equal">
      <formula>1</formula>
    </cfRule>
    <cfRule type="cellIs" dxfId="204" priority="167" stopIfTrue="1" operator="equal">
      <formula>2</formula>
    </cfRule>
    <cfRule type="cellIs" dxfId="203" priority="168" operator="equal">
      <formula>3</formula>
    </cfRule>
  </conditionalFormatting>
  <conditionalFormatting sqref="C8:R8 X8:AM8 C9:AM9 C10:Y10 AD10:AF10 AK10:AM10 C11:AM12">
    <cfRule type="cellIs" dxfId="202" priority="310" stopIfTrue="1" operator="equal">
      <formula>1</formula>
    </cfRule>
    <cfRule type="cellIs" dxfId="201" priority="311" stopIfTrue="1" operator="equal">
      <formula>2</formula>
    </cfRule>
    <cfRule type="cellIs" dxfId="200" priority="312" operator="equal">
      <formula>3</formula>
    </cfRule>
  </conditionalFormatting>
  <conditionalFormatting sqref="C6:AM6">
    <cfRule type="expression" dxfId="199" priority="309">
      <formula>NOT(ISNUMBER(C6))</formula>
    </cfRule>
  </conditionalFormatting>
  <conditionalFormatting sqref="C7:AM7 C39:AM39 C47:AM47">
    <cfRule type="expression" dxfId="198" priority="307" stopIfTrue="1">
      <formula>NOT(ISNUMBER(C6))</formula>
    </cfRule>
    <cfRule type="expression" dxfId="197" priority="308">
      <formula>OR(COUNTIF(C8:C10,1)&gt;1,COUNTIF(C8:C10,2)&gt;1,COUNTIF(C8:C10,3)&gt;1)</formula>
    </cfRule>
  </conditionalFormatting>
  <conditionalFormatting sqref="C14:AM14">
    <cfRule type="expression" dxfId="196" priority="303">
      <formula>NOT(ISNUMBER(C14))</formula>
    </cfRule>
  </conditionalFormatting>
  <conditionalFormatting sqref="C15:AM15">
    <cfRule type="expression" dxfId="195" priority="301" stopIfTrue="1">
      <formula>NOT(ISNUMBER(C14))</formula>
    </cfRule>
    <cfRule type="expression" dxfId="194" priority="302">
      <formula>OR(COUNTIF(C16:C18,1)&gt;1,COUNTIF(C16:C18,2)&gt;1,COUNTIF(C16:C18,3)&gt;1)</formula>
    </cfRule>
  </conditionalFormatting>
  <conditionalFormatting sqref="C16:AM17 C18:E18 AI18:AM18 C19:AM19 C20:V20 Y20:AA20 AD20:AM20 AA18:AF18">
    <cfRule type="cellIs" dxfId="193" priority="304" stopIfTrue="1" operator="equal">
      <formula>1</formula>
    </cfRule>
    <cfRule type="cellIs" dxfId="192" priority="305" stopIfTrue="1" operator="equal">
      <formula>2</formula>
    </cfRule>
    <cfRule type="cellIs" dxfId="191" priority="306" operator="equal">
      <formula>3</formula>
    </cfRule>
  </conditionalFormatting>
  <conditionalFormatting sqref="C22:AM22">
    <cfRule type="expression" dxfId="190" priority="276">
      <formula>NOT(ISNUMBER(C22))</formula>
    </cfRule>
  </conditionalFormatting>
  <conditionalFormatting sqref="C23:AM23">
    <cfRule type="expression" dxfId="189" priority="274" stopIfTrue="1">
      <formula>NOT(ISNUMBER(C22))</formula>
    </cfRule>
    <cfRule type="expression" dxfId="188" priority="275">
      <formula>OR(COUNTIF(C24:C26,1)&gt;1,COUNTIF(C24:C26,2)&gt;1,COUNTIF(C24:C26,3)&gt;1)</formula>
    </cfRule>
  </conditionalFormatting>
  <conditionalFormatting sqref="C25:AM25 C27:AM27 M28:AM28 L26 C26:F26 C28:K28 C24:AF24 AL24:AM24 AF26:AM26">
    <cfRule type="cellIs" dxfId="187" priority="298" stopIfTrue="1" operator="equal">
      <formula>1</formula>
    </cfRule>
    <cfRule type="cellIs" dxfId="186" priority="299" stopIfTrue="1" operator="equal">
      <formula>2</formula>
    </cfRule>
    <cfRule type="cellIs" dxfId="185" priority="300" operator="equal">
      <formula>3</formula>
    </cfRule>
  </conditionalFormatting>
  <conditionalFormatting sqref="C30:AM30">
    <cfRule type="expression" dxfId="184" priority="273">
      <formula>NOT(ISNUMBER(C30))</formula>
    </cfRule>
  </conditionalFormatting>
  <conditionalFormatting sqref="C31:AM31">
    <cfRule type="expression" dxfId="183" priority="271" stopIfTrue="1">
      <formula>NOT(ISNUMBER(C30))</formula>
    </cfRule>
    <cfRule type="expression" dxfId="182" priority="272">
      <formula>OR(COUNTIF(C32:C34,1)&gt;1,COUNTIF(C32:C34,2)&gt;1,COUNTIF(C32:C34,3)&gt;1)</formula>
    </cfRule>
  </conditionalFormatting>
  <conditionalFormatting sqref="C36:N36 C35:Q35 W35:AM35 R34:V34 P36:AM36 N34:O34 C32:AM33">
    <cfRule type="cellIs" dxfId="181" priority="295" stopIfTrue="1" operator="equal">
      <formula>1</formula>
    </cfRule>
    <cfRule type="cellIs" dxfId="180" priority="296" stopIfTrue="1" operator="equal">
      <formula>2</formula>
    </cfRule>
    <cfRule type="cellIs" dxfId="179" priority="297" operator="equal">
      <formula>3</formula>
    </cfRule>
  </conditionalFormatting>
  <conditionalFormatting sqref="C38:AM38">
    <cfRule type="expression" dxfId="178" priority="270">
      <formula>NOT(ISNUMBER(C38))</formula>
    </cfRule>
  </conditionalFormatting>
  <conditionalFormatting sqref="C42:E42 C43:AM44 C40:Q40 R42:V42 W40:AB40 AJ41:AM42 C41:AI41 AG40:AM40 AC42:AF42">
    <cfRule type="cellIs" dxfId="177" priority="292" stopIfTrue="1" operator="equal">
      <formula>1</formula>
    </cfRule>
    <cfRule type="cellIs" dxfId="176" priority="293" stopIfTrue="1" operator="equal">
      <formula>2</formula>
    </cfRule>
    <cfRule type="cellIs" dxfId="175" priority="294" operator="equal">
      <formula>3</formula>
    </cfRule>
  </conditionalFormatting>
  <conditionalFormatting sqref="C46:AM46">
    <cfRule type="expression" dxfId="174" priority="267">
      <formula>NOT(ISNUMBER(C46))</formula>
    </cfRule>
  </conditionalFormatting>
  <conditionalFormatting sqref="K50:O50 C49:I49 C51:AM51 C48:AM48 X49:AD49 R50:V50 AL49:AM49 C52:Y52 AA52:AM52 Y50:Z50 AF50:AM50">
    <cfRule type="cellIs" dxfId="173" priority="289" stopIfTrue="1" operator="equal">
      <formula>1</formula>
    </cfRule>
    <cfRule type="cellIs" dxfId="172" priority="290" stopIfTrue="1" operator="equal">
      <formula>2</formula>
    </cfRule>
    <cfRule type="cellIs" dxfId="171" priority="291" operator="equal">
      <formula>3</formula>
    </cfRule>
  </conditionalFormatting>
  <conditionalFormatting sqref="C54:AM54">
    <cfRule type="expression" dxfId="170" priority="264">
      <formula>NOT(ISNUMBER(C54))</formula>
    </cfRule>
  </conditionalFormatting>
  <conditionalFormatting sqref="C55:AM55">
    <cfRule type="expression" dxfId="169" priority="262" stopIfTrue="1">
      <formula>NOT(ISNUMBER(C54))</formula>
    </cfRule>
    <cfRule type="expression" dxfId="168" priority="263">
      <formula>OR(COUNTIF(C56:C58,1)&gt;1,COUNTIF(C56:C58,2)&gt;1,COUNTIF(C56:C58,3)&gt;1)</formula>
    </cfRule>
  </conditionalFormatting>
  <conditionalFormatting sqref="AD58:AF58 AH58:AM58 C59:AM60 C57:AM57 C56:D56 I56:AM56 D58:H58">
    <cfRule type="cellIs" dxfId="167" priority="286" stopIfTrue="1" operator="equal">
      <formula>1</formula>
    </cfRule>
    <cfRule type="cellIs" dxfId="166" priority="287" stopIfTrue="1" operator="equal">
      <formula>2</formula>
    </cfRule>
    <cfRule type="cellIs" dxfId="165" priority="288" operator="equal">
      <formula>3</formula>
    </cfRule>
  </conditionalFormatting>
  <conditionalFormatting sqref="C62:AM62">
    <cfRule type="expression" dxfId="164" priority="261">
      <formula>NOT(ISNUMBER(C62))</formula>
    </cfRule>
  </conditionalFormatting>
  <conditionalFormatting sqref="C63:AM63">
    <cfRule type="expression" dxfId="163" priority="259" stopIfTrue="1">
      <formula>NOT(ISNUMBER(C62))</formula>
    </cfRule>
    <cfRule type="expression" dxfId="162" priority="260">
      <formula>OR(COUNTIF(C64:C66,1)&gt;1,COUNTIF(C64:C66,2)&gt;1,COUNTIF(C64:C66,3)&gt;1)</formula>
    </cfRule>
  </conditionalFormatting>
  <conditionalFormatting sqref="C64:AM65 C66:F66 AK66:AM66 C67:AM67 U66:V66 C68:U68 W68 Y68:AM68">
    <cfRule type="cellIs" dxfId="161" priority="283" stopIfTrue="1" operator="equal">
      <formula>1</formula>
    </cfRule>
    <cfRule type="cellIs" dxfId="160" priority="284" stopIfTrue="1" operator="equal">
      <formula>2</formula>
    </cfRule>
    <cfRule type="cellIs" dxfId="159" priority="285" operator="equal">
      <formula>3</formula>
    </cfRule>
  </conditionalFormatting>
  <conditionalFormatting sqref="C70:AM70">
    <cfRule type="expression" dxfId="158" priority="258">
      <formula>NOT(ISNUMBER(C70))</formula>
    </cfRule>
  </conditionalFormatting>
  <conditionalFormatting sqref="C71:AM71">
    <cfRule type="expression" dxfId="157" priority="256" stopIfTrue="1">
      <formula>NOT(ISNUMBER(C70))</formula>
    </cfRule>
    <cfRule type="expression" dxfId="156" priority="257">
      <formula>OR(COUNTIF(C72:C74,1)&gt;1,COUNTIF(C72:C74,2)&gt;1,COUNTIF(C72:C74,3)&gt;1)</formula>
    </cfRule>
  </conditionalFormatting>
  <conditionalFormatting sqref="C72:AM73 AK74:AM74 C75:AM76">
    <cfRule type="cellIs" dxfId="155" priority="280" stopIfTrue="1" operator="equal">
      <formula>1</formula>
    </cfRule>
    <cfRule type="cellIs" dxfId="154" priority="281" stopIfTrue="1" operator="equal">
      <formula>2</formula>
    </cfRule>
    <cfRule type="cellIs" dxfId="153" priority="282" operator="equal">
      <formula>3</formula>
    </cfRule>
  </conditionalFormatting>
  <conditionalFormatting sqref="C78:AM78">
    <cfRule type="expression" dxfId="152" priority="255">
      <formula>NOT(ISNUMBER(C78))</formula>
    </cfRule>
  </conditionalFormatting>
  <conditionalFormatting sqref="C79:AM79">
    <cfRule type="expression" dxfId="151" priority="253" stopIfTrue="1">
      <formula>NOT(ISNUMBER(C78))</formula>
    </cfRule>
    <cfRule type="expression" dxfId="150" priority="254">
      <formula>OR(COUNTIF(C80:C82,1)&gt;1,COUNTIF(C80:C82,2)&gt;1,COUNTIF(C80:C82,3)&gt;1)</formula>
    </cfRule>
  </conditionalFormatting>
  <conditionalFormatting sqref="C80:AM81 AI82:AM82 C83:AM84">
    <cfRule type="cellIs" dxfId="149" priority="277" stopIfTrue="1" operator="equal">
      <formula>1</formula>
    </cfRule>
    <cfRule type="cellIs" dxfId="148" priority="278" stopIfTrue="1" operator="equal">
      <formula>2</formula>
    </cfRule>
    <cfRule type="cellIs" dxfId="147" priority="279" operator="equal">
      <formula>3</formula>
    </cfRule>
  </conditionalFormatting>
  <conditionalFormatting sqref="I18:K18">
    <cfRule type="cellIs" dxfId="146" priority="250" stopIfTrue="1" operator="equal">
      <formula>1</formula>
    </cfRule>
    <cfRule type="cellIs" dxfId="145" priority="251" stopIfTrue="1" operator="equal">
      <formula>2</formula>
    </cfRule>
    <cfRule type="cellIs" dxfId="144" priority="252" operator="equal">
      <formula>3</formula>
    </cfRule>
  </conditionalFormatting>
  <conditionalFormatting sqref="I26:K26">
    <cfRule type="cellIs" dxfId="143" priority="241" stopIfTrue="1" operator="equal">
      <formula>1</formula>
    </cfRule>
    <cfRule type="cellIs" dxfId="142" priority="242" stopIfTrue="1" operator="equal">
      <formula>2</formula>
    </cfRule>
    <cfRule type="cellIs" dxfId="141" priority="243" operator="equal">
      <formula>3</formula>
    </cfRule>
  </conditionalFormatting>
  <conditionalFormatting sqref="I34:K34">
    <cfRule type="cellIs" dxfId="140" priority="226" stopIfTrue="1" operator="equal">
      <formula>1</formula>
    </cfRule>
    <cfRule type="cellIs" dxfId="139" priority="227" stopIfTrue="1" operator="equal">
      <formula>2</formula>
    </cfRule>
    <cfRule type="cellIs" dxfId="138" priority="228" operator="equal">
      <formula>3</formula>
    </cfRule>
  </conditionalFormatting>
  <conditionalFormatting sqref="I42:J42">
    <cfRule type="cellIs" dxfId="137" priority="214" stopIfTrue="1" operator="equal">
      <formula>1</formula>
    </cfRule>
    <cfRule type="cellIs" dxfId="136" priority="215" stopIfTrue="1" operator="equal">
      <formula>2</formula>
    </cfRule>
    <cfRule type="cellIs" dxfId="135" priority="216" operator="equal">
      <formula>3</formula>
    </cfRule>
  </conditionalFormatting>
  <conditionalFormatting sqref="I58:K58">
    <cfRule type="cellIs" dxfId="134" priority="187" stopIfTrue="1" operator="equal">
      <formula>1</formula>
    </cfRule>
    <cfRule type="cellIs" dxfId="133" priority="188" stopIfTrue="1" operator="equal">
      <formula>2</formula>
    </cfRule>
    <cfRule type="cellIs" dxfId="132" priority="189" operator="equal">
      <formula>3</formula>
    </cfRule>
  </conditionalFormatting>
  <conditionalFormatting sqref="I66:K66">
    <cfRule type="cellIs" dxfId="131" priority="178" stopIfTrue="1" operator="equal">
      <formula>1</formula>
    </cfRule>
    <cfRule type="cellIs" dxfId="130" priority="179" stopIfTrue="1" operator="equal">
      <formula>2</formula>
    </cfRule>
    <cfRule type="cellIs" dxfId="129" priority="180" operator="equal">
      <formula>3</formula>
    </cfRule>
  </conditionalFormatting>
  <conditionalFormatting sqref="I82:K82">
    <cfRule type="cellIs" dxfId="128" priority="151" stopIfTrue="1" operator="equal">
      <formula>1</formula>
    </cfRule>
    <cfRule type="cellIs" dxfId="127" priority="152" stopIfTrue="1" operator="equal">
      <formula>2</formula>
    </cfRule>
    <cfRule type="cellIs" dxfId="126" priority="153" operator="equal">
      <formula>3</formula>
    </cfRule>
  </conditionalFormatting>
  <conditionalFormatting sqref="P18:R18">
    <cfRule type="cellIs" dxfId="125" priority="247" stopIfTrue="1" operator="equal">
      <formula>1</formula>
    </cfRule>
    <cfRule type="cellIs" dxfId="124" priority="248" stopIfTrue="1" operator="equal">
      <formula>2</formula>
    </cfRule>
    <cfRule type="cellIs" dxfId="123" priority="249" operator="equal">
      <formula>3</formula>
    </cfRule>
  </conditionalFormatting>
  <conditionalFormatting sqref="P26:R26">
    <cfRule type="cellIs" dxfId="122" priority="238" stopIfTrue="1" operator="equal">
      <formula>1</formula>
    </cfRule>
    <cfRule type="cellIs" dxfId="121" priority="239" stopIfTrue="1" operator="equal">
      <formula>2</formula>
    </cfRule>
    <cfRule type="cellIs" dxfId="120" priority="240" operator="equal">
      <formula>3</formula>
    </cfRule>
  </conditionalFormatting>
  <conditionalFormatting sqref="P34:Q34">
    <cfRule type="cellIs" dxfId="119" priority="223" stopIfTrue="1" operator="equal">
      <formula>1</formula>
    </cfRule>
    <cfRule type="cellIs" dxfId="118" priority="224" stopIfTrue="1" operator="equal">
      <formula>2</formula>
    </cfRule>
    <cfRule type="cellIs" dxfId="117" priority="225" operator="equal">
      <formula>3</formula>
    </cfRule>
  </conditionalFormatting>
  <conditionalFormatting sqref="P42:Q42">
    <cfRule type="cellIs" dxfId="116" priority="211" stopIfTrue="1" operator="equal">
      <formula>1</formula>
    </cfRule>
    <cfRule type="cellIs" dxfId="115" priority="212" stopIfTrue="1" operator="equal">
      <formula>2</formula>
    </cfRule>
    <cfRule type="cellIs" dxfId="114" priority="213" operator="equal">
      <formula>3</formula>
    </cfRule>
  </conditionalFormatting>
  <conditionalFormatting sqref="P58:R58">
    <cfRule type="cellIs" dxfId="113" priority="184" stopIfTrue="1" operator="equal">
      <formula>1</formula>
    </cfRule>
    <cfRule type="cellIs" dxfId="112" priority="185" stopIfTrue="1" operator="equal">
      <formula>2</formula>
    </cfRule>
    <cfRule type="cellIs" dxfId="111" priority="186" operator="equal">
      <formula>3</formula>
    </cfRule>
  </conditionalFormatting>
  <conditionalFormatting sqref="P66:R66">
    <cfRule type="cellIs" dxfId="110" priority="175" stopIfTrue="1" operator="equal">
      <formula>1</formula>
    </cfRule>
    <cfRule type="cellIs" dxfId="109" priority="176" stopIfTrue="1" operator="equal">
      <formula>2</formula>
    </cfRule>
    <cfRule type="cellIs" dxfId="108" priority="177" operator="equal">
      <formula>3</formula>
    </cfRule>
  </conditionalFormatting>
  <conditionalFormatting sqref="P74:Q74">
    <cfRule type="cellIs" dxfId="107" priority="163" stopIfTrue="1" operator="equal">
      <formula>1</formula>
    </cfRule>
    <cfRule type="cellIs" dxfId="106" priority="164" stopIfTrue="1" operator="equal">
      <formula>2</formula>
    </cfRule>
    <cfRule type="cellIs" dxfId="105" priority="165" operator="equal">
      <formula>3</formula>
    </cfRule>
  </conditionalFormatting>
  <conditionalFormatting sqref="P82:R82">
    <cfRule type="cellIs" dxfId="104" priority="148" stopIfTrue="1" operator="equal">
      <formula>1</formula>
    </cfRule>
    <cfRule type="cellIs" dxfId="103" priority="149" stopIfTrue="1" operator="equal">
      <formula>2</formula>
    </cfRule>
    <cfRule type="cellIs" dxfId="102" priority="150" operator="equal">
      <formula>3</formula>
    </cfRule>
  </conditionalFormatting>
  <conditionalFormatting sqref="W18:Y18">
    <cfRule type="cellIs" dxfId="101" priority="244" stopIfTrue="1" operator="equal">
      <formula>1</formula>
    </cfRule>
    <cfRule type="cellIs" dxfId="100" priority="245" stopIfTrue="1" operator="equal">
      <formula>2</formula>
    </cfRule>
    <cfRule type="cellIs" dxfId="99" priority="246" operator="equal">
      <formula>3</formula>
    </cfRule>
  </conditionalFormatting>
  <conditionalFormatting sqref="W26:Y26">
    <cfRule type="cellIs" dxfId="98" priority="235" stopIfTrue="1" operator="equal">
      <formula>1</formula>
    </cfRule>
    <cfRule type="cellIs" dxfId="97" priority="236" stopIfTrue="1" operator="equal">
      <formula>2</formula>
    </cfRule>
    <cfRule type="cellIs" dxfId="96" priority="237" operator="equal">
      <formula>3</formula>
    </cfRule>
  </conditionalFormatting>
  <conditionalFormatting sqref="W34:X34">
    <cfRule type="cellIs" dxfId="95" priority="220" stopIfTrue="1" operator="equal">
      <formula>1</formula>
    </cfRule>
    <cfRule type="cellIs" dxfId="94" priority="221" stopIfTrue="1" operator="equal">
      <formula>2</formula>
    </cfRule>
    <cfRule type="cellIs" dxfId="93" priority="222" operator="equal">
      <formula>3</formula>
    </cfRule>
  </conditionalFormatting>
  <conditionalFormatting sqref="W42:X42">
    <cfRule type="cellIs" dxfId="92" priority="208" stopIfTrue="1" operator="equal">
      <formula>1</formula>
    </cfRule>
    <cfRule type="cellIs" dxfId="91" priority="209" stopIfTrue="1" operator="equal">
      <formula>2</formula>
    </cfRule>
    <cfRule type="cellIs" dxfId="90" priority="210" operator="equal">
      <formula>3</formula>
    </cfRule>
  </conditionalFormatting>
  <conditionalFormatting sqref="P50:Q50 AA50 AD50 W50:X50">
    <cfRule type="cellIs" dxfId="89" priority="196" stopIfTrue="1" operator="equal">
      <formula>1</formula>
    </cfRule>
    <cfRule type="cellIs" dxfId="88" priority="197" stopIfTrue="1" operator="equal">
      <formula>2</formula>
    </cfRule>
    <cfRule type="cellIs" dxfId="87" priority="198" operator="equal">
      <formula>3</formula>
    </cfRule>
  </conditionalFormatting>
  <conditionalFormatting sqref="W58:Y58">
    <cfRule type="cellIs" dxfId="86" priority="181" stopIfTrue="1" operator="equal">
      <formula>1</formula>
    </cfRule>
    <cfRule type="cellIs" dxfId="85" priority="182" stopIfTrue="1" operator="equal">
      <formula>2</formula>
    </cfRule>
    <cfRule type="cellIs" dxfId="84" priority="183" operator="equal">
      <formula>3</formula>
    </cfRule>
  </conditionalFormatting>
  <conditionalFormatting sqref="W66:Y66">
    <cfRule type="cellIs" dxfId="83" priority="172" stopIfTrue="1" operator="equal">
      <formula>1</formula>
    </cfRule>
    <cfRule type="cellIs" dxfId="82" priority="173" stopIfTrue="1" operator="equal">
      <formula>2</formula>
    </cfRule>
    <cfRule type="cellIs" dxfId="81" priority="174" operator="equal">
      <formula>3</formula>
    </cfRule>
  </conditionalFormatting>
  <conditionalFormatting sqref="W74:Y74">
    <cfRule type="cellIs" dxfId="80" priority="160" stopIfTrue="1" operator="equal">
      <formula>1</formula>
    </cfRule>
    <cfRule type="cellIs" dxfId="79" priority="161" stopIfTrue="1" operator="equal">
      <formula>2</formula>
    </cfRule>
    <cfRule type="cellIs" dxfId="78" priority="162" operator="equal">
      <formula>3</formula>
    </cfRule>
  </conditionalFormatting>
  <conditionalFormatting sqref="W82:Y82">
    <cfRule type="cellIs" dxfId="77" priority="145" stopIfTrue="1" operator="equal">
      <formula>1</formula>
    </cfRule>
    <cfRule type="cellIs" dxfId="76" priority="146" stopIfTrue="1" operator="equal">
      <formula>2</formula>
    </cfRule>
    <cfRule type="cellIs" dxfId="75" priority="147" operator="equal">
      <formula>3</formula>
    </cfRule>
  </conditionalFormatting>
  <conditionalFormatting sqref="AD26:AE26">
    <cfRule type="cellIs" dxfId="74" priority="232" stopIfTrue="1" operator="equal">
      <formula>1</formula>
    </cfRule>
    <cfRule type="cellIs" dxfId="73" priority="233" stopIfTrue="1" operator="equal">
      <formula>2</formula>
    </cfRule>
    <cfRule type="cellIs" dxfId="72" priority="234" operator="equal">
      <formula>3</formula>
    </cfRule>
  </conditionalFormatting>
  <conditionalFormatting sqref="AE50">
    <cfRule type="cellIs" dxfId="71" priority="193" stopIfTrue="1" operator="equal">
      <formula>1</formula>
    </cfRule>
    <cfRule type="cellIs" dxfId="70" priority="194" stopIfTrue="1" operator="equal">
      <formula>2</formula>
    </cfRule>
    <cfRule type="cellIs" dxfId="69" priority="195" operator="equal">
      <formula>3</formula>
    </cfRule>
  </conditionalFormatting>
  <conditionalFormatting sqref="AD66:AF66">
    <cfRule type="cellIs" dxfId="68" priority="169" stopIfTrue="1" operator="equal">
      <formula>1</formula>
    </cfRule>
    <cfRule type="cellIs" dxfId="67" priority="170" stopIfTrue="1" operator="equal">
      <formula>2</formula>
    </cfRule>
    <cfRule type="cellIs" dxfId="66" priority="171" operator="equal">
      <formula>3</formula>
    </cfRule>
  </conditionalFormatting>
  <conditionalFormatting sqref="AD74:AF74">
    <cfRule type="cellIs" dxfId="65" priority="157" stopIfTrue="1" operator="equal">
      <formula>1</formula>
    </cfRule>
    <cfRule type="cellIs" dxfId="64" priority="158" stopIfTrue="1" operator="equal">
      <formula>2</formula>
    </cfRule>
    <cfRule type="cellIs" dxfId="63" priority="159" operator="equal">
      <formula>3</formula>
    </cfRule>
  </conditionalFormatting>
  <conditionalFormatting sqref="AD82:AF82">
    <cfRule type="cellIs" dxfId="62" priority="142" stopIfTrue="1" operator="equal">
      <formula>1</formula>
    </cfRule>
    <cfRule type="cellIs" dxfId="61" priority="143" stopIfTrue="1" operator="equal">
      <formula>2</formula>
    </cfRule>
    <cfRule type="cellIs" dxfId="60" priority="144" operator="equal">
      <formula>3</formula>
    </cfRule>
  </conditionalFormatting>
  <conditionalFormatting sqref="AD34:AM34">
    <cfRule type="cellIs" dxfId="59" priority="217" stopIfTrue="1" operator="equal">
      <formula>1</formula>
    </cfRule>
    <cfRule type="cellIs" dxfId="58" priority="218" stopIfTrue="1" operator="equal">
      <formula>2</formula>
    </cfRule>
    <cfRule type="cellIs" dxfId="57" priority="219" operator="equal">
      <formula>3</formula>
    </cfRule>
  </conditionalFormatting>
  <conditionalFormatting sqref="W20">
    <cfRule type="cellIs" dxfId="56" priority="139" stopIfTrue="1" operator="equal">
      <formula>1</formula>
    </cfRule>
    <cfRule type="cellIs" dxfId="55" priority="140" stopIfTrue="1" operator="equal">
      <formula>2</formula>
    </cfRule>
    <cfRule type="cellIs" dxfId="54" priority="141" operator="equal">
      <formula>3</formula>
    </cfRule>
  </conditionalFormatting>
  <conditionalFormatting sqref="M26">
    <cfRule type="cellIs" dxfId="53" priority="133" stopIfTrue="1" operator="equal">
      <formula>1</formula>
    </cfRule>
    <cfRule type="cellIs" dxfId="52" priority="134" stopIfTrue="1" operator="equal">
      <formula>2</formula>
    </cfRule>
    <cfRule type="cellIs" dxfId="51" priority="135" operator="equal">
      <formula>3</formula>
    </cfRule>
  </conditionalFormatting>
  <conditionalFormatting sqref="L28">
    <cfRule type="cellIs" dxfId="50" priority="124" stopIfTrue="1" operator="equal">
      <formula>1</formula>
    </cfRule>
    <cfRule type="cellIs" dxfId="49" priority="125" stopIfTrue="1" operator="equal">
      <formula>2</formula>
    </cfRule>
    <cfRule type="cellIs" dxfId="48" priority="126" operator="equal">
      <formula>3</formula>
    </cfRule>
  </conditionalFormatting>
  <conditionalFormatting sqref="G26">
    <cfRule type="cellIs" dxfId="47" priority="121" stopIfTrue="1" operator="equal">
      <formula>1</formula>
    </cfRule>
    <cfRule type="cellIs" dxfId="46" priority="122" stopIfTrue="1" operator="equal">
      <formula>2</formula>
    </cfRule>
    <cfRule type="cellIs" dxfId="45" priority="123" operator="equal">
      <formula>3</formula>
    </cfRule>
  </conditionalFormatting>
  <conditionalFormatting sqref="AG24">
    <cfRule type="cellIs" dxfId="44" priority="118" stopIfTrue="1" operator="equal">
      <formula>1</formula>
    </cfRule>
    <cfRule type="cellIs" dxfId="43" priority="119" stopIfTrue="1" operator="equal">
      <formula>2</formula>
    </cfRule>
    <cfRule type="cellIs" dxfId="42" priority="120" operator="equal">
      <formula>3</formula>
    </cfRule>
  </conditionalFormatting>
  <conditionalFormatting sqref="R35">
    <cfRule type="cellIs" dxfId="41" priority="115" stopIfTrue="1" operator="equal">
      <formula>1</formula>
    </cfRule>
    <cfRule type="cellIs" dxfId="40" priority="116" stopIfTrue="1" operator="equal">
      <formula>2</formula>
    </cfRule>
    <cfRule type="cellIs" dxfId="39" priority="117" operator="equal">
      <formula>3</formula>
    </cfRule>
  </conditionalFormatting>
  <conditionalFormatting sqref="R74">
    <cfRule type="cellIs" dxfId="38" priority="109" stopIfTrue="1" operator="equal">
      <formula>1</formula>
    </cfRule>
    <cfRule type="cellIs" dxfId="37" priority="110" stopIfTrue="1" operator="equal">
      <formula>2</formula>
    </cfRule>
    <cfRule type="cellIs" dxfId="36" priority="111" operator="equal">
      <formula>3</formula>
    </cfRule>
  </conditionalFormatting>
  <conditionalFormatting sqref="K74">
    <cfRule type="cellIs" dxfId="35" priority="106" stopIfTrue="1" operator="equal">
      <formula>1</formula>
    </cfRule>
    <cfRule type="cellIs" dxfId="34" priority="107" stopIfTrue="1" operator="equal">
      <formula>2</formula>
    </cfRule>
    <cfRule type="cellIs" dxfId="33" priority="108" operator="equal">
      <formula>3</formula>
    </cfRule>
  </conditionalFormatting>
  <conditionalFormatting sqref="Y34">
    <cfRule type="cellIs" dxfId="32" priority="94" stopIfTrue="1" operator="equal">
      <formula>1</formula>
    </cfRule>
    <cfRule type="cellIs" dxfId="31" priority="95" stopIfTrue="1" operator="equal">
      <formula>2</formula>
    </cfRule>
    <cfRule type="cellIs" dxfId="30" priority="96" operator="equal">
      <formula>3</formula>
    </cfRule>
  </conditionalFormatting>
  <conditionalFormatting sqref="K42">
    <cfRule type="cellIs" dxfId="29" priority="88" stopIfTrue="1" operator="equal">
      <formula>1</formula>
    </cfRule>
    <cfRule type="cellIs" dxfId="28" priority="89" stopIfTrue="1" operator="equal">
      <formula>2</formula>
    </cfRule>
    <cfRule type="cellIs" dxfId="27" priority="90" operator="equal">
      <formula>3</formula>
    </cfRule>
  </conditionalFormatting>
  <conditionalFormatting sqref="R40">
    <cfRule type="cellIs" dxfId="26" priority="79" stopIfTrue="1" operator="equal">
      <formula>1</formula>
    </cfRule>
    <cfRule type="cellIs" dxfId="25" priority="80" stopIfTrue="1" operator="equal">
      <formula>2</formula>
    </cfRule>
    <cfRule type="cellIs" dxfId="24" priority="81" operator="equal">
      <formula>3</formula>
    </cfRule>
  </conditionalFormatting>
  <conditionalFormatting sqref="Y42">
    <cfRule type="cellIs" dxfId="23" priority="61" stopIfTrue="1" operator="equal">
      <formula>1</formula>
    </cfRule>
    <cfRule type="cellIs" dxfId="22" priority="62" stopIfTrue="1" operator="equal">
      <formula>2</formula>
    </cfRule>
    <cfRule type="cellIs" dxfId="21" priority="63" operator="equal">
      <formula>3</formula>
    </cfRule>
  </conditionalFormatting>
  <conditionalFormatting sqref="J49">
    <cfRule type="cellIs" dxfId="20" priority="58" stopIfTrue="1" operator="equal">
      <formula>1</formula>
    </cfRule>
    <cfRule type="cellIs" dxfId="19" priority="59" stopIfTrue="1" operator="equal">
      <formula>2</formula>
    </cfRule>
    <cfRule type="cellIs" dxfId="18" priority="60" operator="equal">
      <formula>3</formula>
    </cfRule>
  </conditionalFormatting>
  <conditionalFormatting sqref="H50">
    <cfRule type="cellIs" dxfId="17" priority="55" stopIfTrue="1" operator="equal">
      <formula>1</formula>
    </cfRule>
    <cfRule type="cellIs" dxfId="16" priority="56" stopIfTrue="1" operator="equal">
      <formula>2</formula>
    </cfRule>
    <cfRule type="cellIs" dxfId="15" priority="57" operator="equal">
      <formula>3</formula>
    </cfRule>
  </conditionalFormatting>
  <conditionalFormatting sqref="AC40">
    <cfRule type="cellIs" dxfId="14" priority="49" stopIfTrue="1" operator="equal">
      <formula>1</formula>
    </cfRule>
    <cfRule type="cellIs" dxfId="13" priority="50" stopIfTrue="1" operator="equal">
      <formula>2</formula>
    </cfRule>
    <cfRule type="cellIs" dxfId="12" priority="51" operator="equal">
      <formula>3</formula>
    </cfRule>
  </conditionalFormatting>
  <conditionalFormatting sqref="AB50">
    <cfRule type="cellIs" dxfId="11" priority="31" stopIfTrue="1" operator="equal">
      <formula>1</formula>
    </cfRule>
    <cfRule type="cellIs" dxfId="10" priority="32" stopIfTrue="1" operator="equal">
      <formula>2</formula>
    </cfRule>
    <cfRule type="cellIs" dxfId="9" priority="33" operator="equal">
      <formula>3</formula>
    </cfRule>
  </conditionalFormatting>
  <conditionalFormatting sqref="Q49">
    <cfRule type="cellIs" dxfId="8" priority="22" stopIfTrue="1" operator="equal">
      <formula>1</formula>
    </cfRule>
    <cfRule type="cellIs" dxfId="7" priority="23" stopIfTrue="1" operator="equal">
      <formula>2</formula>
    </cfRule>
    <cfRule type="cellIs" dxfId="6" priority="24" operator="equal">
      <formula>3</formula>
    </cfRule>
  </conditionalFormatting>
  <conditionalFormatting sqref="AE49">
    <cfRule type="cellIs" dxfId="5" priority="10" stopIfTrue="1" operator="equal">
      <formula>1</formula>
    </cfRule>
    <cfRule type="cellIs" dxfId="4" priority="11" stopIfTrue="1" operator="equal">
      <formula>2</formula>
    </cfRule>
    <cfRule type="cellIs" dxfId="3" priority="12" operator="equal">
      <formula>3</formula>
    </cfRule>
  </conditionalFormatting>
  <conditionalFormatting sqref="E56">
    <cfRule type="cellIs" dxfId="2" priority="1" stopIfTrue="1" operator="equal">
      <formula>1</formula>
    </cfRule>
    <cfRule type="cellIs" dxfId="1" priority="2" stopIfTrue="1" operator="equal">
      <formula>2</formula>
    </cfRule>
    <cfRule type="cellIs" dxfId="0" priority="3" operator="equal">
      <formula>3</formula>
    </cfRule>
  </conditionalFormatting>
  <dataValidations count="3">
    <dataValidation allowBlank="1" showInputMessage="1" showErrorMessage="1" promptTitle="Shift Work Calendar" sqref="A2" xr:uid="{83CA9EBD-E635-4258-B3F4-70908ED2FB11}"/>
    <dataValidation allowBlank="1" showInputMessage="1" showErrorMessage="1" prompt="Type the year in cell AJ2 to change the calendar year._x000a__x000a_Calendar automatically shows daily shift schedule for up to 3 jobs. Setup the job/shift details and pattern from the Jobs and Shifts tab._x000a__x000a_Days highlighted red indicate schedule conflicts." sqref="A1" xr:uid="{1D430DBA-4087-42AB-A886-40DD3F68F24A}"/>
    <dataValidation allowBlank="1" showInputMessage="1" showErrorMessage="1" prompt="Type the year in this cell." sqref="AH2:AM2" xr:uid="{D27C11D5-0BD9-46CD-9261-EE8483BB0ADF}"/>
  </dataValidations>
  <printOptions horizontalCentered="1" verticalCentered="1"/>
  <pageMargins left="0.3" right="0.3" top="0.3" bottom="0.3" header="0.3" footer="0.3"/>
  <pageSetup scale="58"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463B6-BC15-4DB9-A622-B79081FB6AD0}">
  <sheetPr>
    <pageSetUpPr fitToPage="1"/>
  </sheetPr>
  <dimension ref="A1:AN85"/>
  <sheetViews>
    <sheetView showGridLines="0" topLeftCell="B51" zoomScaleNormal="100" workbookViewId="0">
      <selection activeCell="AJ51" sqref="AJ51"/>
    </sheetView>
  </sheetViews>
  <sheetFormatPr defaultColWidth="0" defaultRowHeight="18.95" customHeight="1" outlineLevelRow="1"/>
  <cols>
    <col min="1" max="1" width="3.77734375" style="1" customWidth="1"/>
    <col min="2" max="2" width="21.77734375" style="16" customWidth="1"/>
    <col min="3" max="40" width="3.77734375" style="1" customWidth="1"/>
    <col min="41" max="16384" width="8.88671875" style="1" hidden="1"/>
  </cols>
  <sheetData>
    <row r="1" spans="2:39" ht="4.9000000000000004" customHeight="1"/>
    <row r="2" spans="2:39" s="10" customFormat="1" ht="60" customHeight="1">
      <c r="B2" s="11" t="s">
        <v>31</v>
      </c>
      <c r="C2" s="12"/>
      <c r="D2" s="12"/>
      <c r="E2" s="12"/>
      <c r="F2" s="12"/>
      <c r="G2" s="12"/>
      <c r="H2" s="12"/>
      <c r="I2" s="12"/>
      <c r="J2" s="12"/>
      <c r="K2" s="12"/>
      <c r="L2" s="13"/>
      <c r="M2" s="14"/>
      <c r="N2" s="14"/>
      <c r="O2" s="14"/>
      <c r="P2" s="14"/>
      <c r="Q2" s="14"/>
      <c r="R2" s="14"/>
      <c r="S2" s="14"/>
      <c r="T2" s="14"/>
      <c r="U2" s="14"/>
      <c r="V2" s="14"/>
      <c r="W2" s="14"/>
      <c r="X2" s="14"/>
      <c r="Y2" s="14"/>
      <c r="Z2" s="14"/>
      <c r="AA2" s="14"/>
      <c r="AB2" s="14"/>
      <c r="AC2" s="14"/>
      <c r="AD2" s="14"/>
      <c r="AE2" s="14"/>
      <c r="AF2" s="14"/>
      <c r="AG2" s="15"/>
      <c r="AH2" s="67">
        <f ca="1">IF(MONTH(TODAY())=12,YEAR(TODAY())+1,YEAR(TODAY()))</f>
        <v>2025</v>
      </c>
      <c r="AI2" s="67"/>
      <c r="AJ2" s="67"/>
      <c r="AK2" s="67"/>
      <c r="AL2" s="67"/>
      <c r="AM2" s="67"/>
    </row>
    <row r="3" spans="2:39" customFormat="1" ht="19.899999999999999" customHeight="1">
      <c r="B3" s="17"/>
    </row>
    <row r="4" spans="2:39" customFormat="1" ht="18.95" customHeight="1">
      <c r="B4" s="17"/>
      <c r="R4" s="35" t="s">
        <v>1</v>
      </c>
      <c r="T4" s="1"/>
      <c r="U4" s="36"/>
      <c r="V4" s="37"/>
      <c r="W4" s="64" t="s">
        <v>16</v>
      </c>
      <c r="X4" s="65"/>
      <c r="Y4" s="32"/>
      <c r="Z4" s="8" t="s">
        <v>3</v>
      </c>
      <c r="AA4" s="1"/>
      <c r="AB4" s="8"/>
      <c r="AC4" s="8"/>
      <c r="AD4" s="28"/>
      <c r="AE4" s="8" t="s">
        <v>4</v>
      </c>
      <c r="AF4" s="1"/>
      <c r="AG4" s="1"/>
      <c r="AH4" s="1"/>
      <c r="AI4" s="29"/>
      <c r="AJ4" s="68" t="s">
        <v>5</v>
      </c>
      <c r="AK4" s="69"/>
      <c r="AL4" s="30"/>
      <c r="AM4" s="9"/>
    </row>
    <row r="5" spans="2:39" customFormat="1" ht="19.899999999999999" customHeight="1">
      <c r="B5" s="17"/>
    </row>
    <row r="6" spans="2:39" s="21" customFormat="1" ht="19.899999999999999" customHeight="1">
      <c r="B6" s="61">
        <f ca="1">DATE(CalendarYear,3,1)</f>
        <v>45717</v>
      </c>
      <c r="C6" s="4" t="str">
        <f ca="1">IF(DAY(MarSun1)=1,"",IF(AND(YEAR(MarSun1+1)=CalendarYear,MONTH(MarSun1+1)=3),MarSun1+1,""))</f>
        <v/>
      </c>
      <c r="D6" s="4" t="str">
        <f ca="1">IF(DAY(MarSun1)=1,"",IF(AND(YEAR(MarSun1+2)=CalendarYear,MONTH(MarSun1+2)=3),MarSun1+2,""))</f>
        <v/>
      </c>
      <c r="E6" s="4" t="str">
        <f ca="1">IF(DAY(MarSun1)=1,"",IF(AND(YEAR(MarSun1+3)=CalendarYear,MONTH(MarSun1+3)=3),MarSun1+3,""))</f>
        <v/>
      </c>
      <c r="F6" s="4" t="str">
        <f ca="1">IF(DAY(MarSun1)=1,"",IF(AND(YEAR(MarSun1+4)=CalendarYear,MONTH(MarSun1+4)=3),MarSun1+4,""))</f>
        <v/>
      </c>
      <c r="G6" s="4" t="str">
        <f ca="1">IF(DAY(MarSun1)=1,"",IF(AND(YEAR(MarSun1+5)=CalendarYear,MONTH(MarSun1+5)=3),MarSun1+5,""))</f>
        <v/>
      </c>
      <c r="H6" s="4" t="str">
        <f ca="1">IF(DAY(MarSun1)=1,"",IF(AND(YEAR(MarSun1+6)=CalendarYear,MONTH(MarSun1+6)=3),MarSun1+6,""))</f>
        <v/>
      </c>
      <c r="I6" s="4">
        <f ca="1">IF(DAY(MarSun1)=1,IF(AND(YEAR(MarSun1)=CalendarYear,MONTH(MarSun1)=3),MarSun1,""),IF(AND(YEAR(MarSun1+7)=CalendarYear,MONTH(MarSun1+7)=3),MarSun1+7,""))</f>
        <v>45717</v>
      </c>
      <c r="J6" s="4">
        <f ca="1">IF(DAY(MarSun1)=1,IF(AND(YEAR(MarSun1+1)=CalendarYear,MONTH(MarSun1+1)=3),MarSun1+1,""),IF(AND(YEAR(MarSun1+8)=CalendarYear,MONTH(MarSun1+8)=3),MarSun1+8,""))</f>
        <v>45718</v>
      </c>
      <c r="K6" s="4">
        <f ca="1">IF(DAY(MarSun1)=1,IF(AND(YEAR(MarSun1+2)=CalendarYear,MONTH(MarSun1+2)=3),MarSun1+2,""),IF(AND(YEAR(MarSun1+9)=CalendarYear,MONTH(MarSun1+9)=3),MarSun1+9,""))</f>
        <v>45719</v>
      </c>
      <c r="L6" s="4">
        <f ca="1">IF(DAY(MarSun1)=1,IF(AND(YEAR(MarSun1+3)=CalendarYear,MONTH(MarSun1+3)=3),MarSun1+3,""),IF(AND(YEAR(MarSun1+10)=CalendarYear,MONTH(MarSun1+10)=3),MarSun1+10,""))</f>
        <v>45720</v>
      </c>
      <c r="M6" s="4">
        <f ca="1">IF(DAY(MarSun1)=1,IF(AND(YEAR(MarSun1+4)=CalendarYear,MONTH(MarSun1+4)=3),MarSun1+4,""),IF(AND(YEAR(MarSun1+11)=CalendarYear,MONTH(MarSun1+11)=3),MarSun1+11,""))</f>
        <v>45721</v>
      </c>
      <c r="N6" s="4">
        <f ca="1">IF(DAY(MarSun1)=1,IF(AND(YEAR(MarSun1+5)=CalendarYear,MONTH(MarSun1+5)=3),MarSun1+5,""),IF(AND(YEAR(MarSun1+12)=CalendarYear,MONTH(MarSun1+12)=3),MarSun1+12,""))</f>
        <v>45722</v>
      </c>
      <c r="O6" s="4">
        <f ca="1">IF(DAY(MarSun1)=1,IF(AND(YEAR(MarSun1+6)=CalendarYear,MONTH(MarSun1+6)=3),MarSun1+6,""),IF(AND(YEAR(MarSun1+13)=CalendarYear,MONTH(MarSun1+13)=3),MarSun1+13,""))</f>
        <v>45723</v>
      </c>
      <c r="P6" s="4">
        <f ca="1">IF(DAY(MarSun1)=1,IF(AND(YEAR(MarSun1+7)=CalendarYear,MONTH(MarSun1+7)=3),MarSun1+7,""),IF(AND(YEAR(MarSun1+14)=CalendarYear,MONTH(MarSun1+14)=3),MarSun1+14,""))</f>
        <v>45724</v>
      </c>
      <c r="Q6" s="4">
        <f ca="1">IF(DAY(MarSun1)=1,IF(AND(YEAR(MarSun1+8)=CalendarYear,MONTH(MarSun1+8)=3),MarSun1+8,""),IF(AND(YEAR(MarSun1+15)=CalendarYear,MONTH(MarSun1+15)=3),MarSun1+15,""))</f>
        <v>45725</v>
      </c>
      <c r="R6" s="4">
        <f ca="1">IF(DAY(MarSun1)=1,IF(AND(YEAR(MarSun1+9)=CalendarYear,MONTH(MarSun1+9)=3),MarSun1+9,""),IF(AND(YEAR(MarSun1+16)=CalendarYear,MONTH(MarSun1+16)=3),MarSun1+16,""))</f>
        <v>45726</v>
      </c>
      <c r="S6" s="4">
        <f ca="1">IF(DAY(MarSun1)=1,IF(AND(YEAR(MarSun1+10)=CalendarYear,MONTH(MarSun1+10)=3),MarSun1+10,""),IF(AND(YEAR(MarSun1+17)=CalendarYear,MONTH(MarSun1+17)=3),MarSun1+17,""))</f>
        <v>45727</v>
      </c>
      <c r="T6" s="4">
        <f ca="1">IF(DAY(MarSun1)=1,IF(AND(YEAR(MarSun1+11)=CalendarYear,MONTH(MarSun1+11)=3),MarSun1+11,""),IF(AND(YEAR(MarSun1+18)=CalendarYear,MONTH(MarSun1+18)=3),MarSun1+18,""))</f>
        <v>45728</v>
      </c>
      <c r="U6" s="4">
        <f ca="1">IF(DAY(MarSun1)=1,IF(AND(YEAR(MarSun1+12)=CalendarYear,MONTH(MarSun1+12)=3),MarSun1+12,""),IF(AND(YEAR(MarSun1+19)=CalendarYear,MONTH(MarSun1+19)=3),MarSun1+19,""))</f>
        <v>45729</v>
      </c>
      <c r="V6" s="4">
        <f ca="1">IF(DAY(MarSun1)=1,IF(AND(YEAR(MarSun1+13)=CalendarYear,MONTH(MarSun1+13)=3),MarSun1+13,""),IF(AND(YEAR(MarSun1+20)=CalendarYear,MONTH(MarSun1+20)=3),MarSun1+20,""))</f>
        <v>45730</v>
      </c>
      <c r="W6" s="4">
        <f ca="1">IF(DAY(MarSun1)=1,IF(AND(YEAR(MarSun1+14)=CalendarYear,MONTH(MarSun1+14)=3),MarSun1+14,""),IF(AND(YEAR(MarSun1+21)=CalendarYear,MONTH(MarSun1+21)=3),MarSun1+21,""))</f>
        <v>45731</v>
      </c>
      <c r="X6" s="4">
        <f ca="1">IF(DAY(MarSun1)=1,IF(AND(YEAR(MarSun1+15)=CalendarYear,MONTH(MarSun1+15)=3),MarSun1+15,""),IF(AND(YEAR(MarSun1+22)=CalendarYear,MONTH(MarSun1+22)=3),MarSun1+22,""))</f>
        <v>45732</v>
      </c>
      <c r="Y6" s="4">
        <f ca="1">IF(DAY(MarSun1)=1,IF(AND(YEAR(MarSun1+16)=CalendarYear,MONTH(MarSun1+16)=3),MarSun1+16,""),IF(AND(YEAR(MarSun1+23)=CalendarYear,MONTH(MarSun1+23)=3),MarSun1+23,""))</f>
        <v>45733</v>
      </c>
      <c r="Z6" s="4">
        <f ca="1">IF(DAY(MarSun1)=1,IF(AND(YEAR(MarSun1+17)=CalendarYear,MONTH(MarSun1+17)=3),MarSun1+17,""),IF(AND(YEAR(MarSun1+24)=CalendarYear,MONTH(MarSun1+24)=3),MarSun1+24,""))</f>
        <v>45734</v>
      </c>
      <c r="AA6" s="4">
        <f ca="1">IF(DAY(MarSun1)=1,IF(AND(YEAR(MarSun1+18)=CalendarYear,MONTH(MarSun1+18)=3),MarSun1+18,""),IF(AND(YEAR(MarSun1+25)=CalendarYear,MONTH(MarSun1+25)=3),MarSun1+25,""))</f>
        <v>45735</v>
      </c>
      <c r="AB6" s="4">
        <f ca="1">IF(DAY(MarSun1)=1,IF(AND(YEAR(MarSun1+19)=CalendarYear,MONTH(MarSun1+19)=3),MarSun1+19,""),IF(AND(YEAR(MarSun1+26)=CalendarYear,MONTH(MarSun1+26)=3),MarSun1+26,""))</f>
        <v>45736</v>
      </c>
      <c r="AC6" s="4">
        <f ca="1">IF(DAY(MarSun1)=1,IF(AND(YEAR(MarSun1+20)=CalendarYear,MONTH(MarSun1+20)=3),MarSun1+20,""),IF(AND(YEAR(MarSun1+27)=CalendarYear,MONTH(MarSun1+27)=3),MarSun1+27,""))</f>
        <v>45737</v>
      </c>
      <c r="AD6" s="4">
        <f ca="1">IF(DAY(MarSun1)=1,IF(AND(YEAR(MarSun1+21)=CalendarYear,MONTH(MarSun1+21)=3),MarSun1+21,""),IF(AND(YEAR(MarSun1+28)=CalendarYear,MONTH(MarSun1+28)=3),MarSun1+28,""))</f>
        <v>45738</v>
      </c>
      <c r="AE6" s="4">
        <f ca="1">IF(DAY(MarSun1)=1,IF(AND(YEAR(MarSun1+22)=CalendarYear,MONTH(MarSun1+22)=3),MarSun1+22,""),IF(AND(YEAR(MarSun1+29)=CalendarYear,MONTH(MarSun1+29)=3),MarSun1+29,""))</f>
        <v>45739</v>
      </c>
      <c r="AF6" s="4">
        <f ca="1">IF(DAY(MarSun1)=1,IF(AND(YEAR(MarSun1+23)=CalendarYear,MONTH(MarSun1+23)=3),MarSun1+23,""),IF(AND(YEAR(MarSun1+30)=CalendarYear,MONTH(MarSun1+30)=3),MarSun1+30,""))</f>
        <v>45740</v>
      </c>
      <c r="AG6" s="4">
        <f ca="1">IF(DAY(MarSun1)=1,IF(AND(YEAR(MarSun1+24)=CalendarYear,MONTH(MarSun1+24)=3),MarSun1+24,""),IF(AND(YEAR(MarSun1+31)=CalendarYear,MONTH(MarSun1+31)=3),MarSun1+31,""))</f>
        <v>45741</v>
      </c>
      <c r="AH6" s="4">
        <f ca="1">IF(DAY(MarSun1)=1,IF(AND(YEAR(MarSun1+25)=CalendarYear,MONTH(MarSun1+25)=3),MarSun1+25,""),IF(AND(YEAR(MarSun1+32)=CalendarYear,MONTH(MarSun1+32)=3),MarSun1+32,""))</f>
        <v>45742</v>
      </c>
      <c r="AI6" s="4">
        <f ca="1">IF(DAY(MarSun1)=1,IF(AND(YEAR(MarSun1+26)=CalendarYear,MONTH(MarSun1+26)=3),MarSun1+26,""),IF(AND(YEAR(MarSun1+33)=CalendarYear,MONTH(MarSun1+33)=3),MarSun1+33,""))</f>
        <v>45743</v>
      </c>
      <c r="AJ6" s="4">
        <f ca="1">IF(DAY(MarSun1)=1,IF(AND(YEAR(MarSun1+27)=CalendarYear,MONTH(MarSun1+27)=3),MarSun1+27,""),IF(AND(YEAR(MarSun1+34)=CalendarYear,MONTH(MarSun1+34)=3),MarSun1+34,""))</f>
        <v>45744</v>
      </c>
      <c r="AK6" s="4">
        <f ca="1">IF(DAY(MarSun1)=1,IF(AND(YEAR(MarSun1+28)=CalendarYear,MONTH(MarSun1+28)=3),MarSun1+28,""),IF(AND(YEAR(MarSun1+35)=CalendarYear,MONTH(MarSun1+35)=3),MarSun1+35,""))</f>
        <v>45745</v>
      </c>
      <c r="AL6" s="4">
        <f ca="1">IF(DAY(MarSun1)=1,IF(AND(YEAR(MarSun1+29)=CalendarYear,MONTH(MarSun1+29)=3),MarSun1+29,""),IF(AND(YEAR(MarSun1+36)=CalendarYear,MONTH(MarSun1+36)=3),MarSun1+36,""))</f>
        <v>45746</v>
      </c>
      <c r="AM6" s="6">
        <f ca="1">IF(DAY(MarSun1)=1,IF(AND(YEAR(MarSun1+30)=CalendarYear,MONTH(MarSun1+30)=3),MarSun1+30,""),IF(AND(YEAR(MarSun1+37)=CalendarYear,MONTH(MarSun1+37)=3),MarSun1+37,""))</f>
        <v>45747</v>
      </c>
    </row>
    <row r="7" spans="2:39" s="21" customFormat="1" ht="19.899999999999999" customHeight="1">
      <c r="B7" s="62"/>
      <c r="C7" s="5" t="s">
        <v>6</v>
      </c>
      <c r="D7" s="5" t="s">
        <v>7</v>
      </c>
      <c r="E7" s="5" t="s">
        <v>8</v>
      </c>
      <c r="F7" s="5" t="s">
        <v>9</v>
      </c>
      <c r="G7" s="5" t="s">
        <v>10</v>
      </c>
      <c r="H7" s="5" t="s">
        <v>11</v>
      </c>
      <c r="I7" s="5" t="s">
        <v>12</v>
      </c>
      <c r="J7" s="5" t="s">
        <v>6</v>
      </c>
      <c r="K7" s="5" t="s">
        <v>7</v>
      </c>
      <c r="L7" s="5" t="s">
        <v>8</v>
      </c>
      <c r="M7" s="5" t="s">
        <v>9</v>
      </c>
      <c r="N7" s="5" t="s">
        <v>10</v>
      </c>
      <c r="O7" s="5" t="s">
        <v>11</v>
      </c>
      <c r="P7" s="5" t="s">
        <v>12</v>
      </c>
      <c r="Q7" s="5" t="s">
        <v>6</v>
      </c>
      <c r="R7" s="5" t="s">
        <v>7</v>
      </c>
      <c r="S7" s="5" t="s">
        <v>8</v>
      </c>
      <c r="T7" s="5" t="s">
        <v>9</v>
      </c>
      <c r="U7" s="5" t="s">
        <v>10</v>
      </c>
      <c r="V7" s="5" t="s">
        <v>11</v>
      </c>
      <c r="W7" s="5" t="s">
        <v>12</v>
      </c>
      <c r="X7" s="5" t="s">
        <v>6</v>
      </c>
      <c r="Y7" s="5" t="s">
        <v>7</v>
      </c>
      <c r="Z7" s="5" t="s">
        <v>8</v>
      </c>
      <c r="AA7" s="5" t="s">
        <v>9</v>
      </c>
      <c r="AB7" s="5" t="s">
        <v>10</v>
      </c>
      <c r="AC7" s="5" t="s">
        <v>11</v>
      </c>
      <c r="AD7" s="5" t="s">
        <v>12</v>
      </c>
      <c r="AE7" s="5" t="s">
        <v>6</v>
      </c>
      <c r="AF7" s="5" t="s">
        <v>7</v>
      </c>
      <c r="AG7" s="5" t="s">
        <v>8</v>
      </c>
      <c r="AH7" s="5" t="s">
        <v>9</v>
      </c>
      <c r="AI7" s="5" t="s">
        <v>10</v>
      </c>
      <c r="AJ7" s="5" t="s">
        <v>11</v>
      </c>
      <c r="AK7" s="5" t="s">
        <v>12</v>
      </c>
      <c r="AL7" s="5" t="s">
        <v>6</v>
      </c>
      <c r="AM7" s="7" t="s">
        <v>7</v>
      </c>
    </row>
    <row r="8" spans="2:39" ht="19.899999999999999" hidden="1" customHeight="1" outlineLevel="1">
      <c r="B8" s="18" t="s">
        <v>13</v>
      </c>
      <c r="C8" s="2" t="s">
        <v>14</v>
      </c>
      <c r="D8" s="2" t="s">
        <v>14</v>
      </c>
      <c r="E8" s="2" t="s">
        <v>14</v>
      </c>
      <c r="F8" s="2" t="s">
        <v>14</v>
      </c>
      <c r="G8" s="2" t="s">
        <v>14</v>
      </c>
      <c r="H8" s="2" t="s">
        <v>14</v>
      </c>
      <c r="I8" s="2" t="s">
        <v>14</v>
      </c>
      <c r="J8" s="2" t="s">
        <v>14</v>
      </c>
      <c r="K8" s="2" t="s">
        <v>14</v>
      </c>
      <c r="L8" s="2" t="s">
        <v>14</v>
      </c>
      <c r="M8" s="3" t="s">
        <v>14</v>
      </c>
      <c r="N8" s="3" t="s">
        <v>14</v>
      </c>
      <c r="O8" s="2" t="s">
        <v>14</v>
      </c>
      <c r="P8" s="2" t="s">
        <v>14</v>
      </c>
      <c r="Q8" s="2" t="s">
        <v>14</v>
      </c>
      <c r="R8" s="2" t="s">
        <v>14</v>
      </c>
      <c r="S8" s="2" t="s">
        <v>14</v>
      </c>
      <c r="T8" s="2" t="s">
        <v>14</v>
      </c>
      <c r="U8" s="2" t="s">
        <v>14</v>
      </c>
      <c r="V8" s="2" t="s">
        <v>14</v>
      </c>
      <c r="W8" s="2" t="s">
        <v>14</v>
      </c>
      <c r="X8" s="2" t="s">
        <v>14</v>
      </c>
      <c r="Y8" s="2" t="s">
        <v>14</v>
      </c>
      <c r="Z8" s="2" t="s">
        <v>14</v>
      </c>
      <c r="AA8" s="2" t="s">
        <v>14</v>
      </c>
      <c r="AB8" s="2" t="s">
        <v>14</v>
      </c>
      <c r="AC8" s="2" t="s">
        <v>14</v>
      </c>
      <c r="AD8" s="2" t="s">
        <v>14</v>
      </c>
      <c r="AE8" s="2" t="s">
        <v>14</v>
      </c>
      <c r="AF8" s="2" t="s">
        <v>14</v>
      </c>
      <c r="AG8" s="2" t="s">
        <v>14</v>
      </c>
      <c r="AH8" s="2" t="s">
        <v>14</v>
      </c>
      <c r="AI8" s="143" t="s">
        <v>32</v>
      </c>
      <c r="AJ8" s="144"/>
      <c r="AK8" s="144"/>
      <c r="AL8" s="144"/>
      <c r="AM8" s="156"/>
    </row>
    <row r="9" spans="2:39" ht="19.899999999999999" hidden="1" customHeight="1" outlineLevel="1">
      <c r="B9" s="19" t="s">
        <v>15</v>
      </c>
      <c r="C9" s="3" t="s">
        <v>14</v>
      </c>
      <c r="D9" s="3" t="s">
        <v>14</v>
      </c>
      <c r="E9" s="3" t="s">
        <v>14</v>
      </c>
      <c r="F9" s="3" t="s">
        <v>14</v>
      </c>
      <c r="G9" s="3" t="s">
        <v>14</v>
      </c>
      <c r="H9" s="3" t="s">
        <v>14</v>
      </c>
      <c r="I9" s="3" t="s">
        <v>14</v>
      </c>
      <c r="J9" s="3" t="s">
        <v>14</v>
      </c>
      <c r="K9" s="3" t="s">
        <v>14</v>
      </c>
      <c r="L9" s="3" t="s">
        <v>14</v>
      </c>
      <c r="M9" s="3" t="s">
        <v>14</v>
      </c>
      <c r="N9" s="3" t="s">
        <v>14</v>
      </c>
      <c r="O9" s="2" t="s">
        <v>14</v>
      </c>
      <c r="P9" s="2" t="s">
        <v>14</v>
      </c>
      <c r="Q9" s="2" t="s">
        <v>14</v>
      </c>
      <c r="R9" s="2" t="s">
        <v>14</v>
      </c>
      <c r="S9" s="2" t="s">
        <v>14</v>
      </c>
      <c r="T9" s="2" t="s">
        <v>14</v>
      </c>
      <c r="U9" s="2" t="s">
        <v>14</v>
      </c>
      <c r="V9" s="2" t="s">
        <v>14</v>
      </c>
      <c r="W9" s="2" t="s">
        <v>14</v>
      </c>
      <c r="X9" s="2" t="s">
        <v>14</v>
      </c>
      <c r="Y9" s="2" t="s">
        <v>14</v>
      </c>
      <c r="Z9" s="2" t="s">
        <v>14</v>
      </c>
      <c r="AA9" s="2" t="s">
        <v>14</v>
      </c>
      <c r="AB9" s="2" t="s">
        <v>14</v>
      </c>
      <c r="AC9" s="2" t="s">
        <v>14</v>
      </c>
      <c r="AD9" s="2" t="s">
        <v>14</v>
      </c>
      <c r="AE9" s="2" t="s">
        <v>14</v>
      </c>
      <c r="AF9" s="2" t="s">
        <v>14</v>
      </c>
      <c r="AG9" s="2" t="s">
        <v>14</v>
      </c>
      <c r="AH9" s="2" t="s">
        <v>14</v>
      </c>
      <c r="AI9" s="2" t="s">
        <v>14</v>
      </c>
      <c r="AJ9" s="2" t="s">
        <v>14</v>
      </c>
      <c r="AK9" s="2" t="s">
        <v>14</v>
      </c>
      <c r="AL9" s="2" t="s">
        <v>14</v>
      </c>
      <c r="AM9" s="2" t="s">
        <v>14</v>
      </c>
    </row>
    <row r="10" spans="2:39" ht="19.899999999999999" hidden="1" customHeight="1" outlineLevel="1">
      <c r="B10" s="33" t="s">
        <v>2</v>
      </c>
      <c r="C10" s="3" t="s">
        <v>14</v>
      </c>
      <c r="D10" s="3" t="s">
        <v>14</v>
      </c>
      <c r="E10" s="3" t="s">
        <v>14</v>
      </c>
      <c r="F10" s="3" t="s">
        <v>14</v>
      </c>
      <c r="G10" s="3" t="s">
        <v>14</v>
      </c>
      <c r="H10" s="3" t="s">
        <v>14</v>
      </c>
      <c r="I10" s="3" t="s">
        <v>14</v>
      </c>
      <c r="J10" s="3" t="s">
        <v>14</v>
      </c>
      <c r="K10" s="3" t="s">
        <v>14</v>
      </c>
      <c r="L10" s="3" t="s">
        <v>14</v>
      </c>
      <c r="M10" s="3" t="s">
        <v>14</v>
      </c>
      <c r="N10" s="3" t="s">
        <v>14</v>
      </c>
      <c r="O10" s="2" t="s">
        <v>14</v>
      </c>
      <c r="P10" s="2" t="s">
        <v>14</v>
      </c>
      <c r="Q10" s="2" t="s">
        <v>14</v>
      </c>
      <c r="R10" s="32" t="s">
        <v>16</v>
      </c>
      <c r="S10" s="2" t="s">
        <v>14</v>
      </c>
      <c r="T10" s="2" t="s">
        <v>14</v>
      </c>
      <c r="U10" s="2" t="s">
        <v>14</v>
      </c>
      <c r="V10" s="2" t="s">
        <v>14</v>
      </c>
      <c r="W10" s="2" t="s">
        <v>14</v>
      </c>
      <c r="X10" s="2" t="s">
        <v>14</v>
      </c>
      <c r="Y10" s="133" t="s">
        <v>16</v>
      </c>
      <c r="Z10" s="134"/>
      <c r="AA10" s="134"/>
      <c r="AB10" s="134"/>
      <c r="AC10" s="2" t="s">
        <v>14</v>
      </c>
      <c r="AD10" s="2" t="s">
        <v>14</v>
      </c>
      <c r="AE10" s="2" t="s">
        <v>14</v>
      </c>
      <c r="AF10" s="133" t="s">
        <v>16</v>
      </c>
      <c r="AG10" s="134"/>
      <c r="AH10" s="134"/>
      <c r="AI10" s="2" t="s">
        <v>14</v>
      </c>
      <c r="AJ10" s="2" t="s">
        <v>14</v>
      </c>
      <c r="AK10" s="2" t="s">
        <v>14</v>
      </c>
      <c r="AL10" s="2" t="s">
        <v>14</v>
      </c>
      <c r="AM10" s="2" t="s">
        <v>14</v>
      </c>
    </row>
    <row r="11" spans="2:39" ht="19.899999999999999" hidden="1" customHeight="1" outlineLevel="1">
      <c r="B11" s="31" t="s">
        <v>5</v>
      </c>
      <c r="C11" s="3" t="s">
        <v>14</v>
      </c>
      <c r="D11" s="3" t="s">
        <v>14</v>
      </c>
      <c r="E11" s="3" t="s">
        <v>14</v>
      </c>
      <c r="F11" s="3" t="s">
        <v>14</v>
      </c>
      <c r="G11" s="3" t="s">
        <v>14</v>
      </c>
      <c r="H11" s="3" t="s">
        <v>14</v>
      </c>
      <c r="I11" s="3" t="s">
        <v>14</v>
      </c>
      <c r="J11" s="3" t="s">
        <v>14</v>
      </c>
      <c r="K11" s="3" t="s">
        <v>14</v>
      </c>
      <c r="L11" s="3" t="s">
        <v>14</v>
      </c>
      <c r="M11" s="3" t="s">
        <v>14</v>
      </c>
      <c r="N11" s="3" t="s">
        <v>14</v>
      </c>
      <c r="O11" s="2" t="s">
        <v>14</v>
      </c>
      <c r="P11" s="2" t="s">
        <v>14</v>
      </c>
      <c r="Q11" s="2" t="s">
        <v>14</v>
      </c>
      <c r="R11" s="2" t="s">
        <v>14</v>
      </c>
      <c r="S11" s="2" t="s">
        <v>14</v>
      </c>
      <c r="T11" s="2" t="s">
        <v>14</v>
      </c>
      <c r="U11" s="2" t="s">
        <v>14</v>
      </c>
      <c r="V11" s="2" t="s">
        <v>14</v>
      </c>
      <c r="W11" s="2" t="s">
        <v>14</v>
      </c>
      <c r="X11" s="2" t="s">
        <v>14</v>
      </c>
      <c r="Y11" s="2"/>
      <c r="Z11" s="2"/>
      <c r="AA11" s="2"/>
      <c r="AB11" s="2"/>
      <c r="AC11" s="2"/>
      <c r="AD11" s="2" t="s">
        <v>14</v>
      </c>
      <c r="AE11" s="2" t="s">
        <v>14</v>
      </c>
      <c r="AF11" s="2" t="s">
        <v>14</v>
      </c>
      <c r="AG11" s="2" t="s">
        <v>14</v>
      </c>
      <c r="AH11" s="2" t="s">
        <v>14</v>
      </c>
      <c r="AI11" s="2" t="s">
        <v>14</v>
      </c>
      <c r="AJ11" s="2" t="s">
        <v>14</v>
      </c>
      <c r="AK11" s="2" t="s">
        <v>14</v>
      </c>
      <c r="AL11" s="2" t="s">
        <v>14</v>
      </c>
      <c r="AM11" s="2" t="s">
        <v>14</v>
      </c>
    </row>
    <row r="12" spans="2:39" s="22" customFormat="1" ht="20.100000000000001" hidden="1" customHeight="1" outlineLevel="1">
      <c r="B12" s="20" t="s">
        <v>1</v>
      </c>
      <c r="C12" s="3" t="s">
        <v>14</v>
      </c>
      <c r="D12" s="3" t="s">
        <v>14</v>
      </c>
      <c r="E12" s="3" t="s">
        <v>14</v>
      </c>
      <c r="F12" s="3" t="s">
        <v>14</v>
      </c>
      <c r="G12" s="3" t="s">
        <v>14</v>
      </c>
      <c r="H12" s="3" t="s">
        <v>14</v>
      </c>
      <c r="I12" s="3" t="s">
        <v>14</v>
      </c>
      <c r="J12" s="3" t="s">
        <v>14</v>
      </c>
      <c r="K12" s="3" t="s">
        <v>14</v>
      </c>
      <c r="L12" s="3" t="s">
        <v>14</v>
      </c>
      <c r="M12" s="3" t="s">
        <v>14</v>
      </c>
      <c r="N12" s="3" t="s">
        <v>14</v>
      </c>
      <c r="O12" s="2" t="s">
        <v>14</v>
      </c>
      <c r="P12" s="2" t="s">
        <v>14</v>
      </c>
      <c r="Q12" s="2" t="s">
        <v>14</v>
      </c>
      <c r="R12" s="2" t="s">
        <v>14</v>
      </c>
      <c r="S12" s="153" t="s">
        <v>29</v>
      </c>
      <c r="T12" s="154"/>
      <c r="U12" s="154"/>
      <c r="V12" s="155"/>
      <c r="W12" s="24" t="s">
        <v>14</v>
      </c>
      <c r="X12" s="2" t="s">
        <v>14</v>
      </c>
      <c r="Y12" s="2"/>
      <c r="Z12" s="2"/>
      <c r="AA12" s="2"/>
      <c r="AB12" s="2"/>
      <c r="AC12" s="37" t="s">
        <v>29</v>
      </c>
      <c r="AD12" s="2" t="s">
        <v>14</v>
      </c>
      <c r="AE12" s="2" t="s">
        <v>14</v>
      </c>
      <c r="AF12" s="2" t="s">
        <v>14</v>
      </c>
      <c r="AG12" s="2" t="s">
        <v>14</v>
      </c>
      <c r="AH12" s="2" t="s">
        <v>14</v>
      </c>
      <c r="AI12" s="2" t="s">
        <v>14</v>
      </c>
      <c r="AJ12" s="2" t="s">
        <v>14</v>
      </c>
      <c r="AK12" s="2" t="s">
        <v>14</v>
      </c>
      <c r="AL12" s="2" t="s">
        <v>14</v>
      </c>
      <c r="AM12" s="2" t="s">
        <v>14</v>
      </c>
    </row>
    <row r="13" spans="2:39" s="22" customFormat="1" ht="19.899999999999999" customHeight="1" collapsed="1"/>
    <row r="14" spans="2:39" ht="19.899999999999999" customHeight="1">
      <c r="B14" s="61">
        <f ca="1">DATE(CalendarYear,4,1)</f>
        <v>45748</v>
      </c>
      <c r="C14" s="4" t="str">
        <f ca="1">IF(DAY(AprSun1)=1,"",IF(AND(YEAR(AprSun1+1)=CalendarYear,MONTH(AprSun1+1)=4),AprSun1+1,""))</f>
        <v/>
      </c>
      <c r="D14" s="4" t="str">
        <f ca="1">IF(DAY(AprSun1)=1,"",IF(AND(YEAR(AprSun1+2)=CalendarYear,MONTH(AprSun1+2)=4),AprSun1+2,""))</f>
        <v/>
      </c>
      <c r="E14" s="4">
        <f ca="1">IF(DAY(AprSun1)=1,"",IF(AND(YEAR(AprSun1+3)=CalendarYear,MONTH(AprSun1+3)=4),AprSun1+3,""))</f>
        <v>45748</v>
      </c>
      <c r="F14" s="4">
        <f ca="1">IF(DAY(AprSun1)=1,"",IF(AND(YEAR(AprSun1+4)=CalendarYear,MONTH(AprSun1+4)=4),AprSun1+4,""))</f>
        <v>45749</v>
      </c>
      <c r="G14" s="4">
        <f ca="1">IF(DAY(AprSun1)=1,"",IF(AND(YEAR(AprSun1+5)=CalendarYear,MONTH(AprSun1+5)=4),AprSun1+5,""))</f>
        <v>45750</v>
      </c>
      <c r="H14" s="4">
        <f ca="1">IF(DAY(AprSun1)=1,"",IF(AND(YEAR(AprSun1+6)=CalendarYear,MONTH(AprSun1+6)=4),AprSun1+6,""))</f>
        <v>45751</v>
      </c>
      <c r="I14" s="4">
        <f ca="1">IF(DAY(AprSun1)=1,IF(AND(YEAR(AprSun1)=CalendarYear,MONTH(AprSun1)=4),AprSun1,""),IF(AND(YEAR(AprSun1+7)=CalendarYear,MONTH(AprSun1+7)=4),AprSun1+7,""))</f>
        <v>45752</v>
      </c>
      <c r="J14" s="4">
        <f ca="1">IF(DAY(AprSun1)=1,IF(AND(YEAR(AprSun1+1)=CalendarYear,MONTH(AprSun1+1)=4),AprSun1+1,""),IF(AND(YEAR(AprSun1+8)=CalendarYear,MONTH(AprSun1+8)=4),AprSun1+8,""))</f>
        <v>45753</v>
      </c>
      <c r="K14" s="4">
        <f ca="1">IF(DAY(AprSun1)=1,IF(AND(YEAR(AprSun1+2)=CalendarYear,MONTH(AprSun1+2)=4),AprSun1+2,""),IF(AND(YEAR(AprSun1+9)=CalendarYear,MONTH(AprSun1+9)=4),AprSun1+9,""))</f>
        <v>45754</v>
      </c>
      <c r="L14" s="4">
        <f ca="1">IF(DAY(AprSun1)=1,IF(AND(YEAR(AprSun1+3)=CalendarYear,MONTH(AprSun1+3)=4),AprSun1+3,""),IF(AND(YEAR(AprSun1+10)=CalendarYear,MONTH(AprSun1+10)=4),AprSun1+10,""))</f>
        <v>45755</v>
      </c>
      <c r="M14" s="4">
        <f ca="1">IF(DAY(AprSun1)=1,IF(AND(YEAR(AprSun1+4)=CalendarYear,MONTH(AprSun1+4)=4),AprSun1+4,""),IF(AND(YEAR(AprSun1+11)=CalendarYear,MONTH(AprSun1+11)=4),AprSun1+11,""))</f>
        <v>45756</v>
      </c>
      <c r="N14" s="4">
        <f ca="1">IF(DAY(AprSun1)=1,IF(AND(YEAR(AprSun1+5)=CalendarYear,MONTH(AprSun1+5)=4),AprSun1+5,""),IF(AND(YEAR(AprSun1+12)=CalendarYear,MONTH(AprSun1+12)=4),AprSun1+12,""))</f>
        <v>45757</v>
      </c>
      <c r="O14" s="4">
        <f ca="1">IF(DAY(AprSun1)=1,IF(AND(YEAR(AprSun1+6)=CalendarYear,MONTH(AprSun1+6)=4),AprSun1+6,""),IF(AND(YEAR(AprSun1+13)=CalendarYear,MONTH(AprSun1+13)=4),AprSun1+13,""))</f>
        <v>45758</v>
      </c>
      <c r="P14" s="4">
        <f ca="1">IF(DAY(AprSun1)=1,IF(AND(YEAR(AprSun1+7)=CalendarYear,MONTH(AprSun1+7)=4),AprSun1+7,""),IF(AND(YEAR(AprSun1+14)=CalendarYear,MONTH(AprSun1+14)=4),AprSun1+14,""))</f>
        <v>45759</v>
      </c>
      <c r="Q14" s="4">
        <f ca="1">IF(DAY(AprSun1)=1,IF(AND(YEAR(AprSun1+8)=CalendarYear,MONTH(AprSun1+8)=4),AprSun1+8,""),IF(AND(YEAR(AprSun1+15)=CalendarYear,MONTH(AprSun1+15)=4),AprSun1+15,""))</f>
        <v>45760</v>
      </c>
      <c r="R14" s="4">
        <f ca="1">IF(DAY(AprSun1)=1,IF(AND(YEAR(AprSun1+9)=CalendarYear,MONTH(AprSun1+9)=4),AprSun1+9,""),IF(AND(YEAR(AprSun1+16)=CalendarYear,MONTH(AprSun1+16)=4),AprSun1+16,""))</f>
        <v>45761</v>
      </c>
      <c r="S14" s="4">
        <f ca="1">IF(DAY(AprSun1)=1,IF(AND(YEAR(AprSun1+10)=CalendarYear,MONTH(AprSun1+10)=4),AprSun1+10,""),IF(AND(YEAR(AprSun1+17)=CalendarYear,MONTH(AprSun1+17)=4),AprSun1+17,""))</f>
        <v>45762</v>
      </c>
      <c r="T14" s="4">
        <f ca="1">IF(DAY(AprSun1)=1,IF(AND(YEAR(AprSun1+11)=CalendarYear,MONTH(AprSun1+11)=4),AprSun1+11,""),IF(AND(YEAR(AprSun1+18)=CalendarYear,MONTH(AprSun1+18)=4),AprSun1+18,""))</f>
        <v>45763</v>
      </c>
      <c r="U14" s="4">
        <f ca="1">IF(DAY(AprSun1)=1,IF(AND(YEAR(AprSun1+12)=CalendarYear,MONTH(AprSun1+12)=4),AprSun1+12,""),IF(AND(YEAR(AprSun1+19)=CalendarYear,MONTH(AprSun1+19)=4),AprSun1+19,""))</f>
        <v>45764</v>
      </c>
      <c r="V14" s="4">
        <f ca="1">IF(DAY(AprSun1)=1,IF(AND(YEAR(AprSun1+13)=CalendarYear,MONTH(AprSun1+13)=4),AprSun1+13,""),IF(AND(YEAR(AprSun1+20)=CalendarYear,MONTH(AprSun1+20)=4),AprSun1+20,""))</f>
        <v>45765</v>
      </c>
      <c r="W14" s="4">
        <f ca="1">IF(DAY(AprSun1)=1,IF(AND(YEAR(AprSun1+14)=CalendarYear,MONTH(AprSun1+14)=4),AprSun1+14,""),IF(AND(YEAR(AprSun1+21)=CalendarYear,MONTH(AprSun1+21)=4),AprSun1+21,""))</f>
        <v>45766</v>
      </c>
      <c r="X14" s="4">
        <f ca="1">IF(DAY(AprSun1)=1,IF(AND(YEAR(AprSun1+15)=CalendarYear,MONTH(AprSun1+15)=4),AprSun1+15,""),IF(AND(YEAR(AprSun1+22)=CalendarYear,MONTH(AprSun1+22)=4),AprSun1+22,""))</f>
        <v>45767</v>
      </c>
      <c r="Y14" s="4">
        <f ca="1">IF(DAY(AprSun1)=1,IF(AND(YEAR(AprSun1+16)=CalendarYear,MONTH(AprSun1+16)=4),AprSun1+16,""),IF(AND(YEAR(AprSun1+23)=CalendarYear,MONTH(AprSun1+23)=4),AprSun1+23,""))</f>
        <v>45768</v>
      </c>
      <c r="Z14" s="4">
        <f ca="1">IF(DAY(AprSun1)=1,IF(AND(YEAR(AprSun1+17)=CalendarYear,MONTH(AprSun1+17)=4),AprSun1+17,""),IF(AND(YEAR(AprSun1+24)=CalendarYear,MONTH(AprSun1+24)=4),AprSun1+24,""))</f>
        <v>45769</v>
      </c>
      <c r="AA14" s="4">
        <f ca="1">IF(DAY(AprSun1)=1,IF(AND(YEAR(AprSun1+18)=CalendarYear,MONTH(AprSun1+18)=4),AprSun1+18,""),IF(AND(YEAR(AprSun1+25)=CalendarYear,MONTH(AprSun1+25)=4),AprSun1+25,""))</f>
        <v>45770</v>
      </c>
      <c r="AB14" s="4">
        <f ca="1">IF(DAY(AprSun1)=1,IF(AND(YEAR(AprSun1+19)=CalendarYear,MONTH(AprSun1+19)=4),AprSun1+19,""),IF(AND(YEAR(AprSun1+26)=CalendarYear,MONTH(AprSun1+26)=4),AprSun1+26,""))</f>
        <v>45771</v>
      </c>
      <c r="AC14" s="4">
        <f ca="1">IF(DAY(AprSun1)=1,IF(AND(YEAR(AprSun1+20)=CalendarYear,MONTH(AprSun1+20)=4),AprSun1+20,""),IF(AND(YEAR(AprSun1+27)=CalendarYear,MONTH(AprSun1+27)=4),AprSun1+27,""))</f>
        <v>45772</v>
      </c>
      <c r="AD14" s="4">
        <f ca="1">IF(DAY(AprSun1)=1,IF(AND(YEAR(AprSun1+21)=CalendarYear,MONTH(AprSun1+21)=4),AprSun1+21,""),IF(AND(YEAR(AprSun1+28)=CalendarYear,MONTH(AprSun1+28)=4),AprSun1+28,""))</f>
        <v>45773</v>
      </c>
      <c r="AE14" s="4">
        <f ca="1">IF(DAY(AprSun1)=1,IF(AND(YEAR(AprSun1+22)=CalendarYear,MONTH(AprSun1+22)=4),AprSun1+22,""),IF(AND(YEAR(AprSun1+29)=CalendarYear,MONTH(AprSun1+29)=4),AprSun1+29,""))</f>
        <v>45774</v>
      </c>
      <c r="AF14" s="4">
        <f ca="1">IF(DAY(AprSun1)=1,IF(AND(YEAR(AprSun1+23)=CalendarYear,MONTH(AprSun1+23)=4),AprSun1+23,""),IF(AND(YEAR(AprSun1+30)=CalendarYear,MONTH(AprSun1+30)=4),AprSun1+30,""))</f>
        <v>45775</v>
      </c>
      <c r="AG14" s="4">
        <f ca="1">IF(DAY(AprSun1)=1,IF(AND(YEAR(AprSun1+24)=CalendarYear,MONTH(AprSun1+24)=4),AprSun1+24,""),IF(AND(YEAR(AprSun1+31)=CalendarYear,MONTH(AprSun1+31)=4),AprSun1+31,""))</f>
        <v>45776</v>
      </c>
      <c r="AH14" s="4">
        <f ca="1">IF(DAY(AprSun1)=1,IF(AND(YEAR(AprSun1+25)=CalendarYear,MONTH(AprSun1+25)=4),AprSun1+25,""),IF(AND(YEAR(AprSun1+32)=CalendarYear,MONTH(AprSun1+32)=4),AprSun1+32,""))</f>
        <v>45777</v>
      </c>
      <c r="AI14" s="4" t="str">
        <f ca="1">IF(DAY(AprSun1)=1,IF(AND(YEAR(AprSun1+26)=CalendarYear,MONTH(AprSun1+26)=4),AprSun1+26,""),IF(AND(YEAR(AprSun1+33)=CalendarYear,MONTH(AprSun1+33)=4),AprSun1+33,""))</f>
        <v/>
      </c>
      <c r="AJ14" s="4" t="str">
        <f ca="1">IF(DAY(AprSun1)=1,IF(AND(YEAR(AprSun1+27)=CalendarYear,MONTH(AprSun1+27)=4),AprSun1+27,""),IF(AND(YEAR(AprSun1+34)=CalendarYear,MONTH(AprSun1+34)=4),AprSun1+34,""))</f>
        <v/>
      </c>
      <c r="AK14" s="4" t="str">
        <f ca="1">IF(DAY(AprSun1)=1,IF(AND(YEAR(AprSun1+28)=CalendarYear,MONTH(AprSun1+28)=4),AprSun1+28,""),IF(AND(YEAR(AprSun1+35)=CalendarYear,MONTH(AprSun1+35)=4),AprSun1+35,""))</f>
        <v/>
      </c>
      <c r="AL14" s="4" t="str">
        <f ca="1">IF(DAY(AprSun1)=1,IF(AND(YEAR(AprSun1+29)=CalendarYear,MONTH(AprSun1+29)=4),AprSun1+29,""),IF(AND(YEAR(AprSun1+36)=CalendarYear,MONTH(AprSun1+36)=4),AprSun1+36,""))</f>
        <v/>
      </c>
      <c r="AM14" s="6" t="str">
        <f ca="1">IF(DAY(AprSun1)=1,IF(AND(YEAR(AprSun1+30)=CalendarYear,MONTH(AprSun1+30)=4),AprSun1+30,""),IF(AND(YEAR(AprSun1+37)=CalendarYear,MONTH(AprSun1+37)=4),AprSun1+37,""))</f>
        <v/>
      </c>
    </row>
    <row r="15" spans="2:39" ht="19.899999999999999" customHeight="1">
      <c r="B15" s="62"/>
      <c r="C15" s="5" t="s">
        <v>6</v>
      </c>
      <c r="D15" s="5" t="s">
        <v>7</v>
      </c>
      <c r="E15" s="5" t="s">
        <v>8</v>
      </c>
      <c r="F15" s="5" t="s">
        <v>9</v>
      </c>
      <c r="G15" s="5" t="s">
        <v>10</v>
      </c>
      <c r="H15" s="5" t="s">
        <v>11</v>
      </c>
      <c r="I15" s="5" t="s">
        <v>12</v>
      </c>
      <c r="J15" s="5" t="s">
        <v>6</v>
      </c>
      <c r="K15" s="5" t="s">
        <v>7</v>
      </c>
      <c r="L15" s="5" t="s">
        <v>8</v>
      </c>
      <c r="M15" s="5" t="s">
        <v>9</v>
      </c>
      <c r="N15" s="5" t="s">
        <v>10</v>
      </c>
      <c r="O15" s="5" t="s">
        <v>11</v>
      </c>
      <c r="P15" s="5" t="s">
        <v>12</v>
      </c>
      <c r="Q15" s="5" t="s">
        <v>6</v>
      </c>
      <c r="R15" s="5" t="s">
        <v>7</v>
      </c>
      <c r="S15" s="5" t="s">
        <v>8</v>
      </c>
      <c r="T15" s="5" t="s">
        <v>9</v>
      </c>
      <c r="U15" s="5" t="s">
        <v>10</v>
      </c>
      <c r="V15" s="5" t="s">
        <v>11</v>
      </c>
      <c r="W15" s="5" t="s">
        <v>12</v>
      </c>
      <c r="X15" s="5" t="s">
        <v>6</v>
      </c>
      <c r="Y15" s="5" t="s">
        <v>7</v>
      </c>
      <c r="Z15" s="5" t="s">
        <v>8</v>
      </c>
      <c r="AA15" s="5" t="s">
        <v>9</v>
      </c>
      <c r="AB15" s="5" t="s">
        <v>10</v>
      </c>
      <c r="AC15" s="5" t="s">
        <v>11</v>
      </c>
      <c r="AD15" s="5" t="s">
        <v>12</v>
      </c>
      <c r="AE15" s="5" t="s">
        <v>6</v>
      </c>
      <c r="AF15" s="5" t="s">
        <v>7</v>
      </c>
      <c r="AG15" s="5" t="s">
        <v>8</v>
      </c>
      <c r="AH15" s="5" t="s">
        <v>9</v>
      </c>
      <c r="AI15" s="5" t="s">
        <v>10</v>
      </c>
      <c r="AJ15" s="5" t="s">
        <v>11</v>
      </c>
      <c r="AK15" s="5" t="s">
        <v>12</v>
      </c>
      <c r="AL15" s="5" t="s">
        <v>6</v>
      </c>
      <c r="AM15" s="7" t="s">
        <v>7</v>
      </c>
    </row>
    <row r="16" spans="2:39" ht="19.899999999999999" hidden="1" customHeight="1" outlineLevel="1">
      <c r="B16" s="18" t="s">
        <v>13</v>
      </c>
      <c r="C16" s="2" t="s">
        <v>14</v>
      </c>
      <c r="D16" s="2" t="s">
        <v>14</v>
      </c>
      <c r="E16" s="29" t="s">
        <v>14</v>
      </c>
      <c r="F16" s="2" t="s">
        <v>14</v>
      </c>
      <c r="G16" s="2" t="s">
        <v>14</v>
      </c>
      <c r="H16" s="2" t="s">
        <v>14</v>
      </c>
      <c r="I16" s="2" t="s">
        <v>14</v>
      </c>
      <c r="J16" s="2" t="s">
        <v>14</v>
      </c>
      <c r="K16" s="2" t="s">
        <v>14</v>
      </c>
      <c r="L16" s="2" t="s">
        <v>14</v>
      </c>
      <c r="M16" s="3" t="s">
        <v>14</v>
      </c>
      <c r="N16" s="3" t="s">
        <v>14</v>
      </c>
      <c r="O16" s="2" t="s">
        <v>14</v>
      </c>
      <c r="P16" s="2" t="s">
        <v>14</v>
      </c>
      <c r="Q16" s="2" t="s">
        <v>14</v>
      </c>
      <c r="R16" s="2" t="s">
        <v>14</v>
      </c>
      <c r="S16" s="2" t="s">
        <v>14</v>
      </c>
      <c r="T16" s="2" t="s">
        <v>14</v>
      </c>
      <c r="U16" s="2" t="s">
        <v>14</v>
      </c>
      <c r="V16" s="2" t="s">
        <v>14</v>
      </c>
      <c r="W16" s="2" t="s">
        <v>14</v>
      </c>
      <c r="X16" s="2" t="s">
        <v>14</v>
      </c>
      <c r="Y16" s="2" t="s">
        <v>14</v>
      </c>
      <c r="Z16" s="2" t="s">
        <v>14</v>
      </c>
      <c r="AA16" s="2" t="s">
        <v>14</v>
      </c>
      <c r="AB16" s="2" t="s">
        <v>14</v>
      </c>
      <c r="AC16" s="2" t="s">
        <v>14</v>
      </c>
      <c r="AD16" s="2" t="s">
        <v>14</v>
      </c>
      <c r="AE16" s="2" t="s">
        <v>14</v>
      </c>
      <c r="AF16" s="2" t="s">
        <v>14</v>
      </c>
      <c r="AG16" s="2" t="s">
        <v>14</v>
      </c>
      <c r="AH16" s="2" t="s">
        <v>14</v>
      </c>
      <c r="AI16" s="2" t="s">
        <v>14</v>
      </c>
      <c r="AJ16" s="2" t="s">
        <v>14</v>
      </c>
      <c r="AK16" s="2" t="s">
        <v>14</v>
      </c>
      <c r="AL16" s="2" t="s">
        <v>14</v>
      </c>
      <c r="AM16" s="2" t="s">
        <v>14</v>
      </c>
    </row>
    <row r="17" spans="2:39" ht="19.899999999999999" hidden="1" customHeight="1" outlineLevel="1">
      <c r="B17" s="19" t="s">
        <v>15</v>
      </c>
      <c r="C17" s="3" t="s">
        <v>14</v>
      </c>
      <c r="D17" s="3" t="s">
        <v>14</v>
      </c>
      <c r="E17" s="3" t="s">
        <v>14</v>
      </c>
      <c r="F17" s="3" t="s">
        <v>14</v>
      </c>
      <c r="G17" s="3" t="s">
        <v>14</v>
      </c>
      <c r="H17" s="3" t="s">
        <v>14</v>
      </c>
      <c r="I17" s="3" t="s">
        <v>14</v>
      </c>
      <c r="J17" s="3" t="s">
        <v>14</v>
      </c>
      <c r="K17" s="3" t="s">
        <v>14</v>
      </c>
      <c r="L17" s="3" t="s">
        <v>14</v>
      </c>
      <c r="M17" s="3" t="s">
        <v>14</v>
      </c>
      <c r="N17" s="3" t="s">
        <v>14</v>
      </c>
      <c r="O17" s="2" t="s">
        <v>14</v>
      </c>
      <c r="P17" s="2" t="s">
        <v>14</v>
      </c>
      <c r="Q17" s="2" t="s">
        <v>14</v>
      </c>
      <c r="R17" s="2" t="s">
        <v>14</v>
      </c>
      <c r="S17" s="2" t="s">
        <v>14</v>
      </c>
      <c r="T17" s="2" t="s">
        <v>14</v>
      </c>
      <c r="U17" s="2" t="s">
        <v>14</v>
      </c>
      <c r="V17" s="2" t="s">
        <v>14</v>
      </c>
      <c r="W17" s="2" t="s">
        <v>14</v>
      </c>
      <c r="X17" s="2" t="s">
        <v>14</v>
      </c>
      <c r="Y17" s="2" t="s">
        <v>14</v>
      </c>
      <c r="Z17" s="2" t="s">
        <v>14</v>
      </c>
      <c r="AA17" s="2" t="s">
        <v>14</v>
      </c>
      <c r="AB17" s="2" t="s">
        <v>14</v>
      </c>
      <c r="AC17" s="2" t="s">
        <v>14</v>
      </c>
      <c r="AD17" s="2" t="s">
        <v>14</v>
      </c>
      <c r="AE17" s="2" t="s">
        <v>14</v>
      </c>
      <c r="AF17" s="2" t="s">
        <v>14</v>
      </c>
      <c r="AG17" s="2" t="s">
        <v>14</v>
      </c>
      <c r="AH17" s="2" t="s">
        <v>14</v>
      </c>
      <c r="AI17" s="2" t="s">
        <v>14</v>
      </c>
      <c r="AJ17" s="2" t="s">
        <v>14</v>
      </c>
      <c r="AK17" s="2" t="s">
        <v>14</v>
      </c>
      <c r="AL17" s="2" t="s">
        <v>14</v>
      </c>
      <c r="AM17" s="2" t="s">
        <v>14</v>
      </c>
    </row>
    <row r="18" spans="2:39" s="21" customFormat="1" ht="19.899999999999999" hidden="1" customHeight="1" outlineLevel="1">
      <c r="B18" s="33" t="s">
        <v>2</v>
      </c>
      <c r="C18" s="3" t="s">
        <v>14</v>
      </c>
      <c r="D18" s="3" t="s">
        <v>14</v>
      </c>
      <c r="E18" s="3" t="s">
        <v>14</v>
      </c>
      <c r="F18" s="3" t="s">
        <v>14</v>
      </c>
      <c r="G18" s="3" t="s">
        <v>14</v>
      </c>
      <c r="H18" s="3" t="s">
        <v>14</v>
      </c>
      <c r="I18" s="3" t="s">
        <v>14</v>
      </c>
      <c r="J18" s="3" t="s">
        <v>14</v>
      </c>
      <c r="K18" s="47" t="s">
        <v>16</v>
      </c>
      <c r="L18" s="3" t="s">
        <v>14</v>
      </c>
      <c r="M18" s="47" t="s">
        <v>16</v>
      </c>
      <c r="N18" s="3" t="s">
        <v>14</v>
      </c>
      <c r="O18" s="47" t="s">
        <v>16</v>
      </c>
      <c r="P18" s="2" t="s">
        <v>14</v>
      </c>
      <c r="Q18" s="2" t="s">
        <v>14</v>
      </c>
      <c r="R18" s="133" t="s">
        <v>16</v>
      </c>
      <c r="S18" s="134"/>
      <c r="T18" s="134"/>
      <c r="U18" s="134"/>
      <c r="V18" s="135"/>
      <c r="W18" s="2" t="s">
        <v>14</v>
      </c>
      <c r="X18" s="2" t="s">
        <v>14</v>
      </c>
      <c r="Y18" s="2" t="s">
        <v>14</v>
      </c>
      <c r="Z18" s="134" t="s">
        <v>16</v>
      </c>
      <c r="AA18" s="134"/>
      <c r="AB18" s="134"/>
      <c r="AC18" s="135"/>
      <c r="AD18" s="2" t="s">
        <v>14</v>
      </c>
      <c r="AE18" s="2" t="s">
        <v>14</v>
      </c>
      <c r="AF18" s="133" t="s">
        <v>16</v>
      </c>
      <c r="AG18" s="134"/>
      <c r="AH18" s="135"/>
      <c r="AI18" s="2" t="s">
        <v>14</v>
      </c>
      <c r="AJ18" s="2" t="s">
        <v>14</v>
      </c>
      <c r="AK18" s="2" t="s">
        <v>14</v>
      </c>
      <c r="AL18" s="2" t="s">
        <v>14</v>
      </c>
      <c r="AM18" s="2" t="s">
        <v>14</v>
      </c>
    </row>
    <row r="19" spans="2:39" s="21" customFormat="1" ht="19.899999999999999" hidden="1" customHeight="1" outlineLevel="1">
      <c r="B19" s="31" t="s">
        <v>5</v>
      </c>
      <c r="C19" s="3" t="s">
        <v>14</v>
      </c>
      <c r="D19" s="3" t="s">
        <v>14</v>
      </c>
      <c r="E19" s="3" t="s">
        <v>14</v>
      </c>
      <c r="F19" s="3" t="s">
        <v>14</v>
      </c>
      <c r="G19" s="3" t="s">
        <v>14</v>
      </c>
      <c r="H19" s="3" t="s">
        <v>14</v>
      </c>
      <c r="I19" s="3" t="s">
        <v>14</v>
      </c>
      <c r="J19" s="3" t="s">
        <v>14</v>
      </c>
      <c r="K19" s="3" t="s">
        <v>14</v>
      </c>
      <c r="L19" s="3" t="s">
        <v>14</v>
      </c>
      <c r="M19" s="3" t="s">
        <v>14</v>
      </c>
      <c r="N19" s="3" t="s">
        <v>14</v>
      </c>
      <c r="O19" s="2" t="s">
        <v>14</v>
      </c>
      <c r="P19" s="2" t="s">
        <v>14</v>
      </c>
      <c r="Q19" s="2" t="s">
        <v>14</v>
      </c>
      <c r="R19" s="2" t="s">
        <v>14</v>
      </c>
      <c r="S19" s="2" t="s">
        <v>14</v>
      </c>
      <c r="T19" s="2" t="s">
        <v>14</v>
      </c>
      <c r="U19" s="2" t="s">
        <v>14</v>
      </c>
      <c r="V19" s="2" t="s">
        <v>14</v>
      </c>
      <c r="W19" s="2" t="s">
        <v>14</v>
      </c>
      <c r="X19" s="2" t="s">
        <v>14</v>
      </c>
      <c r="Y19" s="2" t="s">
        <v>14</v>
      </c>
      <c r="Z19" s="2" t="s">
        <v>14</v>
      </c>
      <c r="AA19" s="2" t="s">
        <v>14</v>
      </c>
      <c r="AB19" s="2" t="s">
        <v>14</v>
      </c>
      <c r="AC19" s="2" t="s">
        <v>14</v>
      </c>
      <c r="AD19" s="2" t="s">
        <v>14</v>
      </c>
      <c r="AE19" s="2" t="s">
        <v>14</v>
      </c>
      <c r="AF19" s="2" t="s">
        <v>14</v>
      </c>
      <c r="AG19" s="2" t="s">
        <v>14</v>
      </c>
      <c r="AH19" s="2" t="s">
        <v>14</v>
      </c>
      <c r="AI19" s="2" t="s">
        <v>14</v>
      </c>
      <c r="AJ19" s="2" t="s">
        <v>14</v>
      </c>
      <c r="AK19" s="2" t="s">
        <v>14</v>
      </c>
      <c r="AL19" s="2" t="s">
        <v>14</v>
      </c>
      <c r="AM19" s="2" t="s">
        <v>14</v>
      </c>
    </row>
    <row r="20" spans="2:39" ht="19.899999999999999" hidden="1" customHeight="1" outlineLevel="1">
      <c r="B20" s="20" t="s">
        <v>1</v>
      </c>
      <c r="C20" s="3" t="s">
        <v>14</v>
      </c>
      <c r="D20" s="3" t="s">
        <v>14</v>
      </c>
      <c r="E20" s="3" t="s">
        <v>14</v>
      </c>
      <c r="F20" s="149" t="s">
        <v>29</v>
      </c>
      <c r="G20" s="149"/>
      <c r="H20" s="149"/>
      <c r="I20" s="3" t="s">
        <v>14</v>
      </c>
      <c r="J20" s="3" t="s">
        <v>14</v>
      </c>
      <c r="K20" s="3" t="s">
        <v>14</v>
      </c>
      <c r="L20" s="37" t="s">
        <v>29</v>
      </c>
      <c r="M20" s="3" t="s">
        <v>14</v>
      </c>
      <c r="N20" s="37" t="s">
        <v>29</v>
      </c>
      <c r="O20" s="2" t="s">
        <v>14</v>
      </c>
      <c r="P20" s="2" t="s">
        <v>14</v>
      </c>
      <c r="Q20" s="2" t="s">
        <v>14</v>
      </c>
      <c r="R20" s="2" t="s">
        <v>14</v>
      </c>
      <c r="S20" s="2" t="s">
        <v>14</v>
      </c>
      <c r="T20" s="2" t="s">
        <v>14</v>
      </c>
      <c r="U20" s="2" t="s">
        <v>14</v>
      </c>
      <c r="V20" s="2" t="s">
        <v>14</v>
      </c>
      <c r="W20" s="2" t="s">
        <v>14</v>
      </c>
      <c r="X20" s="2" t="s">
        <v>14</v>
      </c>
      <c r="Y20" s="37" t="s">
        <v>29</v>
      </c>
      <c r="Z20" s="2" t="s">
        <v>14</v>
      </c>
      <c r="AA20" s="2" t="s">
        <v>14</v>
      </c>
      <c r="AB20" s="2" t="s">
        <v>14</v>
      </c>
      <c r="AC20" s="2" t="s">
        <v>14</v>
      </c>
      <c r="AD20" s="2" t="s">
        <v>14</v>
      </c>
      <c r="AE20" s="2" t="s">
        <v>14</v>
      </c>
      <c r="AF20" s="2" t="s">
        <v>14</v>
      </c>
      <c r="AG20" s="2" t="s">
        <v>14</v>
      </c>
      <c r="AH20" s="2" t="s">
        <v>14</v>
      </c>
      <c r="AI20" s="2" t="s">
        <v>14</v>
      </c>
      <c r="AJ20" s="2" t="s">
        <v>14</v>
      </c>
      <c r="AK20" s="2" t="s">
        <v>14</v>
      </c>
      <c r="AL20" s="2" t="s">
        <v>14</v>
      </c>
      <c r="AM20" s="2" t="s">
        <v>14</v>
      </c>
    </row>
    <row r="21" spans="2:39" ht="19.899999999999999" customHeight="1" collapsed="1">
      <c r="B21" s="1"/>
    </row>
    <row r="22" spans="2:39" ht="19.899999999999999" customHeight="1">
      <c r="B22" s="61">
        <f ca="1">DATE(CalendarYear,5,1)</f>
        <v>45778</v>
      </c>
      <c r="C22" s="4" t="str">
        <f ca="1">IF(DAY(MaySun1)=1,"",IF(AND(YEAR(MaySun1+1)=CalendarYear,MONTH(MaySun1+1)=5),MaySun1+1,""))</f>
        <v/>
      </c>
      <c r="D22" s="4" t="str">
        <f ca="1">IF(DAY(MaySun1)=1,"",IF(AND(YEAR(MaySun1+2)=CalendarYear,MONTH(MaySun1+2)=5),MaySun1+2,""))</f>
        <v/>
      </c>
      <c r="E22" s="4" t="str">
        <f ca="1">IF(DAY(MaySun1)=1,"",IF(AND(YEAR(MaySun1+3)=CalendarYear,MONTH(MaySun1+3)=5),MaySun1+3,""))</f>
        <v/>
      </c>
      <c r="F22" s="4" t="str">
        <f ca="1">IF(DAY(MaySun1)=1,"",IF(AND(YEAR(MaySun1+4)=CalendarYear,MONTH(MaySun1+4)=5),MaySun1+4,""))</f>
        <v/>
      </c>
      <c r="G22" s="4">
        <f ca="1">IF(DAY(MaySun1)=1,"",IF(AND(YEAR(MaySun1+5)=CalendarYear,MONTH(MaySun1+5)=5),MaySun1+5,""))</f>
        <v>45778</v>
      </c>
      <c r="H22" s="4">
        <f ca="1">IF(DAY(MaySun1)=1,"",IF(AND(YEAR(MaySun1+6)=CalendarYear,MONTH(MaySun1+6)=5),MaySun1+6,""))</f>
        <v>45779</v>
      </c>
      <c r="I22" s="4">
        <f ca="1">IF(DAY(MaySun1)=1,IF(AND(YEAR(MaySun1)=CalendarYear,MONTH(MaySun1)=5),MaySun1,""),IF(AND(YEAR(MaySun1+7)=CalendarYear,MONTH(MaySun1+7)=5),MaySun1+7,""))</f>
        <v>45780</v>
      </c>
      <c r="J22" s="4">
        <f ca="1">IF(DAY(MaySun1)=1,IF(AND(YEAR(MaySun1+1)=CalendarYear,MONTH(MaySun1+1)=5),MaySun1+1,""),IF(AND(YEAR(MaySun1+8)=CalendarYear,MONTH(MaySun1+8)=5),MaySun1+8,""))</f>
        <v>45781</v>
      </c>
      <c r="K22" s="4">
        <f ca="1">IF(DAY(MaySun1)=1,IF(AND(YEAR(MaySun1+2)=CalendarYear,MONTH(MaySun1+2)=5),MaySun1+2,""),IF(AND(YEAR(MaySun1+9)=CalendarYear,MONTH(MaySun1+9)=5),MaySun1+9,""))</f>
        <v>45782</v>
      </c>
      <c r="L22" s="4">
        <f ca="1">IF(DAY(MaySun1)=1,IF(AND(YEAR(MaySun1+3)=CalendarYear,MONTH(MaySun1+3)=5),MaySun1+3,""),IF(AND(YEAR(MaySun1+10)=CalendarYear,MONTH(MaySun1+10)=5),MaySun1+10,""))</f>
        <v>45783</v>
      </c>
      <c r="M22" s="4">
        <f ca="1">IF(DAY(MaySun1)=1,IF(AND(YEAR(MaySun1+4)=CalendarYear,MONTH(MaySun1+4)=5),MaySun1+4,""),IF(AND(YEAR(MaySun1+11)=CalendarYear,MONTH(MaySun1+11)=5),MaySun1+11,""))</f>
        <v>45784</v>
      </c>
      <c r="N22" s="4">
        <f ca="1">IF(DAY(MaySun1)=1,IF(AND(YEAR(MaySun1+5)=CalendarYear,MONTH(MaySun1+5)=5),MaySun1+5,""),IF(AND(YEAR(MaySun1+12)=CalendarYear,MONTH(MaySun1+12)=5),MaySun1+12,""))</f>
        <v>45785</v>
      </c>
      <c r="O22" s="4">
        <f ca="1">IF(DAY(MaySun1)=1,IF(AND(YEAR(MaySun1+6)=CalendarYear,MONTH(MaySun1+6)=5),MaySun1+6,""),IF(AND(YEAR(MaySun1+13)=CalendarYear,MONTH(MaySun1+13)=5),MaySun1+13,""))</f>
        <v>45786</v>
      </c>
      <c r="P22" s="4">
        <f ca="1">IF(DAY(MaySun1)=1,IF(AND(YEAR(MaySun1+7)=CalendarYear,MONTH(MaySun1+7)=5),MaySun1+7,""),IF(AND(YEAR(MaySun1+14)=CalendarYear,MONTH(MaySun1+14)=5),MaySun1+14,""))</f>
        <v>45787</v>
      </c>
      <c r="Q22" s="4">
        <f ca="1">IF(DAY(MaySun1)=1,IF(AND(YEAR(MaySun1+8)=CalendarYear,MONTH(MaySun1+8)=5),MaySun1+8,""),IF(AND(YEAR(MaySun1+15)=CalendarYear,MONTH(MaySun1+15)=5),MaySun1+15,""))</f>
        <v>45788</v>
      </c>
      <c r="R22" s="4">
        <f ca="1">IF(DAY(MaySun1)=1,IF(AND(YEAR(MaySun1+9)=CalendarYear,MONTH(MaySun1+9)=5),MaySun1+9,""),IF(AND(YEAR(MaySun1+16)=CalendarYear,MONTH(MaySun1+16)=5),MaySun1+16,""))</f>
        <v>45789</v>
      </c>
      <c r="S22" s="4">
        <f ca="1">IF(DAY(MaySun1)=1,IF(AND(YEAR(MaySun1+10)=CalendarYear,MONTH(MaySun1+10)=5),MaySun1+10,""),IF(AND(YEAR(MaySun1+17)=CalendarYear,MONTH(MaySun1+17)=5),MaySun1+17,""))</f>
        <v>45790</v>
      </c>
      <c r="T22" s="4">
        <f ca="1">IF(DAY(MaySun1)=1,IF(AND(YEAR(MaySun1+11)=CalendarYear,MONTH(MaySun1+11)=5),MaySun1+11,""),IF(AND(YEAR(MaySun1+18)=CalendarYear,MONTH(MaySun1+18)=5),MaySun1+18,""))</f>
        <v>45791</v>
      </c>
      <c r="U22" s="4">
        <f ca="1">IF(DAY(MaySun1)=1,IF(AND(YEAR(MaySun1+12)=CalendarYear,MONTH(MaySun1+12)=5),MaySun1+12,""),IF(AND(YEAR(MaySun1+19)=CalendarYear,MONTH(MaySun1+19)=5),MaySun1+19,""))</f>
        <v>45792</v>
      </c>
      <c r="V22" s="4">
        <f ca="1">IF(DAY(MaySun1)=1,IF(AND(YEAR(MaySun1+13)=CalendarYear,MONTH(MaySun1+13)=5),MaySun1+13,""),IF(AND(YEAR(MaySun1+20)=CalendarYear,MONTH(MaySun1+20)=5),MaySun1+20,""))</f>
        <v>45793</v>
      </c>
      <c r="W22" s="4">
        <f ca="1">IF(DAY(MaySun1)=1,IF(AND(YEAR(MaySun1+14)=CalendarYear,MONTH(MaySun1+14)=5),MaySun1+14,""),IF(AND(YEAR(MaySun1+21)=CalendarYear,MONTH(MaySun1+21)=5),MaySun1+21,""))</f>
        <v>45794</v>
      </c>
      <c r="X22" s="4">
        <f ca="1">IF(DAY(MaySun1)=1,IF(AND(YEAR(MaySun1+15)=CalendarYear,MONTH(MaySun1+15)=5),MaySun1+15,""),IF(AND(YEAR(MaySun1+22)=CalendarYear,MONTH(MaySun1+22)=5),MaySun1+22,""))</f>
        <v>45795</v>
      </c>
      <c r="Y22" s="4">
        <f ca="1">IF(DAY(MaySun1)=1,IF(AND(YEAR(MaySun1+16)=CalendarYear,MONTH(MaySun1+16)=5),MaySun1+16,""),IF(AND(YEAR(MaySun1+23)=CalendarYear,MONTH(MaySun1+23)=5),MaySun1+23,""))</f>
        <v>45796</v>
      </c>
      <c r="Z22" s="4">
        <f ca="1">IF(DAY(MaySun1)=1,IF(AND(YEAR(MaySun1+17)=CalendarYear,MONTH(MaySun1+17)=5),MaySun1+17,""),IF(AND(YEAR(MaySun1+24)=CalendarYear,MONTH(MaySun1+24)=5),MaySun1+24,""))</f>
        <v>45797</v>
      </c>
      <c r="AA22" s="4">
        <f ca="1">IF(DAY(MaySun1)=1,IF(AND(YEAR(MaySun1+18)=CalendarYear,MONTH(MaySun1+18)=5),MaySun1+18,""),IF(AND(YEAR(MaySun1+25)=CalendarYear,MONTH(MaySun1+25)=5),MaySun1+25,""))</f>
        <v>45798</v>
      </c>
      <c r="AB22" s="4">
        <f ca="1">IF(DAY(MaySun1)=1,IF(AND(YEAR(MaySun1+19)=CalendarYear,MONTH(MaySun1+19)=5),MaySun1+19,""),IF(AND(YEAR(MaySun1+26)=CalendarYear,MONTH(MaySun1+26)=5),MaySun1+26,""))</f>
        <v>45799</v>
      </c>
      <c r="AC22" s="4">
        <f ca="1">IF(DAY(MaySun1)=1,IF(AND(YEAR(MaySun1+20)=CalendarYear,MONTH(MaySun1+20)=5),MaySun1+20,""),IF(AND(YEAR(MaySun1+27)=CalendarYear,MONTH(MaySun1+27)=5),MaySun1+27,""))</f>
        <v>45800</v>
      </c>
      <c r="AD22" s="4">
        <f ca="1">IF(DAY(MaySun1)=1,IF(AND(YEAR(MaySun1+21)=CalendarYear,MONTH(MaySun1+21)=5),MaySun1+21,""),IF(AND(YEAR(MaySun1+28)=CalendarYear,MONTH(MaySun1+28)=5),MaySun1+28,""))</f>
        <v>45801</v>
      </c>
      <c r="AE22" s="4">
        <f ca="1">IF(DAY(MaySun1)=1,IF(AND(YEAR(MaySun1+22)=CalendarYear,MONTH(MaySun1+22)=5),MaySun1+22,""),IF(AND(YEAR(MaySun1+29)=CalendarYear,MONTH(MaySun1+29)=5),MaySun1+29,""))</f>
        <v>45802</v>
      </c>
      <c r="AF22" s="4">
        <f ca="1">IF(DAY(MaySun1)=1,IF(AND(YEAR(MaySun1+23)=CalendarYear,MONTH(MaySun1+23)=5),MaySun1+23,""),IF(AND(YEAR(MaySun1+30)=CalendarYear,MONTH(MaySun1+30)=5),MaySun1+30,""))</f>
        <v>45803</v>
      </c>
      <c r="AG22" s="4">
        <f ca="1">IF(DAY(MaySun1)=1,IF(AND(YEAR(MaySun1+24)=CalendarYear,MONTH(MaySun1+24)=5),MaySun1+24,""),IF(AND(YEAR(MaySun1+31)=CalendarYear,MONTH(MaySun1+31)=5),MaySun1+31,""))</f>
        <v>45804</v>
      </c>
      <c r="AH22" s="4">
        <f ca="1">IF(DAY(MaySun1)=1,IF(AND(YEAR(MaySun1+25)=CalendarYear,MONTH(MaySun1+25)=5),MaySun1+25,""),IF(AND(YEAR(MaySun1+32)=CalendarYear,MONTH(MaySun1+32)=5),MaySun1+32,""))</f>
        <v>45805</v>
      </c>
      <c r="AI22" s="4">
        <f ca="1">IF(DAY(MaySun1)=1,IF(AND(YEAR(MaySun1+26)=CalendarYear,MONTH(MaySun1+26)=5),MaySun1+26,""),IF(AND(YEAR(MaySun1+33)=CalendarYear,MONTH(MaySun1+33)=5),MaySun1+33,""))</f>
        <v>45806</v>
      </c>
      <c r="AJ22" s="4">
        <f ca="1">IF(DAY(MaySun1)=1,IF(AND(YEAR(MaySun1+27)=CalendarYear,MONTH(MaySun1+27)=5),MaySun1+27,""),IF(AND(YEAR(MaySun1+34)=CalendarYear,MONTH(MaySun1+34)=5),MaySun1+34,""))</f>
        <v>45807</v>
      </c>
      <c r="AK22" s="4">
        <f ca="1">IF(DAY(MaySun1)=1,IF(AND(YEAR(MaySun1+28)=CalendarYear,MONTH(MaySun1+28)=5),MaySun1+28,""),IF(AND(YEAR(MaySun1+35)=CalendarYear,MONTH(MaySun1+35)=5),MaySun1+35,""))</f>
        <v>45808</v>
      </c>
      <c r="AL22" s="4" t="str">
        <f ca="1">IF(DAY(MaySun1)=1,IF(AND(YEAR(MaySun1+29)=CalendarYear,MONTH(MaySun1+29)=5),MaySun1+29,""),IF(AND(YEAR(MaySun1+36)=CalendarYear,MONTH(MaySun1+36)=5),MaySun1+36,""))</f>
        <v/>
      </c>
      <c r="AM22" s="6" t="str">
        <f ca="1">IF(DAY(MaySun1)=1,IF(AND(YEAR(MaySun1+30)=CalendarYear,MONTH(MaySun1+30)=5),MaySun1+30,""),IF(AND(YEAR(MaySun1+37)=CalendarYear,MONTH(MaySun1+37)=5),MaySun1+37,""))</f>
        <v/>
      </c>
    </row>
    <row r="23" spans="2:39" ht="19.899999999999999" customHeight="1">
      <c r="B23" s="62"/>
      <c r="C23" s="5" t="s">
        <v>6</v>
      </c>
      <c r="D23" s="5" t="s">
        <v>7</v>
      </c>
      <c r="E23" s="5" t="s">
        <v>8</v>
      </c>
      <c r="F23" s="5" t="s">
        <v>9</v>
      </c>
      <c r="G23" s="5" t="s">
        <v>10</v>
      </c>
      <c r="H23" s="5" t="s">
        <v>11</v>
      </c>
      <c r="I23" s="5" t="s">
        <v>12</v>
      </c>
      <c r="J23" s="5" t="s">
        <v>6</v>
      </c>
      <c r="K23" s="5" t="s">
        <v>7</v>
      </c>
      <c r="L23" s="5" t="s">
        <v>8</v>
      </c>
      <c r="M23" s="5" t="s">
        <v>9</v>
      </c>
      <c r="N23" s="5" t="s">
        <v>10</v>
      </c>
      <c r="O23" s="5" t="s">
        <v>11</v>
      </c>
      <c r="P23" s="5" t="s">
        <v>12</v>
      </c>
      <c r="Q23" s="5" t="s">
        <v>6</v>
      </c>
      <c r="R23" s="5" t="s">
        <v>7</v>
      </c>
      <c r="S23" s="5" t="s">
        <v>8</v>
      </c>
      <c r="T23" s="5" t="s">
        <v>9</v>
      </c>
      <c r="U23" s="5" t="s">
        <v>10</v>
      </c>
      <c r="V23" s="5" t="s">
        <v>11</v>
      </c>
      <c r="W23" s="5" t="s">
        <v>12</v>
      </c>
      <c r="X23" s="5" t="s">
        <v>6</v>
      </c>
      <c r="Y23" s="5" t="s">
        <v>7</v>
      </c>
      <c r="Z23" s="5" t="s">
        <v>8</v>
      </c>
      <c r="AA23" s="5" t="s">
        <v>9</v>
      </c>
      <c r="AB23" s="5" t="s">
        <v>10</v>
      </c>
      <c r="AC23" s="5" t="s">
        <v>11</v>
      </c>
      <c r="AD23" s="5" t="s">
        <v>12</v>
      </c>
      <c r="AE23" s="5" t="s">
        <v>6</v>
      </c>
      <c r="AF23" s="5" t="s">
        <v>7</v>
      </c>
      <c r="AG23" s="5" t="s">
        <v>8</v>
      </c>
      <c r="AH23" s="5" t="s">
        <v>9</v>
      </c>
      <c r="AI23" s="5" t="s">
        <v>10</v>
      </c>
      <c r="AJ23" s="5" t="s">
        <v>11</v>
      </c>
      <c r="AK23" s="5" t="s">
        <v>12</v>
      </c>
      <c r="AL23" s="5" t="s">
        <v>6</v>
      </c>
      <c r="AM23" s="7" t="s">
        <v>7</v>
      </c>
    </row>
    <row r="24" spans="2:39" s="21" customFormat="1" ht="19.899999999999999" hidden="1" customHeight="1" outlineLevel="1">
      <c r="B24" s="18" t="s">
        <v>13</v>
      </c>
      <c r="C24" s="2" t="s">
        <v>14</v>
      </c>
      <c r="D24" s="2" t="s">
        <v>14</v>
      </c>
      <c r="E24" s="2" t="s">
        <v>14</v>
      </c>
      <c r="F24" s="2" t="s">
        <v>14</v>
      </c>
      <c r="G24" s="2" t="s">
        <v>14</v>
      </c>
      <c r="H24" s="2" t="s">
        <v>14</v>
      </c>
      <c r="I24" s="2" t="s">
        <v>14</v>
      </c>
      <c r="J24" s="2" t="s">
        <v>14</v>
      </c>
      <c r="K24" s="2" t="s">
        <v>14</v>
      </c>
      <c r="L24" s="2" t="s">
        <v>14</v>
      </c>
      <c r="M24" s="3" t="s">
        <v>14</v>
      </c>
      <c r="N24" s="3" t="s">
        <v>14</v>
      </c>
      <c r="O24" s="2" t="s">
        <v>14</v>
      </c>
      <c r="P24" s="2" t="s">
        <v>14</v>
      </c>
      <c r="Q24" s="2" t="s">
        <v>14</v>
      </c>
      <c r="R24" s="2" t="s">
        <v>14</v>
      </c>
      <c r="S24" s="2" t="s">
        <v>14</v>
      </c>
      <c r="T24" s="2" t="s">
        <v>14</v>
      </c>
      <c r="U24" s="2" t="s">
        <v>14</v>
      </c>
      <c r="V24" s="2" t="s">
        <v>14</v>
      </c>
      <c r="W24" s="2" t="s">
        <v>14</v>
      </c>
      <c r="X24" s="143" t="s">
        <v>33</v>
      </c>
      <c r="Y24" s="144"/>
      <c r="Z24" s="144"/>
      <c r="AA24" s="144"/>
      <c r="AB24" s="144"/>
      <c r="AC24" s="157"/>
      <c r="AD24" s="2" t="s">
        <v>14</v>
      </c>
      <c r="AE24" s="2" t="s">
        <v>14</v>
      </c>
      <c r="AF24" s="2" t="s">
        <v>14</v>
      </c>
      <c r="AG24" s="2" t="s">
        <v>14</v>
      </c>
      <c r="AH24" s="2" t="s">
        <v>14</v>
      </c>
      <c r="AI24" s="2" t="s">
        <v>14</v>
      </c>
      <c r="AJ24" s="2" t="s">
        <v>14</v>
      </c>
      <c r="AK24" s="2" t="s">
        <v>14</v>
      </c>
      <c r="AL24" s="2" t="s">
        <v>14</v>
      </c>
      <c r="AM24" s="2" t="s">
        <v>14</v>
      </c>
    </row>
    <row r="25" spans="2:39" s="21" customFormat="1" ht="19.899999999999999" hidden="1" customHeight="1" outlineLevel="1">
      <c r="B25" s="19" t="s">
        <v>15</v>
      </c>
      <c r="C25" s="3" t="s">
        <v>14</v>
      </c>
      <c r="D25" s="3" t="s">
        <v>14</v>
      </c>
      <c r="E25" s="3" t="s">
        <v>14</v>
      </c>
      <c r="F25" s="3" t="s">
        <v>14</v>
      </c>
      <c r="G25" s="3" t="s">
        <v>14</v>
      </c>
      <c r="H25" s="3" t="s">
        <v>14</v>
      </c>
      <c r="I25" s="3" t="s">
        <v>14</v>
      </c>
      <c r="J25" s="3" t="s">
        <v>14</v>
      </c>
      <c r="K25" s="3" t="s">
        <v>14</v>
      </c>
      <c r="L25" s="3" t="s">
        <v>14</v>
      </c>
      <c r="M25" s="158" t="s">
        <v>34</v>
      </c>
      <c r="N25" s="159"/>
      <c r="O25" s="159"/>
      <c r="P25" s="159"/>
      <c r="Q25" s="159"/>
      <c r="R25" s="159"/>
      <c r="S25" s="159"/>
      <c r="T25" s="159"/>
      <c r="U25" s="159"/>
      <c r="V25" s="159"/>
      <c r="W25" s="160"/>
      <c r="X25" s="2" t="s">
        <v>14</v>
      </c>
      <c r="Y25" s="2" t="s">
        <v>14</v>
      </c>
      <c r="Z25" s="2" t="s">
        <v>14</v>
      </c>
      <c r="AA25" s="2" t="s">
        <v>14</v>
      </c>
      <c r="AB25" s="2" t="s">
        <v>14</v>
      </c>
      <c r="AC25" s="2"/>
      <c r="AD25" s="2" t="s">
        <v>14</v>
      </c>
      <c r="AE25" s="2" t="s">
        <v>14</v>
      </c>
      <c r="AF25" s="2" t="s">
        <v>14</v>
      </c>
      <c r="AG25" s="2" t="s">
        <v>14</v>
      </c>
      <c r="AH25" s="76" t="s">
        <v>35</v>
      </c>
      <c r="AI25" s="70"/>
      <c r="AJ25" s="70"/>
      <c r="AK25" s="77"/>
      <c r="AL25" s="2" t="s">
        <v>14</v>
      </c>
      <c r="AM25" s="2" t="s">
        <v>14</v>
      </c>
    </row>
    <row r="26" spans="2:39" ht="19.899999999999999" hidden="1" customHeight="1" outlineLevel="1">
      <c r="B26" s="33" t="s">
        <v>2</v>
      </c>
      <c r="C26" s="3" t="s">
        <v>14</v>
      </c>
      <c r="D26" s="3" t="s">
        <v>14</v>
      </c>
      <c r="E26" s="3" t="s">
        <v>14</v>
      </c>
      <c r="F26" s="3" t="s">
        <v>14</v>
      </c>
      <c r="G26" s="140" t="s">
        <v>16</v>
      </c>
      <c r="H26" s="141"/>
      <c r="I26" s="3" t="s">
        <v>14</v>
      </c>
      <c r="J26" s="3" t="s">
        <v>14</v>
      </c>
      <c r="K26" s="48" t="s">
        <v>16</v>
      </c>
      <c r="L26" s="3" t="s">
        <v>14</v>
      </c>
      <c r="M26" s="3" t="s">
        <v>14</v>
      </c>
      <c r="N26" s="3" t="s">
        <v>14</v>
      </c>
      <c r="O26" s="2" t="s">
        <v>14</v>
      </c>
      <c r="P26" s="2" t="s">
        <v>14</v>
      </c>
      <c r="Q26" s="2" t="s">
        <v>14</v>
      </c>
      <c r="R26" s="2" t="s">
        <v>14</v>
      </c>
      <c r="S26" s="2" t="s">
        <v>14</v>
      </c>
      <c r="T26" s="2" t="s">
        <v>14</v>
      </c>
      <c r="U26" s="2" t="s">
        <v>14</v>
      </c>
      <c r="V26" s="2" t="s">
        <v>14</v>
      </c>
      <c r="W26" s="2" t="s">
        <v>14</v>
      </c>
      <c r="X26" s="2" t="s">
        <v>14</v>
      </c>
      <c r="Y26" s="2" t="s">
        <v>14</v>
      </c>
      <c r="Z26" s="2" t="s">
        <v>14</v>
      </c>
      <c r="AA26" s="2" t="s">
        <v>14</v>
      </c>
      <c r="AB26" s="2" t="s">
        <v>14</v>
      </c>
      <c r="AC26" s="2" t="s">
        <v>14</v>
      </c>
      <c r="AD26" s="2" t="s">
        <v>14</v>
      </c>
      <c r="AE26" s="2" t="s">
        <v>14</v>
      </c>
      <c r="AF26" s="2" t="s">
        <v>14</v>
      </c>
      <c r="AG26" s="48" t="s">
        <v>16</v>
      </c>
      <c r="AH26" s="2" t="s">
        <v>14</v>
      </c>
      <c r="AI26" s="2" t="s">
        <v>14</v>
      </c>
      <c r="AJ26" s="2" t="s">
        <v>14</v>
      </c>
      <c r="AK26" s="2" t="s">
        <v>14</v>
      </c>
      <c r="AL26" s="2" t="s">
        <v>14</v>
      </c>
      <c r="AM26" s="2" t="s">
        <v>14</v>
      </c>
    </row>
    <row r="27" spans="2:39" ht="19.899999999999999" hidden="1" customHeight="1" outlineLevel="1">
      <c r="B27" s="31" t="s">
        <v>5</v>
      </c>
      <c r="C27" s="3" t="s">
        <v>14</v>
      </c>
      <c r="D27" s="3" t="s">
        <v>14</v>
      </c>
      <c r="E27" s="3" t="s">
        <v>14</v>
      </c>
      <c r="F27" s="3" t="s">
        <v>14</v>
      </c>
      <c r="G27" s="3" t="s">
        <v>14</v>
      </c>
      <c r="H27" s="3" t="s">
        <v>14</v>
      </c>
      <c r="I27" s="3" t="s">
        <v>14</v>
      </c>
      <c r="J27" s="3" t="s">
        <v>14</v>
      </c>
      <c r="K27" s="3" t="s">
        <v>14</v>
      </c>
      <c r="L27" s="3" t="s">
        <v>14</v>
      </c>
      <c r="M27" s="3" t="s">
        <v>14</v>
      </c>
      <c r="N27" s="3" t="s">
        <v>14</v>
      </c>
      <c r="O27" s="2" t="s">
        <v>14</v>
      </c>
      <c r="P27" s="2" t="s">
        <v>14</v>
      </c>
      <c r="Q27" s="2" t="s">
        <v>14</v>
      </c>
      <c r="R27" s="2" t="s">
        <v>14</v>
      </c>
      <c r="S27" s="2" t="s">
        <v>14</v>
      </c>
      <c r="T27" s="2" t="s">
        <v>14</v>
      </c>
      <c r="U27" s="2" t="s">
        <v>14</v>
      </c>
      <c r="V27" s="2" t="s">
        <v>14</v>
      </c>
      <c r="W27" s="2" t="s">
        <v>14</v>
      </c>
      <c r="X27" s="2" t="s">
        <v>14</v>
      </c>
      <c r="Y27" s="2" t="s">
        <v>14</v>
      </c>
      <c r="Z27" s="2" t="s">
        <v>14</v>
      </c>
      <c r="AA27" s="2" t="s">
        <v>14</v>
      </c>
      <c r="AB27" s="2" t="s">
        <v>14</v>
      </c>
      <c r="AC27" s="2" t="s">
        <v>14</v>
      </c>
      <c r="AD27" s="2" t="s">
        <v>14</v>
      </c>
      <c r="AE27" s="2" t="s">
        <v>14</v>
      </c>
      <c r="AF27" s="2" t="s">
        <v>14</v>
      </c>
      <c r="AG27" s="2" t="s">
        <v>14</v>
      </c>
      <c r="AH27" s="2" t="s">
        <v>14</v>
      </c>
      <c r="AI27" s="2" t="s">
        <v>14</v>
      </c>
      <c r="AJ27" s="2" t="s">
        <v>14</v>
      </c>
      <c r="AK27" s="2" t="s">
        <v>14</v>
      </c>
      <c r="AL27" s="2" t="s">
        <v>14</v>
      </c>
      <c r="AM27" s="2" t="s">
        <v>14</v>
      </c>
    </row>
    <row r="28" spans="2:39" ht="19.899999999999999" hidden="1" customHeight="1" outlineLevel="1">
      <c r="B28" s="20" t="s">
        <v>1</v>
      </c>
      <c r="C28" s="3" t="s">
        <v>14</v>
      </c>
      <c r="D28" s="3" t="s">
        <v>14</v>
      </c>
      <c r="E28" s="3" t="s">
        <v>14</v>
      </c>
      <c r="F28" s="3" t="s">
        <v>14</v>
      </c>
      <c r="G28" s="3" t="s">
        <v>14</v>
      </c>
      <c r="H28" s="3" t="s">
        <v>14</v>
      </c>
      <c r="I28" s="3" t="s">
        <v>14</v>
      </c>
      <c r="J28" s="3" t="s">
        <v>14</v>
      </c>
      <c r="K28" s="3" t="s">
        <v>14</v>
      </c>
      <c r="L28" s="37" t="s">
        <v>29</v>
      </c>
      <c r="M28" s="3" t="s">
        <v>14</v>
      </c>
      <c r="N28" s="3" t="s">
        <v>14</v>
      </c>
      <c r="O28" s="2" t="s">
        <v>14</v>
      </c>
      <c r="P28" s="2" t="s">
        <v>14</v>
      </c>
      <c r="Q28" s="2" t="s">
        <v>14</v>
      </c>
      <c r="R28" s="2" t="s">
        <v>14</v>
      </c>
      <c r="S28" s="2" t="s">
        <v>14</v>
      </c>
      <c r="T28" s="2" t="s">
        <v>14</v>
      </c>
      <c r="U28" s="2" t="s">
        <v>14</v>
      </c>
      <c r="V28" s="2" t="s">
        <v>14</v>
      </c>
      <c r="W28" s="2" t="s">
        <v>14</v>
      </c>
      <c r="X28" s="2" t="s">
        <v>14</v>
      </c>
      <c r="Y28" s="2" t="s">
        <v>14</v>
      </c>
      <c r="Z28" s="2" t="s">
        <v>14</v>
      </c>
      <c r="AA28" s="2" t="s">
        <v>14</v>
      </c>
      <c r="AB28" s="2" t="s">
        <v>14</v>
      </c>
      <c r="AC28" s="2" t="s">
        <v>14</v>
      </c>
      <c r="AD28" s="2" t="s">
        <v>14</v>
      </c>
      <c r="AE28" s="2" t="s">
        <v>14</v>
      </c>
      <c r="AF28" s="37" t="s">
        <v>19</v>
      </c>
      <c r="AG28" s="2" t="s">
        <v>14</v>
      </c>
      <c r="AH28" s="2" t="s">
        <v>14</v>
      </c>
      <c r="AI28" s="2" t="s">
        <v>14</v>
      </c>
      <c r="AJ28" s="2" t="s">
        <v>14</v>
      </c>
      <c r="AK28" s="2" t="s">
        <v>14</v>
      </c>
      <c r="AL28" s="2" t="s">
        <v>14</v>
      </c>
      <c r="AM28" s="2" t="s">
        <v>14</v>
      </c>
    </row>
    <row r="29" spans="2:39" ht="19.899999999999999" customHeight="1" collapsed="1">
      <c r="B29" s="1"/>
    </row>
    <row r="30" spans="2:39" s="21" customFormat="1" ht="19.899999999999999" customHeight="1">
      <c r="B30" s="61">
        <f ca="1">DATE(CalendarYear,6,1)</f>
        <v>45809</v>
      </c>
      <c r="C30" s="4">
        <f ca="1">IF(DAY(JunSun1)=1,"",IF(AND(YEAR(JunSun1+1)=CalendarYear,MONTH(JunSun1+1)=6),JunSun1+1,""))</f>
        <v>45809</v>
      </c>
      <c r="D30" s="4">
        <f ca="1">IF(DAY(JunSun1)=1,"",IF(AND(YEAR(JunSun1+2)=CalendarYear,MONTH(JunSun1+2)=6),JunSun1+2,""))</f>
        <v>45810</v>
      </c>
      <c r="E30" s="4">
        <f ca="1">IF(DAY(JunSun1)=1,"",IF(AND(YEAR(JunSun1+3)=CalendarYear,MONTH(JunSun1+3)=6),JunSun1+3,""))</f>
        <v>45811</v>
      </c>
      <c r="F30" s="4">
        <f ca="1">IF(DAY(JunSun1)=1,"",IF(AND(YEAR(JunSun1+4)=CalendarYear,MONTH(JunSun1+4)=6),JunSun1+4,""))</f>
        <v>45812</v>
      </c>
      <c r="G30" s="4">
        <f ca="1">IF(DAY(JunSun1)=1,"",IF(AND(YEAR(JunSun1+5)=CalendarYear,MONTH(JunSun1+5)=6),JunSun1+5,""))</f>
        <v>45813</v>
      </c>
      <c r="H30" s="4">
        <f ca="1">IF(DAY(JunSun1)=1,"",IF(AND(YEAR(JunSun1+6)=CalendarYear,MONTH(JunSun1+6)=6),JunSun1+6,""))</f>
        <v>45814</v>
      </c>
      <c r="I30" s="4">
        <f ca="1">IF(DAY(JunSun1)=1,IF(AND(YEAR(JunSun1)=CalendarYear,MONTH(JunSun1)=6),JunSun1,""),IF(AND(YEAR(JunSun1+7)=CalendarYear,MONTH(JunSun1+7)=6),JunSun1+7,""))</f>
        <v>45815</v>
      </c>
      <c r="J30" s="4">
        <f ca="1">IF(DAY(JunSun1)=1,IF(AND(YEAR(JunSun1+1)=CalendarYear,MONTH(JunSun1+1)=6),JunSun1+1,""),IF(AND(YEAR(JunSun1+8)=CalendarYear,MONTH(JunSun1+8)=6),JunSun1+8,""))</f>
        <v>45816</v>
      </c>
      <c r="K30" s="4">
        <f ca="1">IF(DAY(JunSun1)=1,IF(AND(YEAR(JunSun1+2)=CalendarYear,MONTH(JunSun1+2)=6),JunSun1+2,""),IF(AND(YEAR(JunSun1+9)=CalendarYear,MONTH(JunSun1+9)=6),JunSun1+9,""))</f>
        <v>45817</v>
      </c>
      <c r="L30" s="4">
        <f ca="1">IF(DAY(JunSun1)=1,IF(AND(YEAR(JunSun1+3)=CalendarYear,MONTH(JunSun1+3)=6),JunSun1+3,""),IF(AND(YEAR(JunSun1+10)=CalendarYear,MONTH(JunSun1+10)=6),JunSun1+10,""))</f>
        <v>45818</v>
      </c>
      <c r="M30" s="4">
        <f ca="1">IF(DAY(JunSun1)=1,IF(AND(YEAR(JunSun1+4)=CalendarYear,MONTH(JunSun1+4)=6),JunSun1+4,""),IF(AND(YEAR(JunSun1+11)=CalendarYear,MONTH(JunSun1+11)=6),JunSun1+11,""))</f>
        <v>45819</v>
      </c>
      <c r="N30" s="4">
        <f ca="1">IF(DAY(JunSun1)=1,IF(AND(YEAR(JunSun1+5)=CalendarYear,MONTH(JunSun1+5)=6),JunSun1+5,""),IF(AND(YEAR(JunSun1+12)=CalendarYear,MONTH(JunSun1+12)=6),JunSun1+12,""))</f>
        <v>45820</v>
      </c>
      <c r="O30" s="4">
        <f ca="1">IF(DAY(JunSun1)=1,IF(AND(YEAR(JunSun1+6)=CalendarYear,MONTH(JunSun1+6)=6),JunSun1+6,""),IF(AND(YEAR(JunSun1+13)=CalendarYear,MONTH(JunSun1+13)=6),JunSun1+13,""))</f>
        <v>45821</v>
      </c>
      <c r="P30" s="4">
        <f ca="1">IF(DAY(JunSun1)=1,IF(AND(YEAR(JunSun1+7)=CalendarYear,MONTH(JunSun1+7)=6),JunSun1+7,""),IF(AND(YEAR(JunSun1+14)=CalendarYear,MONTH(JunSun1+14)=6),JunSun1+14,""))</f>
        <v>45822</v>
      </c>
      <c r="Q30" s="4">
        <f ca="1">IF(DAY(JunSun1)=1,IF(AND(YEAR(JunSun1+8)=CalendarYear,MONTH(JunSun1+8)=6),JunSun1+8,""),IF(AND(YEAR(JunSun1+15)=CalendarYear,MONTH(JunSun1+15)=6),JunSun1+15,""))</f>
        <v>45823</v>
      </c>
      <c r="R30" s="4">
        <f ca="1">IF(DAY(JunSun1)=1,IF(AND(YEAR(JunSun1+9)=CalendarYear,MONTH(JunSun1+9)=6),JunSun1+9,""),IF(AND(YEAR(JunSun1+16)=CalendarYear,MONTH(JunSun1+16)=6),JunSun1+16,""))</f>
        <v>45824</v>
      </c>
      <c r="S30" s="4">
        <f ca="1">IF(DAY(JunSun1)=1,IF(AND(YEAR(JunSun1+10)=CalendarYear,MONTH(JunSun1+10)=6),JunSun1+10,""),IF(AND(YEAR(JunSun1+17)=CalendarYear,MONTH(JunSun1+17)=6),JunSun1+17,""))</f>
        <v>45825</v>
      </c>
      <c r="T30" s="4">
        <f ca="1">IF(DAY(JunSun1)=1,IF(AND(YEAR(JunSun1+11)=CalendarYear,MONTH(JunSun1+11)=6),JunSun1+11,""),IF(AND(YEAR(JunSun1+18)=CalendarYear,MONTH(JunSun1+18)=6),JunSun1+18,""))</f>
        <v>45826</v>
      </c>
      <c r="U30" s="4">
        <f ca="1">IF(DAY(JunSun1)=1,IF(AND(YEAR(JunSun1+12)=CalendarYear,MONTH(JunSun1+12)=6),JunSun1+12,""),IF(AND(YEAR(JunSun1+19)=CalendarYear,MONTH(JunSun1+19)=6),JunSun1+19,""))</f>
        <v>45827</v>
      </c>
      <c r="V30" s="4">
        <f ca="1">IF(DAY(JunSun1)=1,IF(AND(YEAR(JunSun1+13)=CalendarYear,MONTH(JunSun1+13)=6),JunSun1+13,""),IF(AND(YEAR(JunSun1+20)=CalendarYear,MONTH(JunSun1+20)=6),JunSun1+20,""))</f>
        <v>45828</v>
      </c>
      <c r="W30" s="4">
        <f ca="1">IF(DAY(JunSun1)=1,IF(AND(YEAR(JunSun1+14)=CalendarYear,MONTH(JunSun1+14)=6),JunSun1+14,""),IF(AND(YEAR(JunSun1+21)=CalendarYear,MONTH(JunSun1+21)=6),JunSun1+21,""))</f>
        <v>45829</v>
      </c>
      <c r="X30" s="4">
        <f ca="1">IF(DAY(JunSun1)=1,IF(AND(YEAR(JunSun1+15)=CalendarYear,MONTH(JunSun1+15)=6),JunSun1+15,""),IF(AND(YEAR(JunSun1+22)=CalendarYear,MONTH(JunSun1+22)=6),JunSun1+22,""))</f>
        <v>45830</v>
      </c>
      <c r="Y30" s="4">
        <f ca="1">IF(DAY(JunSun1)=1,IF(AND(YEAR(JunSun1+16)=CalendarYear,MONTH(JunSun1+16)=6),JunSun1+16,""),IF(AND(YEAR(JunSun1+23)=CalendarYear,MONTH(JunSun1+23)=6),JunSun1+23,""))</f>
        <v>45831</v>
      </c>
      <c r="Z30" s="4">
        <f ca="1">IF(DAY(JunSun1)=1,IF(AND(YEAR(JunSun1+17)=CalendarYear,MONTH(JunSun1+17)=6),JunSun1+17,""),IF(AND(YEAR(JunSun1+24)=CalendarYear,MONTH(JunSun1+24)=6),JunSun1+24,""))</f>
        <v>45832</v>
      </c>
      <c r="AA30" s="4">
        <f ca="1">IF(DAY(JunSun1)=1,IF(AND(YEAR(JunSun1+18)=CalendarYear,MONTH(JunSun1+18)=6),JunSun1+18,""),IF(AND(YEAR(JunSun1+25)=CalendarYear,MONTH(JunSun1+25)=6),JunSun1+25,""))</f>
        <v>45833</v>
      </c>
      <c r="AB30" s="4">
        <f ca="1">IF(DAY(JunSun1)=1,IF(AND(YEAR(JunSun1+19)=CalendarYear,MONTH(JunSun1+19)=6),JunSun1+19,""),IF(AND(YEAR(JunSun1+26)=CalendarYear,MONTH(JunSun1+26)=6),JunSun1+26,""))</f>
        <v>45834</v>
      </c>
      <c r="AC30" s="4">
        <f ca="1">IF(DAY(JunSun1)=1,IF(AND(YEAR(JunSun1+20)=CalendarYear,MONTH(JunSun1+20)=6),JunSun1+20,""),IF(AND(YEAR(JunSun1+27)=CalendarYear,MONTH(JunSun1+27)=6),JunSun1+27,""))</f>
        <v>45835</v>
      </c>
      <c r="AD30" s="4">
        <f ca="1">IF(DAY(JunSun1)=1,IF(AND(YEAR(JunSun1+21)=CalendarYear,MONTH(JunSun1+21)=6),JunSun1+21,""),IF(AND(YEAR(JunSun1+28)=CalendarYear,MONTH(JunSun1+28)=6),JunSun1+28,""))</f>
        <v>45836</v>
      </c>
      <c r="AE30" s="4">
        <f ca="1">IF(DAY(JunSun1)=1,IF(AND(YEAR(JunSun1+22)=CalendarYear,MONTH(JunSun1+22)=6),JunSun1+22,""),IF(AND(YEAR(JunSun1+29)=CalendarYear,MONTH(JunSun1+29)=6),JunSun1+29,""))</f>
        <v>45837</v>
      </c>
      <c r="AF30" s="4">
        <f ca="1">IF(DAY(JunSun1)=1,IF(AND(YEAR(JunSun1+23)=CalendarYear,MONTH(JunSun1+23)=6),JunSun1+23,""),IF(AND(YEAR(JunSun1+30)=CalendarYear,MONTH(JunSun1+30)=6),JunSun1+30,""))</f>
        <v>45838</v>
      </c>
      <c r="AG30" s="4" t="str">
        <f ca="1">IF(DAY(JunSun1)=1,IF(AND(YEAR(JunSun1+24)=CalendarYear,MONTH(JunSun1+24)=6),JunSun1+24,""),IF(AND(YEAR(JunSun1+31)=CalendarYear,MONTH(JunSun1+31)=6),JunSun1+31,""))</f>
        <v/>
      </c>
      <c r="AH30" s="4" t="str">
        <f ca="1">IF(DAY(JunSun1)=1,IF(AND(YEAR(JunSun1+25)=CalendarYear,MONTH(JunSun1+25)=6),JunSun1+25,""),IF(AND(YEAR(JunSun1+32)=CalendarYear,MONTH(JunSun1+32)=6),JunSun1+32,""))</f>
        <v/>
      </c>
      <c r="AI30" s="4" t="str">
        <f ca="1">IF(DAY(JunSun1)=1,IF(AND(YEAR(JunSun1+26)=CalendarYear,MONTH(JunSun1+26)=6),JunSun1+26,""),IF(AND(YEAR(JunSun1+33)=CalendarYear,MONTH(JunSun1+33)=6),JunSun1+33,""))</f>
        <v/>
      </c>
      <c r="AJ30" s="4" t="str">
        <f ca="1">IF(DAY(JunSun1)=1,IF(AND(YEAR(JunSun1+27)=CalendarYear,MONTH(JunSun1+27)=6),JunSun1+27,""),IF(AND(YEAR(JunSun1+34)=CalendarYear,MONTH(JunSun1+34)=6),JunSun1+34,""))</f>
        <v/>
      </c>
      <c r="AK30" s="4" t="str">
        <f ca="1">IF(DAY(JunSun1)=1,IF(AND(YEAR(JunSun1+28)=CalendarYear,MONTH(JunSun1+28)=6),JunSun1+28,""),IF(AND(YEAR(JunSun1+35)=CalendarYear,MONTH(JunSun1+35)=6),JunSun1+35,""))</f>
        <v/>
      </c>
      <c r="AL30" s="4" t="str">
        <f ca="1">IF(DAY(JunSun1)=1,IF(AND(YEAR(JunSun1+29)=CalendarYear,MONTH(JunSun1+29)=6),JunSun1+29,""),IF(AND(YEAR(JunSun1+36)=CalendarYear,MONTH(JunSun1+36)=6),JunSun1+36,""))</f>
        <v/>
      </c>
      <c r="AM30" s="6" t="str">
        <f ca="1">IF(DAY(JunSun1)=1,IF(AND(YEAR(JunSun1+30)=CalendarYear,MONTH(JunSun1+30)=6),JunSun1+30,""),IF(AND(YEAR(JunSun1+37)=CalendarYear,MONTH(JunSun1+37)=6),JunSun1+37,""))</f>
        <v/>
      </c>
    </row>
    <row r="31" spans="2:39" s="21" customFormat="1" ht="19.899999999999999" customHeight="1">
      <c r="B31" s="62"/>
      <c r="C31" s="5" t="s">
        <v>6</v>
      </c>
      <c r="D31" s="5" t="s">
        <v>7</v>
      </c>
      <c r="E31" s="5" t="s">
        <v>8</v>
      </c>
      <c r="F31" s="5" t="s">
        <v>9</v>
      </c>
      <c r="G31" s="5" t="s">
        <v>10</v>
      </c>
      <c r="H31" s="5" t="s">
        <v>11</v>
      </c>
      <c r="I31" s="5" t="s">
        <v>12</v>
      </c>
      <c r="J31" s="5" t="s">
        <v>6</v>
      </c>
      <c r="K31" s="5" t="s">
        <v>7</v>
      </c>
      <c r="L31" s="5" t="s">
        <v>8</v>
      </c>
      <c r="M31" s="5" t="s">
        <v>9</v>
      </c>
      <c r="N31" s="5" t="s">
        <v>10</v>
      </c>
      <c r="O31" s="5" t="s">
        <v>11</v>
      </c>
      <c r="P31" s="5" t="s">
        <v>12</v>
      </c>
      <c r="Q31" s="5" t="s">
        <v>6</v>
      </c>
      <c r="R31" s="5" t="s">
        <v>7</v>
      </c>
      <c r="S31" s="5" t="s">
        <v>8</v>
      </c>
      <c r="T31" s="5" t="s">
        <v>9</v>
      </c>
      <c r="U31" s="5" t="s">
        <v>10</v>
      </c>
      <c r="V31" s="5" t="s">
        <v>11</v>
      </c>
      <c r="W31" s="5" t="s">
        <v>12</v>
      </c>
      <c r="X31" s="5" t="s">
        <v>6</v>
      </c>
      <c r="Y31" s="5" t="s">
        <v>7</v>
      </c>
      <c r="Z31" s="5" t="s">
        <v>8</v>
      </c>
      <c r="AA31" s="5" t="s">
        <v>9</v>
      </c>
      <c r="AB31" s="5" t="s">
        <v>10</v>
      </c>
      <c r="AC31" s="5" t="s">
        <v>11</v>
      </c>
      <c r="AD31" s="5" t="s">
        <v>12</v>
      </c>
      <c r="AE31" s="5" t="s">
        <v>6</v>
      </c>
      <c r="AF31" s="5" t="s">
        <v>7</v>
      </c>
      <c r="AG31" s="5" t="s">
        <v>8</v>
      </c>
      <c r="AH31" s="5" t="s">
        <v>9</v>
      </c>
      <c r="AI31" s="5" t="s">
        <v>10</v>
      </c>
      <c r="AJ31" s="5" t="s">
        <v>11</v>
      </c>
      <c r="AK31" s="5" t="s">
        <v>12</v>
      </c>
      <c r="AL31" s="5" t="s">
        <v>6</v>
      </c>
      <c r="AM31" s="7" t="s">
        <v>7</v>
      </c>
    </row>
    <row r="32" spans="2:39" ht="19.899999999999999" hidden="1" customHeight="1" outlineLevel="1">
      <c r="B32" s="18" t="s">
        <v>13</v>
      </c>
      <c r="C32" s="2" t="s">
        <v>14</v>
      </c>
      <c r="D32" s="2" t="s">
        <v>14</v>
      </c>
      <c r="E32" s="2" t="s">
        <v>14</v>
      </c>
      <c r="F32" s="2" t="s">
        <v>14</v>
      </c>
      <c r="G32" s="2" t="s">
        <v>14</v>
      </c>
      <c r="H32" s="2" t="s">
        <v>14</v>
      </c>
      <c r="I32" s="2" t="s">
        <v>14</v>
      </c>
      <c r="J32" s="2" t="s">
        <v>14</v>
      </c>
      <c r="K32" s="2" t="s">
        <v>14</v>
      </c>
      <c r="L32" s="2" t="s">
        <v>14</v>
      </c>
      <c r="M32" s="3" t="s">
        <v>14</v>
      </c>
      <c r="N32" s="3" t="s">
        <v>14</v>
      </c>
      <c r="O32" s="2" t="s">
        <v>14</v>
      </c>
      <c r="P32" s="2" t="s">
        <v>14</v>
      </c>
      <c r="Q32" s="2" t="s">
        <v>14</v>
      </c>
      <c r="R32" s="2" t="s">
        <v>14</v>
      </c>
      <c r="S32" s="2" t="s">
        <v>14</v>
      </c>
      <c r="T32" s="161" t="s">
        <v>36</v>
      </c>
      <c r="U32" s="161"/>
      <c r="V32" s="161"/>
      <c r="W32" s="161"/>
      <c r="X32" s="161"/>
      <c r="Y32" s="161"/>
      <c r="Z32" s="161"/>
      <c r="AA32" s="2" t="s">
        <v>14</v>
      </c>
      <c r="AB32" s="2" t="s">
        <v>14</v>
      </c>
      <c r="AC32" s="2" t="s">
        <v>14</v>
      </c>
      <c r="AD32" s="2" t="s">
        <v>14</v>
      </c>
      <c r="AE32" s="2" t="s">
        <v>14</v>
      </c>
      <c r="AF32" s="2" t="s">
        <v>14</v>
      </c>
      <c r="AG32" s="2" t="s">
        <v>14</v>
      </c>
      <c r="AH32" s="2" t="s">
        <v>14</v>
      </c>
      <c r="AI32" s="2" t="s">
        <v>14</v>
      </c>
      <c r="AJ32" s="2" t="s">
        <v>14</v>
      </c>
      <c r="AK32" s="2" t="s">
        <v>14</v>
      </c>
      <c r="AL32" s="2" t="s">
        <v>14</v>
      </c>
      <c r="AM32" s="2" t="s">
        <v>14</v>
      </c>
    </row>
    <row r="33" spans="2:39" ht="19.899999999999999" hidden="1" customHeight="1" outlineLevel="1">
      <c r="B33" s="19" t="s">
        <v>15</v>
      </c>
      <c r="C33" s="76" t="s">
        <v>35</v>
      </c>
      <c r="D33" s="70"/>
      <c r="E33" s="70"/>
      <c r="F33" s="77"/>
      <c r="G33" s="3" t="s">
        <v>14</v>
      </c>
      <c r="H33" s="3" t="s">
        <v>14</v>
      </c>
      <c r="I33" s="3" t="s">
        <v>14</v>
      </c>
      <c r="J33" s="3" t="s">
        <v>14</v>
      </c>
      <c r="K33" s="3" t="s">
        <v>14</v>
      </c>
      <c r="L33" s="3" t="s">
        <v>14</v>
      </c>
      <c r="M33" s="3" t="s">
        <v>14</v>
      </c>
      <c r="N33" s="3" t="s">
        <v>14</v>
      </c>
      <c r="O33" s="2" t="s">
        <v>14</v>
      </c>
      <c r="P33" s="2" t="s">
        <v>14</v>
      </c>
      <c r="Q33" s="2" t="s">
        <v>14</v>
      </c>
      <c r="R33" s="2" t="s">
        <v>14</v>
      </c>
      <c r="S33" s="2" t="s">
        <v>14</v>
      </c>
      <c r="T33" s="2" t="s">
        <v>14</v>
      </c>
      <c r="U33" s="2" t="s">
        <v>14</v>
      </c>
      <c r="V33" s="2" t="s">
        <v>14</v>
      </c>
      <c r="W33" s="2" t="s">
        <v>14</v>
      </c>
      <c r="X33" s="2" t="s">
        <v>14</v>
      </c>
      <c r="Y33" s="2" t="s">
        <v>14</v>
      </c>
      <c r="Z33" s="2" t="s">
        <v>14</v>
      </c>
      <c r="AA33" s="2" t="s">
        <v>14</v>
      </c>
      <c r="AB33" s="2" t="s">
        <v>14</v>
      </c>
      <c r="AC33" s="2" t="s">
        <v>14</v>
      </c>
      <c r="AD33" s="2" t="s">
        <v>14</v>
      </c>
      <c r="AE33" s="2" t="s">
        <v>14</v>
      </c>
      <c r="AF33" s="53" t="s">
        <v>35</v>
      </c>
      <c r="AG33" s="2" t="s">
        <v>14</v>
      </c>
      <c r="AH33" s="2" t="s">
        <v>14</v>
      </c>
      <c r="AI33" s="2" t="s">
        <v>14</v>
      </c>
      <c r="AJ33" s="2" t="s">
        <v>14</v>
      </c>
      <c r="AK33" s="2" t="s">
        <v>14</v>
      </c>
      <c r="AL33" s="2" t="s">
        <v>14</v>
      </c>
      <c r="AM33" s="2" t="s">
        <v>14</v>
      </c>
    </row>
    <row r="34" spans="2:39" ht="19.899999999999999" hidden="1" customHeight="1" outlineLevel="1">
      <c r="B34" s="33" t="s">
        <v>2</v>
      </c>
      <c r="C34" s="3" t="s">
        <v>14</v>
      </c>
      <c r="D34" s="3" t="s">
        <v>14</v>
      </c>
      <c r="E34" s="3" t="s">
        <v>14</v>
      </c>
      <c r="F34" s="3" t="s">
        <v>14</v>
      </c>
      <c r="G34" s="48" t="s">
        <v>16</v>
      </c>
      <c r="H34" s="3" t="s">
        <v>14</v>
      </c>
      <c r="I34" s="3" t="s">
        <v>14</v>
      </c>
      <c r="J34" s="3" t="s">
        <v>14</v>
      </c>
      <c r="K34" s="47" t="s">
        <v>16</v>
      </c>
      <c r="L34" s="3" t="s">
        <v>14</v>
      </c>
      <c r="M34" s="3" t="s">
        <v>14</v>
      </c>
      <c r="N34" s="3" t="s">
        <v>14</v>
      </c>
      <c r="O34" s="52" t="s">
        <v>16</v>
      </c>
      <c r="P34" s="2" t="s">
        <v>14</v>
      </c>
      <c r="Q34" s="2" t="s">
        <v>14</v>
      </c>
      <c r="R34" s="162" t="s">
        <v>16</v>
      </c>
      <c r="S34" s="163"/>
      <c r="T34" s="2" t="s">
        <v>14</v>
      </c>
      <c r="U34" s="2" t="s">
        <v>14</v>
      </c>
      <c r="V34" s="2" t="s">
        <v>14</v>
      </c>
      <c r="W34" s="2" t="s">
        <v>14</v>
      </c>
      <c r="X34" s="2" t="s">
        <v>14</v>
      </c>
      <c r="Y34" s="2" t="s">
        <v>14</v>
      </c>
      <c r="Z34" s="2" t="s">
        <v>14</v>
      </c>
      <c r="AA34" s="133" t="s">
        <v>16</v>
      </c>
      <c r="AB34" s="134"/>
      <c r="AC34" s="135"/>
      <c r="AD34" s="2" t="s">
        <v>14</v>
      </c>
      <c r="AE34" s="2" t="s">
        <v>14</v>
      </c>
      <c r="AF34" s="2" t="s">
        <v>14</v>
      </c>
      <c r="AG34" s="2" t="s">
        <v>14</v>
      </c>
      <c r="AH34" s="2" t="s">
        <v>14</v>
      </c>
      <c r="AI34" s="2" t="s">
        <v>14</v>
      </c>
      <c r="AJ34" s="2" t="s">
        <v>14</v>
      </c>
      <c r="AK34" s="2" t="s">
        <v>14</v>
      </c>
      <c r="AL34" s="2" t="s">
        <v>14</v>
      </c>
      <c r="AM34" s="2" t="s">
        <v>14</v>
      </c>
    </row>
    <row r="35" spans="2:39" ht="19.899999999999999" hidden="1" customHeight="1" outlineLevel="1">
      <c r="B35" s="31" t="s">
        <v>5</v>
      </c>
      <c r="C35" s="3" t="s">
        <v>14</v>
      </c>
      <c r="D35" s="3" t="s">
        <v>14</v>
      </c>
      <c r="E35" s="3" t="s">
        <v>14</v>
      </c>
      <c r="F35" s="3" t="s">
        <v>14</v>
      </c>
      <c r="G35" s="3" t="s">
        <v>14</v>
      </c>
      <c r="H35" s="3" t="s">
        <v>14</v>
      </c>
      <c r="I35" s="3" t="s">
        <v>14</v>
      </c>
      <c r="J35" s="3" t="s">
        <v>14</v>
      </c>
      <c r="K35" s="3" t="s">
        <v>14</v>
      </c>
      <c r="L35" s="3" t="s">
        <v>14</v>
      </c>
      <c r="M35" s="3" t="s">
        <v>14</v>
      </c>
      <c r="N35" s="3" t="s">
        <v>14</v>
      </c>
      <c r="O35" s="2" t="s">
        <v>14</v>
      </c>
      <c r="P35" s="2" t="s">
        <v>14</v>
      </c>
      <c r="Q35" s="2" t="s">
        <v>14</v>
      </c>
      <c r="R35" s="2" t="s">
        <v>14</v>
      </c>
      <c r="S35" s="2" t="s">
        <v>14</v>
      </c>
      <c r="T35" s="2" t="s">
        <v>14</v>
      </c>
      <c r="U35" s="2" t="s">
        <v>14</v>
      </c>
      <c r="V35" s="2" t="s">
        <v>14</v>
      </c>
      <c r="W35" s="2" t="s">
        <v>14</v>
      </c>
      <c r="X35" s="2" t="s">
        <v>14</v>
      </c>
      <c r="Y35" s="2" t="s">
        <v>14</v>
      </c>
      <c r="Z35" s="2" t="s">
        <v>14</v>
      </c>
      <c r="AA35" s="2" t="s">
        <v>14</v>
      </c>
      <c r="AB35" s="2" t="s">
        <v>14</v>
      </c>
      <c r="AC35" s="2" t="s">
        <v>14</v>
      </c>
      <c r="AD35" s="2" t="s">
        <v>14</v>
      </c>
      <c r="AE35" s="2" t="s">
        <v>14</v>
      </c>
      <c r="AF35" s="2" t="s">
        <v>14</v>
      </c>
      <c r="AG35" s="2" t="s">
        <v>14</v>
      </c>
      <c r="AH35" s="2" t="s">
        <v>14</v>
      </c>
      <c r="AI35" s="2" t="s">
        <v>14</v>
      </c>
      <c r="AJ35" s="2" t="s">
        <v>14</v>
      </c>
      <c r="AK35" s="2" t="s">
        <v>14</v>
      </c>
      <c r="AL35" s="2" t="s">
        <v>14</v>
      </c>
      <c r="AM35" s="2" t="s">
        <v>14</v>
      </c>
    </row>
    <row r="36" spans="2:39" s="21" customFormat="1" ht="19.899999999999999" hidden="1" customHeight="1" outlineLevel="1">
      <c r="B36" s="20" t="s">
        <v>1</v>
      </c>
      <c r="C36" s="3" t="s">
        <v>14</v>
      </c>
      <c r="D36" s="3" t="s">
        <v>14</v>
      </c>
      <c r="E36" s="3" t="s">
        <v>14</v>
      </c>
      <c r="F36" s="3" t="s">
        <v>14</v>
      </c>
      <c r="G36" s="3" t="s">
        <v>14</v>
      </c>
      <c r="H36" s="37" t="s">
        <v>29</v>
      </c>
      <c r="I36" s="3" t="s">
        <v>14</v>
      </c>
      <c r="J36" s="3" t="s">
        <v>14</v>
      </c>
      <c r="K36" s="3" t="s">
        <v>14</v>
      </c>
      <c r="L36" s="153" t="s">
        <v>29</v>
      </c>
      <c r="M36" s="154"/>
      <c r="N36" s="155"/>
      <c r="O36" s="2" t="s">
        <v>14</v>
      </c>
      <c r="P36" s="2" t="s">
        <v>14</v>
      </c>
      <c r="Q36" s="2" t="s">
        <v>14</v>
      </c>
      <c r="R36" s="2" t="s">
        <v>14</v>
      </c>
      <c r="S36" s="2" t="s">
        <v>14</v>
      </c>
      <c r="T36" s="2" t="s">
        <v>14</v>
      </c>
      <c r="U36" s="2" t="s">
        <v>14</v>
      </c>
      <c r="V36" s="2" t="s">
        <v>14</v>
      </c>
      <c r="W36" s="2" t="s">
        <v>14</v>
      </c>
      <c r="X36" s="2" t="s">
        <v>14</v>
      </c>
      <c r="Y36" s="2" t="s">
        <v>14</v>
      </c>
      <c r="Z36" s="2" t="s">
        <v>14</v>
      </c>
      <c r="AA36" s="2" t="s">
        <v>14</v>
      </c>
      <c r="AB36" s="2" t="s">
        <v>14</v>
      </c>
      <c r="AC36" s="2" t="s">
        <v>14</v>
      </c>
      <c r="AD36" s="2" t="s">
        <v>14</v>
      </c>
      <c r="AE36" s="2" t="s">
        <v>14</v>
      </c>
      <c r="AF36" s="2" t="s">
        <v>14</v>
      </c>
      <c r="AG36" s="2" t="s">
        <v>14</v>
      </c>
      <c r="AH36" s="2" t="s">
        <v>14</v>
      </c>
      <c r="AI36" s="2" t="s">
        <v>14</v>
      </c>
      <c r="AJ36" s="2" t="s">
        <v>14</v>
      </c>
      <c r="AK36" s="2" t="s">
        <v>14</v>
      </c>
      <c r="AL36" s="2" t="s">
        <v>14</v>
      </c>
      <c r="AM36" s="2" t="s">
        <v>14</v>
      </c>
    </row>
    <row r="37" spans="2:39" s="21" customFormat="1" ht="19.899999999999999" customHeight="1" collapsed="1"/>
    <row r="38" spans="2:39" ht="19.899999999999999" customHeight="1">
      <c r="B38" s="61">
        <f ca="1">DATE(CalendarYear,7,1)</f>
        <v>45839</v>
      </c>
      <c r="C38" s="4" t="str">
        <f ca="1">IF(DAY(JulSun1)=1,"",IF(AND(YEAR(JulSun1+1)=CalendarYear,MONTH(JulSun1+1)=7),JulSun1+1,""))</f>
        <v/>
      </c>
      <c r="D38" s="4" t="str">
        <f ca="1">IF(DAY(JulSun1)=1,"",IF(AND(YEAR(JulSun1+2)=CalendarYear,MONTH(JulSun1+2)=7),JulSun1+2,""))</f>
        <v/>
      </c>
      <c r="E38" s="4">
        <f ca="1">IF(DAY(JulSun1)=1,"",IF(AND(YEAR(JulSun1+3)=CalendarYear,MONTH(JulSun1+3)=7),JulSun1+3,""))</f>
        <v>45839</v>
      </c>
      <c r="F38" s="4">
        <f ca="1">IF(DAY(JulSun1)=1,"",IF(AND(YEAR(JulSun1+4)=CalendarYear,MONTH(JulSun1+4)=7),JulSun1+4,""))</f>
        <v>45840</v>
      </c>
      <c r="G38" s="4">
        <f ca="1">IF(DAY(JulSun1)=1,"",IF(AND(YEAR(JulSun1+5)=CalendarYear,MONTH(JulSun1+5)=7),JulSun1+5,""))</f>
        <v>45841</v>
      </c>
      <c r="H38" s="4">
        <f ca="1">IF(DAY(JulSun1)=1,"",IF(AND(YEAR(JulSun1+6)=CalendarYear,MONTH(JulSun1+6)=7),JulSun1+6,""))</f>
        <v>45842</v>
      </c>
      <c r="I38" s="4">
        <f ca="1">IF(DAY(JulSun1)=1,IF(AND(YEAR(JulSun1)=CalendarYear,MONTH(JulSun1)=7),JulSun1,""),IF(AND(YEAR(JulSun1+7)=CalendarYear,MONTH(JulSun1+7)=7),JulSun1+7,""))</f>
        <v>45843</v>
      </c>
      <c r="J38" s="4">
        <f ca="1">IF(DAY(JulSun1)=1,IF(AND(YEAR(JulSun1+1)=CalendarYear,MONTH(JulSun1+1)=7),JulSun1+1,""),IF(AND(YEAR(JulSun1+8)=CalendarYear,MONTH(JulSun1+8)=7),JulSun1+8,""))</f>
        <v>45844</v>
      </c>
      <c r="K38" s="4">
        <f ca="1">IF(DAY(JulSun1)=1,IF(AND(YEAR(JulSun1+2)=CalendarYear,MONTH(JulSun1+2)=7),JulSun1+2,""),IF(AND(YEAR(JulSun1+9)=CalendarYear,MONTH(JulSun1+9)=7),JulSun1+9,""))</f>
        <v>45845</v>
      </c>
      <c r="L38" s="4">
        <f ca="1">IF(DAY(JulSun1)=1,IF(AND(YEAR(JulSun1+3)=CalendarYear,MONTH(JulSun1+3)=7),JulSun1+3,""),IF(AND(YEAR(JulSun1+10)=CalendarYear,MONTH(JulSun1+10)=7),JulSun1+10,""))</f>
        <v>45846</v>
      </c>
      <c r="M38" s="4">
        <f ca="1">IF(DAY(JulSun1)=1,IF(AND(YEAR(JulSun1+4)=CalendarYear,MONTH(JulSun1+4)=7),JulSun1+4,""),IF(AND(YEAR(JulSun1+11)=CalendarYear,MONTH(JulSun1+11)=7),JulSun1+11,""))</f>
        <v>45847</v>
      </c>
      <c r="N38" s="4">
        <f ca="1">IF(DAY(JulSun1)=1,IF(AND(YEAR(JulSun1+5)=CalendarYear,MONTH(JulSun1+5)=7),JulSun1+5,""),IF(AND(YEAR(JulSun1+12)=CalendarYear,MONTH(JulSun1+12)=7),JulSun1+12,""))</f>
        <v>45848</v>
      </c>
      <c r="O38" s="4">
        <f ca="1">IF(DAY(JulSun1)=1,IF(AND(YEAR(JulSun1+6)=CalendarYear,MONTH(JulSun1+6)=7),JulSun1+6,""),IF(AND(YEAR(JulSun1+13)=CalendarYear,MONTH(JulSun1+13)=7),JulSun1+13,""))</f>
        <v>45849</v>
      </c>
      <c r="P38" s="4">
        <f ca="1">IF(DAY(JulSun1)=1,IF(AND(YEAR(JulSun1+7)=CalendarYear,MONTH(JulSun1+7)=7),JulSun1+7,""),IF(AND(YEAR(JulSun1+14)=CalendarYear,MONTH(JulSun1+14)=7),JulSun1+14,""))</f>
        <v>45850</v>
      </c>
      <c r="Q38" s="4">
        <f ca="1">IF(DAY(JulSun1)=1,IF(AND(YEAR(JulSun1+8)=CalendarYear,MONTH(JulSun1+8)=7),JulSun1+8,""),IF(AND(YEAR(JulSun1+15)=CalendarYear,MONTH(JulSun1+15)=7),JulSun1+15,""))</f>
        <v>45851</v>
      </c>
      <c r="R38" s="4">
        <f ca="1">IF(DAY(JulSun1)=1,IF(AND(YEAR(JulSun1+9)=CalendarYear,MONTH(JulSun1+9)=7),JulSun1+9,""),IF(AND(YEAR(JulSun1+16)=CalendarYear,MONTH(JulSun1+16)=7),JulSun1+16,""))</f>
        <v>45852</v>
      </c>
      <c r="S38" s="4">
        <f ca="1">IF(DAY(JulSun1)=1,IF(AND(YEAR(JulSun1+10)=CalendarYear,MONTH(JulSun1+10)=7),JulSun1+10,""),IF(AND(YEAR(JulSun1+17)=CalendarYear,MONTH(JulSun1+17)=7),JulSun1+17,""))</f>
        <v>45853</v>
      </c>
      <c r="T38" s="4">
        <f ca="1">IF(DAY(JulSun1)=1,IF(AND(YEAR(JulSun1+11)=CalendarYear,MONTH(JulSun1+11)=7),JulSun1+11,""),IF(AND(YEAR(JulSun1+18)=CalendarYear,MONTH(JulSun1+18)=7),JulSun1+18,""))</f>
        <v>45854</v>
      </c>
      <c r="U38" s="4">
        <f ca="1">IF(DAY(JulSun1)=1,IF(AND(YEAR(JulSun1+12)=CalendarYear,MONTH(JulSun1+12)=7),JulSun1+12,""),IF(AND(YEAR(JulSun1+19)=CalendarYear,MONTH(JulSun1+19)=7),JulSun1+19,""))</f>
        <v>45855</v>
      </c>
      <c r="V38" s="4">
        <f ca="1">IF(DAY(JulSun1)=1,IF(AND(YEAR(JulSun1+13)=CalendarYear,MONTH(JulSun1+13)=7),JulSun1+13,""),IF(AND(YEAR(JulSun1+20)=CalendarYear,MONTH(JulSun1+20)=7),JulSun1+20,""))</f>
        <v>45856</v>
      </c>
      <c r="W38" s="4">
        <f ca="1">IF(DAY(JulSun1)=1,IF(AND(YEAR(JulSun1+14)=CalendarYear,MONTH(JulSun1+14)=7),JulSun1+14,""),IF(AND(YEAR(JulSun1+21)=CalendarYear,MONTH(JulSun1+21)=7),JulSun1+21,""))</f>
        <v>45857</v>
      </c>
      <c r="X38" s="4">
        <f ca="1">IF(DAY(JulSun1)=1,IF(AND(YEAR(JulSun1+15)=CalendarYear,MONTH(JulSun1+15)=7),JulSun1+15,""),IF(AND(YEAR(JulSun1+22)=CalendarYear,MONTH(JulSun1+22)=7),JulSun1+22,""))</f>
        <v>45858</v>
      </c>
      <c r="Y38" s="4">
        <f ca="1">IF(DAY(JulSun1)=1,IF(AND(YEAR(JulSun1+16)=CalendarYear,MONTH(JulSun1+16)=7),JulSun1+16,""),IF(AND(YEAR(JulSun1+23)=CalendarYear,MONTH(JulSun1+23)=7),JulSun1+23,""))</f>
        <v>45859</v>
      </c>
      <c r="Z38" s="4">
        <f ca="1">IF(DAY(JulSun1)=1,IF(AND(YEAR(JulSun1+17)=CalendarYear,MONTH(JulSun1+17)=7),JulSun1+17,""),IF(AND(YEAR(JulSun1+24)=CalendarYear,MONTH(JulSun1+24)=7),JulSun1+24,""))</f>
        <v>45860</v>
      </c>
      <c r="AA38" s="4">
        <f ca="1">IF(DAY(JulSun1)=1,IF(AND(YEAR(JulSun1+18)=CalendarYear,MONTH(JulSun1+18)=7),JulSun1+18,""),IF(AND(YEAR(JulSun1+25)=CalendarYear,MONTH(JulSun1+25)=7),JulSun1+25,""))</f>
        <v>45861</v>
      </c>
      <c r="AB38" s="4">
        <f ca="1">IF(DAY(JulSun1)=1,IF(AND(YEAR(JulSun1+19)=CalendarYear,MONTH(JulSun1+19)=7),JulSun1+19,""),IF(AND(YEAR(JulSun1+26)=CalendarYear,MONTH(JulSun1+26)=7),JulSun1+26,""))</f>
        <v>45862</v>
      </c>
      <c r="AC38" s="4">
        <f ca="1">IF(DAY(JulSun1)=1,IF(AND(YEAR(JulSun1+20)=CalendarYear,MONTH(JulSun1+20)=7),JulSun1+20,""),IF(AND(YEAR(JulSun1+27)=CalendarYear,MONTH(JulSun1+27)=7),JulSun1+27,""))</f>
        <v>45863</v>
      </c>
      <c r="AD38" s="4">
        <f ca="1">IF(DAY(JulSun1)=1,IF(AND(YEAR(JulSun1+21)=CalendarYear,MONTH(JulSun1+21)=7),JulSun1+21,""),IF(AND(YEAR(JulSun1+28)=CalendarYear,MONTH(JulSun1+28)=7),JulSun1+28,""))</f>
        <v>45864</v>
      </c>
      <c r="AE38" s="4">
        <f ca="1">IF(DAY(JulSun1)=1,IF(AND(YEAR(JulSun1+22)=CalendarYear,MONTH(JulSun1+22)=7),JulSun1+22,""),IF(AND(YEAR(JulSun1+29)=CalendarYear,MONTH(JulSun1+29)=7),JulSun1+29,""))</f>
        <v>45865</v>
      </c>
      <c r="AF38" s="4">
        <f ca="1">IF(DAY(JulSun1)=1,IF(AND(YEAR(JulSun1+23)=CalendarYear,MONTH(JulSun1+23)=7),JulSun1+23,""),IF(AND(YEAR(JulSun1+30)=CalendarYear,MONTH(JulSun1+30)=7),JulSun1+30,""))</f>
        <v>45866</v>
      </c>
      <c r="AG38" s="4">
        <f ca="1">IF(DAY(JulSun1)=1,IF(AND(YEAR(JulSun1+24)=CalendarYear,MONTH(JulSun1+24)=7),JulSun1+24,""),IF(AND(YEAR(JulSun1+31)=CalendarYear,MONTH(JulSun1+31)=7),JulSun1+31,""))</f>
        <v>45867</v>
      </c>
      <c r="AH38" s="4">
        <f ca="1">IF(DAY(JulSun1)=1,IF(AND(YEAR(JulSun1+25)=CalendarYear,MONTH(JulSun1+25)=7),JulSun1+25,""),IF(AND(YEAR(JulSun1+32)=CalendarYear,MONTH(JulSun1+32)=7),JulSun1+32,""))</f>
        <v>45868</v>
      </c>
      <c r="AI38" s="4">
        <f ca="1">IF(DAY(JulSun1)=1,IF(AND(YEAR(JulSun1+26)=CalendarYear,MONTH(JulSun1+26)=7),JulSun1+26,""),IF(AND(YEAR(JulSun1+33)=CalendarYear,MONTH(JulSun1+33)=7),JulSun1+33,""))</f>
        <v>45869</v>
      </c>
      <c r="AJ38" s="4" t="str">
        <f ca="1">IF(DAY(JulSun1)=1,IF(AND(YEAR(JulSun1+27)=CalendarYear,MONTH(JulSun1+27)=7),JulSun1+27,""),IF(AND(YEAR(JulSun1+34)=CalendarYear,MONTH(JulSun1+34)=7),JulSun1+34,""))</f>
        <v/>
      </c>
      <c r="AK38" s="4" t="str">
        <f ca="1">IF(DAY(JulSun1)=1,IF(AND(YEAR(JulSun1+28)=CalendarYear,MONTH(JulSun1+28)=7),JulSun1+28,""),IF(AND(YEAR(JulSun1+35)=CalendarYear,MONTH(JulSun1+35)=7),JulSun1+35,""))</f>
        <v/>
      </c>
      <c r="AL38" s="4" t="str">
        <f ca="1">IF(DAY(JulSun1)=1,IF(AND(YEAR(JulSun1+29)=CalendarYear,MONTH(JulSun1+29)=7),JulSun1+29,""),IF(AND(YEAR(JulSun1+36)=CalendarYear,MONTH(JulSun1+36)=7),JulSun1+36,""))</f>
        <v/>
      </c>
      <c r="AM38" s="6" t="str">
        <f ca="1">IF(DAY(JulSun1)=1,IF(AND(YEAR(JulSun1+30)=CalendarYear,MONTH(JulSun1+30)=7),JulSun1+30,""),IF(AND(YEAR(JulSun1+37)=CalendarYear,MONTH(JulSun1+37)=7),JulSun1+37,""))</f>
        <v/>
      </c>
    </row>
    <row r="39" spans="2:39" ht="19.899999999999999" customHeight="1">
      <c r="B39" s="62"/>
      <c r="C39" s="5" t="s">
        <v>6</v>
      </c>
      <c r="D39" s="5" t="s">
        <v>7</v>
      </c>
      <c r="E39" s="5" t="s">
        <v>8</v>
      </c>
      <c r="F39" s="5" t="s">
        <v>9</v>
      </c>
      <c r="G39" s="5" t="s">
        <v>10</v>
      </c>
      <c r="H39" s="5" t="s">
        <v>11</v>
      </c>
      <c r="I39" s="5" t="s">
        <v>12</v>
      </c>
      <c r="J39" s="5" t="s">
        <v>6</v>
      </c>
      <c r="K39" s="5" t="s">
        <v>7</v>
      </c>
      <c r="L39" s="5" t="s">
        <v>8</v>
      </c>
      <c r="M39" s="5" t="s">
        <v>9</v>
      </c>
      <c r="N39" s="5" t="s">
        <v>10</v>
      </c>
      <c r="O39" s="5" t="s">
        <v>11</v>
      </c>
      <c r="P39" s="5" t="s">
        <v>12</v>
      </c>
      <c r="Q39" s="5" t="s">
        <v>6</v>
      </c>
      <c r="R39" s="5" t="s">
        <v>7</v>
      </c>
      <c r="S39" s="5" t="s">
        <v>8</v>
      </c>
      <c r="T39" s="5" t="s">
        <v>9</v>
      </c>
      <c r="U39" s="5" t="s">
        <v>10</v>
      </c>
      <c r="V39" s="5" t="s">
        <v>11</v>
      </c>
      <c r="W39" s="5" t="s">
        <v>12</v>
      </c>
      <c r="X39" s="5" t="s">
        <v>6</v>
      </c>
      <c r="Y39" s="25" t="s">
        <v>7</v>
      </c>
      <c r="Z39" s="25" t="s">
        <v>8</v>
      </c>
      <c r="AA39" s="25" t="s">
        <v>9</v>
      </c>
      <c r="AB39" s="25" t="s">
        <v>10</v>
      </c>
      <c r="AC39" s="25" t="s">
        <v>11</v>
      </c>
      <c r="AD39" s="25" t="s">
        <v>12</v>
      </c>
      <c r="AE39" s="5" t="s">
        <v>6</v>
      </c>
      <c r="AF39" s="25" t="s">
        <v>7</v>
      </c>
      <c r="AG39" s="25" t="s">
        <v>8</v>
      </c>
      <c r="AH39" s="25" t="s">
        <v>9</v>
      </c>
      <c r="AI39" s="25" t="s">
        <v>10</v>
      </c>
      <c r="AJ39" s="5" t="s">
        <v>11</v>
      </c>
      <c r="AK39" s="5" t="s">
        <v>12</v>
      </c>
      <c r="AL39" s="5" t="s">
        <v>6</v>
      </c>
      <c r="AM39" s="7" t="s">
        <v>7</v>
      </c>
    </row>
    <row r="40" spans="2:39" ht="19.899999999999999" customHeight="1" outlineLevel="1">
      <c r="B40" s="18" t="s">
        <v>13</v>
      </c>
      <c r="C40" s="2" t="s">
        <v>14</v>
      </c>
      <c r="D40" s="2" t="s">
        <v>14</v>
      </c>
      <c r="E40" s="2" t="s">
        <v>14</v>
      </c>
      <c r="F40" s="2" t="s">
        <v>14</v>
      </c>
      <c r="G40" s="2" t="s">
        <v>14</v>
      </c>
      <c r="H40" s="2" t="s">
        <v>14</v>
      </c>
      <c r="I40" s="2"/>
      <c r="J40" s="3" t="s">
        <v>14</v>
      </c>
      <c r="K40" s="3" t="s">
        <v>14</v>
      </c>
      <c r="L40" s="3" t="s">
        <v>14</v>
      </c>
      <c r="M40" s="3" t="s">
        <v>14</v>
      </c>
      <c r="N40" s="3" t="s">
        <v>14</v>
      </c>
      <c r="O40" s="2" t="s">
        <v>14</v>
      </c>
      <c r="P40" s="2" t="s">
        <v>14</v>
      </c>
      <c r="Q40" s="2" t="s">
        <v>14</v>
      </c>
      <c r="R40" s="2" t="s">
        <v>14</v>
      </c>
      <c r="S40" s="2" t="s">
        <v>14</v>
      </c>
      <c r="T40" s="2" t="s">
        <v>14</v>
      </c>
      <c r="U40" s="2" t="s">
        <v>14</v>
      </c>
      <c r="V40" s="2" t="s">
        <v>14</v>
      </c>
      <c r="W40" s="2" t="s">
        <v>14</v>
      </c>
      <c r="X40" s="2" t="s">
        <v>14</v>
      </c>
      <c r="Y40" s="164" t="s">
        <v>23</v>
      </c>
      <c r="Z40" s="165"/>
      <c r="AA40" s="165"/>
      <c r="AB40" s="165"/>
      <c r="AC40" s="165"/>
      <c r="AD40" s="166"/>
      <c r="AE40" s="2" t="s">
        <v>14</v>
      </c>
      <c r="AF40" s="2" t="s">
        <v>14</v>
      </c>
      <c r="AG40" s="2" t="s">
        <v>14</v>
      </c>
      <c r="AH40" s="2" t="s">
        <v>14</v>
      </c>
      <c r="AI40" s="2" t="s">
        <v>14</v>
      </c>
      <c r="AJ40" s="24" t="s">
        <v>14</v>
      </c>
      <c r="AK40" s="2" t="s">
        <v>14</v>
      </c>
      <c r="AL40" s="2" t="s">
        <v>14</v>
      </c>
      <c r="AM40" s="2" t="s">
        <v>14</v>
      </c>
    </row>
    <row r="41" spans="2:39" ht="19.899999999999999" customHeight="1" outlineLevel="1">
      <c r="B41" s="19" t="s">
        <v>15</v>
      </c>
      <c r="C41" s="3" t="s">
        <v>14</v>
      </c>
      <c r="D41" s="3" t="s">
        <v>14</v>
      </c>
      <c r="E41" s="71" t="s">
        <v>35</v>
      </c>
      <c r="F41" s="72"/>
      <c r="G41" s="72"/>
      <c r="H41" s="3" t="s">
        <v>14</v>
      </c>
      <c r="I41" s="3" t="s">
        <v>14</v>
      </c>
      <c r="J41" s="3" t="s">
        <v>14</v>
      </c>
      <c r="K41" s="71" t="s">
        <v>35</v>
      </c>
      <c r="L41" s="72"/>
      <c r="M41" s="72"/>
      <c r="N41" s="72"/>
      <c r="O41" s="72"/>
      <c r="P41" s="2" t="s">
        <v>14</v>
      </c>
      <c r="Q41" s="73" t="s">
        <v>35</v>
      </c>
      <c r="R41" s="74"/>
      <c r="S41" s="74"/>
      <c r="T41" s="74"/>
      <c r="U41" s="74"/>
      <c r="V41" s="75"/>
      <c r="W41" s="27" t="s">
        <v>14</v>
      </c>
      <c r="X41" s="27" t="s">
        <v>14</v>
      </c>
      <c r="Y41" s="2" t="s">
        <v>14</v>
      </c>
      <c r="Z41" s="2" t="s">
        <v>14</v>
      </c>
      <c r="AA41" s="2" t="s">
        <v>14</v>
      </c>
      <c r="AB41" s="2" t="s">
        <v>14</v>
      </c>
      <c r="AC41" s="2" t="s">
        <v>14</v>
      </c>
      <c r="AD41" s="55"/>
      <c r="AE41" s="2" t="s">
        <v>14</v>
      </c>
      <c r="AF41" s="70" t="s">
        <v>35</v>
      </c>
      <c r="AG41" s="70"/>
      <c r="AH41" s="70"/>
      <c r="AI41" s="70"/>
      <c r="AJ41" s="2" t="s">
        <v>14</v>
      </c>
      <c r="AK41" s="2" t="s">
        <v>14</v>
      </c>
      <c r="AL41" s="2" t="s">
        <v>14</v>
      </c>
      <c r="AM41" s="2" t="s">
        <v>14</v>
      </c>
    </row>
    <row r="42" spans="2:39" s="21" customFormat="1" ht="19.899999999999999" customHeight="1" outlineLevel="1">
      <c r="B42" s="33" t="s">
        <v>2</v>
      </c>
      <c r="C42" s="3" t="s">
        <v>14</v>
      </c>
      <c r="D42" s="3" t="s">
        <v>14</v>
      </c>
      <c r="E42" s="3" t="s">
        <v>14</v>
      </c>
      <c r="F42" s="3" t="s">
        <v>14</v>
      </c>
      <c r="G42" s="3" t="s">
        <v>14</v>
      </c>
      <c r="H42" s="3" t="s">
        <v>14</v>
      </c>
      <c r="I42" s="3" t="s">
        <v>14</v>
      </c>
      <c r="J42" s="3" t="s">
        <v>14</v>
      </c>
      <c r="K42" s="3" t="s">
        <v>14</v>
      </c>
      <c r="L42" s="3" t="s">
        <v>14</v>
      </c>
      <c r="M42" s="3" t="s">
        <v>14</v>
      </c>
      <c r="N42" s="3" t="s">
        <v>14</v>
      </c>
      <c r="O42" s="2" t="s">
        <v>14</v>
      </c>
      <c r="P42" s="2" t="s">
        <v>14</v>
      </c>
      <c r="Q42" s="2" t="s">
        <v>14</v>
      </c>
      <c r="R42" s="2" t="s">
        <v>14</v>
      </c>
      <c r="S42" s="2" t="s">
        <v>14</v>
      </c>
      <c r="T42" s="2" t="s">
        <v>14</v>
      </c>
      <c r="U42" s="2" t="s">
        <v>14</v>
      </c>
      <c r="V42" s="2" t="s">
        <v>14</v>
      </c>
      <c r="W42" s="2" t="s">
        <v>14</v>
      </c>
      <c r="X42" s="2" t="s">
        <v>14</v>
      </c>
      <c r="Y42" s="2" t="s">
        <v>14</v>
      </c>
      <c r="Z42" s="2" t="s">
        <v>14</v>
      </c>
      <c r="AA42" s="2" t="s">
        <v>14</v>
      </c>
      <c r="AB42" s="2" t="s">
        <v>14</v>
      </c>
      <c r="AC42" s="2" t="s">
        <v>14</v>
      </c>
      <c r="AD42" s="2" t="s">
        <v>14</v>
      </c>
      <c r="AE42" s="2" t="s">
        <v>14</v>
      </c>
      <c r="AF42" s="2" t="s">
        <v>14</v>
      </c>
      <c r="AG42" s="2" t="s">
        <v>14</v>
      </c>
      <c r="AH42" s="2" t="s">
        <v>14</v>
      </c>
      <c r="AI42" s="2" t="s">
        <v>14</v>
      </c>
      <c r="AJ42" s="2" t="s">
        <v>14</v>
      </c>
      <c r="AK42" s="2" t="s">
        <v>14</v>
      </c>
      <c r="AL42" s="2" t="s">
        <v>14</v>
      </c>
      <c r="AM42" s="2" t="s">
        <v>14</v>
      </c>
    </row>
    <row r="43" spans="2:39" s="21" customFormat="1" ht="19.899999999999999" customHeight="1" outlineLevel="1">
      <c r="B43" s="31" t="s">
        <v>5</v>
      </c>
      <c r="C43" s="3" t="s">
        <v>14</v>
      </c>
      <c r="D43" s="3" t="s">
        <v>14</v>
      </c>
      <c r="E43" s="3" t="s">
        <v>14</v>
      </c>
      <c r="F43" s="3" t="s">
        <v>14</v>
      </c>
      <c r="G43" s="3" t="s">
        <v>14</v>
      </c>
      <c r="H43" s="3" t="s">
        <v>14</v>
      </c>
      <c r="I43" s="3" t="s">
        <v>14</v>
      </c>
      <c r="J43" s="3" t="s">
        <v>14</v>
      </c>
      <c r="K43" s="3" t="s">
        <v>14</v>
      </c>
      <c r="L43" s="3" t="s">
        <v>14</v>
      </c>
      <c r="M43" s="3" t="s">
        <v>14</v>
      </c>
      <c r="N43" s="3" t="s">
        <v>14</v>
      </c>
      <c r="O43" s="2" t="s">
        <v>14</v>
      </c>
      <c r="P43" s="2" t="s">
        <v>14</v>
      </c>
      <c r="Q43" s="2" t="s">
        <v>14</v>
      </c>
      <c r="R43" s="2" t="s">
        <v>14</v>
      </c>
      <c r="S43" s="2" t="s">
        <v>14</v>
      </c>
      <c r="T43" s="2" t="s">
        <v>14</v>
      </c>
      <c r="U43" s="2" t="s">
        <v>14</v>
      </c>
      <c r="V43" s="2" t="s">
        <v>14</v>
      </c>
      <c r="W43" s="2" t="s">
        <v>14</v>
      </c>
      <c r="X43" s="2" t="s">
        <v>14</v>
      </c>
      <c r="Y43" s="2" t="s">
        <v>14</v>
      </c>
      <c r="Z43" s="2" t="s">
        <v>14</v>
      </c>
      <c r="AA43" s="2" t="s">
        <v>14</v>
      </c>
      <c r="AB43" s="2" t="s">
        <v>14</v>
      </c>
      <c r="AC43" s="2" t="s">
        <v>14</v>
      </c>
      <c r="AD43" s="2" t="s">
        <v>14</v>
      </c>
      <c r="AE43" s="2" t="s">
        <v>14</v>
      </c>
      <c r="AF43" s="2" t="s">
        <v>14</v>
      </c>
      <c r="AG43" s="2" t="s">
        <v>14</v>
      </c>
      <c r="AH43" s="2" t="s">
        <v>14</v>
      </c>
      <c r="AI43" s="2" t="s">
        <v>14</v>
      </c>
      <c r="AJ43" s="2" t="s">
        <v>14</v>
      </c>
      <c r="AK43" s="2" t="s">
        <v>14</v>
      </c>
      <c r="AL43" s="2" t="s">
        <v>14</v>
      </c>
      <c r="AM43" s="2" t="s">
        <v>14</v>
      </c>
    </row>
    <row r="44" spans="2:39" ht="19.899999999999999" customHeight="1" outlineLevel="1">
      <c r="B44" s="20" t="s">
        <v>1</v>
      </c>
      <c r="C44" s="3" t="s">
        <v>14</v>
      </c>
      <c r="D44" s="3" t="s">
        <v>14</v>
      </c>
      <c r="E44" s="3" t="s">
        <v>14</v>
      </c>
      <c r="F44" s="3" t="s">
        <v>14</v>
      </c>
      <c r="G44" s="3" t="s">
        <v>14</v>
      </c>
      <c r="H44" s="3" t="s">
        <v>14</v>
      </c>
      <c r="I44" s="3" t="s">
        <v>14</v>
      </c>
      <c r="J44" s="3" t="s">
        <v>14</v>
      </c>
      <c r="K44" s="3" t="s">
        <v>14</v>
      </c>
      <c r="L44" s="3" t="s">
        <v>14</v>
      </c>
      <c r="M44" s="3" t="s">
        <v>14</v>
      </c>
      <c r="N44" s="3" t="s">
        <v>14</v>
      </c>
      <c r="O44" s="2" t="s">
        <v>14</v>
      </c>
      <c r="P44" s="2" t="s">
        <v>14</v>
      </c>
      <c r="Q44" s="2" t="s">
        <v>14</v>
      </c>
      <c r="R44" s="2" t="s">
        <v>14</v>
      </c>
      <c r="S44" s="2" t="s">
        <v>14</v>
      </c>
      <c r="T44" s="2" t="s">
        <v>14</v>
      </c>
      <c r="U44" s="2" t="s">
        <v>14</v>
      </c>
      <c r="V44" s="2" t="s">
        <v>14</v>
      </c>
      <c r="W44" s="2" t="s">
        <v>14</v>
      </c>
      <c r="X44" s="2" t="s">
        <v>14</v>
      </c>
      <c r="Y44" s="2" t="s">
        <v>14</v>
      </c>
      <c r="Z44" s="2" t="s">
        <v>14</v>
      </c>
      <c r="AA44" s="2" t="s">
        <v>14</v>
      </c>
      <c r="AB44" s="2" t="s">
        <v>14</v>
      </c>
      <c r="AC44" s="2" t="s">
        <v>14</v>
      </c>
      <c r="AD44" s="2" t="s">
        <v>14</v>
      </c>
      <c r="AE44" s="2" t="s">
        <v>14</v>
      </c>
      <c r="AF44" s="2" t="s">
        <v>14</v>
      </c>
      <c r="AG44" s="2" t="s">
        <v>14</v>
      </c>
      <c r="AH44" s="2" t="s">
        <v>14</v>
      </c>
      <c r="AI44" s="2" t="s">
        <v>14</v>
      </c>
      <c r="AJ44" s="2" t="s">
        <v>14</v>
      </c>
      <c r="AK44" s="2" t="s">
        <v>14</v>
      </c>
      <c r="AL44" s="2" t="s">
        <v>14</v>
      </c>
      <c r="AM44" s="2" t="s">
        <v>14</v>
      </c>
    </row>
    <row r="45" spans="2:39" ht="19.899999999999999" customHeight="1">
      <c r="B45" s="1"/>
    </row>
    <row r="46" spans="2:39" ht="19.899999999999999" customHeight="1">
      <c r="B46" s="61">
        <f ca="1">DATE(CalendarYear,8,1)</f>
        <v>45870</v>
      </c>
      <c r="C46" s="4" t="str">
        <f ca="1">IF(DAY(AugSun1)=1,"",IF(AND(YEAR(AugSun1+1)=CalendarYear,MONTH(AugSun1+1)=8),AugSun1+1,""))</f>
        <v/>
      </c>
      <c r="D46" s="4" t="str">
        <f ca="1">IF(DAY(AugSun1)=1,"",IF(AND(YEAR(AugSun1+2)=CalendarYear,MONTH(AugSun1+2)=8),AugSun1+2,""))</f>
        <v/>
      </c>
      <c r="E46" s="4" t="str">
        <f ca="1">IF(DAY(AugSun1)=1,"",IF(AND(YEAR(AugSun1+3)=CalendarYear,MONTH(AugSun1+3)=8),AugSun1+3,""))</f>
        <v/>
      </c>
      <c r="F46" s="4" t="str">
        <f ca="1">IF(DAY(AugSun1)=1,"",IF(AND(YEAR(AugSun1+4)=CalendarYear,MONTH(AugSun1+4)=8),AugSun1+4,""))</f>
        <v/>
      </c>
      <c r="G46" s="4" t="str">
        <f ca="1">IF(DAY(AugSun1)=1,"",IF(AND(YEAR(AugSun1+5)=CalendarYear,MONTH(AugSun1+5)=8),AugSun1+5,""))</f>
        <v/>
      </c>
      <c r="H46" s="4">
        <f ca="1">IF(DAY(AugSun1)=1,"",IF(AND(YEAR(AugSun1+6)=CalendarYear,MONTH(AugSun1+6)=8),AugSun1+6,""))</f>
        <v>45870</v>
      </c>
      <c r="I46" s="4">
        <f ca="1">IF(DAY(AugSun1)=1,IF(AND(YEAR(AugSun1)=CalendarYear,MONTH(AugSun1)=8),AugSun1,""),IF(AND(YEAR(AugSun1+7)=CalendarYear,MONTH(AugSun1+7)=8),AugSun1+7,""))</f>
        <v>45871</v>
      </c>
      <c r="J46" s="4">
        <f ca="1">IF(DAY(AugSun1)=1,IF(AND(YEAR(AugSun1+1)=CalendarYear,MONTH(AugSun1+1)=8),AugSun1+1,""),IF(AND(YEAR(AugSun1+8)=CalendarYear,MONTH(AugSun1+8)=8),AugSun1+8,""))</f>
        <v>45872</v>
      </c>
      <c r="K46" s="4">
        <f ca="1">IF(DAY(AugSun1)=1,IF(AND(YEAR(AugSun1+2)=CalendarYear,MONTH(AugSun1+2)=8),AugSun1+2,""),IF(AND(YEAR(AugSun1+9)=CalendarYear,MONTH(AugSun1+9)=8),AugSun1+9,""))</f>
        <v>45873</v>
      </c>
      <c r="L46" s="4">
        <f ca="1">IF(DAY(AugSun1)=1,IF(AND(YEAR(AugSun1+3)=CalendarYear,MONTH(AugSun1+3)=8),AugSun1+3,""),IF(AND(YEAR(AugSun1+10)=CalendarYear,MONTH(AugSun1+10)=8),AugSun1+10,""))</f>
        <v>45874</v>
      </c>
      <c r="M46" s="4">
        <f ca="1">IF(DAY(AugSun1)=1,IF(AND(YEAR(AugSun1+4)=CalendarYear,MONTH(AugSun1+4)=8),AugSun1+4,""),IF(AND(YEAR(AugSun1+11)=CalendarYear,MONTH(AugSun1+11)=8),AugSun1+11,""))</f>
        <v>45875</v>
      </c>
      <c r="N46" s="4">
        <f ca="1">IF(DAY(AugSun1)=1,IF(AND(YEAR(AugSun1+5)=CalendarYear,MONTH(AugSun1+5)=8),AugSun1+5,""),IF(AND(YEAR(AugSun1+12)=CalendarYear,MONTH(AugSun1+12)=8),AugSun1+12,""))</f>
        <v>45876</v>
      </c>
      <c r="O46" s="4">
        <f ca="1">IF(DAY(AugSun1)=1,IF(AND(YEAR(AugSun1+6)=CalendarYear,MONTH(AugSun1+6)=8),AugSun1+6,""),IF(AND(YEAR(AugSun1+13)=CalendarYear,MONTH(AugSun1+13)=8),AugSun1+13,""))</f>
        <v>45877</v>
      </c>
      <c r="P46" s="4">
        <f ca="1">IF(DAY(AugSun1)=1,IF(AND(YEAR(AugSun1+7)=CalendarYear,MONTH(AugSun1+7)=8),AugSun1+7,""),IF(AND(YEAR(AugSun1+14)=CalendarYear,MONTH(AugSun1+14)=8),AugSun1+14,""))</f>
        <v>45878</v>
      </c>
      <c r="Q46" s="4">
        <f ca="1">IF(DAY(AugSun1)=1,IF(AND(YEAR(AugSun1+8)=CalendarYear,MONTH(AugSun1+8)=8),AugSun1+8,""),IF(AND(YEAR(AugSun1+15)=CalendarYear,MONTH(AugSun1+15)=8),AugSun1+15,""))</f>
        <v>45879</v>
      </c>
      <c r="R46" s="4">
        <f ca="1">IF(DAY(AugSun1)=1,IF(AND(YEAR(AugSun1+9)=CalendarYear,MONTH(AugSun1+9)=8),AugSun1+9,""),IF(AND(YEAR(AugSun1+16)=CalendarYear,MONTH(AugSun1+16)=8),AugSun1+16,""))</f>
        <v>45880</v>
      </c>
      <c r="S46" s="4">
        <f ca="1">IF(DAY(AugSun1)=1,IF(AND(YEAR(AugSun1+10)=CalendarYear,MONTH(AugSun1+10)=8),AugSun1+10,""),IF(AND(YEAR(AugSun1+17)=CalendarYear,MONTH(AugSun1+17)=8),AugSun1+17,""))</f>
        <v>45881</v>
      </c>
      <c r="T46" s="4">
        <f ca="1">IF(DAY(AugSun1)=1,IF(AND(YEAR(AugSun1+11)=CalendarYear,MONTH(AugSun1+11)=8),AugSun1+11,""),IF(AND(YEAR(AugSun1+18)=CalendarYear,MONTH(AugSun1+18)=8),AugSun1+18,""))</f>
        <v>45882</v>
      </c>
      <c r="U46" s="4">
        <f ca="1">IF(DAY(AugSun1)=1,IF(AND(YEAR(AugSun1+12)=CalendarYear,MONTH(AugSun1+12)=8),AugSun1+12,""),IF(AND(YEAR(AugSun1+19)=CalendarYear,MONTH(AugSun1+19)=8),AugSun1+19,""))</f>
        <v>45883</v>
      </c>
      <c r="V46" s="4">
        <f ca="1">IF(DAY(AugSun1)=1,IF(AND(YEAR(AugSun1+13)=CalendarYear,MONTH(AugSun1+13)=8),AugSun1+13,""),IF(AND(YEAR(AugSun1+20)=CalendarYear,MONTH(AugSun1+20)=8),AugSun1+20,""))</f>
        <v>45884</v>
      </c>
      <c r="W46" s="4">
        <f ca="1">IF(DAY(AugSun1)=1,IF(AND(YEAR(AugSun1+14)=CalendarYear,MONTH(AugSun1+14)=8),AugSun1+14,""),IF(AND(YEAR(AugSun1+21)=CalendarYear,MONTH(AugSun1+21)=8),AugSun1+21,""))</f>
        <v>45885</v>
      </c>
      <c r="X46" s="4">
        <f ca="1">IF(DAY(AugSun1)=1,IF(AND(YEAR(AugSun1+15)=CalendarYear,MONTH(AugSun1+15)=8),AugSun1+15,""),IF(AND(YEAR(AugSun1+22)=CalendarYear,MONTH(AugSun1+22)=8),AugSun1+22,""))</f>
        <v>45886</v>
      </c>
      <c r="Y46" s="4">
        <f ca="1">IF(DAY(AugSun1)=1,IF(AND(YEAR(AugSun1+16)=CalendarYear,MONTH(AugSun1+16)=8),AugSun1+16,""),IF(AND(YEAR(AugSun1+23)=CalendarYear,MONTH(AugSun1+23)=8),AugSun1+23,""))</f>
        <v>45887</v>
      </c>
      <c r="Z46" s="4">
        <f ca="1">IF(DAY(AugSun1)=1,IF(AND(YEAR(AugSun1+17)=CalendarYear,MONTH(AugSun1+17)=8),AugSun1+17,""),IF(AND(YEAR(AugSun1+24)=CalendarYear,MONTH(AugSun1+24)=8),AugSun1+24,""))</f>
        <v>45888</v>
      </c>
      <c r="AA46" s="4">
        <f ca="1">IF(DAY(AugSun1)=1,IF(AND(YEAR(AugSun1+18)=CalendarYear,MONTH(AugSun1+18)=8),AugSun1+18,""),IF(AND(YEAR(AugSun1+25)=CalendarYear,MONTH(AugSun1+25)=8),AugSun1+25,""))</f>
        <v>45889</v>
      </c>
      <c r="AB46" s="4">
        <f ca="1">IF(DAY(AugSun1)=1,IF(AND(YEAR(AugSun1+19)=CalendarYear,MONTH(AugSun1+19)=8),AugSun1+19,""),IF(AND(YEAR(AugSun1+26)=CalendarYear,MONTH(AugSun1+26)=8),AugSun1+26,""))</f>
        <v>45890</v>
      </c>
      <c r="AC46" s="4">
        <f ca="1">IF(DAY(AugSun1)=1,IF(AND(YEAR(AugSun1+20)=CalendarYear,MONTH(AugSun1+20)=8),AugSun1+20,""),IF(AND(YEAR(AugSun1+27)=CalendarYear,MONTH(AugSun1+27)=8),AugSun1+27,""))</f>
        <v>45891</v>
      </c>
      <c r="AD46" s="4">
        <f ca="1">IF(DAY(AugSun1)=1,IF(AND(YEAR(AugSun1+21)=CalendarYear,MONTH(AugSun1+21)=8),AugSun1+21,""),IF(AND(YEAR(AugSun1+28)=CalendarYear,MONTH(AugSun1+28)=8),AugSun1+28,""))</f>
        <v>45892</v>
      </c>
      <c r="AE46" s="4">
        <f ca="1">IF(DAY(AugSun1)=1,IF(AND(YEAR(AugSun1+22)=CalendarYear,MONTH(AugSun1+22)=8),AugSun1+22,""),IF(AND(YEAR(AugSun1+29)=CalendarYear,MONTH(AugSun1+29)=8),AugSun1+29,""))</f>
        <v>45893</v>
      </c>
      <c r="AF46" s="4">
        <f ca="1">IF(DAY(AugSun1)=1,IF(AND(YEAR(AugSun1+23)=CalendarYear,MONTH(AugSun1+23)=8),AugSun1+23,""),IF(AND(YEAR(AugSun1+30)=CalendarYear,MONTH(AugSun1+30)=8),AugSun1+30,""))</f>
        <v>45894</v>
      </c>
      <c r="AG46" s="4">
        <f ca="1">IF(DAY(AugSun1)=1,IF(AND(YEAR(AugSun1+24)=CalendarYear,MONTH(AugSun1+24)=8),AugSun1+24,""),IF(AND(YEAR(AugSun1+31)=CalendarYear,MONTH(AugSun1+31)=8),AugSun1+31,""))</f>
        <v>45895</v>
      </c>
      <c r="AH46" s="4">
        <f ca="1">IF(DAY(AugSun1)=1,IF(AND(YEAR(AugSun1+25)=CalendarYear,MONTH(AugSun1+25)=8),AugSun1+25,""),IF(AND(YEAR(AugSun1+32)=CalendarYear,MONTH(AugSun1+32)=8),AugSun1+32,""))</f>
        <v>45896</v>
      </c>
      <c r="AI46" s="4">
        <f ca="1">IF(DAY(AugSun1)=1,IF(AND(YEAR(AugSun1+26)=CalendarYear,MONTH(AugSun1+26)=8),AugSun1+26,""),IF(AND(YEAR(AugSun1+33)=CalendarYear,MONTH(AugSun1+33)=8),AugSun1+33,""))</f>
        <v>45897</v>
      </c>
      <c r="AJ46" s="4">
        <f ca="1">IF(DAY(AugSun1)=1,IF(AND(YEAR(AugSun1+27)=CalendarYear,MONTH(AugSun1+27)=8),AugSun1+27,""),IF(AND(YEAR(AugSun1+34)=CalendarYear,MONTH(AugSun1+34)=8),AugSun1+34,""))</f>
        <v>45898</v>
      </c>
      <c r="AK46" s="4">
        <f ca="1">IF(DAY(AugSun1)=1,IF(AND(YEAR(AugSun1+28)=CalendarYear,MONTH(AugSun1+28)=8),AugSun1+28,""),IF(AND(YEAR(AugSun1+35)=CalendarYear,MONTH(AugSun1+35)=8),AugSun1+35,""))</f>
        <v>45899</v>
      </c>
      <c r="AL46" s="4">
        <f ca="1">IF(DAY(AugSun1)=1,IF(AND(YEAR(AugSun1+29)=CalendarYear,MONTH(AugSun1+29)=8),AugSun1+29,""),IF(AND(YEAR(AugSun1+36)=CalendarYear,MONTH(AugSun1+36)=8),AugSun1+36,""))</f>
        <v>45900</v>
      </c>
      <c r="AM46" s="6" t="str">
        <f ca="1">IF(DAY(AugSun1)=1,IF(AND(YEAR(AugSun1+30)=CalendarYear,MONTH(AugSun1+30)=8),AugSun1+30,""),IF(AND(YEAR(AugSun1+37)=CalendarYear,MONTH(AugSun1+37)=8),AugSun1+37,""))</f>
        <v/>
      </c>
    </row>
    <row r="47" spans="2:39" ht="19.899999999999999" customHeight="1">
      <c r="B47" s="62"/>
      <c r="C47" s="5" t="s">
        <v>6</v>
      </c>
      <c r="D47" s="5" t="s">
        <v>7</v>
      </c>
      <c r="E47" s="5" t="s">
        <v>8</v>
      </c>
      <c r="F47" s="5" t="s">
        <v>9</v>
      </c>
      <c r="G47" s="5" t="s">
        <v>10</v>
      </c>
      <c r="H47" s="25" t="s">
        <v>11</v>
      </c>
      <c r="I47" s="25" t="s">
        <v>12</v>
      </c>
      <c r="J47" s="25" t="s">
        <v>6</v>
      </c>
      <c r="K47" s="5" t="s">
        <v>7</v>
      </c>
      <c r="L47" s="5" t="s">
        <v>8</v>
      </c>
      <c r="M47" s="5" t="s">
        <v>9</v>
      </c>
      <c r="N47" s="5" t="s">
        <v>10</v>
      </c>
      <c r="O47" s="5" t="s">
        <v>11</v>
      </c>
      <c r="P47" s="5" t="s">
        <v>12</v>
      </c>
      <c r="Q47" s="5" t="s">
        <v>6</v>
      </c>
      <c r="R47" s="5" t="s">
        <v>7</v>
      </c>
      <c r="S47" s="5" t="s">
        <v>8</v>
      </c>
      <c r="T47" s="5" t="s">
        <v>9</v>
      </c>
      <c r="U47" s="5" t="s">
        <v>10</v>
      </c>
      <c r="V47" s="5" t="s">
        <v>11</v>
      </c>
      <c r="W47" s="5" t="s">
        <v>12</v>
      </c>
      <c r="X47" s="5" t="s">
        <v>6</v>
      </c>
      <c r="Y47" s="5" t="s">
        <v>7</v>
      </c>
      <c r="Z47" s="5" t="s">
        <v>8</v>
      </c>
      <c r="AA47" s="5" t="s">
        <v>9</v>
      </c>
      <c r="AB47" s="5" t="s">
        <v>10</v>
      </c>
      <c r="AC47" s="5" t="s">
        <v>11</v>
      </c>
      <c r="AD47" s="5" t="s">
        <v>12</v>
      </c>
      <c r="AE47" s="5" t="s">
        <v>6</v>
      </c>
      <c r="AF47" s="5" t="s">
        <v>7</v>
      </c>
      <c r="AG47" s="5" t="s">
        <v>8</v>
      </c>
      <c r="AH47" s="5" t="s">
        <v>9</v>
      </c>
      <c r="AI47" s="5" t="s">
        <v>10</v>
      </c>
      <c r="AJ47" s="5" t="s">
        <v>11</v>
      </c>
      <c r="AK47" s="5" t="s">
        <v>12</v>
      </c>
      <c r="AL47" s="5" t="s">
        <v>6</v>
      </c>
      <c r="AM47" s="7" t="s">
        <v>7</v>
      </c>
    </row>
    <row r="48" spans="2:39" s="21" customFormat="1" ht="19.899999999999999" customHeight="1" outlineLevel="1">
      <c r="B48" s="18" t="s">
        <v>13</v>
      </c>
      <c r="C48" s="2" t="s">
        <v>14</v>
      </c>
      <c r="D48" s="2" t="s">
        <v>14</v>
      </c>
      <c r="E48" s="2" t="s">
        <v>14</v>
      </c>
      <c r="F48" s="2" t="s">
        <v>14</v>
      </c>
      <c r="G48" s="27" t="s">
        <v>14</v>
      </c>
      <c r="H48" s="3" t="s">
        <v>14</v>
      </c>
      <c r="I48" s="24" t="s">
        <v>14</v>
      </c>
      <c r="J48" s="2" t="s">
        <v>14</v>
      </c>
      <c r="K48" s="24" t="s">
        <v>14</v>
      </c>
      <c r="L48" s="2" t="s">
        <v>14</v>
      </c>
      <c r="M48" s="3" t="s">
        <v>14</v>
      </c>
      <c r="N48" s="3" t="s">
        <v>14</v>
      </c>
      <c r="O48" s="2" t="s">
        <v>14</v>
      </c>
      <c r="P48" s="2" t="s">
        <v>14</v>
      </c>
      <c r="Q48" s="2" t="s">
        <v>14</v>
      </c>
      <c r="R48" s="2" t="s">
        <v>14</v>
      </c>
      <c r="S48" s="2" t="s">
        <v>14</v>
      </c>
      <c r="T48" s="2" t="s">
        <v>14</v>
      </c>
      <c r="U48" s="2" t="s">
        <v>14</v>
      </c>
      <c r="V48" s="2" t="s">
        <v>14</v>
      </c>
      <c r="W48" s="2" t="s">
        <v>14</v>
      </c>
      <c r="X48" s="2" t="s">
        <v>14</v>
      </c>
      <c r="Y48" s="2" t="s">
        <v>14</v>
      </c>
      <c r="Z48" s="2" t="s">
        <v>14</v>
      </c>
      <c r="AA48" s="2" t="s">
        <v>14</v>
      </c>
      <c r="AB48" s="2" t="s">
        <v>14</v>
      </c>
      <c r="AC48" s="2" t="s">
        <v>14</v>
      </c>
      <c r="AD48" s="2" t="s">
        <v>14</v>
      </c>
      <c r="AE48" s="2" t="s">
        <v>14</v>
      </c>
      <c r="AF48" s="2" t="s">
        <v>14</v>
      </c>
      <c r="AG48" s="2" t="s">
        <v>14</v>
      </c>
      <c r="AH48" s="2" t="s">
        <v>14</v>
      </c>
      <c r="AI48" s="2" t="s">
        <v>14</v>
      </c>
      <c r="AJ48" s="2" t="s">
        <v>14</v>
      </c>
      <c r="AK48" s="2" t="s">
        <v>14</v>
      </c>
      <c r="AL48" s="2" t="s">
        <v>14</v>
      </c>
      <c r="AM48" s="2" t="s">
        <v>14</v>
      </c>
    </row>
    <row r="49" spans="2:40" s="21" customFormat="1" ht="19.899999999999999" customHeight="1" outlineLevel="1">
      <c r="B49" s="19" t="s">
        <v>15</v>
      </c>
      <c r="C49" s="3" t="s">
        <v>14</v>
      </c>
      <c r="D49" s="3" t="s">
        <v>14</v>
      </c>
      <c r="E49" s="3" t="s">
        <v>14</v>
      </c>
      <c r="F49" s="3" t="s">
        <v>14</v>
      </c>
      <c r="G49" s="23" t="s">
        <v>14</v>
      </c>
      <c r="H49" s="56" t="s">
        <v>35</v>
      </c>
      <c r="I49" s="3" t="s">
        <v>14</v>
      </c>
      <c r="J49" s="2" t="s">
        <v>14</v>
      </c>
      <c r="K49" s="24" t="s">
        <v>14</v>
      </c>
      <c r="L49" s="2" t="s">
        <v>14</v>
      </c>
      <c r="M49" s="3" t="s">
        <v>14</v>
      </c>
      <c r="N49" s="3" t="s">
        <v>14</v>
      </c>
      <c r="O49" s="2" t="s">
        <v>14</v>
      </c>
      <c r="P49" s="2" t="s">
        <v>14</v>
      </c>
      <c r="Q49" s="136" t="s">
        <v>37</v>
      </c>
      <c r="R49" s="137"/>
      <c r="S49" s="137"/>
      <c r="T49" s="137"/>
      <c r="U49" s="137"/>
      <c r="V49" s="137"/>
      <c r="W49" s="138"/>
      <c r="X49" s="136" t="s">
        <v>38</v>
      </c>
      <c r="Y49" s="137"/>
      <c r="Z49" s="137"/>
      <c r="AA49" s="137"/>
      <c r="AB49" s="137"/>
      <c r="AC49" s="137"/>
      <c r="AD49" s="138"/>
      <c r="AE49" s="136" t="s">
        <v>25</v>
      </c>
      <c r="AF49" s="137"/>
      <c r="AG49" s="137"/>
      <c r="AH49" s="137"/>
      <c r="AI49" s="137"/>
      <c r="AJ49" s="137"/>
      <c r="AK49" s="138"/>
      <c r="AL49" s="2" t="s">
        <v>14</v>
      </c>
      <c r="AM49" s="2" t="s">
        <v>14</v>
      </c>
      <c r="AN49"/>
    </row>
    <row r="50" spans="2:40" ht="19.899999999999999" customHeight="1" outlineLevel="1">
      <c r="B50" s="33" t="s">
        <v>2</v>
      </c>
      <c r="C50" s="3" t="s">
        <v>14</v>
      </c>
      <c r="D50" s="3" t="s">
        <v>14</v>
      </c>
      <c r="E50" s="3" t="s">
        <v>14</v>
      </c>
      <c r="F50" s="3" t="s">
        <v>14</v>
      </c>
      <c r="G50" s="3" t="s">
        <v>14</v>
      </c>
      <c r="H50" s="2" t="s">
        <v>14</v>
      </c>
      <c r="I50" s="3" t="s">
        <v>14</v>
      </c>
      <c r="J50" s="3" t="s">
        <v>14</v>
      </c>
      <c r="K50" s="24" t="s">
        <v>14</v>
      </c>
      <c r="L50" s="2" t="s">
        <v>14</v>
      </c>
      <c r="M50" s="3" t="s">
        <v>14</v>
      </c>
      <c r="N50" s="3" t="s">
        <v>14</v>
      </c>
      <c r="O50" s="2" t="s">
        <v>14</v>
      </c>
      <c r="P50" s="2" t="s">
        <v>14</v>
      </c>
      <c r="Q50" s="2" t="s">
        <v>14</v>
      </c>
      <c r="R50" s="2" t="s">
        <v>14</v>
      </c>
      <c r="S50" s="2" t="s">
        <v>14</v>
      </c>
      <c r="T50" s="2" t="s">
        <v>14</v>
      </c>
      <c r="U50" s="2" t="s">
        <v>14</v>
      </c>
      <c r="V50" s="2" t="s">
        <v>14</v>
      </c>
      <c r="W50" s="2" t="s">
        <v>14</v>
      </c>
      <c r="X50" s="2" t="s">
        <v>14</v>
      </c>
      <c r="Y50" s="2" t="s">
        <v>14</v>
      </c>
      <c r="Z50" s="2" t="s">
        <v>14</v>
      </c>
      <c r="AA50" s="2" t="s">
        <v>14</v>
      </c>
      <c r="AB50" s="2" t="s">
        <v>14</v>
      </c>
      <c r="AC50" s="2" t="s">
        <v>14</v>
      </c>
      <c r="AD50" s="2" t="s">
        <v>14</v>
      </c>
      <c r="AE50" s="2" t="s">
        <v>14</v>
      </c>
      <c r="AF50" s="2" t="s">
        <v>14</v>
      </c>
      <c r="AG50" s="2" t="s">
        <v>14</v>
      </c>
      <c r="AH50" s="2" t="s">
        <v>14</v>
      </c>
      <c r="AI50" s="2" t="s">
        <v>14</v>
      </c>
      <c r="AJ50" s="2" t="s">
        <v>14</v>
      </c>
      <c r="AK50" s="2" t="s">
        <v>14</v>
      </c>
      <c r="AL50" s="2" t="s">
        <v>14</v>
      </c>
      <c r="AM50" s="2" t="s">
        <v>14</v>
      </c>
    </row>
    <row r="51" spans="2:40" ht="19.899999999999999" customHeight="1" outlineLevel="1">
      <c r="B51" s="31" t="s">
        <v>5</v>
      </c>
      <c r="C51" s="3" t="s">
        <v>14</v>
      </c>
      <c r="D51" s="3" t="s">
        <v>14</v>
      </c>
      <c r="E51" s="3" t="s">
        <v>14</v>
      </c>
      <c r="F51" s="3" t="s">
        <v>14</v>
      </c>
      <c r="G51" s="3" t="s">
        <v>14</v>
      </c>
      <c r="H51" s="3" t="s">
        <v>14</v>
      </c>
      <c r="I51" s="3" t="s">
        <v>14</v>
      </c>
      <c r="J51" s="3" t="s">
        <v>14</v>
      </c>
      <c r="K51" s="3" t="s">
        <v>14</v>
      </c>
      <c r="L51" s="3" t="s">
        <v>14</v>
      </c>
      <c r="M51" s="3" t="s">
        <v>14</v>
      </c>
      <c r="N51" s="3" t="s">
        <v>14</v>
      </c>
      <c r="O51" s="2" t="s">
        <v>14</v>
      </c>
      <c r="P51" s="2" t="s">
        <v>14</v>
      </c>
      <c r="Q51" s="2" t="s">
        <v>14</v>
      </c>
      <c r="R51" s="2" t="s">
        <v>14</v>
      </c>
      <c r="S51" s="2" t="s">
        <v>14</v>
      </c>
      <c r="T51" s="2" t="s">
        <v>14</v>
      </c>
      <c r="U51" s="2" t="s">
        <v>14</v>
      </c>
      <c r="V51" s="2" t="s">
        <v>14</v>
      </c>
      <c r="W51" s="2" t="s">
        <v>14</v>
      </c>
      <c r="X51" s="2" t="s">
        <v>14</v>
      </c>
      <c r="Y51" s="2" t="s">
        <v>14</v>
      </c>
      <c r="Z51" s="2" t="s">
        <v>14</v>
      </c>
      <c r="AA51" s="2" t="s">
        <v>14</v>
      </c>
      <c r="AB51" s="2" t="s">
        <v>14</v>
      </c>
      <c r="AC51" s="2" t="s">
        <v>14</v>
      </c>
      <c r="AD51" s="2" t="s">
        <v>14</v>
      </c>
      <c r="AE51" s="2" t="s">
        <v>14</v>
      </c>
      <c r="AF51" s="2" t="s">
        <v>14</v>
      </c>
      <c r="AG51" s="2" t="s">
        <v>14</v>
      </c>
      <c r="AH51" s="2" t="s">
        <v>14</v>
      </c>
      <c r="AI51" s="2" t="s">
        <v>14</v>
      </c>
      <c r="AJ51" s="2" t="s">
        <v>14</v>
      </c>
      <c r="AK51" s="2" t="s">
        <v>14</v>
      </c>
      <c r="AL51" s="2" t="s">
        <v>14</v>
      </c>
      <c r="AM51" s="2" t="s">
        <v>14</v>
      </c>
    </row>
    <row r="52" spans="2:40" ht="19.899999999999999" customHeight="1" outlineLevel="1">
      <c r="B52" s="20" t="s">
        <v>1</v>
      </c>
      <c r="C52" s="3" t="s">
        <v>14</v>
      </c>
      <c r="D52" s="3" t="s">
        <v>14</v>
      </c>
      <c r="E52" s="3" t="s">
        <v>14</v>
      </c>
      <c r="F52" s="3" t="s">
        <v>14</v>
      </c>
      <c r="G52" s="3" t="s">
        <v>14</v>
      </c>
      <c r="H52" s="3" t="s">
        <v>14</v>
      </c>
      <c r="I52" s="3" t="s">
        <v>14</v>
      </c>
      <c r="J52" s="3" t="s">
        <v>14</v>
      </c>
      <c r="K52" s="153" t="s">
        <v>39</v>
      </c>
      <c r="L52" s="154"/>
      <c r="M52" s="154"/>
      <c r="N52" s="154"/>
      <c r="O52" s="155"/>
      <c r="P52" s="2" t="s">
        <v>14</v>
      </c>
      <c r="Q52" s="2" t="s">
        <v>14</v>
      </c>
      <c r="R52" s="2" t="s">
        <v>14</v>
      </c>
      <c r="S52" s="2" t="s">
        <v>14</v>
      </c>
      <c r="T52" s="2" t="s">
        <v>14</v>
      </c>
      <c r="U52" s="2" t="s">
        <v>14</v>
      </c>
      <c r="V52" s="2" t="s">
        <v>14</v>
      </c>
      <c r="W52" s="2" t="s">
        <v>14</v>
      </c>
      <c r="X52" s="2" t="s">
        <v>14</v>
      </c>
      <c r="Y52" s="2" t="s">
        <v>14</v>
      </c>
      <c r="Z52" s="2" t="s">
        <v>14</v>
      </c>
      <c r="AA52" s="2" t="s">
        <v>14</v>
      </c>
      <c r="AB52" s="2" t="s">
        <v>14</v>
      </c>
      <c r="AC52" s="2" t="s">
        <v>14</v>
      </c>
      <c r="AD52" s="2" t="s">
        <v>14</v>
      </c>
      <c r="AE52" s="2" t="s">
        <v>14</v>
      </c>
      <c r="AF52" s="2" t="s">
        <v>14</v>
      </c>
      <c r="AG52" s="2" t="s">
        <v>14</v>
      </c>
      <c r="AH52" s="2" t="s">
        <v>14</v>
      </c>
      <c r="AI52" s="2" t="s">
        <v>14</v>
      </c>
      <c r="AJ52" s="2" t="s">
        <v>14</v>
      </c>
      <c r="AK52" s="2" t="s">
        <v>14</v>
      </c>
      <c r="AL52" s="2" t="s">
        <v>14</v>
      </c>
      <c r="AM52" s="2" t="s">
        <v>14</v>
      </c>
    </row>
    <row r="53" spans="2:40" ht="19.899999999999999" customHeight="1">
      <c r="B53" s="1"/>
    </row>
    <row r="54" spans="2:40" s="21" customFormat="1" ht="19.899999999999999" customHeight="1">
      <c r="B54" s="61">
        <f ca="1">DATE(CalendarYear,9,1)</f>
        <v>45901</v>
      </c>
      <c r="C54" s="4" t="str">
        <f ca="1">IF(DAY(SepSun1)=1,"",IF(AND(YEAR(SepSun1+1)=CalendarYear,MONTH(SepSun1+1)=9),SepSun1+1,""))</f>
        <v/>
      </c>
      <c r="D54" s="4">
        <f ca="1">IF(DAY(SepSun1)=1,"",IF(AND(YEAR(SepSun1+2)=CalendarYear,MONTH(SepSun1+2)=9),SepSun1+2,""))</f>
        <v>45901</v>
      </c>
      <c r="E54" s="4">
        <f ca="1">IF(DAY(SepSun1)=1,"",IF(AND(YEAR(SepSun1+3)=CalendarYear,MONTH(SepSun1+3)=9),SepSun1+3,""))</f>
        <v>45902</v>
      </c>
      <c r="F54" s="4">
        <f ca="1">IF(DAY(SepSun1)=1,"",IF(AND(YEAR(SepSun1+4)=CalendarYear,MONTH(SepSun1+4)=9),SepSun1+4,""))</f>
        <v>45903</v>
      </c>
      <c r="G54" s="4">
        <f ca="1">IF(DAY(SepSun1)=1,"",IF(AND(YEAR(SepSun1+5)=CalendarYear,MONTH(SepSun1+5)=9),SepSun1+5,""))</f>
        <v>45904</v>
      </c>
      <c r="H54" s="4">
        <f ca="1">IF(DAY(SepSun1)=1,"",IF(AND(YEAR(SepSun1+6)=CalendarYear,MONTH(SepSun1+6)=9),SepSun1+6,""))</f>
        <v>45905</v>
      </c>
      <c r="I54" s="4">
        <f ca="1">IF(DAY(SepSun1)=1,IF(AND(YEAR(SepSun1)=CalendarYear,MONTH(SepSun1)=9),SepSun1,""),IF(AND(YEAR(SepSun1+7)=CalendarYear,MONTH(SepSun1+7)=9),SepSun1+7,""))</f>
        <v>45906</v>
      </c>
      <c r="J54" s="4">
        <f ca="1">IF(DAY(SepSun1)=1,IF(AND(YEAR(SepSun1+1)=CalendarYear,MONTH(SepSun1+1)=9),SepSun1+1,""),IF(AND(YEAR(SepSun1+8)=CalendarYear,MONTH(SepSun1+8)=9),SepSun1+8,""))</f>
        <v>45907</v>
      </c>
      <c r="K54" s="4">
        <f ca="1">IF(DAY(SepSun1)=1,IF(AND(YEAR(SepSun1+2)=CalendarYear,MONTH(SepSun1+2)=9),SepSun1+2,""),IF(AND(YEAR(SepSun1+9)=CalendarYear,MONTH(SepSun1+9)=9),SepSun1+9,""))</f>
        <v>45908</v>
      </c>
      <c r="L54" s="4">
        <f ca="1">IF(DAY(SepSun1)=1,IF(AND(YEAR(SepSun1+3)=CalendarYear,MONTH(SepSun1+3)=9),SepSun1+3,""),IF(AND(YEAR(SepSun1+10)=CalendarYear,MONTH(SepSun1+10)=9),SepSun1+10,""))</f>
        <v>45909</v>
      </c>
      <c r="M54" s="4">
        <f ca="1">IF(DAY(SepSun1)=1,IF(AND(YEAR(SepSun1+4)=CalendarYear,MONTH(SepSun1+4)=9),SepSun1+4,""),IF(AND(YEAR(SepSun1+11)=CalendarYear,MONTH(SepSun1+11)=9),SepSun1+11,""))</f>
        <v>45910</v>
      </c>
      <c r="N54" s="4">
        <f ca="1">IF(DAY(SepSun1)=1,IF(AND(YEAR(SepSun1+5)=CalendarYear,MONTH(SepSun1+5)=9),SepSun1+5,""),IF(AND(YEAR(SepSun1+12)=CalendarYear,MONTH(SepSun1+12)=9),SepSun1+12,""))</f>
        <v>45911</v>
      </c>
      <c r="O54" s="4">
        <f ca="1">IF(DAY(SepSun1)=1,IF(AND(YEAR(SepSun1+6)=CalendarYear,MONTH(SepSun1+6)=9),SepSun1+6,""),IF(AND(YEAR(SepSun1+13)=CalendarYear,MONTH(SepSun1+13)=9),SepSun1+13,""))</f>
        <v>45912</v>
      </c>
      <c r="P54" s="4">
        <f ca="1">IF(DAY(SepSun1)=1,IF(AND(YEAR(SepSun1+7)=CalendarYear,MONTH(SepSun1+7)=9),SepSun1+7,""),IF(AND(YEAR(SepSun1+14)=CalendarYear,MONTH(SepSun1+14)=9),SepSun1+14,""))</f>
        <v>45913</v>
      </c>
      <c r="Q54" s="4">
        <f ca="1">IF(DAY(SepSun1)=1,IF(AND(YEAR(SepSun1+8)=CalendarYear,MONTH(SepSun1+8)=9),SepSun1+8,""),IF(AND(YEAR(SepSun1+15)=CalendarYear,MONTH(SepSun1+15)=9),SepSun1+15,""))</f>
        <v>45914</v>
      </c>
      <c r="R54" s="4">
        <f ca="1">IF(DAY(SepSun1)=1,IF(AND(YEAR(SepSun1+9)=CalendarYear,MONTH(SepSun1+9)=9),SepSun1+9,""),IF(AND(YEAR(SepSun1+16)=CalendarYear,MONTH(SepSun1+16)=9),SepSun1+16,""))</f>
        <v>45915</v>
      </c>
      <c r="S54" s="4">
        <f ca="1">IF(DAY(SepSun1)=1,IF(AND(YEAR(SepSun1+10)=CalendarYear,MONTH(SepSun1+10)=9),SepSun1+10,""),IF(AND(YEAR(SepSun1+17)=CalendarYear,MONTH(SepSun1+17)=9),SepSun1+17,""))</f>
        <v>45916</v>
      </c>
      <c r="T54" s="4">
        <f ca="1">IF(DAY(SepSun1)=1,IF(AND(YEAR(SepSun1+11)=CalendarYear,MONTH(SepSun1+11)=9),SepSun1+11,""),IF(AND(YEAR(SepSun1+18)=CalendarYear,MONTH(SepSun1+18)=9),SepSun1+18,""))</f>
        <v>45917</v>
      </c>
      <c r="U54" s="4">
        <f ca="1">IF(DAY(SepSun1)=1,IF(AND(YEAR(SepSun1+12)=CalendarYear,MONTH(SepSun1+12)=9),SepSun1+12,""),IF(AND(YEAR(SepSun1+19)=CalendarYear,MONTH(SepSun1+19)=9),SepSun1+19,""))</f>
        <v>45918</v>
      </c>
      <c r="V54" s="4">
        <f ca="1">IF(DAY(SepSun1)=1,IF(AND(YEAR(SepSun1+13)=CalendarYear,MONTH(SepSun1+13)=9),SepSun1+13,""),IF(AND(YEAR(SepSun1+20)=CalendarYear,MONTH(SepSun1+20)=9),SepSun1+20,""))</f>
        <v>45919</v>
      </c>
      <c r="W54" s="4">
        <f ca="1">IF(DAY(SepSun1)=1,IF(AND(YEAR(SepSun1+14)=CalendarYear,MONTH(SepSun1+14)=9),SepSun1+14,""),IF(AND(YEAR(SepSun1+21)=CalendarYear,MONTH(SepSun1+21)=9),SepSun1+21,""))</f>
        <v>45920</v>
      </c>
      <c r="X54" s="4">
        <f ca="1">IF(DAY(SepSun1)=1,IF(AND(YEAR(SepSun1+15)=CalendarYear,MONTH(SepSun1+15)=9),SepSun1+15,""),IF(AND(YEAR(SepSun1+22)=CalendarYear,MONTH(SepSun1+22)=9),SepSun1+22,""))</f>
        <v>45921</v>
      </c>
      <c r="Y54" s="4">
        <f ca="1">IF(DAY(SepSun1)=1,IF(AND(YEAR(SepSun1+16)=CalendarYear,MONTH(SepSun1+16)=9),SepSun1+16,""),IF(AND(YEAR(SepSun1+23)=CalendarYear,MONTH(SepSun1+23)=9),SepSun1+23,""))</f>
        <v>45922</v>
      </c>
      <c r="Z54" s="4">
        <f ca="1">IF(DAY(SepSun1)=1,IF(AND(YEAR(SepSun1+17)=CalendarYear,MONTH(SepSun1+17)=9),SepSun1+17,""),IF(AND(YEAR(SepSun1+24)=CalendarYear,MONTH(SepSun1+24)=9),SepSun1+24,""))</f>
        <v>45923</v>
      </c>
      <c r="AA54" s="4">
        <f ca="1">IF(DAY(SepSun1)=1,IF(AND(YEAR(SepSun1+18)=CalendarYear,MONTH(SepSun1+18)=9),SepSun1+18,""),IF(AND(YEAR(SepSun1+25)=CalendarYear,MONTH(SepSun1+25)=9),SepSun1+25,""))</f>
        <v>45924</v>
      </c>
      <c r="AB54" s="4">
        <f ca="1">IF(DAY(SepSun1)=1,IF(AND(YEAR(SepSun1+19)=CalendarYear,MONTH(SepSun1+19)=9),SepSun1+19,""),IF(AND(YEAR(SepSun1+26)=CalendarYear,MONTH(SepSun1+26)=9),SepSun1+26,""))</f>
        <v>45925</v>
      </c>
      <c r="AC54" s="4">
        <f ca="1">IF(DAY(SepSun1)=1,IF(AND(YEAR(SepSun1+20)=CalendarYear,MONTH(SepSun1+20)=9),SepSun1+20,""),IF(AND(YEAR(SepSun1+27)=CalendarYear,MONTH(SepSun1+27)=9),SepSun1+27,""))</f>
        <v>45926</v>
      </c>
      <c r="AD54" s="4">
        <f ca="1">IF(DAY(SepSun1)=1,IF(AND(YEAR(SepSun1+21)=CalendarYear,MONTH(SepSun1+21)=9),SepSun1+21,""),IF(AND(YEAR(SepSun1+28)=CalendarYear,MONTH(SepSun1+28)=9),SepSun1+28,""))</f>
        <v>45927</v>
      </c>
      <c r="AE54" s="4">
        <f ca="1">IF(DAY(SepSun1)=1,IF(AND(YEAR(SepSun1+22)=CalendarYear,MONTH(SepSun1+22)=9),SepSun1+22,""),IF(AND(YEAR(SepSun1+29)=CalendarYear,MONTH(SepSun1+29)=9),SepSun1+29,""))</f>
        <v>45928</v>
      </c>
      <c r="AF54" s="4">
        <f ca="1">IF(DAY(SepSun1)=1,IF(AND(YEAR(SepSun1+23)=CalendarYear,MONTH(SepSun1+23)=9),SepSun1+23,""),IF(AND(YEAR(SepSun1+30)=CalendarYear,MONTH(SepSun1+30)=9),SepSun1+30,""))</f>
        <v>45929</v>
      </c>
      <c r="AG54" s="4">
        <f ca="1">IF(DAY(SepSun1)=1,IF(AND(YEAR(SepSun1+24)=CalendarYear,MONTH(SepSun1+24)=9),SepSun1+24,""),IF(AND(YEAR(SepSun1+31)=CalendarYear,MONTH(SepSun1+31)=9),SepSun1+31,""))</f>
        <v>45930</v>
      </c>
      <c r="AH54" s="4" t="str">
        <f ca="1">IF(DAY(SepSun1)=1,IF(AND(YEAR(SepSun1+25)=CalendarYear,MONTH(SepSun1+25)=9),SepSun1+25,""),IF(AND(YEAR(SepSun1+32)=CalendarYear,MONTH(SepSun1+32)=9),SepSun1+32,""))</f>
        <v/>
      </c>
      <c r="AI54" s="4" t="str">
        <f ca="1">IF(DAY(SepSun1)=1,IF(AND(YEAR(SepSun1+26)=CalendarYear,MONTH(SepSun1+26)=9),SepSun1+26,""),IF(AND(YEAR(SepSun1+33)=CalendarYear,MONTH(SepSun1+33)=9),SepSun1+33,""))</f>
        <v/>
      </c>
      <c r="AJ54" s="4" t="str">
        <f ca="1">IF(DAY(SepSun1)=1,IF(AND(YEAR(SepSun1+27)=CalendarYear,MONTH(SepSun1+27)=9),SepSun1+27,""),IF(AND(YEAR(SepSun1+34)=CalendarYear,MONTH(SepSun1+34)=9),SepSun1+34,""))</f>
        <v/>
      </c>
      <c r="AK54" s="4" t="str">
        <f ca="1">IF(DAY(SepSun1)=1,IF(AND(YEAR(SepSun1+28)=CalendarYear,MONTH(SepSun1+28)=9),SepSun1+28,""),IF(AND(YEAR(SepSun1+35)=CalendarYear,MONTH(SepSun1+35)=9),SepSun1+35,""))</f>
        <v/>
      </c>
      <c r="AL54" s="4" t="str">
        <f ca="1">IF(DAY(SepSun1)=1,IF(AND(YEAR(SepSun1+29)=CalendarYear,MONTH(SepSun1+29)=9),SepSun1+29,""),IF(AND(YEAR(SepSun1+36)=CalendarYear,MONTH(SepSun1+36)=9),SepSun1+36,""))</f>
        <v/>
      </c>
      <c r="AM54" s="6" t="str">
        <f ca="1">IF(DAY(SepSun1)=1,IF(AND(YEAR(SepSun1+30)=CalendarYear,MONTH(SepSun1+30)=9),SepSun1+30,""),IF(AND(YEAR(SepSun1+37)=CalendarYear,MONTH(SepSun1+37)=9),SepSun1+37,""))</f>
        <v/>
      </c>
    </row>
    <row r="55" spans="2:40" s="21" customFormat="1" ht="19.899999999999999" customHeight="1">
      <c r="B55" s="62"/>
      <c r="C55" s="5" t="s">
        <v>6</v>
      </c>
      <c r="D55" s="5" t="s">
        <v>7</v>
      </c>
      <c r="E55" s="5" t="s">
        <v>8</v>
      </c>
      <c r="F55" s="5" t="s">
        <v>9</v>
      </c>
      <c r="G55" s="5" t="s">
        <v>10</v>
      </c>
      <c r="H55" s="5" t="s">
        <v>11</v>
      </c>
      <c r="I55" s="5" t="s">
        <v>12</v>
      </c>
      <c r="J55" s="5" t="s">
        <v>6</v>
      </c>
      <c r="K55" s="5" t="s">
        <v>7</v>
      </c>
      <c r="L55" s="5" t="s">
        <v>8</v>
      </c>
      <c r="M55" s="5" t="s">
        <v>9</v>
      </c>
      <c r="N55" s="5" t="s">
        <v>10</v>
      </c>
      <c r="O55" s="5" t="s">
        <v>11</v>
      </c>
      <c r="P55" s="5" t="s">
        <v>12</v>
      </c>
      <c r="Q55" s="5" t="s">
        <v>6</v>
      </c>
      <c r="R55" s="5" t="s">
        <v>7</v>
      </c>
      <c r="S55" s="5" t="s">
        <v>8</v>
      </c>
      <c r="T55" s="5" t="s">
        <v>9</v>
      </c>
      <c r="U55" s="5" t="s">
        <v>10</v>
      </c>
      <c r="V55" s="5" t="s">
        <v>11</v>
      </c>
      <c r="W55" s="5" t="s">
        <v>12</v>
      </c>
      <c r="X55" s="5" t="s">
        <v>6</v>
      </c>
      <c r="Y55" s="5" t="s">
        <v>7</v>
      </c>
      <c r="Z55" s="5" t="s">
        <v>8</v>
      </c>
      <c r="AA55" s="5" t="s">
        <v>9</v>
      </c>
      <c r="AB55" s="5" t="s">
        <v>10</v>
      </c>
      <c r="AC55" s="5" t="s">
        <v>11</v>
      </c>
      <c r="AD55" s="5" t="s">
        <v>12</v>
      </c>
      <c r="AE55" s="5" t="s">
        <v>6</v>
      </c>
      <c r="AF55" s="5" t="s">
        <v>7</v>
      </c>
      <c r="AG55" s="5" t="s">
        <v>8</v>
      </c>
      <c r="AH55" s="5" t="s">
        <v>9</v>
      </c>
      <c r="AI55" s="5" t="s">
        <v>10</v>
      </c>
      <c r="AJ55" s="5" t="s">
        <v>11</v>
      </c>
      <c r="AK55" s="5" t="s">
        <v>12</v>
      </c>
      <c r="AL55" s="5" t="s">
        <v>6</v>
      </c>
      <c r="AM55" s="7" t="s">
        <v>7</v>
      </c>
    </row>
    <row r="56" spans="2:40" ht="19.899999999999999" customHeight="1" outlineLevel="1">
      <c r="B56" s="18" t="s">
        <v>13</v>
      </c>
      <c r="C56" s="2" t="s">
        <v>14</v>
      </c>
      <c r="D56" s="2" t="s">
        <v>14</v>
      </c>
      <c r="E56" s="2" t="s">
        <v>14</v>
      </c>
      <c r="F56" s="2" t="s">
        <v>14</v>
      </c>
      <c r="G56" s="2" t="s">
        <v>14</v>
      </c>
      <c r="H56" s="2" t="s">
        <v>14</v>
      </c>
      <c r="I56" s="2" t="s">
        <v>14</v>
      </c>
      <c r="J56" s="2" t="s">
        <v>14</v>
      </c>
      <c r="K56" s="2" t="s">
        <v>14</v>
      </c>
      <c r="L56" s="2" t="s">
        <v>14</v>
      </c>
      <c r="M56" s="3" t="s">
        <v>14</v>
      </c>
      <c r="N56" s="3" t="s">
        <v>14</v>
      </c>
      <c r="O56" s="2" t="s">
        <v>14</v>
      </c>
      <c r="P56" s="2" t="s">
        <v>14</v>
      </c>
      <c r="Q56" s="2" t="s">
        <v>14</v>
      </c>
      <c r="R56" s="2" t="s">
        <v>14</v>
      </c>
      <c r="S56" s="2" t="s">
        <v>14</v>
      </c>
      <c r="T56" s="2" t="s">
        <v>14</v>
      </c>
      <c r="U56" s="2" t="s">
        <v>14</v>
      </c>
      <c r="V56" s="2" t="s">
        <v>14</v>
      </c>
      <c r="W56" s="2" t="s">
        <v>14</v>
      </c>
      <c r="X56" s="2" t="s">
        <v>14</v>
      </c>
      <c r="Y56" s="2" t="s">
        <v>14</v>
      </c>
      <c r="Z56" s="2" t="s">
        <v>14</v>
      </c>
      <c r="AA56" s="2" t="s">
        <v>14</v>
      </c>
      <c r="AB56" s="2" t="s">
        <v>14</v>
      </c>
      <c r="AC56" s="2" t="s">
        <v>14</v>
      </c>
      <c r="AD56" s="2" t="s">
        <v>14</v>
      </c>
      <c r="AE56" s="2" t="s">
        <v>14</v>
      </c>
      <c r="AF56" s="2" t="s">
        <v>14</v>
      </c>
      <c r="AG56" s="2" t="s">
        <v>14</v>
      </c>
      <c r="AH56" s="2" t="s">
        <v>14</v>
      </c>
      <c r="AI56" s="2" t="s">
        <v>14</v>
      </c>
      <c r="AJ56" s="2" t="s">
        <v>14</v>
      </c>
      <c r="AK56" s="2" t="s">
        <v>14</v>
      </c>
      <c r="AL56" s="2" t="s">
        <v>14</v>
      </c>
      <c r="AM56" s="2" t="s">
        <v>14</v>
      </c>
    </row>
    <row r="57" spans="2:40" ht="19.899999999999999" customHeight="1" outlineLevel="1">
      <c r="B57" s="19" t="s">
        <v>15</v>
      </c>
      <c r="C57" s="3" t="s">
        <v>14</v>
      </c>
      <c r="D57" s="2" t="s">
        <v>14</v>
      </c>
      <c r="E57" s="2" t="s">
        <v>14</v>
      </c>
      <c r="F57" s="2" t="s">
        <v>14</v>
      </c>
      <c r="G57" s="2" t="s">
        <v>14</v>
      </c>
      <c r="H57" s="2" t="s">
        <v>14</v>
      </c>
      <c r="I57" s="2" t="s">
        <v>14</v>
      </c>
      <c r="J57" s="3" t="s">
        <v>14</v>
      </c>
      <c r="K57" s="3" t="s">
        <v>14</v>
      </c>
      <c r="L57" s="3" t="s">
        <v>14</v>
      </c>
      <c r="M57" s="3" t="s">
        <v>14</v>
      </c>
      <c r="N57" s="3" t="s">
        <v>14</v>
      </c>
      <c r="O57" s="2" t="s">
        <v>14</v>
      </c>
      <c r="P57" s="2" t="s">
        <v>14</v>
      </c>
      <c r="Q57" s="2" t="s">
        <v>14</v>
      </c>
      <c r="R57" s="2" t="s">
        <v>14</v>
      </c>
      <c r="S57" s="2" t="s">
        <v>14</v>
      </c>
      <c r="T57" s="2" t="s">
        <v>14</v>
      </c>
      <c r="U57" s="2" t="s">
        <v>14</v>
      </c>
      <c r="V57" s="2" t="s">
        <v>14</v>
      </c>
      <c r="W57" s="2" t="s">
        <v>14</v>
      </c>
      <c r="X57" s="2" t="s">
        <v>14</v>
      </c>
      <c r="Y57" s="2" t="s">
        <v>14</v>
      </c>
      <c r="Z57" s="2" t="s">
        <v>14</v>
      </c>
      <c r="AA57" s="2" t="s">
        <v>14</v>
      </c>
      <c r="AB57" s="2" t="s">
        <v>14</v>
      </c>
      <c r="AC57" s="2" t="s">
        <v>14</v>
      </c>
      <c r="AD57" s="2" t="s">
        <v>14</v>
      </c>
      <c r="AE57" s="2" t="s">
        <v>14</v>
      </c>
      <c r="AF57" s="2" t="s">
        <v>14</v>
      </c>
      <c r="AG57" s="2" t="s">
        <v>14</v>
      </c>
      <c r="AH57" s="2" t="s">
        <v>14</v>
      </c>
      <c r="AI57" s="2" t="s">
        <v>14</v>
      </c>
      <c r="AJ57" s="2" t="s">
        <v>14</v>
      </c>
      <c r="AK57" s="2" t="s">
        <v>14</v>
      </c>
      <c r="AL57" s="2" t="s">
        <v>14</v>
      </c>
      <c r="AM57" s="2" t="s">
        <v>14</v>
      </c>
    </row>
    <row r="58" spans="2:40" ht="19.899999999999999" customHeight="1" outlineLevel="1">
      <c r="B58" s="33" t="s">
        <v>2</v>
      </c>
      <c r="C58" s="3" t="s">
        <v>14</v>
      </c>
      <c r="D58" s="133" t="s">
        <v>16</v>
      </c>
      <c r="E58" s="134"/>
      <c r="F58" s="134"/>
      <c r="G58" s="134"/>
      <c r="H58" s="135"/>
      <c r="I58" s="3" t="s">
        <v>14</v>
      </c>
      <c r="J58" s="3" t="s">
        <v>14</v>
      </c>
      <c r="K58" s="133" t="s">
        <v>16</v>
      </c>
      <c r="L58" s="134"/>
      <c r="M58" s="134"/>
      <c r="N58" s="134"/>
      <c r="O58" s="135"/>
      <c r="P58" s="3" t="s">
        <v>14</v>
      </c>
      <c r="Q58" s="2" t="s">
        <v>14</v>
      </c>
      <c r="R58" s="133" t="s">
        <v>16</v>
      </c>
      <c r="S58" s="134"/>
      <c r="T58" s="134"/>
      <c r="U58" s="134"/>
      <c r="V58" s="135"/>
      <c r="W58" s="2" t="s">
        <v>14</v>
      </c>
      <c r="X58" s="2" t="s">
        <v>14</v>
      </c>
      <c r="Y58" s="133" t="s">
        <v>16</v>
      </c>
      <c r="Z58" s="134"/>
      <c r="AA58" s="134"/>
      <c r="AB58" s="134"/>
      <c r="AC58" s="135"/>
      <c r="AD58" s="2" t="s">
        <v>14</v>
      </c>
      <c r="AE58" s="2" t="s">
        <v>14</v>
      </c>
      <c r="AF58" s="133" t="s">
        <v>16</v>
      </c>
      <c r="AG58" s="135"/>
      <c r="AH58" s="2" t="s">
        <v>14</v>
      </c>
      <c r="AI58" s="2" t="s">
        <v>14</v>
      </c>
      <c r="AJ58" s="2" t="s">
        <v>14</v>
      </c>
      <c r="AK58" s="2" t="s">
        <v>14</v>
      </c>
      <c r="AL58" s="2" t="s">
        <v>14</v>
      </c>
      <c r="AM58" s="2" t="s">
        <v>14</v>
      </c>
    </row>
    <row r="59" spans="2:40" ht="19.899999999999999" customHeight="1" outlineLevel="1">
      <c r="B59" s="31" t="s">
        <v>5</v>
      </c>
      <c r="C59" s="3" t="s">
        <v>14</v>
      </c>
      <c r="D59" s="3" t="s">
        <v>14</v>
      </c>
      <c r="E59" s="3" t="s">
        <v>14</v>
      </c>
      <c r="F59" s="3" t="s">
        <v>14</v>
      </c>
      <c r="G59" s="3" t="s">
        <v>14</v>
      </c>
      <c r="H59" s="3" t="s">
        <v>14</v>
      </c>
      <c r="I59" s="3" t="s">
        <v>14</v>
      </c>
      <c r="J59" s="3" t="s">
        <v>14</v>
      </c>
      <c r="K59" s="3" t="s">
        <v>14</v>
      </c>
      <c r="L59" s="3" t="s">
        <v>14</v>
      </c>
      <c r="M59" s="3" t="s">
        <v>14</v>
      </c>
      <c r="N59" s="3" t="s">
        <v>14</v>
      </c>
      <c r="O59" s="2" t="s">
        <v>14</v>
      </c>
      <c r="P59" s="2" t="s">
        <v>14</v>
      </c>
      <c r="Q59" s="2" t="s">
        <v>14</v>
      </c>
      <c r="R59" s="2" t="s">
        <v>14</v>
      </c>
      <c r="S59" s="2" t="s">
        <v>14</v>
      </c>
      <c r="T59" s="2" t="s">
        <v>14</v>
      </c>
      <c r="U59" s="2" t="s">
        <v>14</v>
      </c>
      <c r="V59" s="2" t="s">
        <v>14</v>
      </c>
      <c r="W59" s="2" t="s">
        <v>14</v>
      </c>
      <c r="X59" s="2" t="s">
        <v>14</v>
      </c>
      <c r="Y59" s="2" t="s">
        <v>14</v>
      </c>
      <c r="Z59" s="2" t="s">
        <v>14</v>
      </c>
      <c r="AA59" s="2" t="s">
        <v>14</v>
      </c>
      <c r="AB59" s="2" t="s">
        <v>14</v>
      </c>
      <c r="AC59" s="2" t="s">
        <v>14</v>
      </c>
      <c r="AD59" s="2" t="s">
        <v>14</v>
      </c>
      <c r="AE59" s="2" t="s">
        <v>14</v>
      </c>
      <c r="AF59" s="2" t="s">
        <v>14</v>
      </c>
      <c r="AG59" s="2" t="s">
        <v>14</v>
      </c>
      <c r="AH59" s="2" t="s">
        <v>14</v>
      </c>
      <c r="AI59" s="2" t="s">
        <v>14</v>
      </c>
      <c r="AJ59" s="2" t="s">
        <v>14</v>
      </c>
      <c r="AK59" s="2" t="s">
        <v>14</v>
      </c>
      <c r="AL59" s="2" t="s">
        <v>14</v>
      </c>
      <c r="AM59" s="2" t="s">
        <v>14</v>
      </c>
    </row>
    <row r="60" spans="2:40" s="21" customFormat="1" ht="19.899999999999999" customHeight="1" outlineLevel="1">
      <c r="B60" s="20" t="s">
        <v>1</v>
      </c>
      <c r="C60" s="3" t="s">
        <v>14</v>
      </c>
      <c r="D60" s="3" t="s">
        <v>14</v>
      </c>
      <c r="E60" s="3" t="s">
        <v>14</v>
      </c>
      <c r="F60" s="3" t="s">
        <v>14</v>
      </c>
      <c r="G60" s="3" t="s">
        <v>14</v>
      </c>
      <c r="H60" s="3" t="s">
        <v>14</v>
      </c>
      <c r="I60" s="3" t="s">
        <v>14</v>
      </c>
      <c r="J60" s="3" t="s">
        <v>14</v>
      </c>
      <c r="K60" s="3" t="s">
        <v>14</v>
      </c>
      <c r="L60" s="3" t="s">
        <v>14</v>
      </c>
      <c r="M60" s="3" t="s">
        <v>14</v>
      </c>
      <c r="N60" s="3" t="s">
        <v>14</v>
      </c>
      <c r="O60" s="2" t="s">
        <v>14</v>
      </c>
      <c r="P60" s="2" t="s">
        <v>14</v>
      </c>
      <c r="Q60" s="2" t="s">
        <v>14</v>
      </c>
      <c r="R60" s="2" t="s">
        <v>14</v>
      </c>
      <c r="S60" s="2" t="s">
        <v>14</v>
      </c>
      <c r="T60" s="2" t="s">
        <v>14</v>
      </c>
      <c r="U60" s="2" t="s">
        <v>14</v>
      </c>
      <c r="V60" s="2" t="s">
        <v>14</v>
      </c>
      <c r="W60" s="2" t="s">
        <v>14</v>
      </c>
      <c r="X60" s="2" t="s">
        <v>14</v>
      </c>
      <c r="Y60" s="2" t="s">
        <v>14</v>
      </c>
      <c r="Z60" s="2" t="s">
        <v>14</v>
      </c>
      <c r="AA60" s="2" t="s">
        <v>14</v>
      </c>
      <c r="AB60" s="2" t="s">
        <v>14</v>
      </c>
      <c r="AC60" s="2" t="s">
        <v>14</v>
      </c>
      <c r="AD60" s="2" t="s">
        <v>14</v>
      </c>
      <c r="AE60" s="2" t="s">
        <v>14</v>
      </c>
      <c r="AF60" s="2" t="s">
        <v>14</v>
      </c>
      <c r="AG60" s="2" t="s">
        <v>14</v>
      </c>
      <c r="AH60" s="2" t="s">
        <v>14</v>
      </c>
      <c r="AI60" s="2" t="s">
        <v>14</v>
      </c>
      <c r="AJ60" s="2" t="s">
        <v>14</v>
      </c>
      <c r="AK60" s="2" t="s">
        <v>14</v>
      </c>
      <c r="AL60" s="2" t="s">
        <v>14</v>
      </c>
      <c r="AM60" s="2" t="s">
        <v>14</v>
      </c>
    </row>
    <row r="61" spans="2:40" s="21" customFormat="1" ht="19.899999999999999" customHeight="1"/>
    <row r="62" spans="2:40" ht="19.899999999999999" customHeight="1">
      <c r="B62" s="61">
        <f ca="1">DATE(CalendarYear,10,1)</f>
        <v>45931</v>
      </c>
      <c r="C62" s="4" t="str">
        <f ca="1">IF(DAY(OctSun1)=1,"",IF(AND(YEAR(OctSun1+1)=CalendarYear,MONTH(OctSun1+1)=10),OctSun1+1,""))</f>
        <v/>
      </c>
      <c r="D62" s="4" t="str">
        <f ca="1">IF(DAY(OctSun1)=1,"",IF(AND(YEAR(OctSun1+2)=CalendarYear,MONTH(OctSun1+2)=10),OctSun1+2,""))</f>
        <v/>
      </c>
      <c r="E62" s="4" t="str">
        <f ca="1">IF(DAY(OctSun1)=1,"",IF(AND(YEAR(OctSun1+3)=CalendarYear,MONTH(OctSun1+3)=10),OctSun1+3,""))</f>
        <v/>
      </c>
      <c r="F62" s="4">
        <f ca="1">IF(DAY(OctSun1)=1,"",IF(AND(YEAR(OctSun1+4)=CalendarYear,MONTH(OctSun1+4)=10),OctSun1+4,""))</f>
        <v>45931</v>
      </c>
      <c r="G62" s="4">
        <f ca="1">IF(DAY(OctSun1)=1,"",IF(AND(YEAR(OctSun1+5)=CalendarYear,MONTH(OctSun1+5)=10),OctSun1+5,""))</f>
        <v>45932</v>
      </c>
      <c r="H62" s="4">
        <f ca="1">IF(DAY(OctSun1)=1,"",IF(AND(YEAR(OctSun1+6)=CalendarYear,MONTH(OctSun1+6)=10),OctSun1+6,""))</f>
        <v>45933</v>
      </c>
      <c r="I62" s="4">
        <f ca="1">IF(DAY(OctSun1)=1,IF(AND(YEAR(OctSun1)=CalendarYear,MONTH(OctSun1)=10),OctSun1,""),IF(AND(YEAR(OctSun1+7)=CalendarYear,MONTH(OctSun1+7)=10),OctSun1+7,""))</f>
        <v>45934</v>
      </c>
      <c r="J62" s="4">
        <f ca="1">IF(DAY(OctSun1)=1,IF(AND(YEAR(OctSun1+1)=CalendarYear,MONTH(OctSun1+1)=10),OctSun1+1,""),IF(AND(YEAR(OctSun1+8)=CalendarYear,MONTH(OctSun1+8)=10),OctSun1+8,""))</f>
        <v>45935</v>
      </c>
      <c r="K62" s="4">
        <f ca="1">IF(DAY(OctSun1)=1,IF(AND(YEAR(OctSun1+2)=CalendarYear,MONTH(OctSun1+2)=10),OctSun1+2,""),IF(AND(YEAR(OctSun1+9)=CalendarYear,MONTH(OctSun1+9)=10),OctSun1+9,""))</f>
        <v>45936</v>
      </c>
      <c r="L62" s="4">
        <f ca="1">IF(DAY(OctSun1)=1,IF(AND(YEAR(OctSun1+3)=CalendarYear,MONTH(OctSun1+3)=10),OctSun1+3,""),IF(AND(YEAR(OctSun1+10)=CalendarYear,MONTH(OctSun1+10)=10),OctSun1+10,""))</f>
        <v>45937</v>
      </c>
      <c r="M62" s="4">
        <f ca="1">IF(DAY(OctSun1)=1,IF(AND(YEAR(OctSun1+4)=CalendarYear,MONTH(OctSun1+4)=10),OctSun1+4,""),IF(AND(YEAR(OctSun1+11)=CalendarYear,MONTH(OctSun1+11)=10),OctSun1+11,""))</f>
        <v>45938</v>
      </c>
      <c r="N62" s="4">
        <f ca="1">IF(DAY(OctSun1)=1,IF(AND(YEAR(OctSun1+5)=CalendarYear,MONTH(OctSun1+5)=10),OctSun1+5,""),IF(AND(YEAR(OctSun1+12)=CalendarYear,MONTH(OctSun1+12)=10),OctSun1+12,""))</f>
        <v>45939</v>
      </c>
      <c r="O62" s="4">
        <f ca="1">IF(DAY(OctSun1)=1,IF(AND(YEAR(OctSun1+6)=CalendarYear,MONTH(OctSun1+6)=10),OctSun1+6,""),IF(AND(YEAR(OctSun1+13)=CalendarYear,MONTH(OctSun1+13)=10),OctSun1+13,""))</f>
        <v>45940</v>
      </c>
      <c r="P62" s="4">
        <f ca="1">IF(DAY(OctSun1)=1,IF(AND(YEAR(OctSun1+7)=CalendarYear,MONTH(OctSun1+7)=10),OctSun1+7,""),IF(AND(YEAR(OctSun1+14)=CalendarYear,MONTH(OctSun1+14)=10),OctSun1+14,""))</f>
        <v>45941</v>
      </c>
      <c r="Q62" s="4">
        <f ca="1">IF(DAY(OctSun1)=1,IF(AND(YEAR(OctSun1+8)=CalendarYear,MONTH(OctSun1+8)=10),OctSun1+8,""),IF(AND(YEAR(OctSun1+15)=CalendarYear,MONTH(OctSun1+15)=10),OctSun1+15,""))</f>
        <v>45942</v>
      </c>
      <c r="R62" s="4">
        <f ca="1">IF(DAY(OctSun1)=1,IF(AND(YEAR(OctSun1+9)=CalendarYear,MONTH(OctSun1+9)=10),OctSun1+9,""),IF(AND(YEAR(OctSun1+16)=CalendarYear,MONTH(OctSun1+16)=10),OctSun1+16,""))</f>
        <v>45943</v>
      </c>
      <c r="S62" s="4">
        <f ca="1">IF(DAY(OctSun1)=1,IF(AND(YEAR(OctSun1+10)=CalendarYear,MONTH(OctSun1+10)=10),OctSun1+10,""),IF(AND(YEAR(OctSun1+17)=CalendarYear,MONTH(OctSun1+17)=10),OctSun1+17,""))</f>
        <v>45944</v>
      </c>
      <c r="T62" s="4">
        <f ca="1">IF(DAY(OctSun1)=1,IF(AND(YEAR(OctSun1+11)=CalendarYear,MONTH(OctSun1+11)=10),OctSun1+11,""),IF(AND(YEAR(OctSun1+18)=CalendarYear,MONTH(OctSun1+18)=10),OctSun1+18,""))</f>
        <v>45945</v>
      </c>
      <c r="U62" s="4">
        <f ca="1">IF(DAY(OctSun1)=1,IF(AND(YEAR(OctSun1+12)=CalendarYear,MONTH(OctSun1+12)=10),OctSun1+12,""),IF(AND(YEAR(OctSun1+19)=CalendarYear,MONTH(OctSun1+19)=10),OctSun1+19,""))</f>
        <v>45946</v>
      </c>
      <c r="V62" s="4">
        <f ca="1">IF(DAY(OctSun1)=1,IF(AND(YEAR(OctSun1+13)=CalendarYear,MONTH(OctSun1+13)=10),OctSun1+13,""),IF(AND(YEAR(OctSun1+20)=CalendarYear,MONTH(OctSun1+20)=10),OctSun1+20,""))</f>
        <v>45947</v>
      </c>
      <c r="W62" s="4">
        <f ca="1">IF(DAY(OctSun1)=1,IF(AND(YEAR(OctSun1+14)=CalendarYear,MONTH(OctSun1+14)=10),OctSun1+14,""),IF(AND(YEAR(OctSun1+21)=CalendarYear,MONTH(OctSun1+21)=10),OctSun1+21,""))</f>
        <v>45948</v>
      </c>
      <c r="X62" s="4">
        <f ca="1">IF(DAY(OctSun1)=1,IF(AND(YEAR(OctSun1+15)=CalendarYear,MONTH(OctSun1+15)=10),OctSun1+15,""),IF(AND(YEAR(OctSun1+22)=CalendarYear,MONTH(OctSun1+22)=10),OctSun1+22,""))</f>
        <v>45949</v>
      </c>
      <c r="Y62" s="4">
        <f ca="1">IF(DAY(OctSun1)=1,IF(AND(YEAR(OctSun1+16)=CalendarYear,MONTH(OctSun1+16)=10),OctSun1+16,""),IF(AND(YEAR(OctSun1+23)=CalendarYear,MONTH(OctSun1+23)=10),OctSun1+23,""))</f>
        <v>45950</v>
      </c>
      <c r="Z62" s="4">
        <f ca="1">IF(DAY(OctSun1)=1,IF(AND(YEAR(OctSun1+17)=CalendarYear,MONTH(OctSun1+17)=10),OctSun1+17,""),IF(AND(YEAR(OctSun1+24)=CalendarYear,MONTH(OctSun1+24)=10),OctSun1+24,""))</f>
        <v>45951</v>
      </c>
      <c r="AA62" s="4">
        <f ca="1">IF(DAY(OctSun1)=1,IF(AND(YEAR(OctSun1+18)=CalendarYear,MONTH(OctSun1+18)=10),OctSun1+18,""),IF(AND(YEAR(OctSun1+25)=CalendarYear,MONTH(OctSun1+25)=10),OctSun1+25,""))</f>
        <v>45952</v>
      </c>
      <c r="AB62" s="4">
        <f ca="1">IF(DAY(OctSun1)=1,IF(AND(YEAR(OctSun1+19)=CalendarYear,MONTH(OctSun1+19)=10),OctSun1+19,""),IF(AND(YEAR(OctSun1+26)=CalendarYear,MONTH(OctSun1+26)=10),OctSun1+26,""))</f>
        <v>45953</v>
      </c>
      <c r="AC62" s="4">
        <f ca="1">IF(DAY(OctSun1)=1,IF(AND(YEAR(OctSun1+20)=CalendarYear,MONTH(OctSun1+20)=10),OctSun1+20,""),IF(AND(YEAR(OctSun1+27)=CalendarYear,MONTH(OctSun1+27)=10),OctSun1+27,""))</f>
        <v>45954</v>
      </c>
      <c r="AD62" s="4">
        <f ca="1">IF(DAY(OctSun1)=1,IF(AND(YEAR(OctSun1+21)=CalendarYear,MONTH(OctSun1+21)=10),OctSun1+21,""),IF(AND(YEAR(OctSun1+28)=CalendarYear,MONTH(OctSun1+28)=10),OctSun1+28,""))</f>
        <v>45955</v>
      </c>
      <c r="AE62" s="4">
        <f ca="1">IF(DAY(OctSun1)=1,IF(AND(YEAR(OctSun1+22)=CalendarYear,MONTH(OctSun1+22)=10),OctSun1+22,""),IF(AND(YEAR(OctSun1+29)=CalendarYear,MONTH(OctSun1+29)=10),OctSun1+29,""))</f>
        <v>45956</v>
      </c>
      <c r="AF62" s="4">
        <f ca="1">IF(DAY(OctSun1)=1,IF(AND(YEAR(OctSun1+23)=CalendarYear,MONTH(OctSun1+23)=10),OctSun1+23,""),IF(AND(YEAR(OctSun1+30)=CalendarYear,MONTH(OctSun1+30)=10),OctSun1+30,""))</f>
        <v>45957</v>
      </c>
      <c r="AG62" s="4">
        <f ca="1">IF(DAY(OctSun1)=1,IF(AND(YEAR(OctSun1+24)=CalendarYear,MONTH(OctSun1+24)=10),OctSun1+24,""),IF(AND(YEAR(OctSun1+31)=CalendarYear,MONTH(OctSun1+31)=10),OctSun1+31,""))</f>
        <v>45958</v>
      </c>
      <c r="AH62" s="4">
        <f ca="1">IF(DAY(OctSun1)=1,IF(AND(YEAR(OctSun1+25)=CalendarYear,MONTH(OctSun1+25)=10),OctSun1+25,""),IF(AND(YEAR(OctSun1+32)=CalendarYear,MONTH(OctSun1+32)=10),OctSun1+32,""))</f>
        <v>45959</v>
      </c>
      <c r="AI62" s="4">
        <f ca="1">IF(DAY(OctSun1)=1,IF(AND(YEAR(OctSun1+26)=CalendarYear,MONTH(OctSun1+26)=10),OctSun1+26,""),IF(AND(YEAR(OctSun1+33)=CalendarYear,MONTH(OctSun1+33)=10),OctSun1+33,""))</f>
        <v>45960</v>
      </c>
      <c r="AJ62" s="4">
        <f ca="1">IF(DAY(OctSun1)=1,IF(AND(YEAR(OctSun1+27)=CalendarYear,MONTH(OctSun1+27)=10),OctSun1+27,""),IF(AND(YEAR(OctSun1+34)=CalendarYear,MONTH(OctSun1+34)=10),OctSun1+34,""))</f>
        <v>45961</v>
      </c>
      <c r="AK62" s="4" t="str">
        <f ca="1">IF(DAY(OctSun1)=1,IF(AND(YEAR(OctSun1+28)=CalendarYear,MONTH(OctSun1+28)=10),OctSun1+28,""),IF(AND(YEAR(OctSun1+35)=CalendarYear,MONTH(OctSun1+35)=10),OctSun1+35,""))</f>
        <v/>
      </c>
      <c r="AL62" s="4" t="str">
        <f ca="1">IF(DAY(OctSun1)=1,IF(AND(YEAR(OctSun1+29)=CalendarYear,MONTH(OctSun1+29)=10),OctSun1+29,""),IF(AND(YEAR(OctSun1+36)=CalendarYear,MONTH(OctSun1+36)=10),OctSun1+36,""))</f>
        <v/>
      </c>
      <c r="AM62" s="6" t="str">
        <f ca="1">IF(DAY(OctSun1)=1,IF(AND(YEAR(OctSun1+30)=CalendarYear,MONTH(OctSun1+30)=10),OctSun1+30,""),IF(AND(YEAR(OctSun1+37)=CalendarYear,MONTH(OctSun1+37)=10),OctSun1+37,""))</f>
        <v/>
      </c>
    </row>
    <row r="63" spans="2:40" ht="19.899999999999999" customHeight="1">
      <c r="B63" s="62"/>
      <c r="C63" s="5" t="s">
        <v>6</v>
      </c>
      <c r="D63" s="5" t="s">
        <v>7</v>
      </c>
      <c r="E63" s="5" t="s">
        <v>8</v>
      </c>
      <c r="F63" s="5" t="s">
        <v>9</v>
      </c>
      <c r="G63" s="5" t="s">
        <v>10</v>
      </c>
      <c r="H63" s="5" t="s">
        <v>11</v>
      </c>
      <c r="I63" s="5" t="s">
        <v>12</v>
      </c>
      <c r="J63" s="5" t="s">
        <v>6</v>
      </c>
      <c r="K63" s="5" t="s">
        <v>7</v>
      </c>
      <c r="L63" s="5" t="s">
        <v>8</v>
      </c>
      <c r="M63" s="5" t="s">
        <v>9</v>
      </c>
      <c r="N63" s="5" t="s">
        <v>10</v>
      </c>
      <c r="O63" s="5" t="s">
        <v>11</v>
      </c>
      <c r="P63" s="5" t="s">
        <v>12</v>
      </c>
      <c r="Q63" s="5" t="s">
        <v>6</v>
      </c>
      <c r="R63" s="5" t="s">
        <v>7</v>
      </c>
      <c r="S63" s="5" t="s">
        <v>8</v>
      </c>
      <c r="T63" s="5" t="s">
        <v>9</v>
      </c>
      <c r="U63" s="5" t="s">
        <v>10</v>
      </c>
      <c r="V63" s="5" t="s">
        <v>11</v>
      </c>
      <c r="W63" s="5" t="s">
        <v>12</v>
      </c>
      <c r="X63" s="5" t="s">
        <v>6</v>
      </c>
      <c r="Y63" s="5" t="s">
        <v>7</v>
      </c>
      <c r="Z63" s="5" t="s">
        <v>8</v>
      </c>
      <c r="AA63" s="5" t="s">
        <v>9</v>
      </c>
      <c r="AB63" s="5" t="s">
        <v>10</v>
      </c>
      <c r="AC63" s="5" t="s">
        <v>11</v>
      </c>
      <c r="AD63" s="5" t="s">
        <v>12</v>
      </c>
      <c r="AE63" s="5" t="s">
        <v>6</v>
      </c>
      <c r="AF63" s="5" t="s">
        <v>7</v>
      </c>
      <c r="AG63" s="5" t="s">
        <v>8</v>
      </c>
      <c r="AH63" s="5" t="s">
        <v>9</v>
      </c>
      <c r="AI63" s="5" t="s">
        <v>10</v>
      </c>
      <c r="AJ63" s="5" t="s">
        <v>11</v>
      </c>
      <c r="AK63" s="5" t="s">
        <v>12</v>
      </c>
      <c r="AL63" s="5" t="s">
        <v>6</v>
      </c>
      <c r="AM63" s="7" t="s">
        <v>7</v>
      </c>
    </row>
    <row r="64" spans="2:40" ht="19.899999999999999" hidden="1" customHeight="1" outlineLevel="1">
      <c r="B64" s="18" t="s">
        <v>13</v>
      </c>
      <c r="C64" s="2" t="s">
        <v>14</v>
      </c>
      <c r="D64" s="2" t="s">
        <v>14</v>
      </c>
      <c r="E64" s="2" t="s">
        <v>14</v>
      </c>
      <c r="F64" s="2" t="s">
        <v>14</v>
      </c>
      <c r="G64" s="2" t="s">
        <v>14</v>
      </c>
      <c r="H64" s="2" t="s">
        <v>14</v>
      </c>
      <c r="I64" s="2" t="s">
        <v>14</v>
      </c>
      <c r="J64" s="2" t="s">
        <v>14</v>
      </c>
      <c r="K64" s="2" t="s">
        <v>14</v>
      </c>
      <c r="L64" s="2" t="s">
        <v>14</v>
      </c>
      <c r="M64" s="3" t="s">
        <v>14</v>
      </c>
      <c r="N64" s="3" t="s">
        <v>14</v>
      </c>
      <c r="O64" s="2" t="s">
        <v>14</v>
      </c>
      <c r="P64" s="2" t="s">
        <v>14</v>
      </c>
      <c r="Q64" s="2" t="s">
        <v>14</v>
      </c>
      <c r="R64" s="2" t="s">
        <v>14</v>
      </c>
      <c r="S64" s="2" t="s">
        <v>14</v>
      </c>
      <c r="T64" s="2" t="s">
        <v>14</v>
      </c>
      <c r="U64" s="2" t="s">
        <v>14</v>
      </c>
      <c r="V64" s="2" t="s">
        <v>14</v>
      </c>
      <c r="W64" s="2" t="s">
        <v>14</v>
      </c>
      <c r="X64" s="2" t="s">
        <v>14</v>
      </c>
      <c r="Y64" s="2" t="s">
        <v>14</v>
      </c>
      <c r="Z64" s="2" t="s">
        <v>14</v>
      </c>
      <c r="AA64" s="2" t="s">
        <v>14</v>
      </c>
      <c r="AB64" s="2" t="s">
        <v>14</v>
      </c>
      <c r="AC64" s="2" t="s">
        <v>14</v>
      </c>
      <c r="AD64" s="2" t="s">
        <v>14</v>
      </c>
      <c r="AE64" s="2" t="s">
        <v>14</v>
      </c>
      <c r="AF64" s="2" t="s">
        <v>14</v>
      </c>
      <c r="AG64" s="2" t="s">
        <v>14</v>
      </c>
      <c r="AH64" s="2" t="s">
        <v>14</v>
      </c>
      <c r="AI64" s="2" t="s">
        <v>14</v>
      </c>
      <c r="AJ64" s="2" t="s">
        <v>14</v>
      </c>
      <c r="AK64" s="2" t="s">
        <v>14</v>
      </c>
      <c r="AL64" s="2" t="s">
        <v>14</v>
      </c>
      <c r="AM64" s="2" t="s">
        <v>14</v>
      </c>
    </row>
    <row r="65" spans="2:39" ht="19.899999999999999" hidden="1" customHeight="1" outlineLevel="1">
      <c r="B65" s="19" t="s">
        <v>15</v>
      </c>
      <c r="C65" s="3" t="s">
        <v>14</v>
      </c>
      <c r="D65" s="3" t="s">
        <v>14</v>
      </c>
      <c r="E65" s="3" t="s">
        <v>14</v>
      </c>
      <c r="F65" s="3" t="s">
        <v>14</v>
      </c>
      <c r="G65" s="3" t="s">
        <v>14</v>
      </c>
      <c r="H65" s="3" t="s">
        <v>14</v>
      </c>
      <c r="I65" s="3" t="s">
        <v>14</v>
      </c>
      <c r="J65" s="3" t="s">
        <v>14</v>
      </c>
      <c r="K65" s="3" t="s">
        <v>14</v>
      </c>
      <c r="L65" s="3" t="s">
        <v>14</v>
      </c>
      <c r="M65" s="3" t="s">
        <v>14</v>
      </c>
      <c r="N65" s="3" t="s">
        <v>14</v>
      </c>
      <c r="O65" s="2" t="s">
        <v>14</v>
      </c>
      <c r="P65" s="2" t="s">
        <v>14</v>
      </c>
      <c r="Q65" s="2" t="s">
        <v>14</v>
      </c>
      <c r="R65" s="2" t="s">
        <v>14</v>
      </c>
      <c r="S65" s="2" t="s">
        <v>14</v>
      </c>
      <c r="T65" s="2" t="s">
        <v>14</v>
      </c>
      <c r="U65" s="2" t="s">
        <v>14</v>
      </c>
      <c r="V65" s="2" t="s">
        <v>14</v>
      </c>
      <c r="W65" s="2" t="s">
        <v>14</v>
      </c>
      <c r="X65" s="2" t="s">
        <v>14</v>
      </c>
      <c r="Y65" s="2" t="s">
        <v>14</v>
      </c>
      <c r="Z65" s="2" t="s">
        <v>14</v>
      </c>
      <c r="AA65" s="2" t="s">
        <v>14</v>
      </c>
      <c r="AB65" s="2" t="s">
        <v>14</v>
      </c>
      <c r="AC65" s="2" t="s">
        <v>14</v>
      </c>
      <c r="AD65" s="2" t="s">
        <v>14</v>
      </c>
      <c r="AE65" s="2" t="s">
        <v>14</v>
      </c>
      <c r="AF65" s="2" t="s">
        <v>14</v>
      </c>
      <c r="AG65" s="2" t="s">
        <v>14</v>
      </c>
      <c r="AH65" s="2" t="s">
        <v>14</v>
      </c>
      <c r="AI65" s="2" t="s">
        <v>14</v>
      </c>
      <c r="AJ65" s="2" t="s">
        <v>14</v>
      </c>
      <c r="AK65" s="2" t="s">
        <v>14</v>
      </c>
      <c r="AL65" s="2" t="s">
        <v>14</v>
      </c>
      <c r="AM65" s="2" t="s">
        <v>14</v>
      </c>
    </row>
    <row r="66" spans="2:39" s="21" customFormat="1" ht="19.899999999999999" hidden="1" customHeight="1" outlineLevel="1">
      <c r="B66" s="33" t="s">
        <v>2</v>
      </c>
      <c r="C66" s="3" t="s">
        <v>14</v>
      </c>
      <c r="D66" s="3" t="s">
        <v>14</v>
      </c>
      <c r="E66" s="3" t="s">
        <v>14</v>
      </c>
      <c r="F66" s="133" t="s">
        <v>16</v>
      </c>
      <c r="G66" s="134"/>
      <c r="H66" s="135"/>
      <c r="I66" s="3" t="s">
        <v>14</v>
      </c>
      <c r="J66" s="3" t="s">
        <v>14</v>
      </c>
      <c r="K66" s="133" t="s">
        <v>16</v>
      </c>
      <c r="L66" s="134"/>
      <c r="M66" s="134"/>
      <c r="N66" s="134"/>
      <c r="O66" s="135"/>
      <c r="P66" s="2" t="s">
        <v>14</v>
      </c>
      <c r="Q66" s="2" t="s">
        <v>14</v>
      </c>
      <c r="R66" s="133" t="s">
        <v>16</v>
      </c>
      <c r="S66" s="134"/>
      <c r="T66" s="134"/>
      <c r="U66" s="134"/>
      <c r="V66" s="135"/>
      <c r="W66" s="2" t="s">
        <v>14</v>
      </c>
      <c r="X66" s="2" t="s">
        <v>14</v>
      </c>
      <c r="Y66" s="133" t="s">
        <v>16</v>
      </c>
      <c r="Z66" s="134"/>
      <c r="AA66" s="134"/>
      <c r="AB66" s="134"/>
      <c r="AC66" s="135"/>
      <c r="AD66" s="2" t="s">
        <v>14</v>
      </c>
      <c r="AE66" s="2" t="s">
        <v>14</v>
      </c>
      <c r="AF66" s="133" t="s">
        <v>16</v>
      </c>
      <c r="AG66" s="134"/>
      <c r="AH66" s="134"/>
      <c r="AI66" s="134"/>
      <c r="AJ66" s="135"/>
      <c r="AK66" s="2" t="s">
        <v>14</v>
      </c>
      <c r="AL66" s="2" t="s">
        <v>14</v>
      </c>
      <c r="AM66" s="2" t="s">
        <v>14</v>
      </c>
    </row>
    <row r="67" spans="2:39" s="21" customFormat="1" ht="19.899999999999999" hidden="1" customHeight="1" outlineLevel="1">
      <c r="B67" s="31" t="s">
        <v>5</v>
      </c>
      <c r="C67" s="3" t="s">
        <v>14</v>
      </c>
      <c r="D67" s="3" t="s">
        <v>14</v>
      </c>
      <c r="E67" s="3" t="s">
        <v>14</v>
      </c>
      <c r="F67" s="3" t="s">
        <v>14</v>
      </c>
      <c r="G67" s="3" t="s">
        <v>14</v>
      </c>
      <c r="H67" s="3" t="s">
        <v>14</v>
      </c>
      <c r="I67" s="3" t="s">
        <v>14</v>
      </c>
      <c r="J67" s="3" t="s">
        <v>14</v>
      </c>
      <c r="K67" s="3" t="s">
        <v>14</v>
      </c>
      <c r="L67" s="3" t="s">
        <v>14</v>
      </c>
      <c r="M67" s="3" t="s">
        <v>14</v>
      </c>
      <c r="N67" s="3" t="s">
        <v>14</v>
      </c>
      <c r="O67" s="2" t="s">
        <v>14</v>
      </c>
      <c r="P67" s="2" t="s">
        <v>14</v>
      </c>
      <c r="Q67" s="2" t="s">
        <v>14</v>
      </c>
      <c r="R67" s="2" t="s">
        <v>14</v>
      </c>
      <c r="S67" s="2" t="s">
        <v>14</v>
      </c>
      <c r="T67" s="2" t="s">
        <v>14</v>
      </c>
      <c r="U67" s="2" t="s">
        <v>14</v>
      </c>
      <c r="V67" s="2" t="s">
        <v>14</v>
      </c>
      <c r="W67" s="2" t="s">
        <v>14</v>
      </c>
      <c r="X67" s="2" t="s">
        <v>14</v>
      </c>
      <c r="Y67" s="2" t="s">
        <v>14</v>
      </c>
      <c r="Z67" s="2" t="s">
        <v>14</v>
      </c>
      <c r="AA67" s="2" t="s">
        <v>14</v>
      </c>
      <c r="AB67" s="2" t="s">
        <v>14</v>
      </c>
      <c r="AC67" s="2" t="s">
        <v>14</v>
      </c>
      <c r="AD67" s="2" t="s">
        <v>14</v>
      </c>
      <c r="AE67" s="2" t="s">
        <v>14</v>
      </c>
      <c r="AF67" s="2" t="s">
        <v>14</v>
      </c>
      <c r="AG67" s="2" t="s">
        <v>14</v>
      </c>
      <c r="AH67" s="2" t="s">
        <v>14</v>
      </c>
      <c r="AI67" s="2" t="s">
        <v>14</v>
      </c>
      <c r="AJ67" s="2" t="s">
        <v>14</v>
      </c>
      <c r="AK67" s="2" t="s">
        <v>14</v>
      </c>
      <c r="AL67" s="2" t="s">
        <v>14</v>
      </c>
      <c r="AM67" s="2" t="s">
        <v>14</v>
      </c>
    </row>
    <row r="68" spans="2:39" ht="19.899999999999999" hidden="1" customHeight="1" outlineLevel="1">
      <c r="B68" s="20" t="s">
        <v>1</v>
      </c>
      <c r="C68" s="3" t="s">
        <v>14</v>
      </c>
      <c r="D68" s="3" t="s">
        <v>14</v>
      </c>
      <c r="E68" s="3" t="s">
        <v>14</v>
      </c>
      <c r="F68" s="3" t="s">
        <v>14</v>
      </c>
      <c r="G68" s="3" t="s">
        <v>14</v>
      </c>
      <c r="H68" s="3" t="s">
        <v>14</v>
      </c>
      <c r="I68" s="3" t="s">
        <v>14</v>
      </c>
      <c r="J68" s="3" t="s">
        <v>14</v>
      </c>
      <c r="K68" s="3" t="s">
        <v>14</v>
      </c>
      <c r="L68" s="3" t="s">
        <v>14</v>
      </c>
      <c r="M68" s="3" t="s">
        <v>14</v>
      </c>
      <c r="N68" s="3" t="s">
        <v>14</v>
      </c>
      <c r="O68" s="2" t="s">
        <v>14</v>
      </c>
      <c r="P68" s="2" t="s">
        <v>14</v>
      </c>
      <c r="Q68" s="2" t="s">
        <v>14</v>
      </c>
      <c r="R68" s="2" t="s">
        <v>14</v>
      </c>
      <c r="S68" s="2" t="s">
        <v>14</v>
      </c>
      <c r="T68" s="2" t="s">
        <v>14</v>
      </c>
      <c r="U68" s="2" t="s">
        <v>14</v>
      </c>
      <c r="V68" s="2" t="s">
        <v>14</v>
      </c>
      <c r="W68" s="2" t="s">
        <v>14</v>
      </c>
      <c r="X68" s="2" t="s">
        <v>14</v>
      </c>
      <c r="Y68" s="2" t="s">
        <v>14</v>
      </c>
      <c r="Z68" s="2" t="s">
        <v>14</v>
      </c>
      <c r="AA68" s="2" t="s">
        <v>14</v>
      </c>
      <c r="AB68" s="2" t="s">
        <v>14</v>
      </c>
      <c r="AC68" s="2" t="s">
        <v>14</v>
      </c>
      <c r="AD68" s="2" t="s">
        <v>14</v>
      </c>
      <c r="AE68" s="2" t="s">
        <v>14</v>
      </c>
      <c r="AF68" s="2" t="s">
        <v>14</v>
      </c>
      <c r="AG68" s="2" t="s">
        <v>14</v>
      </c>
      <c r="AH68" s="2" t="s">
        <v>14</v>
      </c>
      <c r="AI68" s="2" t="s">
        <v>14</v>
      </c>
      <c r="AJ68" s="2" t="s">
        <v>14</v>
      </c>
      <c r="AK68" s="2" t="s">
        <v>14</v>
      </c>
      <c r="AL68" s="2" t="s">
        <v>14</v>
      </c>
      <c r="AM68" s="2" t="s">
        <v>14</v>
      </c>
    </row>
    <row r="69" spans="2:39" ht="19.899999999999999" customHeight="1" collapsed="1">
      <c r="B69" s="1"/>
    </row>
    <row r="70" spans="2:39" ht="19.899999999999999" customHeight="1">
      <c r="B70" s="61">
        <f ca="1">DATE(CalendarYear,11,1)</f>
        <v>45962</v>
      </c>
      <c r="C70" s="4" t="str">
        <f ca="1">IF(DAY(NovSun1)=1,"",IF(AND(YEAR(NovSun1+1)=CalendarYear,MONTH(NovSun1+1)=11),NovSun1+1,""))</f>
        <v/>
      </c>
      <c r="D70" s="4" t="str">
        <f ca="1">IF(DAY(NovSun1)=1,"",IF(AND(YEAR(NovSun1+2)=CalendarYear,MONTH(NovSun1+2)=11),NovSun1+2,""))</f>
        <v/>
      </c>
      <c r="E70" s="4" t="str">
        <f ca="1">IF(DAY(NovSun1)=1,"",IF(AND(YEAR(NovSun1+3)=CalendarYear,MONTH(NovSun1+3)=11),NovSun1+3,""))</f>
        <v/>
      </c>
      <c r="F70" s="4" t="str">
        <f ca="1">IF(DAY(NovSun1)=1,"",IF(AND(YEAR(NovSun1+4)=CalendarYear,MONTH(NovSun1+4)=11),NovSun1+4,""))</f>
        <v/>
      </c>
      <c r="G70" s="4" t="str">
        <f ca="1">IF(DAY(NovSun1)=1,"",IF(AND(YEAR(NovSun1+5)=CalendarYear,MONTH(NovSun1+5)=11),NovSun1+5,""))</f>
        <v/>
      </c>
      <c r="H70" s="4" t="str">
        <f ca="1">IF(DAY(NovSun1)=1,"",IF(AND(YEAR(NovSun1+6)=CalendarYear,MONTH(NovSun1+6)=11),NovSun1+6,""))</f>
        <v/>
      </c>
      <c r="I70" s="4">
        <f ca="1">IF(DAY(NovSun1)=1,IF(AND(YEAR(NovSun1)=CalendarYear,MONTH(NovSun1)=11),NovSun1,""),IF(AND(YEAR(NovSun1+7)=CalendarYear,MONTH(NovSun1+7)=11),NovSun1+7,""))</f>
        <v>45962</v>
      </c>
      <c r="J70" s="4">
        <f ca="1">IF(DAY(NovSun1)=1,IF(AND(YEAR(NovSun1+1)=CalendarYear,MONTH(NovSun1+1)=11),NovSun1+1,""),IF(AND(YEAR(NovSun1+8)=CalendarYear,MONTH(NovSun1+8)=11),NovSun1+8,""))</f>
        <v>45963</v>
      </c>
      <c r="K70" s="4">
        <f ca="1">IF(DAY(NovSun1)=1,IF(AND(YEAR(NovSun1+2)=CalendarYear,MONTH(NovSun1+2)=11),NovSun1+2,""),IF(AND(YEAR(NovSun1+9)=CalendarYear,MONTH(NovSun1+9)=11),NovSun1+9,""))</f>
        <v>45964</v>
      </c>
      <c r="L70" s="4">
        <f ca="1">IF(DAY(NovSun1)=1,IF(AND(YEAR(NovSun1+3)=CalendarYear,MONTH(NovSun1+3)=11),NovSun1+3,""),IF(AND(YEAR(NovSun1+10)=CalendarYear,MONTH(NovSun1+10)=11),NovSun1+10,""))</f>
        <v>45965</v>
      </c>
      <c r="M70" s="4">
        <f ca="1">IF(DAY(NovSun1)=1,IF(AND(YEAR(NovSun1+4)=CalendarYear,MONTH(NovSun1+4)=11),NovSun1+4,""),IF(AND(YEAR(NovSun1+11)=CalendarYear,MONTH(NovSun1+11)=11),NovSun1+11,""))</f>
        <v>45966</v>
      </c>
      <c r="N70" s="4">
        <f ca="1">IF(DAY(NovSun1)=1,IF(AND(YEAR(NovSun1+5)=CalendarYear,MONTH(NovSun1+5)=11),NovSun1+5,""),IF(AND(YEAR(NovSun1+12)=CalendarYear,MONTH(NovSun1+12)=11),NovSun1+12,""))</f>
        <v>45967</v>
      </c>
      <c r="O70" s="4">
        <f ca="1">IF(DAY(NovSun1)=1,IF(AND(YEAR(NovSun1+6)=CalendarYear,MONTH(NovSun1+6)=11),NovSun1+6,""),IF(AND(YEAR(NovSun1+13)=CalendarYear,MONTH(NovSun1+13)=11),NovSun1+13,""))</f>
        <v>45968</v>
      </c>
      <c r="P70" s="4">
        <f ca="1">IF(DAY(NovSun1)=1,IF(AND(YEAR(NovSun1+7)=CalendarYear,MONTH(NovSun1+7)=11),NovSun1+7,""),IF(AND(YEAR(NovSun1+14)=CalendarYear,MONTH(NovSun1+14)=11),NovSun1+14,""))</f>
        <v>45969</v>
      </c>
      <c r="Q70" s="4">
        <f ca="1">IF(DAY(NovSun1)=1,IF(AND(YEAR(NovSun1+8)=CalendarYear,MONTH(NovSun1+8)=11),NovSun1+8,""),IF(AND(YEAR(NovSun1+15)=CalendarYear,MONTH(NovSun1+15)=11),NovSun1+15,""))</f>
        <v>45970</v>
      </c>
      <c r="R70" s="4">
        <f ca="1">IF(DAY(NovSun1)=1,IF(AND(YEAR(NovSun1+9)=CalendarYear,MONTH(NovSun1+9)=11),NovSun1+9,""),IF(AND(YEAR(NovSun1+16)=CalendarYear,MONTH(NovSun1+16)=11),NovSun1+16,""))</f>
        <v>45971</v>
      </c>
      <c r="S70" s="4">
        <f ca="1">IF(DAY(NovSun1)=1,IF(AND(YEAR(NovSun1+10)=CalendarYear,MONTH(NovSun1+10)=11),NovSun1+10,""),IF(AND(YEAR(NovSun1+17)=CalendarYear,MONTH(NovSun1+17)=11),NovSun1+17,""))</f>
        <v>45972</v>
      </c>
      <c r="T70" s="4">
        <f ca="1">IF(DAY(NovSun1)=1,IF(AND(YEAR(NovSun1+11)=CalendarYear,MONTH(NovSun1+11)=11),NovSun1+11,""),IF(AND(YEAR(NovSun1+18)=CalendarYear,MONTH(NovSun1+18)=11),NovSun1+18,""))</f>
        <v>45973</v>
      </c>
      <c r="U70" s="4">
        <f ca="1">IF(DAY(NovSun1)=1,IF(AND(YEAR(NovSun1+12)=CalendarYear,MONTH(NovSun1+12)=11),NovSun1+12,""),IF(AND(YEAR(NovSun1+19)=CalendarYear,MONTH(NovSun1+19)=11),NovSun1+19,""))</f>
        <v>45974</v>
      </c>
      <c r="V70" s="4">
        <f ca="1">IF(DAY(NovSun1)=1,IF(AND(YEAR(NovSun1+13)=CalendarYear,MONTH(NovSun1+13)=11),NovSun1+13,""),IF(AND(YEAR(NovSun1+20)=CalendarYear,MONTH(NovSun1+20)=11),NovSun1+20,""))</f>
        <v>45975</v>
      </c>
      <c r="W70" s="4">
        <f ca="1">IF(DAY(NovSun1)=1,IF(AND(YEAR(NovSun1+14)=CalendarYear,MONTH(NovSun1+14)=11),NovSun1+14,""),IF(AND(YEAR(NovSun1+21)=CalendarYear,MONTH(NovSun1+21)=11),NovSun1+21,""))</f>
        <v>45976</v>
      </c>
      <c r="X70" s="4">
        <f ca="1">IF(DAY(NovSun1)=1,IF(AND(YEAR(NovSun1+15)=CalendarYear,MONTH(NovSun1+15)=11),NovSun1+15,""),IF(AND(YEAR(NovSun1+22)=CalendarYear,MONTH(NovSun1+22)=11),NovSun1+22,""))</f>
        <v>45977</v>
      </c>
      <c r="Y70" s="4">
        <f ca="1">IF(DAY(NovSun1)=1,IF(AND(YEAR(NovSun1+16)=CalendarYear,MONTH(NovSun1+16)=11),NovSun1+16,""),IF(AND(YEAR(NovSun1+23)=CalendarYear,MONTH(NovSun1+23)=11),NovSun1+23,""))</f>
        <v>45978</v>
      </c>
      <c r="Z70" s="4">
        <f ca="1">IF(DAY(NovSun1)=1,IF(AND(YEAR(NovSun1+17)=CalendarYear,MONTH(NovSun1+17)=11),NovSun1+17,""),IF(AND(YEAR(NovSun1+24)=CalendarYear,MONTH(NovSun1+24)=11),NovSun1+24,""))</f>
        <v>45979</v>
      </c>
      <c r="AA70" s="4">
        <f ca="1">IF(DAY(NovSun1)=1,IF(AND(YEAR(NovSun1+18)=CalendarYear,MONTH(NovSun1+18)=11),NovSun1+18,""),IF(AND(YEAR(NovSun1+25)=CalendarYear,MONTH(NovSun1+25)=11),NovSun1+25,""))</f>
        <v>45980</v>
      </c>
      <c r="AB70" s="4">
        <f ca="1">IF(DAY(NovSun1)=1,IF(AND(YEAR(NovSun1+19)=CalendarYear,MONTH(NovSun1+19)=11),NovSun1+19,""),IF(AND(YEAR(NovSun1+26)=CalendarYear,MONTH(NovSun1+26)=11),NovSun1+26,""))</f>
        <v>45981</v>
      </c>
      <c r="AC70" s="4">
        <f ca="1">IF(DAY(NovSun1)=1,IF(AND(YEAR(NovSun1+20)=CalendarYear,MONTH(NovSun1+20)=11),NovSun1+20,""),IF(AND(YEAR(NovSun1+27)=CalendarYear,MONTH(NovSun1+27)=11),NovSun1+27,""))</f>
        <v>45982</v>
      </c>
      <c r="AD70" s="4">
        <f ca="1">IF(DAY(NovSun1)=1,IF(AND(YEAR(NovSun1+21)=CalendarYear,MONTH(NovSun1+21)=11),NovSun1+21,""),IF(AND(YEAR(NovSun1+28)=CalendarYear,MONTH(NovSun1+28)=11),NovSun1+28,""))</f>
        <v>45983</v>
      </c>
      <c r="AE70" s="4">
        <f ca="1">IF(DAY(NovSun1)=1,IF(AND(YEAR(NovSun1+22)=CalendarYear,MONTH(NovSun1+22)=11),NovSun1+22,""),IF(AND(YEAR(NovSun1+29)=CalendarYear,MONTH(NovSun1+29)=11),NovSun1+29,""))</f>
        <v>45984</v>
      </c>
      <c r="AF70" s="4">
        <f ca="1">IF(DAY(NovSun1)=1,IF(AND(YEAR(NovSun1+23)=CalendarYear,MONTH(NovSun1+23)=11),NovSun1+23,""),IF(AND(YEAR(NovSun1+30)=CalendarYear,MONTH(NovSun1+30)=11),NovSun1+30,""))</f>
        <v>45985</v>
      </c>
      <c r="AG70" s="4">
        <f ca="1">IF(DAY(NovSun1)=1,IF(AND(YEAR(NovSun1+24)=CalendarYear,MONTH(NovSun1+24)=11),NovSun1+24,""),IF(AND(YEAR(NovSun1+31)=CalendarYear,MONTH(NovSun1+31)=11),NovSun1+31,""))</f>
        <v>45986</v>
      </c>
      <c r="AH70" s="4">
        <f ca="1">IF(DAY(NovSun1)=1,IF(AND(YEAR(NovSun1+25)=CalendarYear,MONTH(NovSun1+25)=11),NovSun1+25,""),IF(AND(YEAR(NovSun1+32)=CalendarYear,MONTH(NovSun1+32)=11),NovSun1+32,""))</f>
        <v>45987</v>
      </c>
      <c r="AI70" s="4">
        <f ca="1">IF(DAY(NovSun1)=1,IF(AND(YEAR(NovSun1+26)=CalendarYear,MONTH(NovSun1+26)=11),NovSun1+26,""),IF(AND(YEAR(NovSun1+33)=CalendarYear,MONTH(NovSun1+33)=11),NovSun1+33,""))</f>
        <v>45988</v>
      </c>
      <c r="AJ70" s="4">
        <f ca="1">IF(DAY(NovSun1)=1,IF(AND(YEAR(NovSun1+27)=CalendarYear,MONTH(NovSun1+27)=11),NovSun1+27,""),IF(AND(YEAR(NovSun1+34)=CalendarYear,MONTH(NovSun1+34)=11),NovSun1+34,""))</f>
        <v>45989</v>
      </c>
      <c r="AK70" s="4">
        <f ca="1">IF(DAY(NovSun1)=1,IF(AND(YEAR(NovSun1+28)=CalendarYear,MONTH(NovSun1+28)=11),NovSun1+28,""),IF(AND(YEAR(NovSun1+35)=CalendarYear,MONTH(NovSun1+35)=11),NovSun1+35,""))</f>
        <v>45990</v>
      </c>
      <c r="AL70" s="4">
        <f ca="1">IF(DAY(NovSun1)=1,IF(AND(YEAR(NovSun1+29)=CalendarYear,MONTH(NovSun1+29)=11),NovSun1+29,""),IF(AND(YEAR(NovSun1+36)=CalendarYear,MONTH(NovSun1+36)=11),NovSun1+36,""))</f>
        <v>45991</v>
      </c>
      <c r="AM70" s="6" t="str">
        <f ca="1">IF(DAY(NovSun1)=1,IF(AND(YEAR(NovSun1+30)=CalendarYear,MONTH(NovSun1+30)=11),NovSun1+30,""),IF(AND(YEAR(NovSun1+37)=CalendarYear,MONTH(NovSun1+37)=11),NovSun1+37,""))</f>
        <v/>
      </c>
    </row>
    <row r="71" spans="2:39" ht="19.899999999999999" customHeight="1">
      <c r="B71" s="62"/>
      <c r="C71" s="5" t="s">
        <v>6</v>
      </c>
      <c r="D71" s="5" t="s">
        <v>7</v>
      </c>
      <c r="E71" s="5" t="s">
        <v>8</v>
      </c>
      <c r="F71" s="5" t="s">
        <v>9</v>
      </c>
      <c r="G71" s="5" t="s">
        <v>10</v>
      </c>
      <c r="H71" s="5" t="s">
        <v>11</v>
      </c>
      <c r="I71" s="5" t="s">
        <v>12</v>
      </c>
      <c r="J71" s="5" t="s">
        <v>6</v>
      </c>
      <c r="K71" s="5" t="s">
        <v>7</v>
      </c>
      <c r="L71" s="5" t="s">
        <v>8</v>
      </c>
      <c r="M71" s="5" t="s">
        <v>9</v>
      </c>
      <c r="N71" s="5" t="s">
        <v>10</v>
      </c>
      <c r="O71" s="5" t="s">
        <v>11</v>
      </c>
      <c r="P71" s="5" t="s">
        <v>12</v>
      </c>
      <c r="Q71" s="5" t="s">
        <v>6</v>
      </c>
      <c r="R71" s="5" t="s">
        <v>7</v>
      </c>
      <c r="S71" s="5" t="s">
        <v>8</v>
      </c>
      <c r="T71" s="5" t="s">
        <v>9</v>
      </c>
      <c r="U71" s="5" t="s">
        <v>10</v>
      </c>
      <c r="V71" s="5" t="s">
        <v>11</v>
      </c>
      <c r="W71" s="5" t="s">
        <v>12</v>
      </c>
      <c r="X71" s="5" t="s">
        <v>6</v>
      </c>
      <c r="Y71" s="5" t="s">
        <v>7</v>
      </c>
      <c r="Z71" s="5" t="s">
        <v>8</v>
      </c>
      <c r="AA71" s="5" t="s">
        <v>9</v>
      </c>
      <c r="AB71" s="5" t="s">
        <v>10</v>
      </c>
      <c r="AC71" s="5" t="s">
        <v>11</v>
      </c>
      <c r="AD71" s="5" t="s">
        <v>12</v>
      </c>
      <c r="AE71" s="5" t="s">
        <v>6</v>
      </c>
      <c r="AF71" s="5" t="s">
        <v>7</v>
      </c>
      <c r="AG71" s="5" t="s">
        <v>8</v>
      </c>
      <c r="AH71" s="5" t="s">
        <v>9</v>
      </c>
      <c r="AI71" s="5" t="s">
        <v>10</v>
      </c>
      <c r="AJ71" s="5" t="s">
        <v>11</v>
      </c>
      <c r="AK71" s="5" t="s">
        <v>12</v>
      </c>
      <c r="AL71" s="5" t="s">
        <v>6</v>
      </c>
      <c r="AM71" s="7" t="s">
        <v>7</v>
      </c>
    </row>
    <row r="72" spans="2:39" s="21" customFormat="1" ht="19.899999999999999" hidden="1" customHeight="1" outlineLevel="1">
      <c r="B72" s="18" t="s">
        <v>13</v>
      </c>
      <c r="C72" s="2" t="s">
        <v>14</v>
      </c>
      <c r="D72" s="2" t="s">
        <v>14</v>
      </c>
      <c r="E72" s="2" t="s">
        <v>14</v>
      </c>
      <c r="F72" s="2" t="s">
        <v>14</v>
      </c>
      <c r="G72" s="2" t="s">
        <v>14</v>
      </c>
      <c r="H72" s="2" t="s">
        <v>14</v>
      </c>
      <c r="I72" s="2" t="s">
        <v>14</v>
      </c>
      <c r="J72" s="2" t="s">
        <v>14</v>
      </c>
      <c r="K72" s="2" t="s">
        <v>14</v>
      </c>
      <c r="L72" s="2" t="s">
        <v>14</v>
      </c>
      <c r="M72" s="3" t="s">
        <v>14</v>
      </c>
      <c r="N72" s="3" t="s">
        <v>14</v>
      </c>
      <c r="O72" s="2" t="s">
        <v>14</v>
      </c>
      <c r="P72" s="2" t="s">
        <v>14</v>
      </c>
      <c r="Q72" s="2" t="s">
        <v>14</v>
      </c>
      <c r="R72" s="2" t="s">
        <v>14</v>
      </c>
      <c r="S72" s="2" t="s">
        <v>14</v>
      </c>
      <c r="T72" s="2" t="s">
        <v>14</v>
      </c>
      <c r="U72" s="2" t="s">
        <v>14</v>
      </c>
      <c r="V72" s="2" t="s">
        <v>14</v>
      </c>
      <c r="W72" s="2" t="s">
        <v>14</v>
      </c>
      <c r="X72" s="2" t="s">
        <v>14</v>
      </c>
      <c r="Y72" s="2" t="s">
        <v>14</v>
      </c>
      <c r="Z72" s="2" t="s">
        <v>14</v>
      </c>
      <c r="AA72" s="2" t="s">
        <v>14</v>
      </c>
      <c r="AB72" s="2" t="s">
        <v>14</v>
      </c>
      <c r="AC72" s="2" t="s">
        <v>14</v>
      </c>
      <c r="AD72" s="2" t="s">
        <v>14</v>
      </c>
      <c r="AE72" s="2" t="s">
        <v>14</v>
      </c>
      <c r="AF72" s="2" t="s">
        <v>14</v>
      </c>
      <c r="AG72" s="2" t="s">
        <v>14</v>
      </c>
      <c r="AH72" s="2" t="s">
        <v>14</v>
      </c>
      <c r="AI72" s="2" t="s">
        <v>14</v>
      </c>
      <c r="AJ72" s="2" t="s">
        <v>14</v>
      </c>
      <c r="AK72" s="2" t="s">
        <v>14</v>
      </c>
      <c r="AL72" s="2" t="s">
        <v>14</v>
      </c>
      <c r="AM72" s="2" t="s">
        <v>14</v>
      </c>
    </row>
    <row r="73" spans="2:39" s="21" customFormat="1" ht="19.899999999999999" hidden="1" customHeight="1" outlineLevel="1">
      <c r="B73" s="19" t="s">
        <v>15</v>
      </c>
      <c r="C73" s="3" t="s">
        <v>14</v>
      </c>
      <c r="D73" s="3" t="s">
        <v>14</v>
      </c>
      <c r="E73" s="3" t="s">
        <v>14</v>
      </c>
      <c r="F73" s="3" t="s">
        <v>14</v>
      </c>
      <c r="G73" s="3" t="s">
        <v>14</v>
      </c>
      <c r="H73" s="3" t="s">
        <v>14</v>
      </c>
      <c r="I73" s="3" t="s">
        <v>14</v>
      </c>
      <c r="J73" s="3" t="s">
        <v>14</v>
      </c>
      <c r="K73" s="3" t="s">
        <v>14</v>
      </c>
      <c r="L73" s="3" t="s">
        <v>14</v>
      </c>
      <c r="M73" s="3" t="s">
        <v>14</v>
      </c>
      <c r="N73" s="3" t="s">
        <v>14</v>
      </c>
      <c r="O73" s="2" t="s">
        <v>14</v>
      </c>
      <c r="P73" s="2" t="s">
        <v>14</v>
      </c>
      <c r="Q73" s="2" t="s">
        <v>14</v>
      </c>
      <c r="R73" s="2" t="s">
        <v>14</v>
      </c>
      <c r="S73" s="2" t="s">
        <v>14</v>
      </c>
      <c r="T73" s="2" t="s">
        <v>14</v>
      </c>
      <c r="U73" s="2" t="s">
        <v>14</v>
      </c>
      <c r="V73" s="2" t="s">
        <v>14</v>
      </c>
      <c r="W73" s="2" t="s">
        <v>14</v>
      </c>
      <c r="X73" s="2" t="s">
        <v>14</v>
      </c>
      <c r="Y73" s="2" t="s">
        <v>14</v>
      </c>
      <c r="Z73" s="2" t="s">
        <v>14</v>
      </c>
      <c r="AA73" s="2" t="s">
        <v>14</v>
      </c>
      <c r="AB73" s="2" t="s">
        <v>14</v>
      </c>
      <c r="AC73" s="2" t="s">
        <v>14</v>
      </c>
      <c r="AD73" s="2" t="s">
        <v>14</v>
      </c>
      <c r="AE73" s="2" t="s">
        <v>14</v>
      </c>
      <c r="AF73" s="2" t="s">
        <v>14</v>
      </c>
      <c r="AG73" s="2" t="s">
        <v>14</v>
      </c>
      <c r="AH73" s="2" t="s">
        <v>14</v>
      </c>
      <c r="AI73" s="2" t="s">
        <v>14</v>
      </c>
      <c r="AJ73" s="2" t="s">
        <v>14</v>
      </c>
      <c r="AK73" s="2" t="s">
        <v>14</v>
      </c>
      <c r="AL73" s="2" t="s">
        <v>14</v>
      </c>
      <c r="AM73" s="2" t="s">
        <v>14</v>
      </c>
    </row>
    <row r="74" spans="2:39" ht="19.899999999999999" hidden="1" customHeight="1" outlineLevel="1">
      <c r="B74" s="33" t="s">
        <v>2</v>
      </c>
      <c r="C74" s="3" t="s">
        <v>14</v>
      </c>
      <c r="D74" s="3" t="s">
        <v>14</v>
      </c>
      <c r="E74" s="3" t="s">
        <v>14</v>
      </c>
      <c r="F74" s="3" t="s">
        <v>14</v>
      </c>
      <c r="G74" s="3" t="s">
        <v>14</v>
      </c>
      <c r="H74" s="3" t="s">
        <v>14</v>
      </c>
      <c r="I74" s="3" t="s">
        <v>14</v>
      </c>
      <c r="J74" s="3" t="s">
        <v>14</v>
      </c>
      <c r="K74" s="133" t="s">
        <v>16</v>
      </c>
      <c r="L74" s="134"/>
      <c r="M74" s="134"/>
      <c r="N74" s="134"/>
      <c r="O74" s="135"/>
      <c r="P74" s="2" t="s">
        <v>14</v>
      </c>
      <c r="Q74" s="2" t="s">
        <v>14</v>
      </c>
      <c r="R74" s="133" t="s">
        <v>16</v>
      </c>
      <c r="S74" s="134"/>
      <c r="T74" s="134"/>
      <c r="U74" s="134"/>
      <c r="V74" s="135"/>
      <c r="W74" s="2" t="s">
        <v>14</v>
      </c>
      <c r="X74" s="2" t="s">
        <v>14</v>
      </c>
      <c r="Y74" s="133" t="s">
        <v>16</v>
      </c>
      <c r="Z74" s="134"/>
      <c r="AA74" s="134"/>
      <c r="AB74" s="134"/>
      <c r="AC74" s="135"/>
      <c r="AD74" s="2" t="s">
        <v>14</v>
      </c>
      <c r="AE74" s="2" t="s">
        <v>14</v>
      </c>
      <c r="AF74" s="133" t="s">
        <v>16</v>
      </c>
      <c r="AG74" s="134"/>
      <c r="AH74" s="134"/>
      <c r="AI74" s="134"/>
      <c r="AJ74" s="135"/>
      <c r="AK74" s="2" t="s">
        <v>14</v>
      </c>
      <c r="AL74" s="2" t="s">
        <v>14</v>
      </c>
      <c r="AM74" s="2" t="s">
        <v>14</v>
      </c>
    </row>
    <row r="75" spans="2:39" ht="19.899999999999999" hidden="1" customHeight="1" outlineLevel="1">
      <c r="B75" s="31" t="s">
        <v>5</v>
      </c>
      <c r="C75" s="3" t="s">
        <v>14</v>
      </c>
      <c r="D75" s="3" t="s">
        <v>14</v>
      </c>
      <c r="E75" s="3" t="s">
        <v>14</v>
      </c>
      <c r="F75" s="3" t="s">
        <v>14</v>
      </c>
      <c r="G75" s="3" t="s">
        <v>14</v>
      </c>
      <c r="H75" s="3" t="s">
        <v>14</v>
      </c>
      <c r="I75" s="3" t="s">
        <v>14</v>
      </c>
      <c r="J75" s="3" t="s">
        <v>14</v>
      </c>
      <c r="K75" s="3" t="s">
        <v>14</v>
      </c>
      <c r="L75" s="3" t="s">
        <v>14</v>
      </c>
      <c r="M75" s="3" t="s">
        <v>14</v>
      </c>
      <c r="N75" s="3" t="s">
        <v>14</v>
      </c>
      <c r="O75" s="2" t="s">
        <v>14</v>
      </c>
      <c r="P75" s="2" t="s">
        <v>14</v>
      </c>
      <c r="Q75" s="2" t="s">
        <v>14</v>
      </c>
      <c r="R75" s="2" t="s">
        <v>14</v>
      </c>
      <c r="S75" s="2" t="s">
        <v>14</v>
      </c>
      <c r="T75" s="2" t="s">
        <v>14</v>
      </c>
      <c r="U75" s="2" t="s">
        <v>14</v>
      </c>
      <c r="V75" s="2" t="s">
        <v>14</v>
      </c>
      <c r="W75" s="2" t="s">
        <v>14</v>
      </c>
      <c r="X75" s="2" t="s">
        <v>14</v>
      </c>
      <c r="Y75" s="2" t="s">
        <v>14</v>
      </c>
      <c r="Z75" s="2" t="s">
        <v>14</v>
      </c>
      <c r="AA75" s="2" t="s">
        <v>14</v>
      </c>
      <c r="AB75" s="2" t="s">
        <v>14</v>
      </c>
      <c r="AC75" s="2" t="s">
        <v>14</v>
      </c>
      <c r="AD75" s="2" t="s">
        <v>14</v>
      </c>
      <c r="AE75" s="2" t="s">
        <v>14</v>
      </c>
      <c r="AF75" s="2" t="s">
        <v>14</v>
      </c>
      <c r="AG75" s="2" t="s">
        <v>14</v>
      </c>
      <c r="AH75" s="2" t="s">
        <v>14</v>
      </c>
      <c r="AI75" s="2" t="s">
        <v>14</v>
      </c>
      <c r="AJ75" s="2" t="s">
        <v>14</v>
      </c>
      <c r="AK75" s="2" t="s">
        <v>14</v>
      </c>
      <c r="AL75" s="2" t="s">
        <v>14</v>
      </c>
      <c r="AM75" s="2" t="s">
        <v>14</v>
      </c>
    </row>
    <row r="76" spans="2:39" ht="19.899999999999999" hidden="1" customHeight="1" outlineLevel="1">
      <c r="B76" s="20" t="s">
        <v>1</v>
      </c>
      <c r="C76" s="3" t="s">
        <v>14</v>
      </c>
      <c r="D76" s="3" t="s">
        <v>14</v>
      </c>
      <c r="E76" s="3" t="s">
        <v>14</v>
      </c>
      <c r="F76" s="3" t="s">
        <v>14</v>
      </c>
      <c r="G76" s="3" t="s">
        <v>14</v>
      </c>
      <c r="H76" s="3" t="s">
        <v>14</v>
      </c>
      <c r="I76" s="3" t="s">
        <v>14</v>
      </c>
      <c r="J76" s="3" t="s">
        <v>14</v>
      </c>
      <c r="K76" s="3" t="s">
        <v>14</v>
      </c>
      <c r="L76" s="3" t="s">
        <v>14</v>
      </c>
      <c r="M76" s="3" t="s">
        <v>14</v>
      </c>
      <c r="N76" s="3" t="s">
        <v>14</v>
      </c>
      <c r="O76" s="2" t="s">
        <v>14</v>
      </c>
      <c r="P76" s="2" t="s">
        <v>14</v>
      </c>
      <c r="Q76" s="2" t="s">
        <v>14</v>
      </c>
      <c r="R76" s="2" t="s">
        <v>14</v>
      </c>
      <c r="S76" s="2" t="s">
        <v>14</v>
      </c>
      <c r="T76" s="2" t="s">
        <v>14</v>
      </c>
      <c r="U76" s="2" t="s">
        <v>14</v>
      </c>
      <c r="V76" s="2" t="s">
        <v>14</v>
      </c>
      <c r="W76" s="2" t="s">
        <v>14</v>
      </c>
      <c r="X76" s="2" t="s">
        <v>14</v>
      </c>
      <c r="Y76" s="2" t="s">
        <v>14</v>
      </c>
      <c r="Z76" s="2" t="s">
        <v>14</v>
      </c>
      <c r="AA76" s="2" t="s">
        <v>14</v>
      </c>
      <c r="AB76" s="2" t="s">
        <v>14</v>
      </c>
      <c r="AC76" s="2" t="s">
        <v>14</v>
      </c>
      <c r="AD76" s="2" t="s">
        <v>14</v>
      </c>
      <c r="AE76" s="2" t="s">
        <v>14</v>
      </c>
      <c r="AF76" s="2" t="s">
        <v>14</v>
      </c>
      <c r="AG76" s="2" t="s">
        <v>14</v>
      </c>
      <c r="AH76" s="2" t="s">
        <v>14</v>
      </c>
      <c r="AI76" s="2" t="s">
        <v>14</v>
      </c>
      <c r="AJ76" s="2" t="s">
        <v>14</v>
      </c>
      <c r="AK76" s="2" t="s">
        <v>14</v>
      </c>
      <c r="AL76" s="2" t="s">
        <v>14</v>
      </c>
      <c r="AM76" s="2" t="s">
        <v>14</v>
      </c>
    </row>
    <row r="77" spans="2:39" ht="18.95" customHeight="1" collapsed="1"/>
    <row r="78" spans="2:39" ht="18.95" customHeight="1">
      <c r="B78" s="61">
        <f ca="1">DATE(CalendarYear,12,1)</f>
        <v>45992</v>
      </c>
      <c r="C78" s="4" t="str">
        <f ca="1">IF(DAY(DecSun1)=1,"",IF(AND(YEAR(DecSun1+1)=CalendarYear,MONTH(DecSun1+1)=12),DecSun1+1,""))</f>
        <v/>
      </c>
      <c r="D78" s="4">
        <f ca="1">IF(DAY(DecSun1)=1,"",IF(AND(YEAR(DecSun1+2)=CalendarYear,MONTH(DecSun1+2)=12),DecSun1+2,""))</f>
        <v>45992</v>
      </c>
      <c r="E78" s="4">
        <f ca="1">IF(DAY(DecSun1)=1,"",IF(AND(YEAR(DecSun1+3)=CalendarYear,MONTH(DecSun1+3)=12),DecSun1+3,""))</f>
        <v>45993</v>
      </c>
      <c r="F78" s="4">
        <f ca="1">IF(DAY(DecSun1)=1,"",IF(AND(YEAR(DecSun1+4)=CalendarYear,MONTH(DecSun1+4)=12),DecSun1+4,""))</f>
        <v>45994</v>
      </c>
      <c r="G78" s="4">
        <f ca="1">IF(DAY(DecSun1)=1,"",IF(AND(YEAR(DecSun1+5)=CalendarYear,MONTH(DecSun1+5)=12),DecSun1+5,""))</f>
        <v>45995</v>
      </c>
      <c r="H78" s="4">
        <f ca="1">IF(DAY(DecSun1)=1,"",IF(AND(YEAR(DecSun1+6)=CalendarYear,MONTH(DecSun1+6)=12),DecSun1+6,""))</f>
        <v>45996</v>
      </c>
      <c r="I78" s="4">
        <f ca="1">IF(DAY(DecSun1)=1,IF(AND(YEAR(DecSun1)=CalendarYear,MONTH(DecSun1)=12),DecSun1,""),IF(AND(YEAR(DecSun1+7)=CalendarYear,MONTH(DecSun1+7)=12),DecSun1+7,""))</f>
        <v>45997</v>
      </c>
      <c r="J78" s="4">
        <f ca="1">IF(DAY(DecSun1)=1,IF(AND(YEAR(DecSun1+1)=CalendarYear,MONTH(DecSun1+1)=12),DecSun1+1,""),IF(AND(YEAR(DecSun1+8)=CalendarYear,MONTH(DecSun1+8)=12),DecSun1+8,""))</f>
        <v>45998</v>
      </c>
      <c r="K78" s="4">
        <f ca="1">IF(DAY(DecSun1)=1,IF(AND(YEAR(DecSun1+2)=CalendarYear,MONTH(DecSun1+2)=12),DecSun1+2,""),IF(AND(YEAR(DecSun1+9)=CalendarYear,MONTH(DecSun1+9)=12),DecSun1+9,""))</f>
        <v>45999</v>
      </c>
      <c r="L78" s="4">
        <f ca="1">IF(DAY(DecSun1)=1,IF(AND(YEAR(DecSun1+3)=CalendarYear,MONTH(DecSun1+3)=12),DecSun1+3,""),IF(AND(YEAR(DecSun1+10)=CalendarYear,MONTH(DecSun1+10)=12),DecSun1+10,""))</f>
        <v>46000</v>
      </c>
      <c r="M78" s="4">
        <f ca="1">IF(DAY(DecSun1)=1,IF(AND(YEAR(DecSun1+4)=CalendarYear,MONTH(DecSun1+4)=12),DecSun1+4,""),IF(AND(YEAR(DecSun1+11)=CalendarYear,MONTH(DecSun1+11)=12),DecSun1+11,""))</f>
        <v>46001</v>
      </c>
      <c r="N78" s="4">
        <f ca="1">IF(DAY(DecSun1)=1,IF(AND(YEAR(DecSun1+5)=CalendarYear,MONTH(DecSun1+5)=12),DecSun1+5,""),IF(AND(YEAR(DecSun1+12)=CalendarYear,MONTH(DecSun1+12)=12),DecSun1+12,""))</f>
        <v>46002</v>
      </c>
      <c r="O78" s="4">
        <f ca="1">IF(DAY(DecSun1)=1,IF(AND(YEAR(DecSun1+6)=CalendarYear,MONTH(DecSun1+6)=12),DecSun1+6,""),IF(AND(YEAR(DecSun1+13)=CalendarYear,MONTH(DecSun1+13)=12),DecSun1+13,""))</f>
        <v>46003</v>
      </c>
      <c r="P78" s="4">
        <f ca="1">IF(DAY(DecSun1)=1,IF(AND(YEAR(DecSun1+7)=CalendarYear,MONTH(DecSun1+7)=12),DecSun1+7,""),IF(AND(YEAR(DecSun1+14)=CalendarYear,MONTH(DecSun1+14)=12),DecSun1+14,""))</f>
        <v>46004</v>
      </c>
      <c r="Q78" s="4">
        <f ca="1">IF(DAY(DecSun1)=1,IF(AND(YEAR(DecSun1+8)=CalendarYear,MONTH(DecSun1+8)=12),DecSun1+8,""),IF(AND(YEAR(DecSun1+15)=CalendarYear,MONTH(DecSun1+15)=12),DecSun1+15,""))</f>
        <v>46005</v>
      </c>
      <c r="R78" s="4">
        <f ca="1">IF(DAY(DecSun1)=1,IF(AND(YEAR(DecSun1+9)=CalendarYear,MONTH(DecSun1+9)=12),DecSun1+9,""),IF(AND(YEAR(DecSun1+16)=CalendarYear,MONTH(DecSun1+16)=12),DecSun1+16,""))</f>
        <v>46006</v>
      </c>
      <c r="S78" s="4">
        <f ca="1">IF(DAY(DecSun1)=1,IF(AND(YEAR(DecSun1+10)=CalendarYear,MONTH(DecSun1+10)=12),DecSun1+10,""),IF(AND(YEAR(DecSun1+17)=CalendarYear,MONTH(DecSun1+17)=12),DecSun1+17,""))</f>
        <v>46007</v>
      </c>
      <c r="T78" s="4">
        <f ca="1">IF(DAY(DecSun1)=1,IF(AND(YEAR(DecSun1+11)=CalendarYear,MONTH(DecSun1+11)=12),DecSun1+11,""),IF(AND(YEAR(DecSun1+18)=CalendarYear,MONTH(DecSun1+18)=12),DecSun1+18,""))</f>
        <v>46008</v>
      </c>
      <c r="U78" s="4">
        <f ca="1">IF(DAY(DecSun1)=1,IF(AND(YEAR(DecSun1+12)=CalendarYear,MONTH(DecSun1+12)=12),DecSun1+12,""),IF(AND(YEAR(DecSun1+19)=CalendarYear,MONTH(DecSun1+19)=12),DecSun1+19,""))</f>
        <v>46009</v>
      </c>
      <c r="V78" s="4">
        <f ca="1">IF(DAY(DecSun1)=1,IF(AND(YEAR(DecSun1+13)=CalendarYear,MONTH(DecSun1+13)=12),DecSun1+13,""),IF(AND(YEAR(DecSun1+20)=CalendarYear,MONTH(DecSun1+20)=12),DecSun1+20,""))</f>
        <v>46010</v>
      </c>
      <c r="W78" s="4">
        <f ca="1">IF(DAY(DecSun1)=1,IF(AND(YEAR(DecSun1+14)=CalendarYear,MONTH(DecSun1+14)=12),DecSun1+14,""),IF(AND(YEAR(DecSun1+21)=CalendarYear,MONTH(DecSun1+21)=12),DecSun1+21,""))</f>
        <v>46011</v>
      </c>
      <c r="X78" s="4">
        <f ca="1">IF(DAY(DecSun1)=1,IF(AND(YEAR(DecSun1+15)=CalendarYear,MONTH(DecSun1+15)=12),DecSun1+15,""),IF(AND(YEAR(DecSun1+22)=CalendarYear,MONTH(DecSun1+22)=12),DecSun1+22,""))</f>
        <v>46012</v>
      </c>
      <c r="Y78" s="4">
        <f ca="1">IF(DAY(DecSun1)=1,IF(AND(YEAR(DecSun1+16)=CalendarYear,MONTH(DecSun1+16)=12),DecSun1+16,""),IF(AND(YEAR(DecSun1+23)=CalendarYear,MONTH(DecSun1+23)=12),DecSun1+23,""))</f>
        <v>46013</v>
      </c>
      <c r="Z78" s="4">
        <f ca="1">IF(DAY(DecSun1)=1,IF(AND(YEAR(DecSun1+17)=CalendarYear,MONTH(DecSun1+17)=12),DecSun1+17,""),IF(AND(YEAR(DecSun1+24)=CalendarYear,MONTH(DecSun1+24)=12),DecSun1+24,""))</f>
        <v>46014</v>
      </c>
      <c r="AA78" s="4">
        <f ca="1">IF(DAY(DecSun1)=1,IF(AND(YEAR(DecSun1+18)=CalendarYear,MONTH(DecSun1+18)=12),DecSun1+18,""),IF(AND(YEAR(DecSun1+25)=CalendarYear,MONTH(DecSun1+25)=12),DecSun1+25,""))</f>
        <v>46015</v>
      </c>
      <c r="AB78" s="4">
        <f ca="1">IF(DAY(DecSun1)=1,IF(AND(YEAR(DecSun1+19)=CalendarYear,MONTH(DecSun1+19)=12),DecSun1+19,""),IF(AND(YEAR(DecSun1+26)=CalendarYear,MONTH(DecSun1+26)=12),DecSun1+26,""))</f>
        <v>46016</v>
      </c>
      <c r="AC78" s="4">
        <f ca="1">IF(DAY(DecSun1)=1,IF(AND(YEAR(DecSun1+20)=CalendarYear,MONTH(DecSun1+20)=12),DecSun1+20,""),IF(AND(YEAR(DecSun1+27)=CalendarYear,MONTH(DecSun1+27)=12),DecSun1+27,""))</f>
        <v>46017</v>
      </c>
      <c r="AD78" s="4">
        <f ca="1">IF(DAY(DecSun1)=1,IF(AND(YEAR(DecSun1+21)=CalendarYear,MONTH(DecSun1+21)=12),DecSun1+21,""),IF(AND(YEAR(DecSun1+28)=CalendarYear,MONTH(DecSun1+28)=12),DecSun1+28,""))</f>
        <v>46018</v>
      </c>
      <c r="AE78" s="4">
        <f ca="1">IF(DAY(DecSun1)=1,IF(AND(YEAR(DecSun1+22)=CalendarYear,MONTH(DecSun1+22)=12),DecSun1+22,""),IF(AND(YEAR(DecSun1+29)=CalendarYear,MONTH(DecSun1+29)=12),DecSun1+29,""))</f>
        <v>46019</v>
      </c>
      <c r="AF78" s="4">
        <f ca="1">IF(DAY(DecSun1)=1,IF(AND(YEAR(DecSun1+23)=CalendarYear,MONTH(DecSun1+23)=12),DecSun1+23,""),IF(AND(YEAR(DecSun1+30)=CalendarYear,MONTH(DecSun1+30)=12),DecSun1+30,""))</f>
        <v>46020</v>
      </c>
      <c r="AG78" s="4">
        <f ca="1">IF(DAY(DecSun1)=1,IF(AND(YEAR(DecSun1+24)=CalendarYear,MONTH(DecSun1+24)=12),DecSun1+24,""),IF(AND(YEAR(DecSun1+31)=CalendarYear,MONTH(DecSun1+31)=12),DecSun1+31,""))</f>
        <v>46021</v>
      </c>
      <c r="AH78" s="4">
        <f ca="1">IF(DAY(DecSun1)=1,IF(AND(YEAR(DecSun1+25)=CalendarYear,MONTH(DecSun1+25)=12),DecSun1+25,""),IF(AND(YEAR(DecSun1+32)=CalendarYear,MONTH(DecSun1+32)=12),DecSun1+32,""))</f>
        <v>46022</v>
      </c>
      <c r="AI78" s="4" t="str">
        <f ca="1">IF(DAY(DecSun1)=1,IF(AND(YEAR(DecSun1+26)=CalendarYear,MONTH(DecSun1+26)=12),DecSun1+26,""),IF(AND(YEAR(DecSun1+33)=CalendarYear,MONTH(DecSun1+33)=12),DecSun1+33,""))</f>
        <v/>
      </c>
      <c r="AJ78" s="4" t="str">
        <f ca="1">IF(DAY(DecSun1)=1,IF(AND(YEAR(DecSun1+27)=CalendarYear,MONTH(DecSun1+27)=12),DecSun1+27,""),IF(AND(YEAR(DecSun1+34)=CalendarYear,MONTH(DecSun1+34)=12),DecSun1+34,""))</f>
        <v/>
      </c>
      <c r="AK78" s="4" t="str">
        <f ca="1">IF(DAY(DecSun1)=1,IF(AND(YEAR(DecSun1+28)=CalendarYear,MONTH(DecSun1+28)=12),DecSun1+28,""),IF(AND(YEAR(DecSun1+35)=CalendarYear,MONTH(DecSun1+35)=12),DecSun1+35,""))</f>
        <v/>
      </c>
      <c r="AL78" s="4" t="str">
        <f ca="1">IF(DAY(DecSun1)=1,IF(AND(YEAR(DecSun1+29)=CalendarYear,MONTH(DecSun1+29)=12),DecSun1+29,""),IF(AND(YEAR(DecSun1+36)=CalendarYear,MONTH(DecSun1+36)=12),DecSun1+36,""))</f>
        <v/>
      </c>
      <c r="AM78" s="6" t="str">
        <f ca="1">IF(DAY(DecSun1)=1,IF(AND(YEAR(DecSun1+30)=CalendarYear,MONTH(DecSun1+30)=12),DecSun1+30,""),IF(AND(YEAR(DecSun1+37)=CalendarYear,MONTH(DecSun1+37)=12),DecSun1+37,""))</f>
        <v/>
      </c>
    </row>
    <row r="79" spans="2:39" ht="18.95" customHeight="1">
      <c r="B79" s="62"/>
      <c r="C79" s="5" t="s">
        <v>6</v>
      </c>
      <c r="D79" s="5" t="s">
        <v>7</v>
      </c>
      <c r="E79" s="5" t="s">
        <v>8</v>
      </c>
      <c r="F79" s="5" t="s">
        <v>9</v>
      </c>
      <c r="G79" s="5" t="s">
        <v>10</v>
      </c>
      <c r="H79" s="5" t="s">
        <v>11</v>
      </c>
      <c r="I79" s="5" t="s">
        <v>12</v>
      </c>
      <c r="J79" s="5" t="s">
        <v>6</v>
      </c>
      <c r="K79" s="5" t="s">
        <v>7</v>
      </c>
      <c r="L79" s="5" t="s">
        <v>8</v>
      </c>
      <c r="M79" s="5" t="s">
        <v>9</v>
      </c>
      <c r="N79" s="5" t="s">
        <v>10</v>
      </c>
      <c r="O79" s="5" t="s">
        <v>11</v>
      </c>
      <c r="P79" s="5" t="s">
        <v>12</v>
      </c>
      <c r="Q79" s="5" t="s">
        <v>6</v>
      </c>
      <c r="R79" s="5" t="s">
        <v>7</v>
      </c>
      <c r="S79" s="5" t="s">
        <v>8</v>
      </c>
      <c r="T79" s="5" t="s">
        <v>9</v>
      </c>
      <c r="U79" s="5" t="s">
        <v>10</v>
      </c>
      <c r="V79" s="5" t="s">
        <v>11</v>
      </c>
      <c r="W79" s="5" t="s">
        <v>12</v>
      </c>
      <c r="X79" s="5" t="s">
        <v>6</v>
      </c>
      <c r="Y79" s="5" t="s">
        <v>7</v>
      </c>
      <c r="Z79" s="5" t="s">
        <v>8</v>
      </c>
      <c r="AA79" s="5" t="s">
        <v>9</v>
      </c>
      <c r="AB79" s="5" t="s">
        <v>10</v>
      </c>
      <c r="AC79" s="5" t="s">
        <v>11</v>
      </c>
      <c r="AD79" s="5" t="s">
        <v>12</v>
      </c>
      <c r="AE79" s="5" t="s">
        <v>6</v>
      </c>
      <c r="AF79" s="5" t="s">
        <v>7</v>
      </c>
      <c r="AG79" s="5" t="s">
        <v>8</v>
      </c>
      <c r="AH79" s="5" t="s">
        <v>9</v>
      </c>
      <c r="AI79" s="5" t="s">
        <v>10</v>
      </c>
      <c r="AJ79" s="5" t="s">
        <v>11</v>
      </c>
      <c r="AK79" s="5" t="s">
        <v>12</v>
      </c>
      <c r="AL79" s="5" t="s">
        <v>6</v>
      </c>
      <c r="AM79" s="7" t="s">
        <v>7</v>
      </c>
    </row>
    <row r="80" spans="2:39" ht="18.95" hidden="1" customHeight="1" outlineLevel="1">
      <c r="B80" s="18" t="s">
        <v>13</v>
      </c>
      <c r="C80" s="2" t="s">
        <v>14</v>
      </c>
      <c r="D80" s="2" t="s">
        <v>14</v>
      </c>
      <c r="E80" s="2" t="s">
        <v>14</v>
      </c>
      <c r="F80" s="2" t="s">
        <v>14</v>
      </c>
      <c r="G80" s="2" t="s">
        <v>14</v>
      </c>
      <c r="H80" s="2" t="s">
        <v>14</v>
      </c>
      <c r="I80" s="2" t="s">
        <v>14</v>
      </c>
      <c r="J80" s="2" t="s">
        <v>14</v>
      </c>
      <c r="K80" s="2" t="s">
        <v>14</v>
      </c>
      <c r="L80" s="2" t="s">
        <v>14</v>
      </c>
      <c r="M80" s="3" t="s">
        <v>14</v>
      </c>
      <c r="N80" s="3" t="s">
        <v>14</v>
      </c>
      <c r="O80" s="2" t="s">
        <v>14</v>
      </c>
      <c r="P80" s="2" t="s">
        <v>14</v>
      </c>
      <c r="Q80" s="2" t="s">
        <v>14</v>
      </c>
      <c r="R80" s="2" t="s">
        <v>14</v>
      </c>
      <c r="S80" s="2" t="s">
        <v>14</v>
      </c>
      <c r="T80" s="2" t="s">
        <v>14</v>
      </c>
      <c r="U80" s="2" t="s">
        <v>14</v>
      </c>
      <c r="V80" s="2" t="s">
        <v>14</v>
      </c>
      <c r="W80" s="2" t="s">
        <v>14</v>
      </c>
      <c r="X80" s="2" t="s">
        <v>14</v>
      </c>
      <c r="Y80" s="2" t="s">
        <v>14</v>
      </c>
      <c r="Z80" s="2" t="s">
        <v>14</v>
      </c>
      <c r="AA80" s="2" t="s">
        <v>14</v>
      </c>
      <c r="AB80" s="2" t="s">
        <v>14</v>
      </c>
      <c r="AC80" s="2" t="s">
        <v>14</v>
      </c>
      <c r="AD80" s="2" t="s">
        <v>14</v>
      </c>
      <c r="AE80" s="2" t="s">
        <v>14</v>
      </c>
      <c r="AF80" s="2" t="s">
        <v>14</v>
      </c>
      <c r="AG80" s="2" t="s">
        <v>14</v>
      </c>
      <c r="AH80" s="2" t="s">
        <v>14</v>
      </c>
      <c r="AI80" s="2" t="s">
        <v>14</v>
      </c>
      <c r="AJ80" s="2" t="s">
        <v>14</v>
      </c>
      <c r="AK80" s="2" t="s">
        <v>14</v>
      </c>
      <c r="AL80" s="2" t="s">
        <v>14</v>
      </c>
      <c r="AM80" s="2" t="s">
        <v>14</v>
      </c>
    </row>
    <row r="81" spans="2:39" ht="18.95" hidden="1" customHeight="1" outlineLevel="1">
      <c r="B81" s="19" t="s">
        <v>15</v>
      </c>
      <c r="C81" s="3" t="s">
        <v>14</v>
      </c>
      <c r="D81" s="3" t="s">
        <v>14</v>
      </c>
      <c r="E81" s="3" t="s">
        <v>14</v>
      </c>
      <c r="F81" s="3" t="s">
        <v>14</v>
      </c>
      <c r="G81" s="3" t="s">
        <v>14</v>
      </c>
      <c r="H81" s="3" t="s">
        <v>14</v>
      </c>
      <c r="I81" s="3" t="s">
        <v>14</v>
      </c>
      <c r="J81" s="3" t="s">
        <v>14</v>
      </c>
      <c r="K81" s="3" t="s">
        <v>14</v>
      </c>
      <c r="L81" s="3" t="s">
        <v>14</v>
      </c>
      <c r="M81" s="3" t="s">
        <v>14</v>
      </c>
      <c r="N81" s="3" t="s">
        <v>14</v>
      </c>
      <c r="O81" s="2" t="s">
        <v>14</v>
      </c>
      <c r="P81" s="2" t="s">
        <v>14</v>
      </c>
      <c r="Q81" s="2" t="s">
        <v>14</v>
      </c>
      <c r="R81" s="2" t="s">
        <v>14</v>
      </c>
      <c r="S81" s="2" t="s">
        <v>14</v>
      </c>
      <c r="T81" s="2" t="s">
        <v>14</v>
      </c>
      <c r="U81" s="2" t="s">
        <v>14</v>
      </c>
      <c r="V81" s="2" t="s">
        <v>14</v>
      </c>
      <c r="W81" s="2" t="s">
        <v>14</v>
      </c>
      <c r="X81" s="2" t="s">
        <v>14</v>
      </c>
      <c r="Y81" s="2" t="s">
        <v>14</v>
      </c>
      <c r="Z81" s="2" t="s">
        <v>14</v>
      </c>
      <c r="AA81" s="2" t="s">
        <v>14</v>
      </c>
      <c r="AB81" s="2" t="s">
        <v>14</v>
      </c>
      <c r="AC81" s="2" t="s">
        <v>14</v>
      </c>
      <c r="AD81" s="2" t="s">
        <v>14</v>
      </c>
      <c r="AE81" s="2" t="s">
        <v>14</v>
      </c>
      <c r="AF81" s="2" t="s">
        <v>14</v>
      </c>
      <c r="AG81" s="2" t="s">
        <v>14</v>
      </c>
      <c r="AH81" s="2" t="s">
        <v>14</v>
      </c>
      <c r="AI81" s="2" t="s">
        <v>14</v>
      </c>
      <c r="AJ81" s="2" t="s">
        <v>14</v>
      </c>
      <c r="AK81" s="2" t="s">
        <v>14</v>
      </c>
      <c r="AL81" s="2" t="s">
        <v>14</v>
      </c>
      <c r="AM81" s="2" t="s">
        <v>14</v>
      </c>
    </row>
    <row r="82" spans="2:39" ht="18.95" hidden="1" customHeight="1" outlineLevel="1">
      <c r="B82" s="33" t="s">
        <v>2</v>
      </c>
      <c r="C82" s="3" t="s">
        <v>14</v>
      </c>
      <c r="D82" s="133" t="s">
        <v>16</v>
      </c>
      <c r="E82" s="134"/>
      <c r="F82" s="134"/>
      <c r="G82" s="134"/>
      <c r="H82" s="135"/>
      <c r="I82" s="3" t="s">
        <v>14</v>
      </c>
      <c r="J82" s="3" t="s">
        <v>14</v>
      </c>
      <c r="K82" s="133" t="s">
        <v>16</v>
      </c>
      <c r="L82" s="134"/>
      <c r="M82" s="134"/>
      <c r="N82" s="134"/>
      <c r="O82" s="135"/>
      <c r="P82" s="2" t="s">
        <v>14</v>
      </c>
      <c r="Q82" s="2" t="s">
        <v>14</v>
      </c>
      <c r="R82" s="133" t="s">
        <v>16</v>
      </c>
      <c r="S82" s="134"/>
      <c r="T82" s="134"/>
      <c r="U82" s="134"/>
      <c r="V82" s="135"/>
      <c r="W82" s="2" t="s">
        <v>14</v>
      </c>
      <c r="X82" s="2" t="s">
        <v>14</v>
      </c>
      <c r="Y82" s="133" t="s">
        <v>16</v>
      </c>
      <c r="Z82" s="134"/>
      <c r="AA82" s="134"/>
      <c r="AB82" s="134"/>
      <c r="AC82" s="135"/>
      <c r="AD82" s="2" t="s">
        <v>14</v>
      </c>
      <c r="AE82" s="2" t="s">
        <v>14</v>
      </c>
      <c r="AF82" s="133" t="s">
        <v>16</v>
      </c>
      <c r="AG82" s="134"/>
      <c r="AH82" s="135"/>
      <c r="AI82" s="2" t="s">
        <v>14</v>
      </c>
      <c r="AJ82" s="2" t="s">
        <v>14</v>
      </c>
      <c r="AK82" s="2" t="s">
        <v>14</v>
      </c>
      <c r="AL82" s="2" t="s">
        <v>14</v>
      </c>
      <c r="AM82" s="2" t="s">
        <v>14</v>
      </c>
    </row>
    <row r="83" spans="2:39" ht="18.95" hidden="1" customHeight="1" outlineLevel="1">
      <c r="B83" s="31" t="s">
        <v>5</v>
      </c>
      <c r="C83" s="3" t="s">
        <v>14</v>
      </c>
      <c r="D83" s="3" t="s">
        <v>14</v>
      </c>
      <c r="E83" s="3" t="s">
        <v>14</v>
      </c>
      <c r="F83" s="3" t="s">
        <v>14</v>
      </c>
      <c r="G83" s="3" t="s">
        <v>14</v>
      </c>
      <c r="H83" s="3" t="s">
        <v>14</v>
      </c>
      <c r="I83" s="3" t="s">
        <v>14</v>
      </c>
      <c r="J83" s="3" t="s">
        <v>14</v>
      </c>
      <c r="K83" s="3" t="s">
        <v>14</v>
      </c>
      <c r="L83" s="3" t="s">
        <v>14</v>
      </c>
      <c r="M83" s="3" t="s">
        <v>14</v>
      </c>
      <c r="N83" s="3" t="s">
        <v>14</v>
      </c>
      <c r="O83" s="2" t="s">
        <v>14</v>
      </c>
      <c r="P83" s="2" t="s">
        <v>14</v>
      </c>
      <c r="Q83" s="2" t="s">
        <v>14</v>
      </c>
      <c r="R83" s="2" t="s">
        <v>14</v>
      </c>
      <c r="S83" s="2" t="s">
        <v>14</v>
      </c>
      <c r="T83" s="2" t="s">
        <v>14</v>
      </c>
      <c r="U83" s="2" t="s">
        <v>14</v>
      </c>
      <c r="V83" s="2" t="s">
        <v>14</v>
      </c>
      <c r="W83" s="2" t="s">
        <v>14</v>
      </c>
      <c r="X83" s="2" t="s">
        <v>14</v>
      </c>
      <c r="Y83" s="2" t="s">
        <v>14</v>
      </c>
      <c r="Z83" s="2" t="s">
        <v>14</v>
      </c>
      <c r="AA83" s="2" t="s">
        <v>14</v>
      </c>
      <c r="AB83" s="2" t="s">
        <v>14</v>
      </c>
      <c r="AC83" s="2" t="s">
        <v>14</v>
      </c>
      <c r="AD83" s="2" t="s">
        <v>14</v>
      </c>
      <c r="AE83" s="2" t="s">
        <v>14</v>
      </c>
      <c r="AF83" s="2" t="s">
        <v>14</v>
      </c>
      <c r="AG83" s="2" t="s">
        <v>14</v>
      </c>
      <c r="AH83" s="2" t="s">
        <v>14</v>
      </c>
      <c r="AI83" s="2" t="s">
        <v>14</v>
      </c>
      <c r="AJ83" s="2" t="s">
        <v>14</v>
      </c>
      <c r="AK83" s="2" t="s">
        <v>14</v>
      </c>
      <c r="AL83" s="2" t="s">
        <v>14</v>
      </c>
      <c r="AM83" s="2" t="s">
        <v>14</v>
      </c>
    </row>
    <row r="84" spans="2:39" ht="18.95" hidden="1" customHeight="1" outlineLevel="1">
      <c r="B84" s="20" t="s">
        <v>1</v>
      </c>
      <c r="C84" s="3" t="s">
        <v>14</v>
      </c>
      <c r="D84" s="3" t="s">
        <v>14</v>
      </c>
      <c r="E84" s="3" t="s">
        <v>14</v>
      </c>
      <c r="F84" s="3" t="s">
        <v>14</v>
      </c>
      <c r="G84" s="3" t="s">
        <v>14</v>
      </c>
      <c r="H84" s="3" t="s">
        <v>14</v>
      </c>
      <c r="I84" s="3" t="s">
        <v>14</v>
      </c>
      <c r="J84" s="3" t="s">
        <v>14</v>
      </c>
      <c r="K84" s="3" t="s">
        <v>14</v>
      </c>
      <c r="L84" s="3" t="s">
        <v>14</v>
      </c>
      <c r="M84" s="3" t="s">
        <v>14</v>
      </c>
      <c r="N84" s="3" t="s">
        <v>14</v>
      </c>
      <c r="O84" s="2" t="s">
        <v>14</v>
      </c>
      <c r="P84" s="2" t="s">
        <v>14</v>
      </c>
      <c r="Q84" s="2" t="s">
        <v>14</v>
      </c>
      <c r="R84" s="2" t="s">
        <v>14</v>
      </c>
      <c r="S84" s="2" t="s">
        <v>14</v>
      </c>
      <c r="T84" s="2" t="s">
        <v>14</v>
      </c>
      <c r="U84" s="2" t="s">
        <v>14</v>
      </c>
      <c r="V84" s="2" t="s">
        <v>14</v>
      </c>
      <c r="W84" s="2" t="s">
        <v>14</v>
      </c>
      <c r="X84" s="2" t="s">
        <v>14</v>
      </c>
      <c r="Y84" s="2" t="s">
        <v>14</v>
      </c>
      <c r="Z84" s="2" t="s">
        <v>14</v>
      </c>
      <c r="AA84" s="2" t="s">
        <v>14</v>
      </c>
      <c r="AB84" s="2" t="s">
        <v>14</v>
      </c>
      <c r="AC84" s="2" t="s">
        <v>14</v>
      </c>
      <c r="AD84" s="2" t="s">
        <v>14</v>
      </c>
      <c r="AE84" s="2" t="s">
        <v>14</v>
      </c>
      <c r="AF84" s="2" t="s">
        <v>14</v>
      </c>
      <c r="AG84" s="2" t="s">
        <v>14</v>
      </c>
      <c r="AH84" s="2" t="s">
        <v>14</v>
      </c>
      <c r="AI84" s="2" t="s">
        <v>14</v>
      </c>
      <c r="AJ84" s="2" t="s">
        <v>14</v>
      </c>
      <c r="AK84" s="2" t="s">
        <v>14</v>
      </c>
      <c r="AL84" s="2" t="s">
        <v>14</v>
      </c>
      <c r="AM84" s="2" t="s">
        <v>14</v>
      </c>
    </row>
    <row r="85" spans="2:39" ht="18.95" customHeight="1" collapsed="1"/>
  </sheetData>
  <mergeCells count="58">
    <mergeCell ref="D82:H82"/>
    <mergeCell ref="K82:O82"/>
    <mergeCell ref="R82:V82"/>
    <mergeCell ref="Y82:AC82"/>
    <mergeCell ref="AF58:AG58"/>
    <mergeCell ref="AF82:AH82"/>
    <mergeCell ref="Y74:AC74"/>
    <mergeCell ref="R58:V58"/>
    <mergeCell ref="Y58:AC58"/>
    <mergeCell ref="AF74:AJ74"/>
    <mergeCell ref="K66:O66"/>
    <mergeCell ref="R66:V66"/>
    <mergeCell ref="Y66:AC66"/>
    <mergeCell ref="R74:V74"/>
    <mergeCell ref="D58:H58"/>
    <mergeCell ref="K58:O58"/>
    <mergeCell ref="C33:F33"/>
    <mergeCell ref="AF18:AH18"/>
    <mergeCell ref="Z18:AC18"/>
    <mergeCell ref="M25:W25"/>
    <mergeCell ref="Y40:AD40"/>
    <mergeCell ref="AH25:AK25"/>
    <mergeCell ref="G26:H26"/>
    <mergeCell ref="R34:S34"/>
    <mergeCell ref="AA34:AC34"/>
    <mergeCell ref="L36:N36"/>
    <mergeCell ref="T32:Z32"/>
    <mergeCell ref="B6:B7"/>
    <mergeCell ref="AI8:AM8"/>
    <mergeCell ref="B78:B79"/>
    <mergeCell ref="B14:B15"/>
    <mergeCell ref="B22:B23"/>
    <mergeCell ref="B30:B31"/>
    <mergeCell ref="S12:V12"/>
    <mergeCell ref="F20:H20"/>
    <mergeCell ref="B38:B39"/>
    <mergeCell ref="B46:B47"/>
    <mergeCell ref="B54:B55"/>
    <mergeCell ref="B62:B63"/>
    <mergeCell ref="B70:B71"/>
    <mergeCell ref="F66:H66"/>
    <mergeCell ref="K74:O74"/>
    <mergeCell ref="AF66:AJ66"/>
    <mergeCell ref="AH2:AM2"/>
    <mergeCell ref="W4:X4"/>
    <mergeCell ref="AJ4:AK4"/>
    <mergeCell ref="R18:V18"/>
    <mergeCell ref="X24:AC24"/>
    <mergeCell ref="AF10:AH10"/>
    <mergeCell ref="Y10:AB10"/>
    <mergeCell ref="AF41:AI41"/>
    <mergeCell ref="K52:O52"/>
    <mergeCell ref="E41:G41"/>
    <mergeCell ref="K41:O41"/>
    <mergeCell ref="X49:AD49"/>
    <mergeCell ref="Q49:W49"/>
    <mergeCell ref="Q41:V41"/>
    <mergeCell ref="AE49:AK49"/>
  </mergeCells>
  <conditionalFormatting sqref="C34">
    <cfRule type="cellIs" dxfId="2701" priority="262" stopIfTrue="1" operator="equal">
      <formula>1</formula>
    </cfRule>
    <cfRule type="cellIs" dxfId="2700" priority="263" stopIfTrue="1" operator="equal">
      <formula>2</formula>
    </cfRule>
    <cfRule type="cellIs" dxfId="2699" priority="264" operator="equal">
      <formula>3</formula>
    </cfRule>
  </conditionalFormatting>
  <conditionalFormatting sqref="C58">
    <cfRule type="cellIs" dxfId="2698" priority="229" stopIfTrue="1" operator="equal">
      <formula>1</formula>
    </cfRule>
    <cfRule type="cellIs" dxfId="2697" priority="230" stopIfTrue="1" operator="equal">
      <formula>2</formula>
    </cfRule>
    <cfRule type="cellIs" dxfId="2696" priority="231" operator="equal">
      <formula>3</formula>
    </cfRule>
  </conditionalFormatting>
  <conditionalFormatting sqref="C82:D82">
    <cfRule type="cellIs" dxfId="2695" priority="193" stopIfTrue="1" operator="equal">
      <formula>1</formula>
    </cfRule>
    <cfRule type="cellIs" dxfId="2694" priority="194" stopIfTrue="1" operator="equal">
      <formula>2</formula>
    </cfRule>
    <cfRule type="cellIs" dxfId="2693" priority="195" operator="equal">
      <formula>3</formula>
    </cfRule>
  </conditionalFormatting>
  <conditionalFormatting sqref="C66:F66">
    <cfRule type="cellIs" dxfId="2692" priority="181" stopIfTrue="1" operator="equal">
      <formula>1</formula>
    </cfRule>
    <cfRule type="cellIs" dxfId="2691" priority="182" stopIfTrue="1" operator="equal">
      <formula>2</formula>
    </cfRule>
    <cfRule type="cellIs" dxfId="2690" priority="183" operator="equal">
      <formula>3</formula>
    </cfRule>
  </conditionalFormatting>
  <conditionalFormatting sqref="C50:J50">
    <cfRule type="cellIs" dxfId="2689" priority="241" stopIfTrue="1" operator="equal">
      <formula>1</formula>
    </cfRule>
    <cfRule type="cellIs" dxfId="2688" priority="242" stopIfTrue="1" operator="equal">
      <formula>2</formula>
    </cfRule>
    <cfRule type="cellIs" dxfId="2687" priority="243" operator="equal">
      <formula>3</formula>
    </cfRule>
  </conditionalFormatting>
  <conditionalFormatting sqref="C74:K74">
    <cfRule type="cellIs" dxfId="2686" priority="205" stopIfTrue="1" operator="equal">
      <formula>1</formula>
    </cfRule>
    <cfRule type="cellIs" dxfId="2685" priority="206" stopIfTrue="1" operator="equal">
      <formula>2</formula>
    </cfRule>
    <cfRule type="cellIs" dxfId="2684" priority="207" operator="equal">
      <formula>3</formula>
    </cfRule>
  </conditionalFormatting>
  <conditionalFormatting sqref="C6:AM6">
    <cfRule type="expression" dxfId="2683" priority="333">
      <formula>NOT(ISNUMBER(C6))</formula>
    </cfRule>
  </conditionalFormatting>
  <conditionalFormatting sqref="C7:AM7">
    <cfRule type="expression" dxfId="2682" priority="331" stopIfTrue="1">
      <formula>NOT(ISNUMBER(C6))</formula>
    </cfRule>
    <cfRule type="expression" dxfId="2681" priority="332">
      <formula>OR(COUNTIF(C8:C10,1)&gt;1,COUNTIF(C8:C10,2)&gt;1,COUNTIF(C8:C10,3)&gt;1)</formula>
    </cfRule>
  </conditionalFormatting>
  <conditionalFormatting sqref="C9:AM9 C10:Y10 AC10:AF10 C11:AM11 C12:S12 W12:AM12 C8:AH8 AI10:AM10">
    <cfRule type="cellIs" dxfId="2680" priority="334" stopIfTrue="1" operator="equal">
      <formula>1</formula>
    </cfRule>
    <cfRule type="cellIs" dxfId="2679" priority="335" stopIfTrue="1" operator="equal">
      <formula>2</formula>
    </cfRule>
    <cfRule type="cellIs" dxfId="2678" priority="336" operator="equal">
      <formula>3</formula>
    </cfRule>
  </conditionalFormatting>
  <conditionalFormatting sqref="C14:AM14">
    <cfRule type="expression" dxfId="2677" priority="327">
      <formula>NOT(ISNUMBER(C14))</formula>
    </cfRule>
  </conditionalFormatting>
  <conditionalFormatting sqref="C15:AM15">
    <cfRule type="expression" dxfId="2676" priority="325" stopIfTrue="1">
      <formula>NOT(ISNUMBER(C14))</formula>
    </cfRule>
    <cfRule type="expression" dxfId="2675" priority="326">
      <formula>OR(COUNTIF(C16:C18,1)&gt;1,COUNTIF(C16:C18,2)&gt;1,COUNTIF(C16:C18,3)&gt;1)</formula>
    </cfRule>
  </conditionalFormatting>
  <conditionalFormatting sqref="C16:AM17 AD18:AF18 AI18:AM18 C19:AM19 C20:F20 C18:H18 N18 L18 Y18 I20:AM20">
    <cfRule type="cellIs" dxfId="2674" priority="328" stopIfTrue="1" operator="equal">
      <formula>1</formula>
    </cfRule>
    <cfRule type="cellIs" dxfId="2673" priority="329" stopIfTrue="1" operator="equal">
      <formula>2</formula>
    </cfRule>
    <cfRule type="cellIs" dxfId="2672" priority="330" operator="equal">
      <formula>3</formula>
    </cfRule>
  </conditionalFormatting>
  <conditionalFormatting sqref="C22:AM22">
    <cfRule type="expression" dxfId="2671" priority="300">
      <formula>NOT(ISNUMBER(C22))</formula>
    </cfRule>
  </conditionalFormatting>
  <conditionalFormatting sqref="C23:AM23">
    <cfRule type="expression" dxfId="2670" priority="298" stopIfTrue="1">
      <formula>NOT(ISNUMBER(C22))</formula>
    </cfRule>
    <cfRule type="expression" dxfId="2669" priority="299">
      <formula>OR(COUNTIF(C24:C26,1)&gt;1,COUNTIF(C24:C26,2)&gt;1,COUNTIF(C24:C26,3)&gt;1)</formula>
    </cfRule>
  </conditionalFormatting>
  <conditionalFormatting sqref="C24:X24 C26:G26 C27:AM27 C25:L25 X25:AH25 C28:K28 M28:AE28 Y26:AC26 K26:V26 AD24:AM24 AL25:AM25 AG28:AM28 AF26:AM26">
    <cfRule type="cellIs" dxfId="2668" priority="322" stopIfTrue="1" operator="equal">
      <formula>1</formula>
    </cfRule>
    <cfRule type="cellIs" dxfId="2667" priority="323" stopIfTrue="1" operator="equal">
      <formula>2</formula>
    </cfRule>
    <cfRule type="cellIs" dxfId="2666" priority="324" operator="equal">
      <formula>3</formula>
    </cfRule>
  </conditionalFormatting>
  <conditionalFormatting sqref="C30:AM30">
    <cfRule type="expression" dxfId="2665" priority="297">
      <formula>NOT(ISNUMBER(C30))</formula>
    </cfRule>
  </conditionalFormatting>
  <conditionalFormatting sqref="C31:AM31">
    <cfRule type="expression" dxfId="2664" priority="295" stopIfTrue="1">
      <formula>NOT(ISNUMBER(C30))</formula>
    </cfRule>
    <cfRule type="expression" dxfId="2663" priority="296">
      <formula>OR(COUNTIF(C32:C34,1)&gt;1,COUNTIF(C32:C34,2)&gt;1,COUNTIF(C32:C34,3)&gt;1)</formula>
    </cfRule>
  </conditionalFormatting>
  <conditionalFormatting sqref="C35:AM35 G33:AE33 D34:F34 C36:G36 I36:K36 O36:AM36 C32:T32 AA32:AM32 T34:Z34 L34:N34 AG33:AM33 AD34:AM34">
    <cfRule type="cellIs" dxfId="2662" priority="319" stopIfTrue="1" operator="equal">
      <formula>1</formula>
    </cfRule>
    <cfRule type="cellIs" dxfId="2661" priority="320" stopIfTrue="1" operator="equal">
      <formula>2</formula>
    </cfRule>
    <cfRule type="cellIs" dxfId="2660" priority="321" operator="equal">
      <formula>3</formula>
    </cfRule>
  </conditionalFormatting>
  <conditionalFormatting sqref="C38:AM38">
    <cfRule type="expression" dxfId="2659" priority="294">
      <formula>NOT(ISNUMBER(C38))</formula>
    </cfRule>
  </conditionalFormatting>
  <conditionalFormatting sqref="C39:AM39">
    <cfRule type="expression" dxfId="2658" priority="292" stopIfTrue="1">
      <formula>NOT(ISNUMBER(C38))</formula>
    </cfRule>
    <cfRule type="expression" dxfId="2657" priority="293">
      <formula>OR(COUNTIF(C40:C42,1)&gt;1,COUNTIF(C40:C42,2)&gt;1,COUNTIF(C40:C42,3)&gt;1)</formula>
    </cfRule>
  </conditionalFormatting>
  <conditionalFormatting sqref="C41:D42 R42:V42 E42:H42 K42:O42 H41 C40:W40 C43:AM44 Y42:AM42 AF40:AM40 W41 Y41:AC41 X40:X41 AE40:AE41 AJ41:AM41">
    <cfRule type="cellIs" dxfId="2656" priority="316" stopIfTrue="1" operator="equal">
      <formula>1</formula>
    </cfRule>
    <cfRule type="cellIs" dxfId="2655" priority="317" stopIfTrue="1" operator="equal">
      <formula>2</formula>
    </cfRule>
    <cfRule type="cellIs" dxfId="2654" priority="318" operator="equal">
      <formula>3</formula>
    </cfRule>
  </conditionalFormatting>
  <conditionalFormatting sqref="C46:AM46">
    <cfRule type="expression" dxfId="2653" priority="291">
      <formula>NOT(ISNUMBER(C46))</formula>
    </cfRule>
  </conditionalFormatting>
  <conditionalFormatting sqref="C47:AM47">
    <cfRule type="expression" dxfId="2652" priority="289" stopIfTrue="1">
      <formula>NOT(ISNUMBER(C46))</formula>
    </cfRule>
    <cfRule type="expression" dxfId="2651" priority="290">
      <formula>OR(COUNTIF(C48:C50,1)&gt;1,COUNTIF(C48:C50,2)&gt;1,COUNTIF(C48:C50,3)&gt;1)</formula>
    </cfRule>
  </conditionalFormatting>
  <conditionalFormatting sqref="C51:AM51 C49:G49 C48:AM48 I49:P49 C52:K52 P52:AM52 K50:O50 AE49 AL49:AN49 Q50:AM50">
    <cfRule type="cellIs" dxfId="2650" priority="313" stopIfTrue="1" operator="equal">
      <formula>1</formula>
    </cfRule>
    <cfRule type="cellIs" dxfId="2649" priority="314" stopIfTrue="1" operator="equal">
      <formula>2</formula>
    </cfRule>
    <cfRule type="cellIs" dxfId="2648" priority="315" operator="equal">
      <formula>3</formula>
    </cfRule>
  </conditionalFormatting>
  <conditionalFormatting sqref="C54:AM54">
    <cfRule type="expression" dxfId="2647" priority="288">
      <formula>NOT(ISNUMBER(C54))</formula>
    </cfRule>
  </conditionalFormatting>
  <conditionalFormatting sqref="C55:AM55">
    <cfRule type="expression" dxfId="2646" priority="286" stopIfTrue="1">
      <formula>NOT(ISNUMBER(C54))</formula>
    </cfRule>
    <cfRule type="expression" dxfId="2645" priority="287">
      <formula>OR(COUNTIF(C56:C58,1)&gt;1,COUNTIF(C56:C58,2)&gt;1,COUNTIF(C56:C58,3)&gt;1)</formula>
    </cfRule>
  </conditionalFormatting>
  <conditionalFormatting sqref="AD58:AF58 AH58:AM58 C60:AM60 C59:P59 R59:AM59 C56:AM57">
    <cfRule type="cellIs" dxfId="2644" priority="310" stopIfTrue="1" operator="equal">
      <formula>1</formula>
    </cfRule>
    <cfRule type="cellIs" dxfId="2643" priority="311" stopIfTrue="1" operator="equal">
      <formula>2</formula>
    </cfRule>
    <cfRule type="cellIs" dxfId="2642" priority="312" operator="equal">
      <formula>3</formula>
    </cfRule>
  </conditionalFormatting>
  <conditionalFormatting sqref="C62:AM62">
    <cfRule type="expression" dxfId="2641" priority="285">
      <formula>NOT(ISNUMBER(C62))</formula>
    </cfRule>
  </conditionalFormatting>
  <conditionalFormatting sqref="C63:AM63">
    <cfRule type="expression" dxfId="2640" priority="283" stopIfTrue="1">
      <formula>NOT(ISNUMBER(C62))</formula>
    </cfRule>
    <cfRule type="expression" dxfId="2639" priority="284">
      <formula>OR(COUNTIF(C64:C66,1)&gt;1,COUNTIF(C64:C66,2)&gt;1,COUNTIF(C64:C66,3)&gt;1)</formula>
    </cfRule>
  </conditionalFormatting>
  <conditionalFormatting sqref="C64:AM65 AK66:AM66 C67:AM68">
    <cfRule type="cellIs" dxfId="2638" priority="307" stopIfTrue="1" operator="equal">
      <formula>1</formula>
    </cfRule>
    <cfRule type="cellIs" dxfId="2637" priority="308" stopIfTrue="1" operator="equal">
      <formula>2</formula>
    </cfRule>
    <cfRule type="cellIs" dxfId="2636" priority="309" operator="equal">
      <formula>3</formula>
    </cfRule>
  </conditionalFormatting>
  <conditionalFormatting sqref="C70:AM70">
    <cfRule type="expression" dxfId="2635" priority="282">
      <formula>NOT(ISNUMBER(C70))</formula>
    </cfRule>
  </conditionalFormatting>
  <conditionalFormatting sqref="C71:AM71">
    <cfRule type="expression" dxfId="2634" priority="280" stopIfTrue="1">
      <formula>NOT(ISNUMBER(C70))</formula>
    </cfRule>
    <cfRule type="expression" dxfId="2633" priority="281">
      <formula>OR(COUNTIF(C72:C74,1)&gt;1,COUNTIF(C72:C74,2)&gt;1,COUNTIF(C72:C74,3)&gt;1)</formula>
    </cfRule>
  </conditionalFormatting>
  <conditionalFormatting sqref="C72:AM73 AK74:AM74 C75:AM76">
    <cfRule type="cellIs" dxfId="2632" priority="304" stopIfTrue="1" operator="equal">
      <formula>1</formula>
    </cfRule>
    <cfRule type="cellIs" dxfId="2631" priority="305" stopIfTrue="1" operator="equal">
      <formula>2</formula>
    </cfRule>
    <cfRule type="cellIs" dxfId="2630" priority="306" operator="equal">
      <formula>3</formula>
    </cfRule>
  </conditionalFormatting>
  <conditionalFormatting sqref="C78:AM78">
    <cfRule type="expression" dxfId="2629" priority="279">
      <formula>NOT(ISNUMBER(C78))</formula>
    </cfRule>
  </conditionalFormatting>
  <conditionalFormatting sqref="C79:AM79">
    <cfRule type="expression" dxfId="2628" priority="277" stopIfTrue="1">
      <formula>NOT(ISNUMBER(C78))</formula>
    </cfRule>
    <cfRule type="expression" dxfId="2627" priority="278">
      <formula>OR(COUNTIF(C80:C82,1)&gt;1,COUNTIF(C80:C82,2)&gt;1,COUNTIF(C80:C82,3)&gt;1)</formula>
    </cfRule>
  </conditionalFormatting>
  <conditionalFormatting sqref="C80:AM81 AD82:AF82 AI82:AM82 C83:AM84">
    <cfRule type="cellIs" dxfId="2626" priority="301" stopIfTrue="1" operator="equal">
      <formula>1</formula>
    </cfRule>
    <cfRule type="cellIs" dxfId="2625" priority="302" stopIfTrue="1" operator="equal">
      <formula>2</formula>
    </cfRule>
    <cfRule type="cellIs" dxfId="2624" priority="303" operator="equal">
      <formula>3</formula>
    </cfRule>
  </conditionalFormatting>
  <conditionalFormatting sqref="I18:K18">
    <cfRule type="cellIs" dxfId="2623" priority="178" stopIfTrue="1" operator="equal">
      <formula>1</formula>
    </cfRule>
    <cfRule type="cellIs" dxfId="2622" priority="179" stopIfTrue="1" operator="equal">
      <formula>2</formula>
    </cfRule>
    <cfRule type="cellIs" dxfId="2621" priority="180" operator="equal">
      <formula>3</formula>
    </cfRule>
  </conditionalFormatting>
  <conditionalFormatting sqref="I26:J26">
    <cfRule type="cellIs" dxfId="2620" priority="274" stopIfTrue="1" operator="equal">
      <formula>1</formula>
    </cfRule>
    <cfRule type="cellIs" dxfId="2619" priority="275" stopIfTrue="1" operator="equal">
      <formula>2</formula>
    </cfRule>
    <cfRule type="cellIs" dxfId="2618" priority="276" operator="equal">
      <formula>3</formula>
    </cfRule>
  </conditionalFormatting>
  <conditionalFormatting sqref="H34:K34">
    <cfRule type="cellIs" dxfId="2617" priority="259" stopIfTrue="1" operator="equal">
      <formula>1</formula>
    </cfRule>
    <cfRule type="cellIs" dxfId="2616" priority="260" stopIfTrue="1" operator="equal">
      <formula>2</formula>
    </cfRule>
    <cfRule type="cellIs" dxfId="2615" priority="261" operator="equal">
      <formula>3</formula>
    </cfRule>
  </conditionalFormatting>
  <conditionalFormatting sqref="I41:J42">
    <cfRule type="cellIs" dxfId="2614" priority="250" stopIfTrue="1" operator="equal">
      <formula>1</formula>
    </cfRule>
    <cfRule type="cellIs" dxfId="2613" priority="251" stopIfTrue="1" operator="equal">
      <formula>2</formula>
    </cfRule>
    <cfRule type="cellIs" dxfId="2612" priority="252" operator="equal">
      <formula>3</formula>
    </cfRule>
  </conditionalFormatting>
  <conditionalFormatting sqref="I58:J58 P58">
    <cfRule type="cellIs" dxfId="2611" priority="226" stopIfTrue="1" operator="equal">
      <formula>1</formula>
    </cfRule>
    <cfRule type="cellIs" dxfId="2610" priority="227" stopIfTrue="1" operator="equal">
      <formula>2</formula>
    </cfRule>
    <cfRule type="cellIs" dxfId="2609" priority="228" operator="equal">
      <formula>3</formula>
    </cfRule>
  </conditionalFormatting>
  <conditionalFormatting sqref="I66:K66">
    <cfRule type="cellIs" dxfId="2608" priority="217" stopIfTrue="1" operator="equal">
      <formula>1</formula>
    </cfRule>
    <cfRule type="cellIs" dxfId="2607" priority="218" stopIfTrue="1" operator="equal">
      <formula>2</formula>
    </cfRule>
    <cfRule type="cellIs" dxfId="2606" priority="219" operator="equal">
      <formula>3</formula>
    </cfRule>
  </conditionalFormatting>
  <conditionalFormatting sqref="I82:K82">
    <cfRule type="cellIs" dxfId="2605" priority="190" stopIfTrue="1" operator="equal">
      <formula>1</formula>
    </cfRule>
    <cfRule type="cellIs" dxfId="2604" priority="191" stopIfTrue="1" operator="equal">
      <formula>2</formula>
    </cfRule>
    <cfRule type="cellIs" dxfId="2603" priority="192" operator="equal">
      <formula>3</formula>
    </cfRule>
  </conditionalFormatting>
  <conditionalFormatting sqref="P18:R18">
    <cfRule type="cellIs" dxfId="2602" priority="175" stopIfTrue="1" operator="equal">
      <formula>1</formula>
    </cfRule>
    <cfRule type="cellIs" dxfId="2601" priority="176" stopIfTrue="1" operator="equal">
      <formula>2</formula>
    </cfRule>
    <cfRule type="cellIs" dxfId="2600" priority="177" operator="equal">
      <formula>3</formula>
    </cfRule>
  </conditionalFormatting>
  <conditionalFormatting sqref="P34:R34">
    <cfRule type="cellIs" dxfId="2599" priority="256" stopIfTrue="1" operator="equal">
      <formula>1</formula>
    </cfRule>
    <cfRule type="cellIs" dxfId="2598" priority="257" stopIfTrue="1" operator="equal">
      <formula>2</formula>
    </cfRule>
    <cfRule type="cellIs" dxfId="2597" priority="258" operator="equal">
      <formula>3</formula>
    </cfRule>
  </conditionalFormatting>
  <conditionalFormatting sqref="P42:Q42 P41">
    <cfRule type="cellIs" dxfId="2596" priority="247" stopIfTrue="1" operator="equal">
      <formula>1</formula>
    </cfRule>
    <cfRule type="cellIs" dxfId="2595" priority="248" stopIfTrue="1" operator="equal">
      <formula>2</formula>
    </cfRule>
    <cfRule type="cellIs" dxfId="2594" priority="249" operator="equal">
      <formula>3</formula>
    </cfRule>
  </conditionalFormatting>
  <conditionalFormatting sqref="P50">
    <cfRule type="cellIs" dxfId="2593" priority="238" stopIfTrue="1" operator="equal">
      <formula>1</formula>
    </cfRule>
    <cfRule type="cellIs" dxfId="2592" priority="239" stopIfTrue="1" operator="equal">
      <formula>2</formula>
    </cfRule>
    <cfRule type="cellIs" dxfId="2591" priority="240" operator="equal">
      <formula>3</formula>
    </cfRule>
  </conditionalFormatting>
  <conditionalFormatting sqref="Q58:R58 Q59">
    <cfRule type="cellIs" dxfId="2590" priority="223" stopIfTrue="1" operator="equal">
      <formula>1</formula>
    </cfRule>
    <cfRule type="cellIs" dxfId="2589" priority="224" stopIfTrue="1" operator="equal">
      <formula>2</formula>
    </cfRule>
    <cfRule type="cellIs" dxfId="2588" priority="225" operator="equal">
      <formula>3</formula>
    </cfRule>
  </conditionalFormatting>
  <conditionalFormatting sqref="P66:R66">
    <cfRule type="cellIs" dxfId="2587" priority="214" stopIfTrue="1" operator="equal">
      <formula>1</formula>
    </cfRule>
    <cfRule type="cellIs" dxfId="2586" priority="215" stopIfTrue="1" operator="equal">
      <formula>2</formula>
    </cfRule>
    <cfRule type="cellIs" dxfId="2585" priority="216" operator="equal">
      <formula>3</formula>
    </cfRule>
  </conditionalFormatting>
  <conditionalFormatting sqref="P74:R74">
    <cfRule type="cellIs" dxfId="2584" priority="202" stopIfTrue="1" operator="equal">
      <formula>1</formula>
    </cfRule>
    <cfRule type="cellIs" dxfId="2583" priority="203" stopIfTrue="1" operator="equal">
      <formula>2</formula>
    </cfRule>
    <cfRule type="cellIs" dxfId="2582" priority="204" operator="equal">
      <formula>3</formula>
    </cfRule>
  </conditionalFormatting>
  <conditionalFormatting sqref="P82:R82">
    <cfRule type="cellIs" dxfId="2581" priority="187" stopIfTrue="1" operator="equal">
      <formula>1</formula>
    </cfRule>
    <cfRule type="cellIs" dxfId="2580" priority="188" stopIfTrue="1" operator="equal">
      <formula>2</formula>
    </cfRule>
    <cfRule type="cellIs" dxfId="2579" priority="189" operator="equal">
      <formula>3</formula>
    </cfRule>
  </conditionalFormatting>
  <conditionalFormatting sqref="W18:X18">
    <cfRule type="cellIs" dxfId="2578" priority="172" stopIfTrue="1" operator="equal">
      <formula>1</formula>
    </cfRule>
    <cfRule type="cellIs" dxfId="2577" priority="173" stopIfTrue="1" operator="equal">
      <formula>2</formula>
    </cfRule>
    <cfRule type="cellIs" dxfId="2576" priority="174" operator="equal">
      <formula>3</formula>
    </cfRule>
  </conditionalFormatting>
  <conditionalFormatting sqref="W26:X26">
    <cfRule type="cellIs" dxfId="2575" priority="268" stopIfTrue="1" operator="equal">
      <formula>1</formula>
    </cfRule>
    <cfRule type="cellIs" dxfId="2574" priority="269" stopIfTrue="1" operator="equal">
      <formula>2</formula>
    </cfRule>
    <cfRule type="cellIs" dxfId="2573" priority="270" operator="equal">
      <formula>3</formula>
    </cfRule>
  </conditionalFormatting>
  <conditionalFormatting sqref="W42:X42">
    <cfRule type="cellIs" dxfId="2572" priority="244" stopIfTrue="1" operator="equal">
      <formula>1</formula>
    </cfRule>
    <cfRule type="cellIs" dxfId="2571" priority="245" stopIfTrue="1" operator="equal">
      <formula>2</formula>
    </cfRule>
    <cfRule type="cellIs" dxfId="2570" priority="246" operator="equal">
      <formula>3</formula>
    </cfRule>
  </conditionalFormatting>
  <conditionalFormatting sqref="W58:Y58">
    <cfRule type="cellIs" dxfId="2569" priority="220" stopIfTrue="1" operator="equal">
      <formula>1</formula>
    </cfRule>
    <cfRule type="cellIs" dxfId="2568" priority="221" stopIfTrue="1" operator="equal">
      <formula>2</formula>
    </cfRule>
    <cfRule type="cellIs" dxfId="2567" priority="222" operator="equal">
      <formula>3</formula>
    </cfRule>
  </conditionalFormatting>
  <conditionalFormatting sqref="W66:Y66">
    <cfRule type="cellIs" dxfId="2566" priority="211" stopIfTrue="1" operator="equal">
      <formula>1</formula>
    </cfRule>
    <cfRule type="cellIs" dxfId="2565" priority="212" stopIfTrue="1" operator="equal">
      <formula>2</formula>
    </cfRule>
    <cfRule type="cellIs" dxfId="2564" priority="213" operator="equal">
      <formula>3</formula>
    </cfRule>
  </conditionalFormatting>
  <conditionalFormatting sqref="W74:Y74">
    <cfRule type="cellIs" dxfId="2563" priority="199" stopIfTrue="1" operator="equal">
      <formula>1</formula>
    </cfRule>
    <cfRule type="cellIs" dxfId="2562" priority="200" stopIfTrue="1" operator="equal">
      <formula>2</formula>
    </cfRule>
    <cfRule type="cellIs" dxfId="2561" priority="201" operator="equal">
      <formula>3</formula>
    </cfRule>
  </conditionalFormatting>
  <conditionalFormatting sqref="W82:Y82">
    <cfRule type="cellIs" dxfId="2560" priority="184" stopIfTrue="1" operator="equal">
      <formula>1</formula>
    </cfRule>
    <cfRule type="cellIs" dxfId="2559" priority="185" stopIfTrue="1" operator="equal">
      <formula>2</formula>
    </cfRule>
    <cfRule type="cellIs" dxfId="2558" priority="186" operator="equal">
      <formula>3</formula>
    </cfRule>
  </conditionalFormatting>
  <conditionalFormatting sqref="AD26:AE26">
    <cfRule type="cellIs" dxfId="2557" priority="265" stopIfTrue="1" operator="equal">
      <formula>1</formula>
    </cfRule>
    <cfRule type="cellIs" dxfId="2556" priority="266" stopIfTrue="1" operator="equal">
      <formula>2</formula>
    </cfRule>
    <cfRule type="cellIs" dxfId="2555" priority="267" operator="equal">
      <formula>3</formula>
    </cfRule>
  </conditionalFormatting>
  <conditionalFormatting sqref="AD66:AF66">
    <cfRule type="cellIs" dxfId="2554" priority="208" stopIfTrue="1" operator="equal">
      <formula>1</formula>
    </cfRule>
    <cfRule type="cellIs" dxfId="2553" priority="209" stopIfTrue="1" operator="equal">
      <formula>2</formula>
    </cfRule>
    <cfRule type="cellIs" dxfId="2552" priority="210" operator="equal">
      <formula>3</formula>
    </cfRule>
  </conditionalFormatting>
  <conditionalFormatting sqref="AD74:AF74">
    <cfRule type="cellIs" dxfId="2551" priority="196" stopIfTrue="1" operator="equal">
      <formula>1</formula>
    </cfRule>
    <cfRule type="cellIs" dxfId="2550" priority="197" stopIfTrue="1" operator="equal">
      <formula>2</formula>
    </cfRule>
    <cfRule type="cellIs" dxfId="2549" priority="198" operator="equal">
      <formula>3</formula>
    </cfRule>
  </conditionalFormatting>
  <conditionalFormatting sqref="AI8">
    <cfRule type="cellIs" dxfId="2548" priority="169" stopIfTrue="1" operator="equal">
      <formula>1</formula>
    </cfRule>
    <cfRule type="cellIs" dxfId="2547" priority="170" stopIfTrue="1" operator="equal">
      <formula>2</formula>
    </cfRule>
    <cfRule type="cellIs" dxfId="2546" priority="171" operator="equal">
      <formula>3</formula>
    </cfRule>
  </conditionalFormatting>
  <conditionalFormatting sqref="M18">
    <cfRule type="cellIs" dxfId="2545" priority="166" stopIfTrue="1" operator="equal">
      <formula>1</formula>
    </cfRule>
    <cfRule type="cellIs" dxfId="2544" priority="167" stopIfTrue="1" operator="equal">
      <formula>2</formula>
    </cfRule>
    <cfRule type="cellIs" dxfId="2543" priority="168" operator="equal">
      <formula>3</formula>
    </cfRule>
  </conditionalFormatting>
  <conditionalFormatting sqref="O18">
    <cfRule type="cellIs" dxfId="2542" priority="163" stopIfTrue="1" operator="equal">
      <formula>1</formula>
    </cfRule>
    <cfRule type="cellIs" dxfId="2541" priority="164" stopIfTrue="1" operator="equal">
      <formula>2</formula>
    </cfRule>
    <cfRule type="cellIs" dxfId="2540" priority="165" operator="equal">
      <formula>3</formula>
    </cfRule>
  </conditionalFormatting>
  <conditionalFormatting sqref="M25">
    <cfRule type="cellIs" dxfId="2539" priority="160" stopIfTrue="1" operator="equal">
      <formula>1</formula>
    </cfRule>
    <cfRule type="cellIs" dxfId="2538" priority="161" stopIfTrue="1" operator="equal">
      <formula>2</formula>
    </cfRule>
    <cfRule type="cellIs" dxfId="2537" priority="162" operator="equal">
      <formula>3</formula>
    </cfRule>
  </conditionalFormatting>
  <conditionalFormatting sqref="L28">
    <cfRule type="cellIs" dxfId="2536" priority="157" stopIfTrue="1" operator="equal">
      <formula>1</formula>
    </cfRule>
    <cfRule type="cellIs" dxfId="2535" priority="158" stopIfTrue="1" operator="equal">
      <formula>2</formula>
    </cfRule>
    <cfRule type="cellIs" dxfId="2534" priority="159" operator="equal">
      <formula>3</formula>
    </cfRule>
  </conditionalFormatting>
  <conditionalFormatting sqref="C33">
    <cfRule type="cellIs" dxfId="2533" priority="151" stopIfTrue="1" operator="equal">
      <formula>1</formula>
    </cfRule>
    <cfRule type="cellIs" dxfId="2532" priority="152" stopIfTrue="1" operator="equal">
      <formula>2</formula>
    </cfRule>
    <cfRule type="cellIs" dxfId="2531" priority="153" operator="equal">
      <formula>3</formula>
    </cfRule>
  </conditionalFormatting>
  <conditionalFormatting sqref="AF28">
    <cfRule type="cellIs" dxfId="2530" priority="148" stopIfTrue="1" operator="equal">
      <formula>1</formula>
    </cfRule>
    <cfRule type="cellIs" dxfId="2529" priority="149" stopIfTrue="1" operator="equal">
      <formula>2</formula>
    </cfRule>
    <cfRule type="cellIs" dxfId="2528" priority="150" operator="equal">
      <formula>3</formula>
    </cfRule>
  </conditionalFormatting>
  <conditionalFormatting sqref="G34">
    <cfRule type="cellIs" dxfId="2527" priority="145" stopIfTrue="1" operator="equal">
      <formula>1</formula>
    </cfRule>
    <cfRule type="cellIs" dxfId="2526" priority="146" stopIfTrue="1" operator="equal">
      <formula>2</formula>
    </cfRule>
    <cfRule type="cellIs" dxfId="2525" priority="147" operator="equal">
      <formula>3</formula>
    </cfRule>
  </conditionalFormatting>
  <conditionalFormatting sqref="H36">
    <cfRule type="cellIs" dxfId="2524" priority="142" stopIfTrue="1" operator="equal">
      <formula>1</formula>
    </cfRule>
    <cfRule type="cellIs" dxfId="2523" priority="143" stopIfTrue="1" operator="equal">
      <formula>2</formula>
    </cfRule>
    <cfRule type="cellIs" dxfId="2522" priority="144" operator="equal">
      <formula>3</formula>
    </cfRule>
  </conditionalFormatting>
  <conditionalFormatting sqref="L36">
    <cfRule type="cellIs" dxfId="2521" priority="139" stopIfTrue="1" operator="equal">
      <formula>1</formula>
    </cfRule>
    <cfRule type="cellIs" dxfId="2520" priority="140" stopIfTrue="1" operator="equal">
      <formula>2</formula>
    </cfRule>
    <cfRule type="cellIs" dxfId="2519" priority="141" operator="equal">
      <formula>3</formula>
    </cfRule>
  </conditionalFormatting>
  <conditionalFormatting sqref="O34">
    <cfRule type="cellIs" dxfId="2518" priority="133" stopIfTrue="1" operator="equal">
      <formula>1</formula>
    </cfRule>
    <cfRule type="cellIs" dxfId="2517" priority="134" stopIfTrue="1" operator="equal">
      <formula>2</formula>
    </cfRule>
    <cfRule type="cellIs" dxfId="2516" priority="135" operator="equal">
      <formula>3</formula>
    </cfRule>
  </conditionalFormatting>
  <conditionalFormatting sqref="AA34">
    <cfRule type="cellIs" dxfId="2515" priority="127" stopIfTrue="1" operator="equal">
      <formula>1</formula>
    </cfRule>
    <cfRule type="cellIs" dxfId="2514" priority="128" stopIfTrue="1" operator="equal">
      <formula>2</formula>
    </cfRule>
    <cfRule type="cellIs" dxfId="2513" priority="129" operator="equal">
      <formula>3</formula>
    </cfRule>
  </conditionalFormatting>
  <conditionalFormatting sqref="E41">
    <cfRule type="cellIs" dxfId="2512" priority="115" stopIfTrue="1" operator="equal">
      <formula>1</formula>
    </cfRule>
    <cfRule type="cellIs" dxfId="2511" priority="116" stopIfTrue="1" operator="equal">
      <formula>2</formula>
    </cfRule>
    <cfRule type="cellIs" dxfId="2510" priority="117" operator="equal">
      <formula>3</formula>
    </cfRule>
  </conditionalFormatting>
  <conditionalFormatting sqref="AF33">
    <cfRule type="cellIs" dxfId="2509" priority="112" stopIfTrue="1" operator="equal">
      <formula>1</formula>
    </cfRule>
    <cfRule type="cellIs" dxfId="2508" priority="113" stopIfTrue="1" operator="equal">
      <formula>2</formula>
    </cfRule>
    <cfRule type="cellIs" dxfId="2507" priority="114" operator="equal">
      <formula>3</formula>
    </cfRule>
  </conditionalFormatting>
  <conditionalFormatting sqref="K41">
    <cfRule type="cellIs" dxfId="2506" priority="106" stopIfTrue="1" operator="equal">
      <formula>1</formula>
    </cfRule>
    <cfRule type="cellIs" dxfId="2505" priority="107" stopIfTrue="1" operator="equal">
      <formula>2</formula>
    </cfRule>
    <cfRule type="cellIs" dxfId="2504" priority="108" operator="equal">
      <formula>3</formula>
    </cfRule>
  </conditionalFormatting>
  <conditionalFormatting sqref="Q41">
    <cfRule type="cellIs" dxfId="2503" priority="103" stopIfTrue="1" operator="equal">
      <formula>1</formula>
    </cfRule>
    <cfRule type="cellIs" dxfId="2502" priority="104" stopIfTrue="1" operator="equal">
      <formula>2</formula>
    </cfRule>
    <cfRule type="cellIs" dxfId="2501" priority="105" operator="equal">
      <formula>3</formula>
    </cfRule>
  </conditionalFormatting>
  <conditionalFormatting sqref="Y40">
    <cfRule type="cellIs" dxfId="2500" priority="67" stopIfTrue="1" operator="equal">
      <formula>1</formula>
    </cfRule>
    <cfRule type="cellIs" dxfId="2499" priority="68" stopIfTrue="1" operator="equal">
      <formula>2</formula>
    </cfRule>
    <cfRule type="cellIs" dxfId="2498" priority="69" operator="equal">
      <formula>3</formula>
    </cfRule>
  </conditionalFormatting>
  <conditionalFormatting sqref="AE41:AF41">
    <cfRule type="cellIs" dxfId="2497" priority="64" stopIfTrue="1" operator="equal">
      <formula>1</formula>
    </cfRule>
    <cfRule type="cellIs" dxfId="2496" priority="65" stopIfTrue="1" operator="equal">
      <formula>2</formula>
    </cfRule>
    <cfRule type="cellIs" dxfId="2495" priority="66" operator="equal">
      <formula>3</formula>
    </cfRule>
  </conditionalFormatting>
  <conditionalFormatting sqref="H49">
    <cfRule type="cellIs" dxfId="2494" priority="61" stopIfTrue="1" operator="equal">
      <formula>1</formula>
    </cfRule>
    <cfRule type="cellIs" dxfId="2493" priority="62" stopIfTrue="1" operator="equal">
      <formula>2</formula>
    </cfRule>
    <cfRule type="cellIs" dxfId="2492" priority="63" operator="equal">
      <formula>3</formula>
    </cfRule>
  </conditionalFormatting>
  <conditionalFormatting sqref="H49">
    <cfRule type="cellIs" dxfId="2491" priority="58" stopIfTrue="1" operator="equal">
      <formula>1</formula>
    </cfRule>
    <cfRule type="cellIs" dxfId="2490" priority="59" stopIfTrue="1" operator="equal">
      <formula>2</formula>
    </cfRule>
    <cfRule type="cellIs" dxfId="2489" priority="60" operator="equal">
      <formula>3</formula>
    </cfRule>
  </conditionalFormatting>
  <conditionalFormatting sqref="AF41">
    <cfRule type="cellIs" dxfId="2488" priority="52" stopIfTrue="1" operator="equal">
      <formula>1</formula>
    </cfRule>
    <cfRule type="cellIs" dxfId="2487" priority="53" stopIfTrue="1" operator="equal">
      <formula>2</formula>
    </cfRule>
    <cfRule type="cellIs" dxfId="2486" priority="54" operator="equal">
      <formula>3</formula>
    </cfRule>
  </conditionalFormatting>
  <conditionalFormatting sqref="D58">
    <cfRule type="cellIs" dxfId="2485" priority="28" stopIfTrue="1" operator="equal">
      <formula>1</formula>
    </cfRule>
    <cfRule type="cellIs" dxfId="2484" priority="29" stopIfTrue="1" operator="equal">
      <formula>2</formula>
    </cfRule>
    <cfRule type="cellIs" dxfId="2483" priority="30" operator="equal">
      <formula>3</formula>
    </cfRule>
  </conditionalFormatting>
  <conditionalFormatting sqref="K58">
    <cfRule type="cellIs" dxfId="2482" priority="16" stopIfTrue="1" operator="equal">
      <formula>1</formula>
    </cfRule>
    <cfRule type="cellIs" dxfId="2481" priority="17" stopIfTrue="1" operator="equal">
      <formula>2</formula>
    </cfRule>
    <cfRule type="cellIs" dxfId="2480" priority="18" operator="equal">
      <formula>3</formula>
    </cfRule>
  </conditionalFormatting>
  <conditionalFormatting sqref="Q49">
    <cfRule type="cellIs" dxfId="2479" priority="13" stopIfTrue="1" operator="equal">
      <formula>1</formula>
    </cfRule>
    <cfRule type="cellIs" dxfId="2478" priority="14" stopIfTrue="1" operator="equal">
      <formula>2</formula>
    </cfRule>
    <cfRule type="cellIs" dxfId="2477" priority="15" operator="equal">
      <formula>3</formula>
    </cfRule>
  </conditionalFormatting>
  <conditionalFormatting sqref="X49">
    <cfRule type="cellIs" dxfId="2476" priority="10" stopIfTrue="1" operator="equal">
      <formula>1</formula>
    </cfRule>
    <cfRule type="cellIs" dxfId="2475" priority="11" stopIfTrue="1" operator="equal">
      <formula>2</formula>
    </cfRule>
    <cfRule type="cellIs" dxfId="2474" priority="12" operator="equal">
      <formula>3</formula>
    </cfRule>
  </conditionalFormatting>
  <dataValidations count="3">
    <dataValidation allowBlank="1" showInputMessage="1" showErrorMessage="1" promptTitle="Shift Work Calendar" sqref="A2" xr:uid="{73565D93-990D-4B74-B7A5-902270C6B6F4}"/>
    <dataValidation allowBlank="1" showInputMessage="1" showErrorMessage="1" prompt="Type the year in cell AJ2 to change the calendar year._x000a__x000a_Calendar automatically shows daily shift schedule for up to 3 jobs. Setup the job/shift details and pattern from the Jobs and Shifts tab._x000a__x000a_Days highlighted red indicate schedule conflicts." sqref="A1" xr:uid="{CD7CC595-368D-44C6-A308-74D78A0349BA}"/>
    <dataValidation allowBlank="1" showInputMessage="1" showErrorMessage="1" prompt="Type the year in this cell." sqref="AH2:AM2" xr:uid="{C227D676-F408-408F-A5E1-DD68C5CB64E5}"/>
  </dataValidations>
  <printOptions horizontalCentered="1" verticalCentered="1"/>
  <pageMargins left="0.3" right="0.3" top="0.3" bottom="0.3" header="0.3" footer="0.3"/>
  <pageSetup scale="58"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88738-0417-4B0A-9A09-74A79499357D}">
  <sheetPr>
    <pageSetUpPr fitToPage="1"/>
  </sheetPr>
  <dimension ref="A1:AN85"/>
  <sheetViews>
    <sheetView showGridLines="0" topLeftCell="A37" zoomScaleNormal="100" workbookViewId="0">
      <selection activeCell="T49" sqref="T49"/>
    </sheetView>
  </sheetViews>
  <sheetFormatPr defaultColWidth="0" defaultRowHeight="18.95" customHeight="1" outlineLevelRow="1"/>
  <cols>
    <col min="1" max="1" width="3.77734375" style="1" customWidth="1"/>
    <col min="2" max="2" width="21.77734375" style="16" customWidth="1"/>
    <col min="3" max="40" width="3.77734375" style="1" customWidth="1"/>
    <col min="41" max="16384" width="8.88671875" style="1" hidden="1"/>
  </cols>
  <sheetData>
    <row r="1" spans="2:39" ht="4.9000000000000004" customHeight="1"/>
    <row r="2" spans="2:39" s="10" customFormat="1" ht="60" customHeight="1">
      <c r="B2" s="11" t="s">
        <v>40</v>
      </c>
      <c r="C2" s="12"/>
      <c r="D2" s="12"/>
      <c r="E2" s="12"/>
      <c r="F2" s="12"/>
      <c r="G2" s="12"/>
      <c r="H2" s="12"/>
      <c r="I2" s="12"/>
      <c r="J2" s="12"/>
      <c r="K2" s="12"/>
      <c r="L2" s="13"/>
      <c r="M2" s="14"/>
      <c r="N2" s="14"/>
      <c r="O2" s="14"/>
      <c r="P2" s="14"/>
      <c r="Q2" s="14"/>
      <c r="R2" s="14"/>
      <c r="S2" s="14"/>
      <c r="T2" s="14"/>
      <c r="U2" s="14"/>
      <c r="V2" s="14"/>
      <c r="W2" s="14"/>
      <c r="X2" s="14"/>
      <c r="Y2" s="14"/>
      <c r="Z2" s="14"/>
      <c r="AA2" s="14"/>
      <c r="AB2" s="14"/>
      <c r="AC2" s="14"/>
      <c r="AD2" s="14"/>
      <c r="AE2" s="14"/>
      <c r="AF2" s="14"/>
      <c r="AG2" s="15"/>
      <c r="AH2" s="67">
        <f ca="1">IF(MONTH(TODAY())=12,YEAR(TODAY())+1,YEAR(TODAY()))</f>
        <v>2025</v>
      </c>
      <c r="AI2" s="67"/>
      <c r="AJ2" s="67"/>
      <c r="AK2" s="67"/>
      <c r="AL2" s="67"/>
      <c r="AM2" s="67"/>
    </row>
    <row r="3" spans="2:39" customFormat="1" ht="19.899999999999999" customHeight="1">
      <c r="B3" s="17"/>
    </row>
    <row r="4" spans="2:39" customFormat="1" ht="18.95" customHeight="1">
      <c r="B4" s="17"/>
      <c r="R4" s="35" t="s">
        <v>1</v>
      </c>
      <c r="T4" s="1"/>
      <c r="U4" s="36"/>
      <c r="V4" s="37"/>
      <c r="W4" s="64" t="s">
        <v>16</v>
      </c>
      <c r="X4" s="65"/>
      <c r="Y4" s="32"/>
      <c r="Z4" s="8" t="s">
        <v>3</v>
      </c>
      <c r="AA4" s="1"/>
      <c r="AB4" s="8"/>
      <c r="AC4" s="8"/>
      <c r="AD4" s="28"/>
      <c r="AE4" s="8" t="s">
        <v>4</v>
      </c>
      <c r="AF4" s="1"/>
      <c r="AG4" s="1"/>
      <c r="AH4" s="1"/>
      <c r="AI4" s="29"/>
      <c r="AJ4" s="68" t="s">
        <v>5</v>
      </c>
      <c r="AK4" s="69"/>
      <c r="AL4" s="30"/>
      <c r="AM4" s="9"/>
    </row>
    <row r="5" spans="2:39" customFormat="1" ht="19.899999999999999" customHeight="1">
      <c r="B5" s="17"/>
    </row>
    <row r="6" spans="2:39" s="21" customFormat="1" ht="19.899999999999999" customHeight="1">
      <c r="B6" s="61">
        <f ca="1">DATE(CalendarYear,3,1)</f>
        <v>45717</v>
      </c>
      <c r="C6" s="4" t="str">
        <f ca="1">IF(DAY(MarSun1)=1,"",IF(AND(YEAR(MarSun1+1)=CalendarYear,MONTH(MarSun1+1)=3),MarSun1+1,""))</f>
        <v/>
      </c>
      <c r="D6" s="4" t="str">
        <f ca="1">IF(DAY(MarSun1)=1,"",IF(AND(YEAR(MarSun1+2)=CalendarYear,MONTH(MarSun1+2)=3),MarSun1+2,""))</f>
        <v/>
      </c>
      <c r="E6" s="4" t="str">
        <f ca="1">IF(DAY(MarSun1)=1,"",IF(AND(YEAR(MarSun1+3)=CalendarYear,MONTH(MarSun1+3)=3),MarSun1+3,""))</f>
        <v/>
      </c>
      <c r="F6" s="4" t="str">
        <f ca="1">IF(DAY(MarSun1)=1,"",IF(AND(YEAR(MarSun1+4)=CalendarYear,MONTH(MarSun1+4)=3),MarSun1+4,""))</f>
        <v/>
      </c>
      <c r="G6" s="4" t="str">
        <f ca="1">IF(DAY(MarSun1)=1,"",IF(AND(YEAR(MarSun1+5)=CalendarYear,MONTH(MarSun1+5)=3),MarSun1+5,""))</f>
        <v/>
      </c>
      <c r="H6" s="4" t="str">
        <f ca="1">IF(DAY(MarSun1)=1,"",IF(AND(YEAR(MarSun1+6)=CalendarYear,MONTH(MarSun1+6)=3),MarSun1+6,""))</f>
        <v/>
      </c>
      <c r="I6" s="4">
        <f ca="1">IF(DAY(MarSun1)=1,IF(AND(YEAR(MarSun1)=CalendarYear,MONTH(MarSun1)=3),MarSun1,""),IF(AND(YEAR(MarSun1+7)=CalendarYear,MONTH(MarSun1+7)=3),MarSun1+7,""))</f>
        <v>45717</v>
      </c>
      <c r="J6" s="4">
        <f ca="1">IF(DAY(MarSun1)=1,IF(AND(YEAR(MarSun1+1)=CalendarYear,MONTH(MarSun1+1)=3),MarSun1+1,""),IF(AND(YEAR(MarSun1+8)=CalendarYear,MONTH(MarSun1+8)=3),MarSun1+8,""))</f>
        <v>45718</v>
      </c>
      <c r="K6" s="4">
        <f ca="1">IF(DAY(MarSun1)=1,IF(AND(YEAR(MarSun1+2)=CalendarYear,MONTH(MarSun1+2)=3),MarSun1+2,""),IF(AND(YEAR(MarSun1+9)=CalendarYear,MONTH(MarSun1+9)=3),MarSun1+9,""))</f>
        <v>45719</v>
      </c>
      <c r="L6" s="4">
        <f ca="1">IF(DAY(MarSun1)=1,IF(AND(YEAR(MarSun1+3)=CalendarYear,MONTH(MarSun1+3)=3),MarSun1+3,""),IF(AND(YEAR(MarSun1+10)=CalendarYear,MONTH(MarSun1+10)=3),MarSun1+10,""))</f>
        <v>45720</v>
      </c>
      <c r="M6" s="4">
        <f ca="1">IF(DAY(MarSun1)=1,IF(AND(YEAR(MarSun1+4)=CalendarYear,MONTH(MarSun1+4)=3),MarSun1+4,""),IF(AND(YEAR(MarSun1+11)=CalendarYear,MONTH(MarSun1+11)=3),MarSun1+11,""))</f>
        <v>45721</v>
      </c>
      <c r="N6" s="4">
        <f ca="1">IF(DAY(MarSun1)=1,IF(AND(YEAR(MarSun1+5)=CalendarYear,MONTH(MarSun1+5)=3),MarSun1+5,""),IF(AND(YEAR(MarSun1+12)=CalendarYear,MONTH(MarSun1+12)=3),MarSun1+12,""))</f>
        <v>45722</v>
      </c>
      <c r="O6" s="4">
        <f ca="1">IF(DAY(MarSun1)=1,IF(AND(YEAR(MarSun1+6)=CalendarYear,MONTH(MarSun1+6)=3),MarSun1+6,""),IF(AND(YEAR(MarSun1+13)=CalendarYear,MONTH(MarSun1+13)=3),MarSun1+13,""))</f>
        <v>45723</v>
      </c>
      <c r="P6" s="4">
        <f ca="1">IF(DAY(MarSun1)=1,IF(AND(YEAR(MarSun1+7)=CalendarYear,MONTH(MarSun1+7)=3),MarSun1+7,""),IF(AND(YEAR(MarSun1+14)=CalendarYear,MONTH(MarSun1+14)=3),MarSun1+14,""))</f>
        <v>45724</v>
      </c>
      <c r="Q6" s="4">
        <f ca="1">IF(DAY(MarSun1)=1,IF(AND(YEAR(MarSun1+8)=CalendarYear,MONTH(MarSun1+8)=3),MarSun1+8,""),IF(AND(YEAR(MarSun1+15)=CalendarYear,MONTH(MarSun1+15)=3),MarSun1+15,""))</f>
        <v>45725</v>
      </c>
      <c r="R6" s="4">
        <f ca="1">IF(DAY(MarSun1)=1,IF(AND(YEAR(MarSun1+9)=CalendarYear,MONTH(MarSun1+9)=3),MarSun1+9,""),IF(AND(YEAR(MarSun1+16)=CalendarYear,MONTH(MarSun1+16)=3),MarSun1+16,""))</f>
        <v>45726</v>
      </c>
      <c r="S6" s="4">
        <f ca="1">IF(DAY(MarSun1)=1,IF(AND(YEAR(MarSun1+10)=CalendarYear,MONTH(MarSun1+10)=3),MarSun1+10,""),IF(AND(YEAR(MarSun1+17)=CalendarYear,MONTH(MarSun1+17)=3),MarSun1+17,""))</f>
        <v>45727</v>
      </c>
      <c r="T6" s="4">
        <f ca="1">IF(DAY(MarSun1)=1,IF(AND(YEAR(MarSun1+11)=CalendarYear,MONTH(MarSun1+11)=3),MarSun1+11,""),IF(AND(YEAR(MarSun1+18)=CalendarYear,MONTH(MarSun1+18)=3),MarSun1+18,""))</f>
        <v>45728</v>
      </c>
      <c r="U6" s="4">
        <f ca="1">IF(DAY(MarSun1)=1,IF(AND(YEAR(MarSun1+12)=CalendarYear,MONTH(MarSun1+12)=3),MarSun1+12,""),IF(AND(YEAR(MarSun1+19)=CalendarYear,MONTH(MarSun1+19)=3),MarSun1+19,""))</f>
        <v>45729</v>
      </c>
      <c r="V6" s="4">
        <f ca="1">IF(DAY(MarSun1)=1,IF(AND(YEAR(MarSun1+13)=CalendarYear,MONTH(MarSun1+13)=3),MarSun1+13,""),IF(AND(YEAR(MarSun1+20)=CalendarYear,MONTH(MarSun1+20)=3),MarSun1+20,""))</f>
        <v>45730</v>
      </c>
      <c r="W6" s="4">
        <f ca="1">IF(DAY(MarSun1)=1,IF(AND(YEAR(MarSun1+14)=CalendarYear,MONTH(MarSun1+14)=3),MarSun1+14,""),IF(AND(YEAR(MarSun1+21)=CalendarYear,MONTH(MarSun1+21)=3),MarSun1+21,""))</f>
        <v>45731</v>
      </c>
      <c r="X6" s="4">
        <f ca="1">IF(DAY(MarSun1)=1,IF(AND(YEAR(MarSun1+15)=CalendarYear,MONTH(MarSun1+15)=3),MarSun1+15,""),IF(AND(YEAR(MarSun1+22)=CalendarYear,MONTH(MarSun1+22)=3),MarSun1+22,""))</f>
        <v>45732</v>
      </c>
      <c r="Y6" s="4">
        <f ca="1">IF(DAY(MarSun1)=1,IF(AND(YEAR(MarSun1+16)=CalendarYear,MONTH(MarSun1+16)=3),MarSun1+16,""),IF(AND(YEAR(MarSun1+23)=CalendarYear,MONTH(MarSun1+23)=3),MarSun1+23,""))</f>
        <v>45733</v>
      </c>
      <c r="Z6" s="4">
        <f ca="1">IF(DAY(MarSun1)=1,IF(AND(YEAR(MarSun1+17)=CalendarYear,MONTH(MarSun1+17)=3),MarSun1+17,""),IF(AND(YEAR(MarSun1+24)=CalendarYear,MONTH(MarSun1+24)=3),MarSun1+24,""))</f>
        <v>45734</v>
      </c>
      <c r="AA6" s="4">
        <f ca="1">IF(DAY(MarSun1)=1,IF(AND(YEAR(MarSun1+18)=CalendarYear,MONTH(MarSun1+18)=3),MarSun1+18,""),IF(AND(YEAR(MarSun1+25)=CalendarYear,MONTH(MarSun1+25)=3),MarSun1+25,""))</f>
        <v>45735</v>
      </c>
      <c r="AB6" s="4">
        <f ca="1">IF(DAY(MarSun1)=1,IF(AND(YEAR(MarSun1+19)=CalendarYear,MONTH(MarSun1+19)=3),MarSun1+19,""),IF(AND(YEAR(MarSun1+26)=CalendarYear,MONTH(MarSun1+26)=3),MarSun1+26,""))</f>
        <v>45736</v>
      </c>
      <c r="AC6" s="4">
        <f ca="1">IF(DAY(MarSun1)=1,IF(AND(YEAR(MarSun1+20)=CalendarYear,MONTH(MarSun1+20)=3),MarSun1+20,""),IF(AND(YEAR(MarSun1+27)=CalendarYear,MONTH(MarSun1+27)=3),MarSun1+27,""))</f>
        <v>45737</v>
      </c>
      <c r="AD6" s="4">
        <f ca="1">IF(DAY(MarSun1)=1,IF(AND(YEAR(MarSun1+21)=CalendarYear,MONTH(MarSun1+21)=3),MarSun1+21,""),IF(AND(YEAR(MarSun1+28)=CalendarYear,MONTH(MarSun1+28)=3),MarSun1+28,""))</f>
        <v>45738</v>
      </c>
      <c r="AE6" s="4">
        <f ca="1">IF(DAY(MarSun1)=1,IF(AND(YEAR(MarSun1+22)=CalendarYear,MONTH(MarSun1+22)=3),MarSun1+22,""),IF(AND(YEAR(MarSun1+29)=CalendarYear,MONTH(MarSun1+29)=3),MarSun1+29,""))</f>
        <v>45739</v>
      </c>
      <c r="AF6" s="4">
        <f ca="1">IF(DAY(MarSun1)=1,IF(AND(YEAR(MarSun1+23)=CalendarYear,MONTH(MarSun1+23)=3),MarSun1+23,""),IF(AND(YEAR(MarSun1+30)=CalendarYear,MONTH(MarSun1+30)=3),MarSun1+30,""))</f>
        <v>45740</v>
      </c>
      <c r="AG6" s="4">
        <f ca="1">IF(DAY(MarSun1)=1,IF(AND(YEAR(MarSun1+24)=CalendarYear,MONTH(MarSun1+24)=3),MarSun1+24,""),IF(AND(YEAR(MarSun1+31)=CalendarYear,MONTH(MarSun1+31)=3),MarSun1+31,""))</f>
        <v>45741</v>
      </c>
      <c r="AH6" s="4">
        <f ca="1">IF(DAY(MarSun1)=1,IF(AND(YEAR(MarSun1+25)=CalendarYear,MONTH(MarSun1+25)=3),MarSun1+25,""),IF(AND(YEAR(MarSun1+32)=CalendarYear,MONTH(MarSun1+32)=3),MarSun1+32,""))</f>
        <v>45742</v>
      </c>
      <c r="AI6" s="4">
        <f ca="1">IF(DAY(MarSun1)=1,IF(AND(YEAR(MarSun1+26)=CalendarYear,MONTH(MarSun1+26)=3),MarSun1+26,""),IF(AND(YEAR(MarSun1+33)=CalendarYear,MONTH(MarSun1+33)=3),MarSun1+33,""))</f>
        <v>45743</v>
      </c>
      <c r="AJ6" s="4">
        <f ca="1">IF(DAY(MarSun1)=1,IF(AND(YEAR(MarSun1+27)=CalendarYear,MONTH(MarSun1+27)=3),MarSun1+27,""),IF(AND(YEAR(MarSun1+34)=CalendarYear,MONTH(MarSun1+34)=3),MarSun1+34,""))</f>
        <v>45744</v>
      </c>
      <c r="AK6" s="4">
        <f ca="1">IF(DAY(MarSun1)=1,IF(AND(YEAR(MarSun1+28)=CalendarYear,MONTH(MarSun1+28)=3),MarSun1+28,""),IF(AND(YEAR(MarSun1+35)=CalendarYear,MONTH(MarSun1+35)=3),MarSun1+35,""))</f>
        <v>45745</v>
      </c>
      <c r="AL6" s="4">
        <f ca="1">IF(DAY(MarSun1)=1,IF(AND(YEAR(MarSun1+29)=CalendarYear,MONTH(MarSun1+29)=3),MarSun1+29,""),IF(AND(YEAR(MarSun1+36)=CalendarYear,MONTH(MarSun1+36)=3),MarSun1+36,""))</f>
        <v>45746</v>
      </c>
      <c r="AM6" s="6">
        <f ca="1">IF(DAY(MarSun1)=1,IF(AND(YEAR(MarSun1+30)=CalendarYear,MONTH(MarSun1+30)=3),MarSun1+30,""),IF(AND(YEAR(MarSun1+37)=CalendarYear,MONTH(MarSun1+37)=3),MarSun1+37,""))</f>
        <v>45747</v>
      </c>
    </row>
    <row r="7" spans="2:39" s="21" customFormat="1" ht="19.899999999999999" customHeight="1">
      <c r="B7" s="62"/>
      <c r="C7" s="5" t="s">
        <v>6</v>
      </c>
      <c r="D7" s="5" t="s">
        <v>7</v>
      </c>
      <c r="E7" s="5" t="s">
        <v>8</v>
      </c>
      <c r="F7" s="5" t="s">
        <v>9</v>
      </c>
      <c r="G7" s="5" t="s">
        <v>10</v>
      </c>
      <c r="H7" s="5" t="s">
        <v>11</v>
      </c>
      <c r="I7" s="5" t="s">
        <v>12</v>
      </c>
      <c r="J7" s="5" t="s">
        <v>6</v>
      </c>
      <c r="K7" s="5" t="s">
        <v>7</v>
      </c>
      <c r="L7" s="5" t="s">
        <v>8</v>
      </c>
      <c r="M7" s="5" t="s">
        <v>9</v>
      </c>
      <c r="N7" s="5" t="s">
        <v>10</v>
      </c>
      <c r="O7" s="5" t="s">
        <v>11</v>
      </c>
      <c r="P7" s="5" t="s">
        <v>12</v>
      </c>
      <c r="Q7" s="5" t="s">
        <v>6</v>
      </c>
      <c r="R7" s="5" t="s">
        <v>7</v>
      </c>
      <c r="S7" s="5" t="s">
        <v>8</v>
      </c>
      <c r="T7" s="5" t="s">
        <v>9</v>
      </c>
      <c r="U7" s="5" t="s">
        <v>10</v>
      </c>
      <c r="V7" s="5" t="s">
        <v>11</v>
      </c>
      <c r="W7" s="5" t="s">
        <v>12</v>
      </c>
      <c r="X7" s="5" t="s">
        <v>6</v>
      </c>
      <c r="Y7" s="5" t="s">
        <v>7</v>
      </c>
      <c r="Z7" s="5" t="s">
        <v>8</v>
      </c>
      <c r="AA7" s="5" t="s">
        <v>9</v>
      </c>
      <c r="AB7" s="5" t="s">
        <v>10</v>
      </c>
      <c r="AC7" s="5" t="s">
        <v>11</v>
      </c>
      <c r="AD7" s="5" t="s">
        <v>12</v>
      </c>
      <c r="AE7" s="5" t="s">
        <v>6</v>
      </c>
      <c r="AF7" s="5" t="s">
        <v>7</v>
      </c>
      <c r="AG7" s="5" t="s">
        <v>8</v>
      </c>
      <c r="AH7" s="5" t="s">
        <v>9</v>
      </c>
      <c r="AI7" s="5" t="s">
        <v>10</v>
      </c>
      <c r="AJ7" s="5" t="s">
        <v>11</v>
      </c>
      <c r="AK7" s="5" t="s">
        <v>12</v>
      </c>
      <c r="AL7" s="5" t="s">
        <v>6</v>
      </c>
      <c r="AM7" s="7" t="s">
        <v>7</v>
      </c>
    </row>
    <row r="8" spans="2:39" ht="20.100000000000001" hidden="1" customHeight="1" outlineLevel="1">
      <c r="B8" s="18" t="s">
        <v>13</v>
      </c>
      <c r="C8" s="2" t="s">
        <v>14</v>
      </c>
      <c r="D8" s="2" t="s">
        <v>14</v>
      </c>
      <c r="E8" s="2" t="s">
        <v>14</v>
      </c>
      <c r="F8" s="2" t="s">
        <v>14</v>
      </c>
      <c r="G8" s="2" t="s">
        <v>14</v>
      </c>
      <c r="H8" s="2" t="s">
        <v>14</v>
      </c>
      <c r="I8" s="2" t="s">
        <v>14</v>
      </c>
      <c r="J8" s="2" t="s">
        <v>14</v>
      </c>
      <c r="K8" s="2" t="s">
        <v>14</v>
      </c>
      <c r="L8" s="2" t="s">
        <v>14</v>
      </c>
      <c r="M8" s="3" t="s">
        <v>14</v>
      </c>
      <c r="N8" s="3" t="s">
        <v>14</v>
      </c>
      <c r="O8" s="2" t="s">
        <v>14</v>
      </c>
      <c r="P8" s="2" t="s">
        <v>14</v>
      </c>
      <c r="Q8" s="2" t="s">
        <v>14</v>
      </c>
      <c r="R8" s="2" t="s">
        <v>14</v>
      </c>
      <c r="S8" s="2" t="s">
        <v>14</v>
      </c>
      <c r="T8" s="66" t="s">
        <v>41</v>
      </c>
      <c r="U8" s="66"/>
      <c r="V8" s="2" t="s">
        <v>14</v>
      </c>
      <c r="W8" s="2" t="s">
        <v>14</v>
      </c>
      <c r="X8" s="2" t="s">
        <v>14</v>
      </c>
      <c r="Y8" s="2" t="s">
        <v>14</v>
      </c>
      <c r="Z8" s="2" t="s">
        <v>14</v>
      </c>
      <c r="AA8" s="2" t="s">
        <v>14</v>
      </c>
      <c r="AB8" s="2" t="s">
        <v>14</v>
      </c>
      <c r="AC8" s="2" t="s">
        <v>14</v>
      </c>
      <c r="AD8" s="2" t="s">
        <v>14</v>
      </c>
      <c r="AE8" s="2" t="s">
        <v>14</v>
      </c>
      <c r="AF8" s="2" t="s">
        <v>14</v>
      </c>
      <c r="AG8" s="2" t="s">
        <v>14</v>
      </c>
      <c r="AH8" s="2" t="s">
        <v>14</v>
      </c>
      <c r="AI8" s="143" t="s">
        <v>32</v>
      </c>
      <c r="AJ8" s="144"/>
      <c r="AK8" s="144"/>
      <c r="AL8" s="144"/>
      <c r="AM8" s="156"/>
    </row>
    <row r="9" spans="2:39" ht="19.899999999999999" hidden="1" customHeight="1" outlineLevel="1">
      <c r="B9" s="19" t="s">
        <v>15</v>
      </c>
      <c r="C9" s="3" t="s">
        <v>14</v>
      </c>
      <c r="D9" s="3" t="s">
        <v>14</v>
      </c>
      <c r="E9" s="3" t="s">
        <v>14</v>
      </c>
      <c r="F9" s="3" t="s">
        <v>14</v>
      </c>
      <c r="G9" s="3" t="s">
        <v>14</v>
      </c>
      <c r="H9" s="2" t="s">
        <v>14</v>
      </c>
      <c r="I9" s="2" t="s">
        <v>14</v>
      </c>
      <c r="J9" s="2" t="s">
        <v>14</v>
      </c>
      <c r="K9" s="3" t="s">
        <v>14</v>
      </c>
      <c r="L9" s="3" t="s">
        <v>14</v>
      </c>
      <c r="M9" s="3" t="s">
        <v>14</v>
      </c>
      <c r="N9" s="3" t="s">
        <v>14</v>
      </c>
      <c r="O9" s="2" t="s">
        <v>14</v>
      </c>
      <c r="P9" s="2" t="s">
        <v>14</v>
      </c>
      <c r="Q9" s="2" t="s">
        <v>14</v>
      </c>
      <c r="R9" s="2" t="s">
        <v>14</v>
      </c>
      <c r="S9" s="2" t="s">
        <v>14</v>
      </c>
      <c r="T9" s="2" t="s">
        <v>14</v>
      </c>
      <c r="U9" s="2" t="s">
        <v>14</v>
      </c>
      <c r="V9" s="2" t="s">
        <v>14</v>
      </c>
      <c r="W9" s="2" t="s">
        <v>14</v>
      </c>
      <c r="X9" s="2" t="s">
        <v>14</v>
      </c>
      <c r="Y9" s="2" t="s">
        <v>14</v>
      </c>
      <c r="Z9" s="2" t="s">
        <v>14</v>
      </c>
      <c r="AA9" s="2" t="s">
        <v>14</v>
      </c>
      <c r="AB9" s="2" t="s">
        <v>14</v>
      </c>
      <c r="AC9" s="2" t="s">
        <v>14</v>
      </c>
      <c r="AD9" s="2" t="s">
        <v>14</v>
      </c>
      <c r="AE9" s="2" t="s">
        <v>14</v>
      </c>
      <c r="AF9" s="2" t="s">
        <v>14</v>
      </c>
      <c r="AG9" s="2" t="s">
        <v>14</v>
      </c>
      <c r="AH9" s="2" t="s">
        <v>14</v>
      </c>
      <c r="AI9" s="2" t="s">
        <v>14</v>
      </c>
      <c r="AJ9" s="2" t="s">
        <v>14</v>
      </c>
      <c r="AK9" s="2" t="s">
        <v>14</v>
      </c>
      <c r="AL9" s="2" t="s">
        <v>14</v>
      </c>
      <c r="AM9" s="2" t="s">
        <v>14</v>
      </c>
    </row>
    <row r="10" spans="2:39" ht="19.899999999999999" hidden="1" customHeight="1" outlineLevel="1">
      <c r="B10" s="33" t="s">
        <v>2</v>
      </c>
      <c r="C10" s="3" t="s">
        <v>14</v>
      </c>
      <c r="D10" s="3" t="s">
        <v>14</v>
      </c>
      <c r="E10" s="3" t="s">
        <v>14</v>
      </c>
      <c r="F10" s="3" t="s">
        <v>14</v>
      </c>
      <c r="G10" s="3" t="s">
        <v>14</v>
      </c>
      <c r="H10" s="2" t="s">
        <v>14</v>
      </c>
      <c r="I10" s="2" t="s">
        <v>14</v>
      </c>
      <c r="J10" s="2" t="s">
        <v>14</v>
      </c>
      <c r="K10" s="3" t="s">
        <v>14</v>
      </c>
      <c r="L10" s="3" t="s">
        <v>14</v>
      </c>
      <c r="M10" s="3" t="s">
        <v>14</v>
      </c>
      <c r="N10" s="3" t="s">
        <v>14</v>
      </c>
      <c r="O10" s="2" t="s">
        <v>14</v>
      </c>
      <c r="P10" s="2" t="s">
        <v>14</v>
      </c>
      <c r="Q10" s="2" t="s">
        <v>14</v>
      </c>
      <c r="R10" s="2" t="s">
        <v>14</v>
      </c>
      <c r="S10" s="2" t="s">
        <v>14</v>
      </c>
      <c r="T10" s="2" t="s">
        <v>14</v>
      </c>
      <c r="U10" s="2" t="s">
        <v>14</v>
      </c>
      <c r="V10" s="32" t="s">
        <v>16</v>
      </c>
      <c r="W10" s="2" t="s">
        <v>14</v>
      </c>
      <c r="X10" s="2" t="s">
        <v>14</v>
      </c>
      <c r="Y10" s="2" t="s">
        <v>14</v>
      </c>
      <c r="Z10" s="2" t="s">
        <v>14</v>
      </c>
      <c r="AA10" s="2" t="s">
        <v>14</v>
      </c>
      <c r="AB10" s="2" t="s">
        <v>14</v>
      </c>
      <c r="AC10" s="2" t="s">
        <v>14</v>
      </c>
      <c r="AD10" s="2" t="s">
        <v>14</v>
      </c>
      <c r="AE10" s="2" t="s">
        <v>14</v>
      </c>
      <c r="AF10" s="133" t="s">
        <v>16</v>
      </c>
      <c r="AG10" s="134"/>
      <c r="AH10" s="134"/>
      <c r="AI10" s="2" t="s">
        <v>14</v>
      </c>
      <c r="AJ10" s="2" t="s">
        <v>14</v>
      </c>
      <c r="AK10" s="2" t="s">
        <v>14</v>
      </c>
      <c r="AL10" s="2" t="s">
        <v>14</v>
      </c>
      <c r="AM10" s="2"/>
    </row>
    <row r="11" spans="2:39" ht="19.899999999999999" hidden="1" customHeight="1" outlineLevel="1">
      <c r="B11" s="31" t="s">
        <v>5</v>
      </c>
      <c r="C11" s="3" t="s">
        <v>14</v>
      </c>
      <c r="D11" s="3" t="s">
        <v>14</v>
      </c>
      <c r="E11" s="3" t="s">
        <v>14</v>
      </c>
      <c r="F11" s="3" t="s">
        <v>14</v>
      </c>
      <c r="G11" s="3" t="s">
        <v>14</v>
      </c>
      <c r="H11" s="2" t="s">
        <v>14</v>
      </c>
      <c r="I11" s="2" t="s">
        <v>14</v>
      </c>
      <c r="J11" s="2" t="s">
        <v>14</v>
      </c>
      <c r="K11" s="3" t="s">
        <v>14</v>
      </c>
      <c r="L11" s="3" t="s">
        <v>14</v>
      </c>
      <c r="M11" s="3" t="s">
        <v>14</v>
      </c>
      <c r="N11" s="3" t="s">
        <v>14</v>
      </c>
      <c r="O11" s="2" t="s">
        <v>14</v>
      </c>
      <c r="P11" s="2" t="s">
        <v>14</v>
      </c>
      <c r="Q11" s="2" t="s">
        <v>14</v>
      </c>
      <c r="R11" s="2" t="s">
        <v>14</v>
      </c>
      <c r="S11" s="2" t="s">
        <v>14</v>
      </c>
      <c r="T11" s="2" t="s">
        <v>14</v>
      </c>
      <c r="U11" s="2" t="s">
        <v>14</v>
      </c>
      <c r="V11" s="2" t="s">
        <v>14</v>
      </c>
      <c r="W11" s="2" t="s">
        <v>14</v>
      </c>
      <c r="X11" s="2" t="s">
        <v>14</v>
      </c>
      <c r="Y11" s="81" t="s">
        <v>42</v>
      </c>
      <c r="Z11" s="82"/>
      <c r="AA11" s="82"/>
      <c r="AB11" s="83"/>
      <c r="AC11" s="2" t="s">
        <v>14</v>
      </c>
      <c r="AD11" s="2" t="s">
        <v>14</v>
      </c>
      <c r="AE11" s="2" t="s">
        <v>14</v>
      </c>
      <c r="AF11" s="2" t="s">
        <v>14</v>
      </c>
      <c r="AG11" s="2" t="s">
        <v>14</v>
      </c>
      <c r="AH11" s="2" t="s">
        <v>14</v>
      </c>
      <c r="AI11" s="2" t="s">
        <v>14</v>
      </c>
      <c r="AJ11" s="2" t="s">
        <v>14</v>
      </c>
      <c r="AK11" s="2" t="s">
        <v>14</v>
      </c>
      <c r="AL11" s="2" t="s">
        <v>14</v>
      </c>
      <c r="AM11" s="2"/>
    </row>
    <row r="12" spans="2:39" s="22" customFormat="1" ht="19.899999999999999" hidden="1" customHeight="1" outlineLevel="1">
      <c r="B12" s="20" t="s">
        <v>1</v>
      </c>
      <c r="C12" s="3" t="s">
        <v>14</v>
      </c>
      <c r="D12" s="3" t="s">
        <v>14</v>
      </c>
      <c r="E12" s="3" t="s">
        <v>14</v>
      </c>
      <c r="F12" s="3" t="s">
        <v>14</v>
      </c>
      <c r="G12" s="3" t="s">
        <v>14</v>
      </c>
      <c r="H12" s="2" t="s">
        <v>14</v>
      </c>
      <c r="I12" s="2" t="s">
        <v>14</v>
      </c>
      <c r="J12" s="2" t="s">
        <v>14</v>
      </c>
      <c r="K12" s="3" t="s">
        <v>14</v>
      </c>
      <c r="L12" s="3" t="s">
        <v>14</v>
      </c>
      <c r="M12" s="3" t="s">
        <v>14</v>
      </c>
      <c r="N12" s="3" t="s">
        <v>14</v>
      </c>
      <c r="O12" s="2" t="s">
        <v>14</v>
      </c>
      <c r="P12" s="2" t="s">
        <v>14</v>
      </c>
      <c r="Q12" s="2" t="s">
        <v>14</v>
      </c>
      <c r="R12" s="2" t="s">
        <v>14</v>
      </c>
      <c r="S12" s="27" t="s">
        <v>14</v>
      </c>
      <c r="T12" s="2" t="s">
        <v>14</v>
      </c>
      <c r="U12" s="2" t="s">
        <v>14</v>
      </c>
      <c r="V12" s="2" t="s">
        <v>14</v>
      </c>
      <c r="W12" s="2" t="s">
        <v>14</v>
      </c>
      <c r="X12" s="2" t="s">
        <v>14</v>
      </c>
      <c r="Y12" s="2" t="s">
        <v>14</v>
      </c>
      <c r="Z12" s="2" t="s">
        <v>14</v>
      </c>
      <c r="AA12" s="2" t="s">
        <v>14</v>
      </c>
      <c r="AB12" s="2" t="s">
        <v>14</v>
      </c>
      <c r="AC12" s="38" t="s">
        <v>29</v>
      </c>
      <c r="AD12" s="2" t="s">
        <v>14</v>
      </c>
      <c r="AE12" s="2" t="s">
        <v>14</v>
      </c>
      <c r="AF12" s="2" t="s">
        <v>14</v>
      </c>
      <c r="AG12" s="2" t="s">
        <v>14</v>
      </c>
      <c r="AH12" s="2" t="s">
        <v>14</v>
      </c>
      <c r="AI12" s="2" t="s">
        <v>14</v>
      </c>
      <c r="AJ12" s="2" t="s">
        <v>14</v>
      </c>
      <c r="AK12" s="2" t="s">
        <v>14</v>
      </c>
      <c r="AL12" s="2" t="s">
        <v>14</v>
      </c>
      <c r="AM12" s="2" t="s">
        <v>14</v>
      </c>
    </row>
    <row r="13" spans="2:39" s="22" customFormat="1" ht="19.899999999999999" customHeight="1" collapsed="1"/>
    <row r="14" spans="2:39" ht="19.899999999999999" customHeight="1">
      <c r="B14" s="61">
        <f ca="1">DATE(CalendarYear,4,1)</f>
        <v>45748</v>
      </c>
      <c r="C14" s="4" t="str">
        <f ca="1">IF(DAY(AprSun1)=1,"",IF(AND(YEAR(AprSun1+1)=CalendarYear,MONTH(AprSun1+1)=4),AprSun1+1,""))</f>
        <v/>
      </c>
      <c r="D14" s="4" t="str">
        <f ca="1">IF(DAY(AprSun1)=1,"",IF(AND(YEAR(AprSun1+2)=CalendarYear,MONTH(AprSun1+2)=4),AprSun1+2,""))</f>
        <v/>
      </c>
      <c r="E14" s="4">
        <f ca="1">IF(DAY(AprSun1)=1,"",IF(AND(YEAR(AprSun1+3)=CalendarYear,MONTH(AprSun1+3)=4),AprSun1+3,""))</f>
        <v>45748</v>
      </c>
      <c r="F14" s="4">
        <f ca="1">IF(DAY(AprSun1)=1,"",IF(AND(YEAR(AprSun1+4)=CalendarYear,MONTH(AprSun1+4)=4),AprSun1+4,""))</f>
        <v>45749</v>
      </c>
      <c r="G14" s="4">
        <f ca="1">IF(DAY(AprSun1)=1,"",IF(AND(YEAR(AprSun1+5)=CalendarYear,MONTH(AprSun1+5)=4),AprSun1+5,""))</f>
        <v>45750</v>
      </c>
      <c r="H14" s="4">
        <f ca="1">IF(DAY(AprSun1)=1,"",IF(AND(YEAR(AprSun1+6)=CalendarYear,MONTH(AprSun1+6)=4),AprSun1+6,""))</f>
        <v>45751</v>
      </c>
      <c r="I14" s="4">
        <f ca="1">IF(DAY(AprSun1)=1,IF(AND(YEAR(AprSun1)=CalendarYear,MONTH(AprSun1)=4),AprSun1,""),IF(AND(YEAR(AprSun1+7)=CalendarYear,MONTH(AprSun1+7)=4),AprSun1+7,""))</f>
        <v>45752</v>
      </c>
      <c r="J14" s="4">
        <f ca="1">IF(DAY(AprSun1)=1,IF(AND(YEAR(AprSun1+1)=CalendarYear,MONTH(AprSun1+1)=4),AprSun1+1,""),IF(AND(YEAR(AprSun1+8)=CalendarYear,MONTH(AprSun1+8)=4),AprSun1+8,""))</f>
        <v>45753</v>
      </c>
      <c r="K14" s="4">
        <f ca="1">IF(DAY(AprSun1)=1,IF(AND(YEAR(AprSun1+2)=CalendarYear,MONTH(AprSun1+2)=4),AprSun1+2,""),IF(AND(YEAR(AprSun1+9)=CalendarYear,MONTH(AprSun1+9)=4),AprSun1+9,""))</f>
        <v>45754</v>
      </c>
      <c r="L14" s="4">
        <f ca="1">IF(DAY(AprSun1)=1,IF(AND(YEAR(AprSun1+3)=CalendarYear,MONTH(AprSun1+3)=4),AprSun1+3,""),IF(AND(YEAR(AprSun1+10)=CalendarYear,MONTH(AprSun1+10)=4),AprSun1+10,""))</f>
        <v>45755</v>
      </c>
      <c r="M14" s="4">
        <f ca="1">IF(DAY(AprSun1)=1,IF(AND(YEAR(AprSun1+4)=CalendarYear,MONTH(AprSun1+4)=4),AprSun1+4,""),IF(AND(YEAR(AprSun1+11)=CalendarYear,MONTH(AprSun1+11)=4),AprSun1+11,""))</f>
        <v>45756</v>
      </c>
      <c r="N14" s="4">
        <f ca="1">IF(DAY(AprSun1)=1,IF(AND(YEAR(AprSun1+5)=CalendarYear,MONTH(AprSun1+5)=4),AprSun1+5,""),IF(AND(YEAR(AprSun1+12)=CalendarYear,MONTH(AprSun1+12)=4),AprSun1+12,""))</f>
        <v>45757</v>
      </c>
      <c r="O14" s="4">
        <f ca="1">IF(DAY(AprSun1)=1,IF(AND(YEAR(AprSun1+6)=CalendarYear,MONTH(AprSun1+6)=4),AprSun1+6,""),IF(AND(YEAR(AprSun1+13)=CalendarYear,MONTH(AprSun1+13)=4),AprSun1+13,""))</f>
        <v>45758</v>
      </c>
      <c r="P14" s="4">
        <f ca="1">IF(DAY(AprSun1)=1,IF(AND(YEAR(AprSun1+7)=CalendarYear,MONTH(AprSun1+7)=4),AprSun1+7,""),IF(AND(YEAR(AprSun1+14)=CalendarYear,MONTH(AprSun1+14)=4),AprSun1+14,""))</f>
        <v>45759</v>
      </c>
      <c r="Q14" s="4">
        <f ca="1">IF(DAY(AprSun1)=1,IF(AND(YEAR(AprSun1+8)=CalendarYear,MONTH(AprSun1+8)=4),AprSun1+8,""),IF(AND(YEAR(AprSun1+15)=CalendarYear,MONTH(AprSun1+15)=4),AprSun1+15,""))</f>
        <v>45760</v>
      </c>
      <c r="R14" s="4">
        <f ca="1">IF(DAY(AprSun1)=1,IF(AND(YEAR(AprSun1+9)=CalendarYear,MONTH(AprSun1+9)=4),AprSun1+9,""),IF(AND(YEAR(AprSun1+16)=CalendarYear,MONTH(AprSun1+16)=4),AprSun1+16,""))</f>
        <v>45761</v>
      </c>
      <c r="S14" s="4">
        <f ca="1">IF(DAY(AprSun1)=1,IF(AND(YEAR(AprSun1+10)=CalendarYear,MONTH(AprSun1+10)=4),AprSun1+10,""),IF(AND(YEAR(AprSun1+17)=CalendarYear,MONTH(AprSun1+17)=4),AprSun1+17,""))</f>
        <v>45762</v>
      </c>
      <c r="T14" s="4">
        <f ca="1">IF(DAY(AprSun1)=1,IF(AND(YEAR(AprSun1+11)=CalendarYear,MONTH(AprSun1+11)=4),AprSun1+11,""),IF(AND(YEAR(AprSun1+18)=CalendarYear,MONTH(AprSun1+18)=4),AprSun1+18,""))</f>
        <v>45763</v>
      </c>
      <c r="U14" s="4">
        <f ca="1">IF(DAY(AprSun1)=1,IF(AND(YEAR(AprSun1+12)=CalendarYear,MONTH(AprSun1+12)=4),AprSun1+12,""),IF(AND(YEAR(AprSun1+19)=CalendarYear,MONTH(AprSun1+19)=4),AprSun1+19,""))</f>
        <v>45764</v>
      </c>
      <c r="V14" s="4">
        <f ca="1">IF(DAY(AprSun1)=1,IF(AND(YEAR(AprSun1+13)=CalendarYear,MONTH(AprSun1+13)=4),AprSun1+13,""),IF(AND(YEAR(AprSun1+20)=CalendarYear,MONTH(AprSun1+20)=4),AprSun1+20,""))</f>
        <v>45765</v>
      </c>
      <c r="W14" s="4">
        <f ca="1">IF(DAY(AprSun1)=1,IF(AND(YEAR(AprSun1+14)=CalendarYear,MONTH(AprSun1+14)=4),AprSun1+14,""),IF(AND(YEAR(AprSun1+21)=CalendarYear,MONTH(AprSun1+21)=4),AprSun1+21,""))</f>
        <v>45766</v>
      </c>
      <c r="X14" s="4">
        <f ca="1">IF(DAY(AprSun1)=1,IF(AND(YEAR(AprSun1+15)=CalendarYear,MONTH(AprSun1+15)=4),AprSun1+15,""),IF(AND(YEAR(AprSun1+22)=CalendarYear,MONTH(AprSun1+22)=4),AprSun1+22,""))</f>
        <v>45767</v>
      </c>
      <c r="Y14" s="4">
        <f ca="1">IF(DAY(AprSun1)=1,IF(AND(YEAR(AprSun1+16)=CalendarYear,MONTH(AprSun1+16)=4),AprSun1+16,""),IF(AND(YEAR(AprSun1+23)=CalendarYear,MONTH(AprSun1+23)=4),AprSun1+23,""))</f>
        <v>45768</v>
      </c>
      <c r="Z14" s="4">
        <f ca="1">IF(DAY(AprSun1)=1,IF(AND(YEAR(AprSun1+17)=CalendarYear,MONTH(AprSun1+17)=4),AprSun1+17,""),IF(AND(YEAR(AprSun1+24)=CalendarYear,MONTH(AprSun1+24)=4),AprSun1+24,""))</f>
        <v>45769</v>
      </c>
      <c r="AA14" s="4">
        <f ca="1">IF(DAY(AprSun1)=1,IF(AND(YEAR(AprSun1+18)=CalendarYear,MONTH(AprSun1+18)=4),AprSun1+18,""),IF(AND(YEAR(AprSun1+25)=CalendarYear,MONTH(AprSun1+25)=4),AprSun1+25,""))</f>
        <v>45770</v>
      </c>
      <c r="AB14" s="4">
        <f ca="1">IF(DAY(AprSun1)=1,IF(AND(YEAR(AprSun1+19)=CalendarYear,MONTH(AprSun1+19)=4),AprSun1+19,""),IF(AND(YEAR(AprSun1+26)=CalendarYear,MONTH(AprSun1+26)=4),AprSun1+26,""))</f>
        <v>45771</v>
      </c>
      <c r="AC14" s="4">
        <f ca="1">IF(DAY(AprSun1)=1,IF(AND(YEAR(AprSun1+20)=CalendarYear,MONTH(AprSun1+20)=4),AprSun1+20,""),IF(AND(YEAR(AprSun1+27)=CalendarYear,MONTH(AprSun1+27)=4),AprSun1+27,""))</f>
        <v>45772</v>
      </c>
      <c r="AD14" s="4">
        <f ca="1">IF(DAY(AprSun1)=1,IF(AND(YEAR(AprSun1+21)=CalendarYear,MONTH(AprSun1+21)=4),AprSun1+21,""),IF(AND(YEAR(AprSun1+28)=CalendarYear,MONTH(AprSun1+28)=4),AprSun1+28,""))</f>
        <v>45773</v>
      </c>
      <c r="AE14" s="4">
        <f ca="1">IF(DAY(AprSun1)=1,IF(AND(YEAR(AprSun1+22)=CalendarYear,MONTH(AprSun1+22)=4),AprSun1+22,""),IF(AND(YEAR(AprSun1+29)=CalendarYear,MONTH(AprSun1+29)=4),AprSun1+29,""))</f>
        <v>45774</v>
      </c>
      <c r="AF14" s="4">
        <f ca="1">IF(DAY(AprSun1)=1,IF(AND(YEAR(AprSun1+23)=CalendarYear,MONTH(AprSun1+23)=4),AprSun1+23,""),IF(AND(YEAR(AprSun1+30)=CalendarYear,MONTH(AprSun1+30)=4),AprSun1+30,""))</f>
        <v>45775</v>
      </c>
      <c r="AG14" s="4">
        <f ca="1">IF(DAY(AprSun1)=1,IF(AND(YEAR(AprSun1+24)=CalendarYear,MONTH(AprSun1+24)=4),AprSun1+24,""),IF(AND(YEAR(AprSun1+31)=CalendarYear,MONTH(AprSun1+31)=4),AprSun1+31,""))</f>
        <v>45776</v>
      </c>
      <c r="AH14" s="4">
        <f ca="1">IF(DAY(AprSun1)=1,IF(AND(YEAR(AprSun1+25)=CalendarYear,MONTH(AprSun1+25)=4),AprSun1+25,""),IF(AND(YEAR(AprSun1+32)=CalendarYear,MONTH(AprSun1+32)=4),AprSun1+32,""))</f>
        <v>45777</v>
      </c>
      <c r="AI14" s="4" t="str">
        <f ca="1">IF(DAY(AprSun1)=1,IF(AND(YEAR(AprSun1+26)=CalendarYear,MONTH(AprSun1+26)=4),AprSun1+26,""),IF(AND(YEAR(AprSun1+33)=CalendarYear,MONTH(AprSun1+33)=4),AprSun1+33,""))</f>
        <v/>
      </c>
      <c r="AJ14" s="4" t="str">
        <f ca="1">IF(DAY(AprSun1)=1,IF(AND(YEAR(AprSun1+27)=CalendarYear,MONTH(AprSun1+27)=4),AprSun1+27,""),IF(AND(YEAR(AprSun1+34)=CalendarYear,MONTH(AprSun1+34)=4),AprSun1+34,""))</f>
        <v/>
      </c>
      <c r="AK14" s="4" t="str">
        <f ca="1">IF(DAY(AprSun1)=1,IF(AND(YEAR(AprSun1+28)=CalendarYear,MONTH(AprSun1+28)=4),AprSun1+28,""),IF(AND(YEAR(AprSun1+35)=CalendarYear,MONTH(AprSun1+35)=4),AprSun1+35,""))</f>
        <v/>
      </c>
      <c r="AL14" s="4" t="str">
        <f ca="1">IF(DAY(AprSun1)=1,IF(AND(YEAR(AprSun1+29)=CalendarYear,MONTH(AprSun1+29)=4),AprSun1+29,""),IF(AND(YEAR(AprSun1+36)=CalendarYear,MONTH(AprSun1+36)=4),AprSun1+36,""))</f>
        <v/>
      </c>
      <c r="AM14" s="6" t="str">
        <f ca="1">IF(DAY(AprSun1)=1,IF(AND(YEAR(AprSun1+30)=CalendarYear,MONTH(AprSun1+30)=4),AprSun1+30,""),IF(AND(YEAR(AprSun1+37)=CalendarYear,MONTH(AprSun1+37)=4),AprSun1+37,""))</f>
        <v/>
      </c>
    </row>
    <row r="15" spans="2:39" ht="19.899999999999999" customHeight="1">
      <c r="B15" s="62"/>
      <c r="C15" s="5" t="s">
        <v>6</v>
      </c>
      <c r="D15" s="5" t="s">
        <v>7</v>
      </c>
      <c r="E15" s="5" t="s">
        <v>8</v>
      </c>
      <c r="F15" s="5" t="s">
        <v>9</v>
      </c>
      <c r="G15" s="5" t="s">
        <v>10</v>
      </c>
      <c r="H15" s="5" t="s">
        <v>11</v>
      </c>
      <c r="I15" s="5" t="s">
        <v>12</v>
      </c>
      <c r="J15" s="5" t="s">
        <v>6</v>
      </c>
      <c r="K15" s="5" t="s">
        <v>7</v>
      </c>
      <c r="L15" s="5" t="s">
        <v>8</v>
      </c>
      <c r="M15" s="5" t="s">
        <v>9</v>
      </c>
      <c r="N15" s="5" t="s">
        <v>10</v>
      </c>
      <c r="O15" s="5" t="s">
        <v>11</v>
      </c>
      <c r="P15" s="5" t="s">
        <v>12</v>
      </c>
      <c r="Q15" s="5" t="s">
        <v>6</v>
      </c>
      <c r="R15" s="5" t="s">
        <v>7</v>
      </c>
      <c r="S15" s="5" t="s">
        <v>8</v>
      </c>
      <c r="T15" s="5" t="s">
        <v>9</v>
      </c>
      <c r="U15" s="5" t="s">
        <v>10</v>
      </c>
      <c r="V15" s="5" t="s">
        <v>11</v>
      </c>
      <c r="W15" s="5" t="s">
        <v>12</v>
      </c>
      <c r="X15" s="5" t="s">
        <v>6</v>
      </c>
      <c r="Y15" s="5" t="s">
        <v>7</v>
      </c>
      <c r="Z15" s="5" t="s">
        <v>8</v>
      </c>
      <c r="AA15" s="5" t="s">
        <v>9</v>
      </c>
      <c r="AB15" s="5" t="s">
        <v>10</v>
      </c>
      <c r="AC15" s="5" t="s">
        <v>11</v>
      </c>
      <c r="AD15" s="5" t="s">
        <v>12</v>
      </c>
      <c r="AE15" s="5" t="s">
        <v>6</v>
      </c>
      <c r="AF15" s="5" t="s">
        <v>7</v>
      </c>
      <c r="AG15" s="5" t="s">
        <v>8</v>
      </c>
      <c r="AH15" s="5" t="s">
        <v>9</v>
      </c>
      <c r="AI15" s="5" t="s">
        <v>10</v>
      </c>
      <c r="AJ15" s="5" t="s">
        <v>11</v>
      </c>
      <c r="AK15" s="5" t="s">
        <v>12</v>
      </c>
      <c r="AL15" s="5" t="s">
        <v>6</v>
      </c>
      <c r="AM15" s="7" t="s">
        <v>7</v>
      </c>
    </row>
    <row r="16" spans="2:39" ht="19.899999999999999" hidden="1" customHeight="1" outlineLevel="1">
      <c r="B16" s="18" t="s">
        <v>13</v>
      </c>
      <c r="C16" s="2" t="s">
        <v>14</v>
      </c>
      <c r="D16" s="2" t="s">
        <v>14</v>
      </c>
      <c r="E16" s="29" t="s">
        <v>14</v>
      </c>
      <c r="F16" s="2" t="s">
        <v>14</v>
      </c>
      <c r="G16" s="2" t="s">
        <v>14</v>
      </c>
      <c r="H16" s="2" t="s">
        <v>14</v>
      </c>
      <c r="I16" s="2" t="s">
        <v>14</v>
      </c>
      <c r="J16" s="2" t="s">
        <v>14</v>
      </c>
      <c r="K16" s="2" t="s">
        <v>14</v>
      </c>
      <c r="L16" s="2" t="s">
        <v>14</v>
      </c>
      <c r="M16" s="3" t="s">
        <v>14</v>
      </c>
      <c r="N16" s="3" t="s">
        <v>14</v>
      </c>
      <c r="O16" s="2" t="s">
        <v>14</v>
      </c>
      <c r="P16" s="2" t="s">
        <v>14</v>
      </c>
      <c r="Q16" s="2" t="s">
        <v>14</v>
      </c>
      <c r="R16" s="2" t="s">
        <v>14</v>
      </c>
      <c r="S16" s="2" t="s">
        <v>14</v>
      </c>
      <c r="T16" s="2" t="s">
        <v>14</v>
      </c>
      <c r="U16" s="2" t="s">
        <v>14</v>
      </c>
      <c r="V16" s="2" t="s">
        <v>14</v>
      </c>
      <c r="W16" s="2" t="s">
        <v>14</v>
      </c>
      <c r="X16" s="2" t="s">
        <v>14</v>
      </c>
      <c r="Y16" s="2" t="s">
        <v>14</v>
      </c>
      <c r="Z16" s="2" t="s">
        <v>14</v>
      </c>
      <c r="AA16" s="2" t="s">
        <v>14</v>
      </c>
      <c r="AB16" s="2" t="s">
        <v>14</v>
      </c>
      <c r="AC16" s="2" t="s">
        <v>14</v>
      </c>
      <c r="AD16" s="2" t="s">
        <v>14</v>
      </c>
      <c r="AE16" s="2" t="s">
        <v>14</v>
      </c>
      <c r="AF16" s="2" t="s">
        <v>14</v>
      </c>
      <c r="AG16" s="2" t="s">
        <v>14</v>
      </c>
      <c r="AH16" s="2" t="s">
        <v>14</v>
      </c>
      <c r="AI16" s="2" t="s">
        <v>14</v>
      </c>
      <c r="AJ16" s="2" t="s">
        <v>14</v>
      </c>
      <c r="AK16" s="2" t="s">
        <v>14</v>
      </c>
      <c r="AL16" s="2" t="s">
        <v>14</v>
      </c>
      <c r="AM16" s="2" t="s">
        <v>14</v>
      </c>
    </row>
    <row r="17" spans="2:39" ht="19.899999999999999" hidden="1" customHeight="1" outlineLevel="1">
      <c r="B17" s="19" t="s">
        <v>15</v>
      </c>
      <c r="C17" s="3" t="s">
        <v>14</v>
      </c>
      <c r="D17" s="3" t="s">
        <v>14</v>
      </c>
      <c r="E17" s="3" t="s">
        <v>14</v>
      </c>
      <c r="F17" s="3" t="s">
        <v>14</v>
      </c>
      <c r="G17" s="3" t="s">
        <v>14</v>
      </c>
      <c r="H17" s="3" t="s">
        <v>14</v>
      </c>
      <c r="I17" s="2" t="s">
        <v>14</v>
      </c>
      <c r="J17" s="2" t="s">
        <v>14</v>
      </c>
      <c r="K17" s="3" t="s">
        <v>14</v>
      </c>
      <c r="L17" s="3" t="s">
        <v>14</v>
      </c>
      <c r="M17" s="3" t="s">
        <v>14</v>
      </c>
      <c r="N17" s="3" t="s">
        <v>14</v>
      </c>
      <c r="O17" s="2" t="s">
        <v>14</v>
      </c>
      <c r="P17" s="2" t="s">
        <v>14</v>
      </c>
      <c r="Q17" s="2" t="s">
        <v>14</v>
      </c>
      <c r="R17" s="2" t="s">
        <v>14</v>
      </c>
      <c r="S17" s="2" t="s">
        <v>14</v>
      </c>
      <c r="T17" s="2" t="s">
        <v>14</v>
      </c>
      <c r="U17" s="2" t="s">
        <v>14</v>
      </c>
      <c r="V17" s="2" t="s">
        <v>14</v>
      </c>
      <c r="W17" s="2" t="s">
        <v>14</v>
      </c>
      <c r="X17" s="2" t="s">
        <v>14</v>
      </c>
      <c r="Y17" s="2" t="s">
        <v>14</v>
      </c>
      <c r="Z17" s="2" t="s">
        <v>14</v>
      </c>
      <c r="AA17" s="2" t="s">
        <v>14</v>
      </c>
      <c r="AB17" s="2" t="s">
        <v>14</v>
      </c>
      <c r="AC17" s="2" t="s">
        <v>14</v>
      </c>
      <c r="AD17" s="2" t="s">
        <v>14</v>
      </c>
      <c r="AE17" s="2" t="s">
        <v>14</v>
      </c>
      <c r="AF17" s="2" t="s">
        <v>14</v>
      </c>
      <c r="AG17" s="2" t="s">
        <v>14</v>
      </c>
      <c r="AH17" s="2" t="s">
        <v>14</v>
      </c>
      <c r="AI17" s="2" t="s">
        <v>14</v>
      </c>
      <c r="AJ17" s="2" t="s">
        <v>14</v>
      </c>
      <c r="AK17" s="2" t="s">
        <v>14</v>
      </c>
      <c r="AL17" s="2" t="s">
        <v>14</v>
      </c>
      <c r="AM17" s="2" t="s">
        <v>14</v>
      </c>
    </row>
    <row r="18" spans="2:39" s="21" customFormat="1" ht="19.899999999999999" hidden="1" customHeight="1" outlineLevel="1">
      <c r="B18" s="33" t="s">
        <v>2</v>
      </c>
      <c r="C18" s="3" t="s">
        <v>14</v>
      </c>
      <c r="D18" s="3" t="s">
        <v>14</v>
      </c>
      <c r="E18" s="3" t="s">
        <v>14</v>
      </c>
      <c r="F18" s="3" t="s">
        <v>14</v>
      </c>
      <c r="G18" s="2" t="s">
        <v>14</v>
      </c>
      <c r="H18" s="2" t="s">
        <v>14</v>
      </c>
      <c r="I18" s="2" t="s">
        <v>14</v>
      </c>
      <c r="J18" s="2" t="s">
        <v>14</v>
      </c>
      <c r="K18" s="140" t="s">
        <v>16</v>
      </c>
      <c r="L18" s="148"/>
      <c r="M18" s="148"/>
      <c r="N18" s="148"/>
      <c r="O18" s="2" t="s">
        <v>14</v>
      </c>
      <c r="P18" s="2" t="s">
        <v>14</v>
      </c>
      <c r="Q18" s="2" t="s">
        <v>14</v>
      </c>
      <c r="R18" s="140" t="s">
        <v>16</v>
      </c>
      <c r="S18" s="141"/>
      <c r="T18" s="2" t="s">
        <v>14</v>
      </c>
      <c r="U18" s="2" t="s">
        <v>14</v>
      </c>
      <c r="V18" s="32" t="s">
        <v>16</v>
      </c>
      <c r="W18" s="2" t="s">
        <v>14</v>
      </c>
      <c r="X18" s="2" t="s">
        <v>14</v>
      </c>
      <c r="Y18" s="2" t="s">
        <v>14</v>
      </c>
      <c r="Z18" s="2" t="s">
        <v>14</v>
      </c>
      <c r="AA18" s="2" t="s">
        <v>14</v>
      </c>
      <c r="AB18" s="140" t="s">
        <v>16</v>
      </c>
      <c r="AC18" s="141"/>
      <c r="AD18" s="2" t="s">
        <v>14</v>
      </c>
      <c r="AE18" s="2" t="s">
        <v>14</v>
      </c>
      <c r="AF18" s="133" t="s">
        <v>16</v>
      </c>
      <c r="AG18" s="134"/>
      <c r="AH18" s="135"/>
      <c r="AI18" s="2" t="s">
        <v>14</v>
      </c>
      <c r="AJ18" s="2" t="s">
        <v>14</v>
      </c>
      <c r="AK18" s="2" t="s">
        <v>14</v>
      </c>
      <c r="AL18" s="2" t="s">
        <v>14</v>
      </c>
      <c r="AM18" s="2" t="s">
        <v>14</v>
      </c>
    </row>
    <row r="19" spans="2:39" s="21" customFormat="1" ht="19.899999999999999" hidden="1" customHeight="1" outlineLevel="1">
      <c r="B19" s="31" t="s">
        <v>5</v>
      </c>
      <c r="C19" s="3" t="s">
        <v>14</v>
      </c>
      <c r="D19" s="3" t="s">
        <v>14</v>
      </c>
      <c r="E19" s="3" t="s">
        <v>14</v>
      </c>
      <c r="F19" s="3" t="s">
        <v>14</v>
      </c>
      <c r="G19" s="3" t="s">
        <v>14</v>
      </c>
      <c r="H19" s="3" t="s">
        <v>14</v>
      </c>
      <c r="I19" s="2" t="s">
        <v>14</v>
      </c>
      <c r="J19" s="2" t="s">
        <v>14</v>
      </c>
      <c r="K19" s="3" t="s">
        <v>14</v>
      </c>
      <c r="L19" s="3" t="s">
        <v>14</v>
      </c>
      <c r="M19" s="3" t="s">
        <v>14</v>
      </c>
      <c r="N19" s="3" t="s">
        <v>14</v>
      </c>
      <c r="O19" s="2" t="s">
        <v>14</v>
      </c>
      <c r="P19" s="2" t="s">
        <v>14</v>
      </c>
      <c r="Q19" s="2" t="s">
        <v>14</v>
      </c>
      <c r="R19" s="2" t="s">
        <v>14</v>
      </c>
      <c r="S19" s="2" t="s">
        <v>14</v>
      </c>
      <c r="T19" s="2" t="s">
        <v>14</v>
      </c>
      <c r="U19" s="2" t="s">
        <v>14</v>
      </c>
      <c r="V19" s="2" t="s">
        <v>14</v>
      </c>
      <c r="W19" s="2" t="s">
        <v>14</v>
      </c>
      <c r="X19" s="2" t="s">
        <v>14</v>
      </c>
      <c r="Y19" s="2" t="s">
        <v>14</v>
      </c>
      <c r="Z19" s="2" t="s">
        <v>14</v>
      </c>
      <c r="AA19" s="2" t="s">
        <v>14</v>
      </c>
      <c r="AB19" s="2" t="s">
        <v>14</v>
      </c>
      <c r="AC19" s="2" t="s">
        <v>14</v>
      </c>
      <c r="AD19" s="2" t="s">
        <v>14</v>
      </c>
      <c r="AE19" s="2" t="s">
        <v>14</v>
      </c>
      <c r="AF19" s="2" t="s">
        <v>14</v>
      </c>
      <c r="AG19" s="2" t="s">
        <v>14</v>
      </c>
      <c r="AH19" s="2" t="s">
        <v>14</v>
      </c>
      <c r="AI19" s="2" t="s">
        <v>14</v>
      </c>
      <c r="AJ19" s="2" t="s">
        <v>14</v>
      </c>
      <c r="AK19" s="2" t="s">
        <v>14</v>
      </c>
      <c r="AL19" s="2" t="s">
        <v>14</v>
      </c>
      <c r="AM19" s="2" t="s">
        <v>14</v>
      </c>
    </row>
    <row r="20" spans="2:39" ht="19.899999999999999" hidden="1" customHeight="1" outlineLevel="1">
      <c r="B20" s="20" t="s">
        <v>1</v>
      </c>
      <c r="C20" s="3" t="s">
        <v>14</v>
      </c>
      <c r="D20" s="3" t="s">
        <v>14</v>
      </c>
      <c r="E20" s="3" t="s">
        <v>14</v>
      </c>
      <c r="F20" s="149" t="s">
        <v>29</v>
      </c>
      <c r="G20" s="149"/>
      <c r="H20" s="149"/>
      <c r="I20" s="149"/>
      <c r="J20" s="149"/>
      <c r="K20" s="3" t="s">
        <v>14</v>
      </c>
      <c r="L20" s="3" t="s">
        <v>14</v>
      </c>
      <c r="M20" s="3" t="s">
        <v>14</v>
      </c>
      <c r="N20" s="3" t="s">
        <v>14</v>
      </c>
      <c r="O20" s="153" t="s">
        <v>29</v>
      </c>
      <c r="P20" s="154"/>
      <c r="Q20" s="155"/>
      <c r="R20" s="2" t="s">
        <v>14</v>
      </c>
      <c r="S20" s="2" t="s">
        <v>14</v>
      </c>
      <c r="T20" s="153" t="s">
        <v>29</v>
      </c>
      <c r="U20" s="155"/>
      <c r="V20" s="2" t="s">
        <v>14</v>
      </c>
      <c r="W20" s="2" t="s">
        <v>14</v>
      </c>
      <c r="X20" s="2" t="s">
        <v>14</v>
      </c>
      <c r="Y20" s="153" t="s">
        <v>39</v>
      </c>
      <c r="Z20" s="154"/>
      <c r="AA20" s="155"/>
      <c r="AB20" s="2" t="s">
        <v>14</v>
      </c>
      <c r="AC20" s="2" t="s">
        <v>14</v>
      </c>
      <c r="AD20" s="2" t="s">
        <v>14</v>
      </c>
      <c r="AE20" s="2" t="s">
        <v>14</v>
      </c>
      <c r="AF20" s="2" t="s">
        <v>14</v>
      </c>
      <c r="AG20" s="2" t="s">
        <v>14</v>
      </c>
      <c r="AH20" s="2" t="s">
        <v>14</v>
      </c>
      <c r="AI20" s="2" t="s">
        <v>14</v>
      </c>
      <c r="AJ20" s="2" t="s">
        <v>14</v>
      </c>
      <c r="AK20" s="2" t="s">
        <v>14</v>
      </c>
      <c r="AL20" s="2" t="s">
        <v>14</v>
      </c>
      <c r="AM20" s="2" t="s">
        <v>14</v>
      </c>
    </row>
    <row r="21" spans="2:39" ht="19.899999999999999" customHeight="1" collapsed="1">
      <c r="B21" s="1"/>
    </row>
    <row r="22" spans="2:39" ht="19.899999999999999" customHeight="1">
      <c r="B22" s="61">
        <f ca="1">DATE(CalendarYear,5,1)</f>
        <v>45778</v>
      </c>
      <c r="C22" s="4" t="str">
        <f ca="1">IF(DAY(MaySun1)=1,"",IF(AND(YEAR(MaySun1+1)=CalendarYear,MONTH(MaySun1+1)=5),MaySun1+1,""))</f>
        <v/>
      </c>
      <c r="D22" s="4" t="str">
        <f ca="1">IF(DAY(MaySun1)=1,"",IF(AND(YEAR(MaySun1+2)=CalendarYear,MONTH(MaySun1+2)=5),MaySun1+2,""))</f>
        <v/>
      </c>
      <c r="E22" s="4" t="str">
        <f ca="1">IF(DAY(MaySun1)=1,"",IF(AND(YEAR(MaySun1+3)=CalendarYear,MONTH(MaySun1+3)=5),MaySun1+3,""))</f>
        <v/>
      </c>
      <c r="F22" s="4" t="str">
        <f ca="1">IF(DAY(MaySun1)=1,"",IF(AND(YEAR(MaySun1+4)=CalendarYear,MONTH(MaySun1+4)=5),MaySun1+4,""))</f>
        <v/>
      </c>
      <c r="G22" s="4">
        <f ca="1">IF(DAY(MaySun1)=1,"",IF(AND(YEAR(MaySun1+5)=CalendarYear,MONTH(MaySun1+5)=5),MaySun1+5,""))</f>
        <v>45778</v>
      </c>
      <c r="H22" s="4">
        <f ca="1">IF(DAY(MaySun1)=1,"",IF(AND(YEAR(MaySun1+6)=CalendarYear,MONTH(MaySun1+6)=5),MaySun1+6,""))</f>
        <v>45779</v>
      </c>
      <c r="I22" s="4">
        <f ca="1">IF(DAY(MaySun1)=1,IF(AND(YEAR(MaySun1)=CalendarYear,MONTH(MaySun1)=5),MaySun1,""),IF(AND(YEAR(MaySun1+7)=CalendarYear,MONTH(MaySun1+7)=5),MaySun1+7,""))</f>
        <v>45780</v>
      </c>
      <c r="J22" s="4">
        <f ca="1">IF(DAY(MaySun1)=1,IF(AND(YEAR(MaySun1+1)=CalendarYear,MONTH(MaySun1+1)=5),MaySun1+1,""),IF(AND(YEAR(MaySun1+8)=CalendarYear,MONTH(MaySun1+8)=5),MaySun1+8,""))</f>
        <v>45781</v>
      </c>
      <c r="K22" s="4">
        <f ca="1">IF(DAY(MaySun1)=1,IF(AND(YEAR(MaySun1+2)=CalendarYear,MONTH(MaySun1+2)=5),MaySun1+2,""),IF(AND(YEAR(MaySun1+9)=CalendarYear,MONTH(MaySun1+9)=5),MaySun1+9,""))</f>
        <v>45782</v>
      </c>
      <c r="L22" s="4">
        <f ca="1">IF(DAY(MaySun1)=1,IF(AND(YEAR(MaySun1+3)=CalendarYear,MONTH(MaySun1+3)=5),MaySun1+3,""),IF(AND(YEAR(MaySun1+10)=CalendarYear,MONTH(MaySun1+10)=5),MaySun1+10,""))</f>
        <v>45783</v>
      </c>
      <c r="M22" s="4">
        <f ca="1">IF(DAY(MaySun1)=1,IF(AND(YEAR(MaySun1+4)=CalendarYear,MONTH(MaySun1+4)=5),MaySun1+4,""),IF(AND(YEAR(MaySun1+11)=CalendarYear,MONTH(MaySun1+11)=5),MaySun1+11,""))</f>
        <v>45784</v>
      </c>
      <c r="N22" s="4">
        <f ca="1">IF(DAY(MaySun1)=1,IF(AND(YEAR(MaySun1+5)=CalendarYear,MONTH(MaySun1+5)=5),MaySun1+5,""),IF(AND(YEAR(MaySun1+12)=CalendarYear,MONTH(MaySun1+12)=5),MaySun1+12,""))</f>
        <v>45785</v>
      </c>
      <c r="O22" s="4">
        <f ca="1">IF(DAY(MaySun1)=1,IF(AND(YEAR(MaySun1+6)=CalendarYear,MONTH(MaySun1+6)=5),MaySun1+6,""),IF(AND(YEAR(MaySun1+13)=CalendarYear,MONTH(MaySun1+13)=5),MaySun1+13,""))</f>
        <v>45786</v>
      </c>
      <c r="P22" s="4">
        <f ca="1">IF(DAY(MaySun1)=1,IF(AND(YEAR(MaySun1+7)=CalendarYear,MONTH(MaySun1+7)=5),MaySun1+7,""),IF(AND(YEAR(MaySun1+14)=CalendarYear,MONTH(MaySun1+14)=5),MaySun1+14,""))</f>
        <v>45787</v>
      </c>
      <c r="Q22" s="4">
        <f ca="1">IF(DAY(MaySun1)=1,IF(AND(YEAR(MaySun1+8)=CalendarYear,MONTH(MaySun1+8)=5),MaySun1+8,""),IF(AND(YEAR(MaySun1+15)=CalendarYear,MONTH(MaySun1+15)=5),MaySun1+15,""))</f>
        <v>45788</v>
      </c>
      <c r="R22" s="4">
        <f ca="1">IF(DAY(MaySun1)=1,IF(AND(YEAR(MaySun1+9)=CalendarYear,MONTH(MaySun1+9)=5),MaySun1+9,""),IF(AND(YEAR(MaySun1+16)=CalendarYear,MONTH(MaySun1+16)=5),MaySun1+16,""))</f>
        <v>45789</v>
      </c>
      <c r="S22" s="4">
        <f ca="1">IF(DAY(MaySun1)=1,IF(AND(YEAR(MaySun1+10)=CalendarYear,MONTH(MaySun1+10)=5),MaySun1+10,""),IF(AND(YEAR(MaySun1+17)=CalendarYear,MONTH(MaySun1+17)=5),MaySun1+17,""))</f>
        <v>45790</v>
      </c>
      <c r="T22" s="4">
        <f ca="1">IF(DAY(MaySun1)=1,IF(AND(YEAR(MaySun1+11)=CalendarYear,MONTH(MaySun1+11)=5),MaySun1+11,""),IF(AND(YEAR(MaySun1+18)=CalendarYear,MONTH(MaySun1+18)=5),MaySun1+18,""))</f>
        <v>45791</v>
      </c>
      <c r="U22" s="4">
        <f ca="1">IF(DAY(MaySun1)=1,IF(AND(YEAR(MaySun1+12)=CalendarYear,MONTH(MaySun1+12)=5),MaySun1+12,""),IF(AND(YEAR(MaySun1+19)=CalendarYear,MONTH(MaySun1+19)=5),MaySun1+19,""))</f>
        <v>45792</v>
      </c>
      <c r="V22" s="4">
        <f ca="1">IF(DAY(MaySun1)=1,IF(AND(YEAR(MaySun1+13)=CalendarYear,MONTH(MaySun1+13)=5),MaySun1+13,""),IF(AND(YEAR(MaySun1+20)=CalendarYear,MONTH(MaySun1+20)=5),MaySun1+20,""))</f>
        <v>45793</v>
      </c>
      <c r="W22" s="4">
        <f ca="1">IF(DAY(MaySun1)=1,IF(AND(YEAR(MaySun1+14)=CalendarYear,MONTH(MaySun1+14)=5),MaySun1+14,""),IF(AND(YEAR(MaySun1+21)=CalendarYear,MONTH(MaySun1+21)=5),MaySun1+21,""))</f>
        <v>45794</v>
      </c>
      <c r="X22" s="4">
        <f ca="1">IF(DAY(MaySun1)=1,IF(AND(YEAR(MaySun1+15)=CalendarYear,MONTH(MaySun1+15)=5),MaySun1+15,""),IF(AND(YEAR(MaySun1+22)=CalendarYear,MONTH(MaySun1+22)=5),MaySun1+22,""))</f>
        <v>45795</v>
      </c>
      <c r="Y22" s="4">
        <f ca="1">IF(DAY(MaySun1)=1,IF(AND(YEAR(MaySun1+16)=CalendarYear,MONTH(MaySun1+16)=5),MaySun1+16,""),IF(AND(YEAR(MaySun1+23)=CalendarYear,MONTH(MaySun1+23)=5),MaySun1+23,""))</f>
        <v>45796</v>
      </c>
      <c r="Z22" s="4">
        <f ca="1">IF(DAY(MaySun1)=1,IF(AND(YEAR(MaySun1+17)=CalendarYear,MONTH(MaySun1+17)=5),MaySun1+17,""),IF(AND(YEAR(MaySun1+24)=CalendarYear,MONTH(MaySun1+24)=5),MaySun1+24,""))</f>
        <v>45797</v>
      </c>
      <c r="AA22" s="4">
        <f ca="1">IF(DAY(MaySun1)=1,IF(AND(YEAR(MaySun1+18)=CalendarYear,MONTH(MaySun1+18)=5),MaySun1+18,""),IF(AND(YEAR(MaySun1+25)=CalendarYear,MONTH(MaySun1+25)=5),MaySun1+25,""))</f>
        <v>45798</v>
      </c>
      <c r="AB22" s="4">
        <f ca="1">IF(DAY(MaySun1)=1,IF(AND(YEAR(MaySun1+19)=CalendarYear,MONTH(MaySun1+19)=5),MaySun1+19,""),IF(AND(YEAR(MaySun1+26)=CalendarYear,MONTH(MaySun1+26)=5),MaySun1+26,""))</f>
        <v>45799</v>
      </c>
      <c r="AC22" s="4">
        <f ca="1">IF(DAY(MaySun1)=1,IF(AND(YEAR(MaySun1+20)=CalendarYear,MONTH(MaySun1+20)=5),MaySun1+20,""),IF(AND(YEAR(MaySun1+27)=CalendarYear,MONTH(MaySun1+27)=5),MaySun1+27,""))</f>
        <v>45800</v>
      </c>
      <c r="AD22" s="4">
        <f ca="1">IF(DAY(MaySun1)=1,IF(AND(YEAR(MaySun1+21)=CalendarYear,MONTH(MaySun1+21)=5),MaySun1+21,""),IF(AND(YEAR(MaySun1+28)=CalendarYear,MONTH(MaySun1+28)=5),MaySun1+28,""))</f>
        <v>45801</v>
      </c>
      <c r="AE22" s="4">
        <f ca="1">IF(DAY(MaySun1)=1,IF(AND(YEAR(MaySun1+22)=CalendarYear,MONTH(MaySun1+22)=5),MaySun1+22,""),IF(AND(YEAR(MaySun1+29)=CalendarYear,MONTH(MaySun1+29)=5),MaySun1+29,""))</f>
        <v>45802</v>
      </c>
      <c r="AF22" s="4">
        <f ca="1">IF(DAY(MaySun1)=1,IF(AND(YEAR(MaySun1+23)=CalendarYear,MONTH(MaySun1+23)=5),MaySun1+23,""),IF(AND(YEAR(MaySun1+30)=CalendarYear,MONTH(MaySun1+30)=5),MaySun1+30,""))</f>
        <v>45803</v>
      </c>
      <c r="AG22" s="4">
        <f ca="1">IF(DAY(MaySun1)=1,IF(AND(YEAR(MaySun1+24)=CalendarYear,MONTH(MaySun1+24)=5),MaySun1+24,""),IF(AND(YEAR(MaySun1+31)=CalendarYear,MONTH(MaySun1+31)=5),MaySun1+31,""))</f>
        <v>45804</v>
      </c>
      <c r="AH22" s="4">
        <f ca="1">IF(DAY(MaySun1)=1,IF(AND(YEAR(MaySun1+25)=CalendarYear,MONTH(MaySun1+25)=5),MaySun1+25,""),IF(AND(YEAR(MaySun1+32)=CalendarYear,MONTH(MaySun1+32)=5),MaySun1+32,""))</f>
        <v>45805</v>
      </c>
      <c r="AI22" s="4">
        <f ca="1">IF(DAY(MaySun1)=1,IF(AND(YEAR(MaySun1+26)=CalendarYear,MONTH(MaySun1+26)=5),MaySun1+26,""),IF(AND(YEAR(MaySun1+33)=CalendarYear,MONTH(MaySun1+33)=5),MaySun1+33,""))</f>
        <v>45806</v>
      </c>
      <c r="AJ22" s="4">
        <f ca="1">IF(DAY(MaySun1)=1,IF(AND(YEAR(MaySun1+27)=CalendarYear,MONTH(MaySun1+27)=5),MaySun1+27,""),IF(AND(YEAR(MaySun1+34)=CalendarYear,MONTH(MaySun1+34)=5),MaySun1+34,""))</f>
        <v>45807</v>
      </c>
      <c r="AK22" s="4">
        <f ca="1">IF(DAY(MaySun1)=1,IF(AND(YEAR(MaySun1+28)=CalendarYear,MONTH(MaySun1+28)=5),MaySun1+28,""),IF(AND(YEAR(MaySun1+35)=CalendarYear,MONTH(MaySun1+35)=5),MaySun1+35,""))</f>
        <v>45808</v>
      </c>
      <c r="AL22" s="4" t="str">
        <f ca="1">IF(DAY(MaySun1)=1,IF(AND(YEAR(MaySun1+29)=CalendarYear,MONTH(MaySun1+29)=5),MaySun1+29,""),IF(AND(YEAR(MaySun1+36)=CalendarYear,MONTH(MaySun1+36)=5),MaySun1+36,""))</f>
        <v/>
      </c>
      <c r="AM22" s="6" t="str">
        <f ca="1">IF(DAY(MaySun1)=1,IF(AND(YEAR(MaySun1+30)=CalendarYear,MONTH(MaySun1+30)=5),MaySun1+30,""),IF(AND(YEAR(MaySun1+37)=CalendarYear,MONTH(MaySun1+37)=5),MaySun1+37,""))</f>
        <v/>
      </c>
    </row>
    <row r="23" spans="2:39" ht="19.899999999999999" customHeight="1">
      <c r="B23" s="62"/>
      <c r="C23" s="5" t="s">
        <v>6</v>
      </c>
      <c r="D23" s="5" t="s">
        <v>7</v>
      </c>
      <c r="E23" s="5" t="s">
        <v>8</v>
      </c>
      <c r="F23" s="5" t="s">
        <v>9</v>
      </c>
      <c r="G23" s="5" t="s">
        <v>10</v>
      </c>
      <c r="H23" s="5" t="s">
        <v>11</v>
      </c>
      <c r="I23" s="5" t="s">
        <v>12</v>
      </c>
      <c r="J23" s="5" t="s">
        <v>6</v>
      </c>
      <c r="K23" s="5" t="s">
        <v>7</v>
      </c>
      <c r="L23" s="5" t="s">
        <v>8</v>
      </c>
      <c r="M23" s="5" t="s">
        <v>9</v>
      </c>
      <c r="N23" s="5" t="s">
        <v>10</v>
      </c>
      <c r="O23" s="5" t="s">
        <v>11</v>
      </c>
      <c r="P23" s="5" t="s">
        <v>12</v>
      </c>
      <c r="Q23" s="5" t="s">
        <v>6</v>
      </c>
      <c r="R23" s="5" t="s">
        <v>7</v>
      </c>
      <c r="S23" s="5" t="s">
        <v>8</v>
      </c>
      <c r="T23" s="5" t="s">
        <v>9</v>
      </c>
      <c r="U23" s="5" t="s">
        <v>10</v>
      </c>
      <c r="V23" s="5" t="s">
        <v>11</v>
      </c>
      <c r="W23" s="5" t="s">
        <v>12</v>
      </c>
      <c r="X23" s="5" t="s">
        <v>6</v>
      </c>
      <c r="Y23" s="5" t="s">
        <v>7</v>
      </c>
      <c r="Z23" s="5" t="s">
        <v>8</v>
      </c>
      <c r="AA23" s="5" t="s">
        <v>9</v>
      </c>
      <c r="AB23" s="5" t="s">
        <v>10</v>
      </c>
      <c r="AC23" s="5" t="s">
        <v>11</v>
      </c>
      <c r="AD23" s="5" t="s">
        <v>12</v>
      </c>
      <c r="AE23" s="5" t="s">
        <v>6</v>
      </c>
      <c r="AF23" s="5" t="s">
        <v>7</v>
      </c>
      <c r="AG23" s="5" t="s">
        <v>8</v>
      </c>
      <c r="AH23" s="5" t="s">
        <v>9</v>
      </c>
      <c r="AI23" s="5" t="s">
        <v>10</v>
      </c>
      <c r="AJ23" s="5" t="s">
        <v>11</v>
      </c>
      <c r="AK23" s="5" t="s">
        <v>12</v>
      </c>
      <c r="AL23" s="5" t="s">
        <v>6</v>
      </c>
      <c r="AM23" s="7" t="s">
        <v>7</v>
      </c>
    </row>
    <row r="24" spans="2:39" s="21" customFormat="1" ht="19.899999999999999" hidden="1" customHeight="1" outlineLevel="1">
      <c r="B24" s="18" t="s">
        <v>13</v>
      </c>
      <c r="C24" s="2" t="s">
        <v>14</v>
      </c>
      <c r="D24" s="2" t="s">
        <v>14</v>
      </c>
      <c r="E24" s="2" t="s">
        <v>14</v>
      </c>
      <c r="F24" s="2" t="s">
        <v>14</v>
      </c>
      <c r="G24" s="2" t="s">
        <v>14</v>
      </c>
      <c r="H24" s="2" t="s">
        <v>14</v>
      </c>
      <c r="I24" s="2" t="s">
        <v>14</v>
      </c>
      <c r="J24" s="2" t="s">
        <v>14</v>
      </c>
      <c r="K24" s="2" t="s">
        <v>14</v>
      </c>
      <c r="L24" s="2" t="s">
        <v>14</v>
      </c>
      <c r="M24" s="3" t="s">
        <v>14</v>
      </c>
      <c r="N24" s="3" t="s">
        <v>14</v>
      </c>
      <c r="O24" s="2" t="s">
        <v>14</v>
      </c>
      <c r="P24" s="2" t="s">
        <v>14</v>
      </c>
      <c r="Q24" s="2" t="s">
        <v>14</v>
      </c>
      <c r="R24" s="2" t="s">
        <v>14</v>
      </c>
      <c r="S24" s="2" t="s">
        <v>14</v>
      </c>
      <c r="T24" s="2" t="s">
        <v>14</v>
      </c>
      <c r="U24" s="2" t="s">
        <v>14</v>
      </c>
      <c r="V24" s="2" t="s">
        <v>14</v>
      </c>
      <c r="W24" s="2" t="s">
        <v>14</v>
      </c>
      <c r="X24" s="2" t="s">
        <v>14</v>
      </c>
      <c r="Y24" s="161" t="s">
        <v>43</v>
      </c>
      <c r="Z24" s="161"/>
      <c r="AA24" s="161"/>
      <c r="AB24" s="161"/>
      <c r="AC24" s="161"/>
      <c r="AD24" s="161"/>
      <c r="AE24" s="2" t="s">
        <v>14</v>
      </c>
      <c r="AF24" s="2" t="s">
        <v>14</v>
      </c>
      <c r="AG24" s="2" t="s">
        <v>14</v>
      </c>
      <c r="AH24" s="2" t="s">
        <v>14</v>
      </c>
      <c r="AI24" s="2" t="s">
        <v>14</v>
      </c>
      <c r="AJ24" s="2" t="s">
        <v>14</v>
      </c>
      <c r="AK24" s="2" t="s">
        <v>14</v>
      </c>
      <c r="AL24" s="2" t="s">
        <v>14</v>
      </c>
      <c r="AM24" s="2" t="s">
        <v>14</v>
      </c>
    </row>
    <row r="25" spans="2:39" s="21" customFormat="1" ht="19.899999999999999" hidden="1" customHeight="1" outlineLevel="1">
      <c r="B25" s="19" t="s">
        <v>15</v>
      </c>
      <c r="C25" s="3" t="s">
        <v>14</v>
      </c>
      <c r="D25" s="3" t="s">
        <v>14</v>
      </c>
      <c r="E25" s="3" t="s">
        <v>14</v>
      </c>
      <c r="F25" s="3" t="s">
        <v>14</v>
      </c>
      <c r="G25" s="3" t="s">
        <v>14</v>
      </c>
      <c r="H25" s="3" t="s">
        <v>14</v>
      </c>
      <c r="I25" s="2" t="s">
        <v>14</v>
      </c>
      <c r="J25" s="2" t="s">
        <v>14</v>
      </c>
      <c r="K25" s="3" t="s">
        <v>14</v>
      </c>
      <c r="L25" s="3" t="s">
        <v>14</v>
      </c>
      <c r="M25" s="3" t="s">
        <v>14</v>
      </c>
      <c r="N25" s="2" t="s">
        <v>14</v>
      </c>
      <c r="O25" s="2" t="s">
        <v>14</v>
      </c>
      <c r="P25" s="2" t="s">
        <v>14</v>
      </c>
      <c r="Q25" s="2" t="s">
        <v>14</v>
      </c>
      <c r="R25" s="2" t="s">
        <v>14</v>
      </c>
      <c r="S25" s="2" t="s">
        <v>14</v>
      </c>
      <c r="T25" s="2" t="s">
        <v>14</v>
      </c>
      <c r="U25" s="2" t="s">
        <v>14</v>
      </c>
      <c r="V25" s="2" t="s">
        <v>14</v>
      </c>
      <c r="W25" s="2" t="s">
        <v>14</v>
      </c>
      <c r="X25" s="2" t="s">
        <v>14</v>
      </c>
      <c r="Y25" s="2" t="s">
        <v>14</v>
      </c>
      <c r="Z25" s="2" t="s">
        <v>14</v>
      </c>
      <c r="AA25" s="2" t="s">
        <v>14</v>
      </c>
      <c r="AB25" s="2" t="s">
        <v>14</v>
      </c>
      <c r="AC25" s="2" t="s">
        <v>14</v>
      </c>
      <c r="AD25" s="2" t="s">
        <v>14</v>
      </c>
      <c r="AE25" s="2" t="s">
        <v>14</v>
      </c>
      <c r="AF25" s="2" t="s">
        <v>14</v>
      </c>
      <c r="AG25" s="2" t="s">
        <v>14</v>
      </c>
      <c r="AH25" s="2" t="s">
        <v>14</v>
      </c>
      <c r="AI25" s="2" t="s">
        <v>14</v>
      </c>
      <c r="AJ25" s="2" t="s">
        <v>14</v>
      </c>
      <c r="AK25" s="2" t="s">
        <v>14</v>
      </c>
      <c r="AL25" s="2" t="s">
        <v>14</v>
      </c>
      <c r="AM25" s="2" t="s">
        <v>14</v>
      </c>
    </row>
    <row r="26" spans="2:39" ht="19.899999999999999" hidden="1" customHeight="1" outlineLevel="1">
      <c r="B26" s="33" t="s">
        <v>2</v>
      </c>
      <c r="C26" s="3" t="s">
        <v>14</v>
      </c>
      <c r="D26" s="3" t="s">
        <v>14</v>
      </c>
      <c r="E26" s="3" t="s">
        <v>14</v>
      </c>
      <c r="F26" s="3" t="s">
        <v>14</v>
      </c>
      <c r="G26" s="140" t="s">
        <v>16</v>
      </c>
      <c r="H26" s="141"/>
      <c r="I26" s="2" t="s">
        <v>14</v>
      </c>
      <c r="J26" s="2" t="s">
        <v>14</v>
      </c>
      <c r="K26" s="140" t="s">
        <v>16</v>
      </c>
      <c r="L26" s="148"/>
      <c r="M26" s="148"/>
      <c r="N26" s="3" t="s">
        <v>14</v>
      </c>
      <c r="O26" s="2" t="s">
        <v>14</v>
      </c>
      <c r="P26" s="2" t="s">
        <v>14</v>
      </c>
      <c r="Q26" s="2" t="s">
        <v>14</v>
      </c>
      <c r="R26" s="2" t="s">
        <v>14</v>
      </c>
      <c r="S26" s="133" t="s">
        <v>16</v>
      </c>
      <c r="T26" s="134"/>
      <c r="U26" s="134"/>
      <c r="V26" s="2" t="s">
        <v>14</v>
      </c>
      <c r="W26" s="2" t="s">
        <v>14</v>
      </c>
      <c r="X26" s="2" t="s">
        <v>14</v>
      </c>
      <c r="Y26" s="2" t="s">
        <v>14</v>
      </c>
      <c r="Z26" s="2" t="s">
        <v>14</v>
      </c>
      <c r="AA26" s="2" t="s">
        <v>14</v>
      </c>
      <c r="AB26" s="2"/>
      <c r="AC26" s="2" t="s">
        <v>14</v>
      </c>
      <c r="AD26" s="2" t="s">
        <v>14</v>
      </c>
      <c r="AE26" s="2" t="s">
        <v>14</v>
      </c>
      <c r="AF26" s="2" t="s">
        <v>14</v>
      </c>
      <c r="AG26" s="48" t="s">
        <v>16</v>
      </c>
      <c r="AH26" s="2" t="s">
        <v>14</v>
      </c>
      <c r="AI26" s="2" t="s">
        <v>14</v>
      </c>
      <c r="AJ26" s="2" t="s">
        <v>14</v>
      </c>
      <c r="AK26" s="2" t="s">
        <v>14</v>
      </c>
      <c r="AL26" s="2" t="s">
        <v>14</v>
      </c>
      <c r="AM26" s="2" t="s">
        <v>14</v>
      </c>
    </row>
    <row r="27" spans="2:39" ht="19.899999999999999" hidden="1" customHeight="1" outlineLevel="1">
      <c r="B27" s="31" t="s">
        <v>5</v>
      </c>
      <c r="C27" s="3" t="s">
        <v>14</v>
      </c>
      <c r="D27" s="3" t="s">
        <v>14</v>
      </c>
      <c r="E27" s="3" t="s">
        <v>14</v>
      </c>
      <c r="F27" s="3" t="s">
        <v>14</v>
      </c>
      <c r="G27" s="3" t="s">
        <v>14</v>
      </c>
      <c r="H27" s="3" t="s">
        <v>14</v>
      </c>
      <c r="I27" s="2" t="s">
        <v>14</v>
      </c>
      <c r="J27" s="2" t="s">
        <v>14</v>
      </c>
      <c r="K27" s="3" t="s">
        <v>14</v>
      </c>
      <c r="L27" s="3" t="s">
        <v>14</v>
      </c>
      <c r="M27" s="3" t="s">
        <v>14</v>
      </c>
      <c r="N27" s="3" t="s">
        <v>14</v>
      </c>
      <c r="O27" s="2" t="s">
        <v>14</v>
      </c>
      <c r="P27" s="2" t="s">
        <v>14</v>
      </c>
      <c r="Q27" s="2" t="s">
        <v>14</v>
      </c>
      <c r="R27" s="2" t="s">
        <v>14</v>
      </c>
      <c r="S27" s="2" t="s">
        <v>14</v>
      </c>
      <c r="T27" s="2" t="s">
        <v>14</v>
      </c>
      <c r="U27" s="2" t="s">
        <v>14</v>
      </c>
      <c r="V27" s="2" t="s">
        <v>14</v>
      </c>
      <c r="W27" s="2" t="s">
        <v>14</v>
      </c>
      <c r="X27" s="2" t="s">
        <v>14</v>
      </c>
      <c r="Y27" s="2" t="s">
        <v>14</v>
      </c>
      <c r="Z27" s="2" t="s">
        <v>14</v>
      </c>
      <c r="AA27" s="2" t="s">
        <v>14</v>
      </c>
      <c r="AB27" s="2"/>
      <c r="AC27" s="2" t="s">
        <v>14</v>
      </c>
      <c r="AD27" s="2" t="s">
        <v>14</v>
      </c>
      <c r="AE27" s="2" t="s">
        <v>14</v>
      </c>
      <c r="AF27" s="2" t="s">
        <v>14</v>
      </c>
      <c r="AG27" s="2" t="s">
        <v>14</v>
      </c>
      <c r="AH27" s="2" t="s">
        <v>14</v>
      </c>
      <c r="AI27" s="2" t="s">
        <v>14</v>
      </c>
      <c r="AJ27" s="2" t="s">
        <v>14</v>
      </c>
      <c r="AK27" s="2" t="s">
        <v>14</v>
      </c>
      <c r="AL27" s="2" t="s">
        <v>14</v>
      </c>
      <c r="AM27" s="2" t="s">
        <v>14</v>
      </c>
    </row>
    <row r="28" spans="2:39" ht="19.899999999999999" hidden="1" customHeight="1" outlineLevel="1">
      <c r="B28" s="20" t="s">
        <v>1</v>
      </c>
      <c r="C28" s="3" t="s">
        <v>14</v>
      </c>
      <c r="D28" s="3" t="s">
        <v>14</v>
      </c>
      <c r="E28" s="3" t="s">
        <v>14</v>
      </c>
      <c r="F28" s="3" t="s">
        <v>14</v>
      </c>
      <c r="G28" s="3" t="s">
        <v>14</v>
      </c>
      <c r="H28" s="3" t="s">
        <v>14</v>
      </c>
      <c r="I28" s="2" t="s">
        <v>14</v>
      </c>
      <c r="J28" s="2" t="s">
        <v>14</v>
      </c>
      <c r="K28" s="3" t="s">
        <v>14</v>
      </c>
      <c r="L28" s="3" t="s">
        <v>14</v>
      </c>
      <c r="M28" s="3" t="s">
        <v>14</v>
      </c>
      <c r="N28" s="153" t="s">
        <v>29</v>
      </c>
      <c r="O28" s="154"/>
      <c r="P28" s="154"/>
      <c r="Q28" s="154"/>
      <c r="R28" s="155"/>
      <c r="S28" s="2" t="s">
        <v>14</v>
      </c>
      <c r="T28" s="2" t="s">
        <v>14</v>
      </c>
      <c r="U28" s="2" t="s">
        <v>14</v>
      </c>
      <c r="V28" s="153" t="s">
        <v>29</v>
      </c>
      <c r="W28" s="154"/>
      <c r="X28" s="155"/>
      <c r="Y28" s="2" t="s">
        <v>14</v>
      </c>
      <c r="Z28" s="2" t="s">
        <v>14</v>
      </c>
      <c r="AA28" s="2" t="s">
        <v>14</v>
      </c>
      <c r="AB28" s="2" t="s">
        <v>14</v>
      </c>
      <c r="AC28" s="2" t="s">
        <v>14</v>
      </c>
      <c r="AD28" s="153" t="s">
        <v>44</v>
      </c>
      <c r="AE28" s="155"/>
      <c r="AF28" s="37" t="s">
        <v>19</v>
      </c>
      <c r="AG28" s="2" t="s">
        <v>14</v>
      </c>
      <c r="AH28" s="153" t="s">
        <v>39</v>
      </c>
      <c r="AI28" s="154"/>
      <c r="AJ28" s="155"/>
      <c r="AK28" s="2" t="s">
        <v>14</v>
      </c>
      <c r="AL28" s="2" t="s">
        <v>14</v>
      </c>
      <c r="AM28" s="2" t="s">
        <v>14</v>
      </c>
    </row>
    <row r="29" spans="2:39" ht="19.899999999999999" customHeight="1" collapsed="1">
      <c r="B29" s="1"/>
    </row>
    <row r="30" spans="2:39" s="21" customFormat="1" ht="19.899999999999999" customHeight="1">
      <c r="B30" s="61">
        <f ca="1">DATE(CalendarYear,6,1)</f>
        <v>45809</v>
      </c>
      <c r="C30" s="4">
        <f ca="1">IF(DAY(JunSun1)=1,"",IF(AND(YEAR(JunSun1+1)=CalendarYear,MONTH(JunSun1+1)=6),JunSun1+1,""))</f>
        <v>45809</v>
      </c>
      <c r="D30" s="4">
        <f ca="1">IF(DAY(JunSun1)=1,"",IF(AND(YEAR(JunSun1+2)=CalendarYear,MONTH(JunSun1+2)=6),JunSun1+2,""))</f>
        <v>45810</v>
      </c>
      <c r="E30" s="4">
        <f ca="1">IF(DAY(JunSun1)=1,"",IF(AND(YEAR(JunSun1+3)=CalendarYear,MONTH(JunSun1+3)=6),JunSun1+3,""))</f>
        <v>45811</v>
      </c>
      <c r="F30" s="4">
        <f ca="1">IF(DAY(JunSun1)=1,"",IF(AND(YEAR(JunSun1+4)=CalendarYear,MONTH(JunSun1+4)=6),JunSun1+4,""))</f>
        <v>45812</v>
      </c>
      <c r="G30" s="4">
        <f ca="1">IF(DAY(JunSun1)=1,"",IF(AND(YEAR(JunSun1+5)=CalendarYear,MONTH(JunSun1+5)=6),JunSun1+5,""))</f>
        <v>45813</v>
      </c>
      <c r="H30" s="4">
        <f ca="1">IF(DAY(JunSun1)=1,"",IF(AND(YEAR(JunSun1+6)=CalendarYear,MONTH(JunSun1+6)=6),JunSun1+6,""))</f>
        <v>45814</v>
      </c>
      <c r="I30" s="4">
        <f ca="1">IF(DAY(JunSun1)=1,IF(AND(YEAR(JunSun1)=CalendarYear,MONTH(JunSun1)=6),JunSun1,""),IF(AND(YEAR(JunSun1+7)=CalendarYear,MONTH(JunSun1+7)=6),JunSun1+7,""))</f>
        <v>45815</v>
      </c>
      <c r="J30" s="4">
        <f ca="1">IF(DAY(JunSun1)=1,IF(AND(YEAR(JunSun1+1)=CalendarYear,MONTH(JunSun1+1)=6),JunSun1+1,""),IF(AND(YEAR(JunSun1+8)=CalendarYear,MONTH(JunSun1+8)=6),JunSun1+8,""))</f>
        <v>45816</v>
      </c>
      <c r="K30" s="4">
        <f ca="1">IF(DAY(JunSun1)=1,IF(AND(YEAR(JunSun1+2)=CalendarYear,MONTH(JunSun1+2)=6),JunSun1+2,""),IF(AND(YEAR(JunSun1+9)=CalendarYear,MONTH(JunSun1+9)=6),JunSun1+9,""))</f>
        <v>45817</v>
      </c>
      <c r="L30" s="4">
        <f ca="1">IF(DAY(JunSun1)=1,IF(AND(YEAR(JunSun1+3)=CalendarYear,MONTH(JunSun1+3)=6),JunSun1+3,""),IF(AND(YEAR(JunSun1+10)=CalendarYear,MONTH(JunSun1+10)=6),JunSun1+10,""))</f>
        <v>45818</v>
      </c>
      <c r="M30" s="4">
        <f ca="1">IF(DAY(JunSun1)=1,IF(AND(YEAR(JunSun1+4)=CalendarYear,MONTH(JunSun1+4)=6),JunSun1+4,""),IF(AND(YEAR(JunSun1+11)=CalendarYear,MONTH(JunSun1+11)=6),JunSun1+11,""))</f>
        <v>45819</v>
      </c>
      <c r="N30" s="4">
        <f ca="1">IF(DAY(JunSun1)=1,IF(AND(YEAR(JunSun1+5)=CalendarYear,MONTH(JunSun1+5)=6),JunSun1+5,""),IF(AND(YEAR(JunSun1+12)=CalendarYear,MONTH(JunSun1+12)=6),JunSun1+12,""))</f>
        <v>45820</v>
      </c>
      <c r="O30" s="4">
        <f ca="1">IF(DAY(JunSun1)=1,IF(AND(YEAR(JunSun1+6)=CalendarYear,MONTH(JunSun1+6)=6),JunSun1+6,""),IF(AND(YEAR(JunSun1+13)=CalendarYear,MONTH(JunSun1+13)=6),JunSun1+13,""))</f>
        <v>45821</v>
      </c>
      <c r="P30" s="4">
        <f ca="1">IF(DAY(JunSun1)=1,IF(AND(YEAR(JunSun1+7)=CalendarYear,MONTH(JunSun1+7)=6),JunSun1+7,""),IF(AND(YEAR(JunSun1+14)=CalendarYear,MONTH(JunSun1+14)=6),JunSun1+14,""))</f>
        <v>45822</v>
      </c>
      <c r="Q30" s="4">
        <f ca="1">IF(DAY(JunSun1)=1,IF(AND(YEAR(JunSun1+8)=CalendarYear,MONTH(JunSun1+8)=6),JunSun1+8,""),IF(AND(YEAR(JunSun1+15)=CalendarYear,MONTH(JunSun1+15)=6),JunSun1+15,""))</f>
        <v>45823</v>
      </c>
      <c r="R30" s="4">
        <f ca="1">IF(DAY(JunSun1)=1,IF(AND(YEAR(JunSun1+9)=CalendarYear,MONTH(JunSun1+9)=6),JunSun1+9,""),IF(AND(YEAR(JunSun1+16)=CalendarYear,MONTH(JunSun1+16)=6),JunSun1+16,""))</f>
        <v>45824</v>
      </c>
      <c r="S30" s="4">
        <f ca="1">IF(DAY(JunSun1)=1,IF(AND(YEAR(JunSun1+10)=CalendarYear,MONTH(JunSun1+10)=6),JunSun1+10,""),IF(AND(YEAR(JunSun1+17)=CalendarYear,MONTH(JunSun1+17)=6),JunSun1+17,""))</f>
        <v>45825</v>
      </c>
      <c r="T30" s="4">
        <f ca="1">IF(DAY(JunSun1)=1,IF(AND(YEAR(JunSun1+11)=CalendarYear,MONTH(JunSun1+11)=6),JunSun1+11,""),IF(AND(YEAR(JunSun1+18)=CalendarYear,MONTH(JunSun1+18)=6),JunSun1+18,""))</f>
        <v>45826</v>
      </c>
      <c r="U30" s="4">
        <f ca="1">IF(DAY(JunSun1)=1,IF(AND(YEAR(JunSun1+12)=CalendarYear,MONTH(JunSun1+12)=6),JunSun1+12,""),IF(AND(YEAR(JunSun1+19)=CalendarYear,MONTH(JunSun1+19)=6),JunSun1+19,""))</f>
        <v>45827</v>
      </c>
      <c r="V30" s="4">
        <f ca="1">IF(DAY(JunSun1)=1,IF(AND(YEAR(JunSun1+13)=CalendarYear,MONTH(JunSun1+13)=6),JunSun1+13,""),IF(AND(YEAR(JunSun1+20)=CalendarYear,MONTH(JunSun1+20)=6),JunSun1+20,""))</f>
        <v>45828</v>
      </c>
      <c r="W30" s="4">
        <f ca="1">IF(DAY(JunSun1)=1,IF(AND(YEAR(JunSun1+14)=CalendarYear,MONTH(JunSun1+14)=6),JunSun1+14,""),IF(AND(YEAR(JunSun1+21)=CalendarYear,MONTH(JunSun1+21)=6),JunSun1+21,""))</f>
        <v>45829</v>
      </c>
      <c r="X30" s="4">
        <f ca="1">IF(DAY(JunSun1)=1,IF(AND(YEAR(JunSun1+15)=CalendarYear,MONTH(JunSun1+15)=6),JunSun1+15,""),IF(AND(YEAR(JunSun1+22)=CalendarYear,MONTH(JunSun1+22)=6),JunSun1+22,""))</f>
        <v>45830</v>
      </c>
      <c r="Y30" s="4">
        <f ca="1">IF(DAY(JunSun1)=1,IF(AND(YEAR(JunSun1+16)=CalendarYear,MONTH(JunSun1+16)=6),JunSun1+16,""),IF(AND(YEAR(JunSun1+23)=CalendarYear,MONTH(JunSun1+23)=6),JunSun1+23,""))</f>
        <v>45831</v>
      </c>
      <c r="Z30" s="4">
        <f ca="1">IF(DAY(JunSun1)=1,IF(AND(YEAR(JunSun1+17)=CalendarYear,MONTH(JunSun1+17)=6),JunSun1+17,""),IF(AND(YEAR(JunSun1+24)=CalendarYear,MONTH(JunSun1+24)=6),JunSun1+24,""))</f>
        <v>45832</v>
      </c>
      <c r="AA30" s="4">
        <f ca="1">IF(DAY(JunSun1)=1,IF(AND(YEAR(JunSun1+18)=CalendarYear,MONTH(JunSun1+18)=6),JunSun1+18,""),IF(AND(YEAR(JunSun1+25)=CalendarYear,MONTH(JunSun1+25)=6),JunSun1+25,""))</f>
        <v>45833</v>
      </c>
      <c r="AB30" s="4">
        <f ca="1">IF(DAY(JunSun1)=1,IF(AND(YEAR(JunSun1+19)=CalendarYear,MONTH(JunSun1+19)=6),JunSun1+19,""),IF(AND(YEAR(JunSun1+26)=CalendarYear,MONTH(JunSun1+26)=6),JunSun1+26,""))</f>
        <v>45834</v>
      </c>
      <c r="AC30" s="4">
        <f ca="1">IF(DAY(JunSun1)=1,IF(AND(YEAR(JunSun1+20)=CalendarYear,MONTH(JunSun1+20)=6),JunSun1+20,""),IF(AND(YEAR(JunSun1+27)=CalendarYear,MONTH(JunSun1+27)=6),JunSun1+27,""))</f>
        <v>45835</v>
      </c>
      <c r="AD30" s="4">
        <f ca="1">IF(DAY(JunSun1)=1,IF(AND(YEAR(JunSun1+21)=CalendarYear,MONTH(JunSun1+21)=6),JunSun1+21,""),IF(AND(YEAR(JunSun1+28)=CalendarYear,MONTH(JunSun1+28)=6),JunSun1+28,""))</f>
        <v>45836</v>
      </c>
      <c r="AE30" s="4">
        <f ca="1">IF(DAY(JunSun1)=1,IF(AND(YEAR(JunSun1+22)=CalendarYear,MONTH(JunSun1+22)=6),JunSun1+22,""),IF(AND(YEAR(JunSun1+29)=CalendarYear,MONTH(JunSun1+29)=6),JunSun1+29,""))</f>
        <v>45837</v>
      </c>
      <c r="AF30" s="4">
        <f ca="1">IF(DAY(JunSun1)=1,IF(AND(YEAR(JunSun1+23)=CalendarYear,MONTH(JunSun1+23)=6),JunSun1+23,""),IF(AND(YEAR(JunSun1+30)=CalendarYear,MONTH(JunSun1+30)=6),JunSun1+30,""))</f>
        <v>45838</v>
      </c>
      <c r="AG30" s="4" t="str">
        <f ca="1">IF(DAY(JunSun1)=1,IF(AND(YEAR(JunSun1+24)=CalendarYear,MONTH(JunSun1+24)=6),JunSun1+24,""),IF(AND(YEAR(JunSun1+31)=CalendarYear,MONTH(JunSun1+31)=6),JunSun1+31,""))</f>
        <v/>
      </c>
      <c r="AH30" s="4" t="str">
        <f ca="1">IF(DAY(JunSun1)=1,IF(AND(YEAR(JunSun1+25)=CalendarYear,MONTH(JunSun1+25)=6),JunSun1+25,""),IF(AND(YEAR(JunSun1+32)=CalendarYear,MONTH(JunSun1+32)=6),JunSun1+32,""))</f>
        <v/>
      </c>
      <c r="AI30" s="4" t="str">
        <f ca="1">IF(DAY(JunSun1)=1,IF(AND(YEAR(JunSun1+26)=CalendarYear,MONTH(JunSun1+26)=6),JunSun1+26,""),IF(AND(YEAR(JunSun1+33)=CalendarYear,MONTH(JunSun1+33)=6),JunSun1+33,""))</f>
        <v/>
      </c>
      <c r="AJ30" s="4" t="str">
        <f ca="1">IF(DAY(JunSun1)=1,IF(AND(YEAR(JunSun1+27)=CalendarYear,MONTH(JunSun1+27)=6),JunSun1+27,""),IF(AND(YEAR(JunSun1+34)=CalendarYear,MONTH(JunSun1+34)=6),JunSun1+34,""))</f>
        <v/>
      </c>
      <c r="AK30" s="4" t="str">
        <f ca="1">IF(DAY(JunSun1)=1,IF(AND(YEAR(JunSun1+28)=CalendarYear,MONTH(JunSun1+28)=6),JunSun1+28,""),IF(AND(YEAR(JunSun1+35)=CalendarYear,MONTH(JunSun1+35)=6),JunSun1+35,""))</f>
        <v/>
      </c>
      <c r="AL30" s="4" t="str">
        <f ca="1">IF(DAY(JunSun1)=1,IF(AND(YEAR(JunSun1+29)=CalendarYear,MONTH(JunSun1+29)=6),JunSun1+29,""),IF(AND(YEAR(JunSun1+36)=CalendarYear,MONTH(JunSun1+36)=6),JunSun1+36,""))</f>
        <v/>
      </c>
      <c r="AM30" s="6" t="str">
        <f ca="1">IF(DAY(JunSun1)=1,IF(AND(YEAR(JunSun1+30)=CalendarYear,MONTH(JunSun1+30)=6),JunSun1+30,""),IF(AND(YEAR(JunSun1+37)=CalendarYear,MONTH(JunSun1+37)=6),JunSun1+37,""))</f>
        <v/>
      </c>
    </row>
    <row r="31" spans="2:39" s="21" customFormat="1" ht="19.899999999999999" customHeight="1">
      <c r="B31" s="62"/>
      <c r="C31" s="5" t="s">
        <v>6</v>
      </c>
      <c r="D31" s="5" t="s">
        <v>7</v>
      </c>
      <c r="E31" s="5" t="s">
        <v>8</v>
      </c>
      <c r="F31" s="5" t="s">
        <v>9</v>
      </c>
      <c r="G31" s="5" t="s">
        <v>10</v>
      </c>
      <c r="H31" s="5" t="s">
        <v>11</v>
      </c>
      <c r="I31" s="5" t="s">
        <v>12</v>
      </c>
      <c r="J31" s="5" t="s">
        <v>6</v>
      </c>
      <c r="K31" s="5" t="s">
        <v>7</v>
      </c>
      <c r="L31" s="5" t="s">
        <v>8</v>
      </c>
      <c r="M31" s="5" t="s">
        <v>9</v>
      </c>
      <c r="N31" s="5" t="s">
        <v>10</v>
      </c>
      <c r="O31" s="5" t="s">
        <v>11</v>
      </c>
      <c r="P31" s="5" t="s">
        <v>12</v>
      </c>
      <c r="Q31" s="5" t="s">
        <v>6</v>
      </c>
      <c r="R31" s="5" t="s">
        <v>7</v>
      </c>
      <c r="S31" s="5" t="s">
        <v>8</v>
      </c>
      <c r="T31" s="5" t="s">
        <v>9</v>
      </c>
      <c r="U31" s="5" t="s">
        <v>10</v>
      </c>
      <c r="V31" s="5" t="s">
        <v>11</v>
      </c>
      <c r="W31" s="5" t="s">
        <v>12</v>
      </c>
      <c r="X31" s="5" t="s">
        <v>6</v>
      </c>
      <c r="Y31" s="5" t="s">
        <v>7</v>
      </c>
      <c r="Z31" s="5" t="s">
        <v>8</v>
      </c>
      <c r="AA31" s="5" t="s">
        <v>9</v>
      </c>
      <c r="AB31" s="5" t="s">
        <v>10</v>
      </c>
      <c r="AC31" s="5" t="s">
        <v>11</v>
      </c>
      <c r="AD31" s="5" t="s">
        <v>12</v>
      </c>
      <c r="AE31" s="5" t="s">
        <v>6</v>
      </c>
      <c r="AF31" s="5" t="s">
        <v>7</v>
      </c>
      <c r="AG31" s="5" t="s">
        <v>8</v>
      </c>
      <c r="AH31" s="5" t="s">
        <v>9</v>
      </c>
      <c r="AI31" s="5" t="s">
        <v>10</v>
      </c>
      <c r="AJ31" s="5" t="s">
        <v>11</v>
      </c>
      <c r="AK31" s="5" t="s">
        <v>12</v>
      </c>
      <c r="AL31" s="5" t="s">
        <v>6</v>
      </c>
      <c r="AM31" s="7" t="s">
        <v>7</v>
      </c>
    </row>
    <row r="32" spans="2:39" ht="19.899999999999999" hidden="1" customHeight="1" outlineLevel="1">
      <c r="B32" s="18" t="s">
        <v>13</v>
      </c>
      <c r="C32" s="2" t="s">
        <v>14</v>
      </c>
      <c r="D32" s="2" t="s">
        <v>14</v>
      </c>
      <c r="E32" s="2" t="s">
        <v>14</v>
      </c>
      <c r="F32" s="2" t="s">
        <v>14</v>
      </c>
      <c r="G32" s="2" t="s">
        <v>14</v>
      </c>
      <c r="H32" s="2" t="s">
        <v>14</v>
      </c>
      <c r="I32" s="2" t="s">
        <v>14</v>
      </c>
      <c r="J32" s="2" t="s">
        <v>14</v>
      </c>
      <c r="K32" s="2" t="s">
        <v>14</v>
      </c>
      <c r="L32" s="2" t="s">
        <v>14</v>
      </c>
      <c r="M32" s="3" t="s">
        <v>14</v>
      </c>
      <c r="N32" s="3" t="s">
        <v>14</v>
      </c>
      <c r="O32" s="2" t="s">
        <v>14</v>
      </c>
      <c r="P32" s="2" t="s">
        <v>14</v>
      </c>
      <c r="Q32" s="2" t="s">
        <v>14</v>
      </c>
      <c r="R32" s="2" t="s">
        <v>14</v>
      </c>
      <c r="S32" s="2" t="s">
        <v>14</v>
      </c>
      <c r="T32" s="2" t="s">
        <v>14</v>
      </c>
      <c r="U32" s="2" t="s">
        <v>14</v>
      </c>
      <c r="V32" s="2" t="s">
        <v>14</v>
      </c>
      <c r="W32" s="2" t="s">
        <v>14</v>
      </c>
      <c r="X32" s="2" t="s">
        <v>14</v>
      </c>
      <c r="Y32" s="2" t="s">
        <v>14</v>
      </c>
      <c r="Z32" s="2" t="s">
        <v>14</v>
      </c>
      <c r="AA32" s="2" t="s">
        <v>14</v>
      </c>
      <c r="AB32" s="2" t="s">
        <v>14</v>
      </c>
      <c r="AC32" s="2" t="s">
        <v>14</v>
      </c>
      <c r="AD32" s="2" t="s">
        <v>14</v>
      </c>
      <c r="AE32" s="2" t="s">
        <v>14</v>
      </c>
      <c r="AF32" s="2" t="s">
        <v>14</v>
      </c>
      <c r="AG32" s="2" t="s">
        <v>14</v>
      </c>
      <c r="AH32" s="2" t="s">
        <v>14</v>
      </c>
      <c r="AI32" s="2" t="s">
        <v>14</v>
      </c>
      <c r="AJ32" s="2" t="s">
        <v>14</v>
      </c>
      <c r="AK32" s="2" t="s">
        <v>14</v>
      </c>
      <c r="AL32" s="2" t="s">
        <v>14</v>
      </c>
      <c r="AM32" s="2" t="s">
        <v>14</v>
      </c>
    </row>
    <row r="33" spans="2:39" ht="19.899999999999999" hidden="1" customHeight="1" outlineLevel="1">
      <c r="B33" s="19" t="s">
        <v>15</v>
      </c>
      <c r="C33" s="2" t="s">
        <v>14</v>
      </c>
      <c r="D33" s="2" t="s">
        <v>14</v>
      </c>
      <c r="E33" s="3" t="s">
        <v>14</v>
      </c>
      <c r="F33" s="3" t="s">
        <v>14</v>
      </c>
      <c r="G33" s="3" t="s">
        <v>14</v>
      </c>
      <c r="H33" s="3" t="s">
        <v>14</v>
      </c>
      <c r="I33" s="2" t="s">
        <v>14</v>
      </c>
      <c r="J33" s="2" t="s">
        <v>14</v>
      </c>
      <c r="K33" s="3" t="s">
        <v>14</v>
      </c>
      <c r="L33" s="3" t="s">
        <v>14</v>
      </c>
      <c r="M33" s="3" t="s">
        <v>14</v>
      </c>
      <c r="N33" s="3" t="s">
        <v>14</v>
      </c>
      <c r="O33" s="2" t="s">
        <v>14</v>
      </c>
      <c r="P33" s="2" t="s">
        <v>14</v>
      </c>
      <c r="Q33" s="2" t="s">
        <v>14</v>
      </c>
      <c r="R33" s="2" t="s">
        <v>14</v>
      </c>
      <c r="S33" s="2" t="s">
        <v>14</v>
      </c>
      <c r="T33" s="2" t="s">
        <v>14</v>
      </c>
      <c r="U33" s="2" t="s">
        <v>14</v>
      </c>
      <c r="V33" s="2" t="s">
        <v>14</v>
      </c>
      <c r="W33" s="2" t="s">
        <v>14</v>
      </c>
      <c r="X33" s="2" t="s">
        <v>14</v>
      </c>
      <c r="Y33" s="2" t="s">
        <v>14</v>
      </c>
      <c r="Z33" s="2" t="s">
        <v>14</v>
      </c>
      <c r="AA33" s="2" t="s">
        <v>14</v>
      </c>
      <c r="AB33" s="2" t="s">
        <v>14</v>
      </c>
      <c r="AC33" s="2" t="s">
        <v>14</v>
      </c>
      <c r="AD33" s="2" t="s">
        <v>14</v>
      </c>
      <c r="AE33" s="2" t="s">
        <v>14</v>
      </c>
      <c r="AF33" s="2" t="s">
        <v>14</v>
      </c>
      <c r="AG33" s="2" t="s">
        <v>14</v>
      </c>
      <c r="AH33" s="2" t="s">
        <v>14</v>
      </c>
      <c r="AI33" s="2" t="s">
        <v>14</v>
      </c>
      <c r="AJ33" s="2" t="s">
        <v>14</v>
      </c>
      <c r="AK33" s="2" t="s">
        <v>14</v>
      </c>
      <c r="AL33" s="2" t="s">
        <v>14</v>
      </c>
      <c r="AM33" s="2" t="s">
        <v>14</v>
      </c>
    </row>
    <row r="34" spans="2:39" ht="19.899999999999999" hidden="1" customHeight="1" outlineLevel="1">
      <c r="B34" s="33" t="s">
        <v>2</v>
      </c>
      <c r="C34" s="2" t="s">
        <v>14</v>
      </c>
      <c r="D34" s="2" t="s">
        <v>14</v>
      </c>
      <c r="E34" s="3" t="s">
        <v>14</v>
      </c>
      <c r="F34" s="3" t="s">
        <v>14</v>
      </c>
      <c r="G34" s="3" t="s">
        <v>14</v>
      </c>
      <c r="H34" s="3" t="s">
        <v>14</v>
      </c>
      <c r="I34" s="2" t="s">
        <v>14</v>
      </c>
      <c r="J34" s="2" t="s">
        <v>14</v>
      </c>
      <c r="K34" s="140" t="s">
        <v>16</v>
      </c>
      <c r="L34" s="148"/>
      <c r="M34" s="148"/>
      <c r="N34" s="141"/>
      <c r="O34" s="2" t="s">
        <v>14</v>
      </c>
      <c r="P34" s="2" t="s">
        <v>14</v>
      </c>
      <c r="Q34" s="2" t="s">
        <v>14</v>
      </c>
      <c r="R34" s="133" t="s">
        <v>16</v>
      </c>
      <c r="S34" s="134"/>
      <c r="T34" s="135"/>
      <c r="U34" s="2" t="s">
        <v>14</v>
      </c>
      <c r="V34" s="2" t="s">
        <v>14</v>
      </c>
      <c r="W34" s="2" t="s">
        <v>14</v>
      </c>
      <c r="X34" s="2" t="s">
        <v>14</v>
      </c>
      <c r="Y34" s="133" t="s">
        <v>16</v>
      </c>
      <c r="Z34" s="134"/>
      <c r="AA34" s="134"/>
      <c r="AB34" s="134"/>
      <c r="AC34" s="135"/>
      <c r="AD34" s="2" t="s">
        <v>14</v>
      </c>
      <c r="AE34" s="2" t="s">
        <v>14</v>
      </c>
      <c r="AF34" s="32" t="s">
        <v>16</v>
      </c>
      <c r="AG34" s="2" t="s">
        <v>14</v>
      </c>
      <c r="AH34" s="2" t="s">
        <v>14</v>
      </c>
      <c r="AI34" s="2" t="s">
        <v>14</v>
      </c>
      <c r="AJ34" s="2" t="s">
        <v>14</v>
      </c>
      <c r="AK34" s="2" t="s">
        <v>14</v>
      </c>
      <c r="AL34" s="2" t="s">
        <v>14</v>
      </c>
      <c r="AM34" s="2" t="s">
        <v>14</v>
      </c>
    </row>
    <row r="35" spans="2:39" ht="19.899999999999999" hidden="1" customHeight="1" outlineLevel="1">
      <c r="B35" s="31" t="s">
        <v>5</v>
      </c>
      <c r="C35" s="2" t="s">
        <v>14</v>
      </c>
      <c r="D35" s="2" t="s">
        <v>14</v>
      </c>
      <c r="E35" s="3" t="s">
        <v>14</v>
      </c>
      <c r="F35" s="3" t="s">
        <v>14</v>
      </c>
      <c r="G35" s="3" t="s">
        <v>14</v>
      </c>
      <c r="H35" s="3" t="s">
        <v>14</v>
      </c>
      <c r="I35" s="2" t="s">
        <v>14</v>
      </c>
      <c r="J35" s="2" t="s">
        <v>14</v>
      </c>
      <c r="K35" s="3" t="s">
        <v>14</v>
      </c>
      <c r="L35" s="3" t="s">
        <v>14</v>
      </c>
      <c r="M35" s="3" t="s">
        <v>14</v>
      </c>
      <c r="N35" s="3" t="s">
        <v>14</v>
      </c>
      <c r="O35" s="2" t="s">
        <v>14</v>
      </c>
      <c r="P35" s="2" t="s">
        <v>14</v>
      </c>
      <c r="Q35" s="2" t="s">
        <v>14</v>
      </c>
      <c r="R35" s="2" t="s">
        <v>14</v>
      </c>
      <c r="S35" s="2" t="s">
        <v>14</v>
      </c>
      <c r="T35" s="2" t="s">
        <v>14</v>
      </c>
      <c r="U35" s="2" t="s">
        <v>14</v>
      </c>
      <c r="V35" s="2" t="s">
        <v>14</v>
      </c>
      <c r="W35" s="2" t="s">
        <v>14</v>
      </c>
      <c r="X35" s="2" t="s">
        <v>14</v>
      </c>
      <c r="Y35" s="2" t="s">
        <v>14</v>
      </c>
      <c r="Z35" s="2" t="s">
        <v>14</v>
      </c>
      <c r="AA35" s="2" t="s">
        <v>14</v>
      </c>
      <c r="AB35" s="2" t="s">
        <v>14</v>
      </c>
      <c r="AC35" s="2" t="s">
        <v>14</v>
      </c>
      <c r="AD35" s="2" t="s">
        <v>14</v>
      </c>
      <c r="AE35" s="2" t="s">
        <v>14</v>
      </c>
      <c r="AF35" s="2" t="s">
        <v>14</v>
      </c>
      <c r="AG35" s="2" t="s">
        <v>14</v>
      </c>
      <c r="AH35" s="2" t="s">
        <v>14</v>
      </c>
      <c r="AI35" s="2" t="s">
        <v>14</v>
      </c>
      <c r="AJ35" s="2" t="s">
        <v>14</v>
      </c>
      <c r="AK35" s="2" t="s">
        <v>14</v>
      </c>
      <c r="AL35" s="2" t="s">
        <v>14</v>
      </c>
      <c r="AM35" s="2" t="s">
        <v>14</v>
      </c>
    </row>
    <row r="36" spans="2:39" s="21" customFormat="1" ht="19.899999999999999" hidden="1" customHeight="1" outlineLevel="1">
      <c r="B36" s="20" t="s">
        <v>1</v>
      </c>
      <c r="C36" s="2" t="s">
        <v>14</v>
      </c>
      <c r="D36" s="153" t="s">
        <v>29</v>
      </c>
      <c r="E36" s="154"/>
      <c r="F36" s="155"/>
      <c r="G36" s="149" t="s">
        <v>39</v>
      </c>
      <c r="H36" s="149"/>
      <c r="I36" s="153" t="s">
        <v>45</v>
      </c>
      <c r="J36" s="155"/>
      <c r="K36" s="3" t="s">
        <v>14</v>
      </c>
      <c r="L36" s="3" t="s">
        <v>14</v>
      </c>
      <c r="M36" s="3" t="s">
        <v>14</v>
      </c>
      <c r="N36" s="3" t="s">
        <v>14</v>
      </c>
      <c r="O36" s="38" t="s">
        <v>29</v>
      </c>
      <c r="P36" s="153" t="s">
        <v>45</v>
      </c>
      <c r="Q36" s="155"/>
      <c r="R36" s="2" t="s">
        <v>14</v>
      </c>
      <c r="S36" s="2" t="s">
        <v>14</v>
      </c>
      <c r="T36" s="2" t="s">
        <v>14</v>
      </c>
      <c r="U36" s="153" t="s">
        <v>29</v>
      </c>
      <c r="V36" s="154"/>
      <c r="W36" s="153" t="s">
        <v>45</v>
      </c>
      <c r="X36" s="155"/>
      <c r="Y36" s="2" t="s">
        <v>14</v>
      </c>
      <c r="Z36" s="2" t="s">
        <v>14</v>
      </c>
      <c r="AA36" s="2" t="s">
        <v>14</v>
      </c>
      <c r="AB36" s="2" t="s">
        <v>14</v>
      </c>
      <c r="AC36" s="2" t="s">
        <v>14</v>
      </c>
      <c r="AD36" s="2" t="s">
        <v>14</v>
      </c>
      <c r="AE36" s="2" t="s">
        <v>14</v>
      </c>
      <c r="AF36" s="2" t="s">
        <v>14</v>
      </c>
      <c r="AG36" s="2" t="s">
        <v>14</v>
      </c>
      <c r="AH36" s="2" t="s">
        <v>14</v>
      </c>
      <c r="AI36" s="2" t="s">
        <v>14</v>
      </c>
      <c r="AJ36" s="2" t="s">
        <v>14</v>
      </c>
      <c r="AK36" s="2" t="s">
        <v>14</v>
      </c>
      <c r="AL36" s="2" t="s">
        <v>14</v>
      </c>
      <c r="AM36" s="2" t="s">
        <v>14</v>
      </c>
    </row>
    <row r="37" spans="2:39" s="21" customFormat="1" ht="19.899999999999999" customHeight="1" collapsed="1"/>
    <row r="38" spans="2:39" ht="19.899999999999999" customHeight="1">
      <c r="B38" s="61">
        <f ca="1">DATE(CalendarYear,7,1)</f>
        <v>45839</v>
      </c>
      <c r="C38" s="4" t="str">
        <f ca="1">IF(DAY(JulSun1)=1,"",IF(AND(YEAR(JulSun1+1)=CalendarYear,MONTH(JulSun1+1)=7),JulSun1+1,""))</f>
        <v/>
      </c>
      <c r="D38" s="4" t="str">
        <f ca="1">IF(DAY(JulSun1)=1,"",IF(AND(YEAR(JulSun1+2)=CalendarYear,MONTH(JulSun1+2)=7),JulSun1+2,""))</f>
        <v/>
      </c>
      <c r="E38" s="4">
        <f ca="1">IF(DAY(JulSun1)=1,"",IF(AND(YEAR(JulSun1+3)=CalendarYear,MONTH(JulSun1+3)=7),JulSun1+3,""))</f>
        <v>45839</v>
      </c>
      <c r="F38" s="4">
        <f ca="1">IF(DAY(JulSun1)=1,"",IF(AND(YEAR(JulSun1+4)=CalendarYear,MONTH(JulSun1+4)=7),JulSun1+4,""))</f>
        <v>45840</v>
      </c>
      <c r="G38" s="4">
        <f ca="1">IF(DAY(JulSun1)=1,"",IF(AND(YEAR(JulSun1+5)=CalendarYear,MONTH(JulSun1+5)=7),JulSun1+5,""))</f>
        <v>45841</v>
      </c>
      <c r="H38" s="4">
        <f ca="1">IF(DAY(JulSun1)=1,"",IF(AND(YEAR(JulSun1+6)=CalendarYear,MONTH(JulSun1+6)=7),JulSun1+6,""))</f>
        <v>45842</v>
      </c>
      <c r="I38" s="4">
        <f ca="1">IF(DAY(JulSun1)=1,IF(AND(YEAR(JulSun1)=CalendarYear,MONTH(JulSun1)=7),JulSun1,""),IF(AND(YEAR(JulSun1+7)=CalendarYear,MONTH(JulSun1+7)=7),JulSun1+7,""))</f>
        <v>45843</v>
      </c>
      <c r="J38" s="4">
        <f ca="1">IF(DAY(JulSun1)=1,IF(AND(YEAR(JulSun1+1)=CalendarYear,MONTH(JulSun1+1)=7),JulSun1+1,""),IF(AND(YEAR(JulSun1+8)=CalendarYear,MONTH(JulSun1+8)=7),JulSun1+8,""))</f>
        <v>45844</v>
      </c>
      <c r="K38" s="4">
        <f ca="1">IF(DAY(JulSun1)=1,IF(AND(YEAR(JulSun1+2)=CalendarYear,MONTH(JulSun1+2)=7),JulSun1+2,""),IF(AND(YEAR(JulSun1+9)=CalendarYear,MONTH(JulSun1+9)=7),JulSun1+9,""))</f>
        <v>45845</v>
      </c>
      <c r="L38" s="4">
        <f ca="1">IF(DAY(JulSun1)=1,IF(AND(YEAR(JulSun1+3)=CalendarYear,MONTH(JulSun1+3)=7),JulSun1+3,""),IF(AND(YEAR(JulSun1+10)=CalendarYear,MONTH(JulSun1+10)=7),JulSun1+10,""))</f>
        <v>45846</v>
      </c>
      <c r="M38" s="4">
        <f ca="1">IF(DAY(JulSun1)=1,IF(AND(YEAR(JulSun1+4)=CalendarYear,MONTH(JulSun1+4)=7),JulSun1+4,""),IF(AND(YEAR(JulSun1+11)=CalendarYear,MONTH(JulSun1+11)=7),JulSun1+11,""))</f>
        <v>45847</v>
      </c>
      <c r="N38" s="4">
        <f ca="1">IF(DAY(JulSun1)=1,IF(AND(YEAR(JulSun1+5)=CalendarYear,MONTH(JulSun1+5)=7),JulSun1+5,""),IF(AND(YEAR(JulSun1+12)=CalendarYear,MONTH(JulSun1+12)=7),JulSun1+12,""))</f>
        <v>45848</v>
      </c>
      <c r="O38" s="4">
        <f ca="1">IF(DAY(JulSun1)=1,IF(AND(YEAR(JulSun1+6)=CalendarYear,MONTH(JulSun1+6)=7),JulSun1+6,""),IF(AND(YEAR(JulSun1+13)=CalendarYear,MONTH(JulSun1+13)=7),JulSun1+13,""))</f>
        <v>45849</v>
      </c>
      <c r="P38" s="4">
        <f ca="1">IF(DAY(JulSun1)=1,IF(AND(YEAR(JulSun1+7)=CalendarYear,MONTH(JulSun1+7)=7),JulSun1+7,""),IF(AND(YEAR(JulSun1+14)=CalendarYear,MONTH(JulSun1+14)=7),JulSun1+14,""))</f>
        <v>45850</v>
      </c>
      <c r="Q38" s="4">
        <f ca="1">IF(DAY(JulSun1)=1,IF(AND(YEAR(JulSun1+8)=CalendarYear,MONTH(JulSun1+8)=7),JulSun1+8,""),IF(AND(YEAR(JulSun1+15)=CalendarYear,MONTH(JulSun1+15)=7),JulSun1+15,""))</f>
        <v>45851</v>
      </c>
      <c r="R38" s="4">
        <f ca="1">IF(DAY(JulSun1)=1,IF(AND(YEAR(JulSun1+9)=CalendarYear,MONTH(JulSun1+9)=7),JulSun1+9,""),IF(AND(YEAR(JulSun1+16)=CalendarYear,MONTH(JulSun1+16)=7),JulSun1+16,""))</f>
        <v>45852</v>
      </c>
      <c r="S38" s="4">
        <f ca="1">IF(DAY(JulSun1)=1,IF(AND(YEAR(JulSun1+10)=CalendarYear,MONTH(JulSun1+10)=7),JulSun1+10,""),IF(AND(YEAR(JulSun1+17)=CalendarYear,MONTH(JulSun1+17)=7),JulSun1+17,""))</f>
        <v>45853</v>
      </c>
      <c r="T38" s="4">
        <f ca="1">IF(DAY(JulSun1)=1,IF(AND(YEAR(JulSun1+11)=CalendarYear,MONTH(JulSun1+11)=7),JulSun1+11,""),IF(AND(YEAR(JulSun1+18)=CalendarYear,MONTH(JulSun1+18)=7),JulSun1+18,""))</f>
        <v>45854</v>
      </c>
      <c r="U38" s="4">
        <f ca="1">IF(DAY(JulSun1)=1,IF(AND(YEAR(JulSun1+12)=CalendarYear,MONTH(JulSun1+12)=7),JulSun1+12,""),IF(AND(YEAR(JulSun1+19)=CalendarYear,MONTH(JulSun1+19)=7),JulSun1+19,""))</f>
        <v>45855</v>
      </c>
      <c r="V38" s="4">
        <f ca="1">IF(DAY(JulSun1)=1,IF(AND(YEAR(JulSun1+13)=CalendarYear,MONTH(JulSun1+13)=7),JulSun1+13,""),IF(AND(YEAR(JulSun1+20)=CalendarYear,MONTH(JulSun1+20)=7),JulSun1+20,""))</f>
        <v>45856</v>
      </c>
      <c r="W38" s="4">
        <f ca="1">IF(DAY(JulSun1)=1,IF(AND(YEAR(JulSun1+14)=CalendarYear,MONTH(JulSun1+14)=7),JulSun1+14,""),IF(AND(YEAR(JulSun1+21)=CalendarYear,MONTH(JulSun1+21)=7),JulSun1+21,""))</f>
        <v>45857</v>
      </c>
      <c r="X38" s="4">
        <f ca="1">IF(DAY(JulSun1)=1,IF(AND(YEAR(JulSun1+15)=CalendarYear,MONTH(JulSun1+15)=7),JulSun1+15,""),IF(AND(YEAR(JulSun1+22)=CalendarYear,MONTH(JulSun1+22)=7),JulSun1+22,""))</f>
        <v>45858</v>
      </c>
      <c r="Y38" s="4">
        <f ca="1">IF(DAY(JulSun1)=1,IF(AND(YEAR(JulSun1+16)=CalendarYear,MONTH(JulSun1+16)=7),JulSun1+16,""),IF(AND(YEAR(JulSun1+23)=CalendarYear,MONTH(JulSun1+23)=7),JulSun1+23,""))</f>
        <v>45859</v>
      </c>
      <c r="Z38" s="4">
        <f ca="1">IF(DAY(JulSun1)=1,IF(AND(YEAR(JulSun1+17)=CalendarYear,MONTH(JulSun1+17)=7),JulSun1+17,""),IF(AND(YEAR(JulSun1+24)=CalendarYear,MONTH(JulSun1+24)=7),JulSun1+24,""))</f>
        <v>45860</v>
      </c>
      <c r="AA38" s="4">
        <f ca="1">IF(DAY(JulSun1)=1,IF(AND(YEAR(JulSun1+18)=CalendarYear,MONTH(JulSun1+18)=7),JulSun1+18,""),IF(AND(YEAR(JulSun1+25)=CalendarYear,MONTH(JulSun1+25)=7),JulSun1+25,""))</f>
        <v>45861</v>
      </c>
      <c r="AB38" s="4">
        <f ca="1">IF(DAY(JulSun1)=1,IF(AND(YEAR(JulSun1+19)=CalendarYear,MONTH(JulSun1+19)=7),JulSun1+19,""),IF(AND(YEAR(JulSun1+26)=CalendarYear,MONTH(JulSun1+26)=7),JulSun1+26,""))</f>
        <v>45862</v>
      </c>
      <c r="AC38" s="4">
        <f ca="1">IF(DAY(JulSun1)=1,IF(AND(YEAR(JulSun1+20)=CalendarYear,MONTH(JulSun1+20)=7),JulSun1+20,""),IF(AND(YEAR(JulSun1+27)=CalendarYear,MONTH(JulSun1+27)=7),JulSun1+27,""))</f>
        <v>45863</v>
      </c>
      <c r="AD38" s="4">
        <f ca="1">IF(DAY(JulSun1)=1,IF(AND(YEAR(JulSun1+21)=CalendarYear,MONTH(JulSun1+21)=7),JulSun1+21,""),IF(AND(YEAR(JulSun1+28)=CalendarYear,MONTH(JulSun1+28)=7),JulSun1+28,""))</f>
        <v>45864</v>
      </c>
      <c r="AE38" s="4">
        <f ca="1">IF(DAY(JulSun1)=1,IF(AND(YEAR(JulSun1+22)=CalendarYear,MONTH(JulSun1+22)=7),JulSun1+22,""),IF(AND(YEAR(JulSun1+29)=CalendarYear,MONTH(JulSun1+29)=7),JulSun1+29,""))</f>
        <v>45865</v>
      </c>
      <c r="AF38" s="4">
        <f ca="1">IF(DAY(JulSun1)=1,IF(AND(YEAR(JulSun1+23)=CalendarYear,MONTH(JulSun1+23)=7),JulSun1+23,""),IF(AND(YEAR(JulSun1+30)=CalendarYear,MONTH(JulSun1+30)=7),JulSun1+30,""))</f>
        <v>45866</v>
      </c>
      <c r="AG38" s="4">
        <f ca="1">IF(DAY(JulSun1)=1,IF(AND(YEAR(JulSun1+24)=CalendarYear,MONTH(JulSun1+24)=7),JulSun1+24,""),IF(AND(YEAR(JulSun1+31)=CalendarYear,MONTH(JulSun1+31)=7),JulSun1+31,""))</f>
        <v>45867</v>
      </c>
      <c r="AH38" s="4">
        <f ca="1">IF(DAY(JulSun1)=1,IF(AND(YEAR(JulSun1+25)=CalendarYear,MONTH(JulSun1+25)=7),JulSun1+25,""),IF(AND(YEAR(JulSun1+32)=CalendarYear,MONTH(JulSun1+32)=7),JulSun1+32,""))</f>
        <v>45868</v>
      </c>
      <c r="AI38" s="4">
        <f ca="1">IF(DAY(JulSun1)=1,IF(AND(YEAR(JulSun1+26)=CalendarYear,MONTH(JulSun1+26)=7),JulSun1+26,""),IF(AND(YEAR(JulSun1+33)=CalendarYear,MONTH(JulSun1+33)=7),JulSun1+33,""))</f>
        <v>45869</v>
      </c>
      <c r="AJ38" s="4" t="str">
        <f ca="1">IF(DAY(JulSun1)=1,IF(AND(YEAR(JulSun1+27)=CalendarYear,MONTH(JulSun1+27)=7),JulSun1+27,""),IF(AND(YEAR(JulSun1+34)=CalendarYear,MONTH(JulSun1+34)=7),JulSun1+34,""))</f>
        <v/>
      </c>
      <c r="AK38" s="4" t="str">
        <f ca="1">IF(DAY(JulSun1)=1,IF(AND(YEAR(JulSun1+28)=CalendarYear,MONTH(JulSun1+28)=7),JulSun1+28,""),IF(AND(YEAR(JulSun1+35)=CalendarYear,MONTH(JulSun1+35)=7),JulSun1+35,""))</f>
        <v/>
      </c>
      <c r="AL38" s="4" t="str">
        <f ca="1">IF(DAY(JulSun1)=1,IF(AND(YEAR(JulSun1+29)=CalendarYear,MONTH(JulSun1+29)=7),JulSun1+29,""),IF(AND(YEAR(JulSun1+36)=CalendarYear,MONTH(JulSun1+36)=7),JulSun1+36,""))</f>
        <v/>
      </c>
      <c r="AM38" s="6" t="str">
        <f ca="1">IF(DAY(JulSun1)=1,IF(AND(YEAR(JulSun1+30)=CalendarYear,MONTH(JulSun1+30)=7),JulSun1+30,""),IF(AND(YEAR(JulSun1+37)=CalendarYear,MONTH(JulSun1+37)=7),JulSun1+37,""))</f>
        <v/>
      </c>
    </row>
    <row r="39" spans="2:39" ht="19.899999999999999" customHeight="1">
      <c r="B39" s="62"/>
      <c r="C39" s="5" t="s">
        <v>6</v>
      </c>
      <c r="D39" s="5" t="s">
        <v>7</v>
      </c>
      <c r="E39" s="5" t="s">
        <v>8</v>
      </c>
      <c r="F39" s="5" t="s">
        <v>9</v>
      </c>
      <c r="G39" s="5" t="s">
        <v>10</v>
      </c>
      <c r="H39" s="5" t="s">
        <v>11</v>
      </c>
      <c r="I39" s="5" t="s">
        <v>12</v>
      </c>
      <c r="J39" s="5" t="s">
        <v>6</v>
      </c>
      <c r="K39" s="5" t="s">
        <v>7</v>
      </c>
      <c r="L39" s="5" t="s">
        <v>8</v>
      </c>
      <c r="M39" s="5" t="s">
        <v>9</v>
      </c>
      <c r="N39" s="5" t="s">
        <v>10</v>
      </c>
      <c r="O39" s="5" t="s">
        <v>11</v>
      </c>
      <c r="P39" s="5" t="s">
        <v>12</v>
      </c>
      <c r="Q39" s="5" t="s">
        <v>6</v>
      </c>
      <c r="R39" s="5" t="s">
        <v>7</v>
      </c>
      <c r="S39" s="5" t="s">
        <v>8</v>
      </c>
      <c r="T39" s="5" t="s">
        <v>9</v>
      </c>
      <c r="U39" s="5" t="s">
        <v>10</v>
      </c>
      <c r="V39" s="5" t="s">
        <v>11</v>
      </c>
      <c r="W39" s="5" t="s">
        <v>12</v>
      </c>
      <c r="X39" s="5" t="s">
        <v>6</v>
      </c>
      <c r="Y39" s="5" t="s">
        <v>7</v>
      </c>
      <c r="Z39" s="5" t="s">
        <v>8</v>
      </c>
      <c r="AA39" s="5" t="s">
        <v>9</v>
      </c>
      <c r="AB39" s="5" t="s">
        <v>10</v>
      </c>
      <c r="AC39" s="5" t="s">
        <v>11</v>
      </c>
      <c r="AD39" s="5" t="s">
        <v>12</v>
      </c>
      <c r="AE39" s="5" t="s">
        <v>6</v>
      </c>
      <c r="AF39" s="5" t="s">
        <v>7</v>
      </c>
      <c r="AG39" s="5" t="s">
        <v>8</v>
      </c>
      <c r="AH39" s="5" t="s">
        <v>9</v>
      </c>
      <c r="AI39" s="5" t="s">
        <v>10</v>
      </c>
      <c r="AJ39" s="5" t="s">
        <v>11</v>
      </c>
      <c r="AK39" s="5" t="s">
        <v>12</v>
      </c>
      <c r="AL39" s="5" t="s">
        <v>6</v>
      </c>
      <c r="AM39" s="7" t="s">
        <v>7</v>
      </c>
    </row>
    <row r="40" spans="2:39" ht="19.899999999999999" customHeight="1" outlineLevel="1">
      <c r="B40" s="18" t="s">
        <v>13</v>
      </c>
      <c r="C40" s="2" t="s">
        <v>14</v>
      </c>
      <c r="D40" s="2" t="s">
        <v>14</v>
      </c>
      <c r="E40" s="2" t="s">
        <v>14</v>
      </c>
      <c r="F40" s="2" t="s">
        <v>14</v>
      </c>
      <c r="G40" s="2" t="s">
        <v>14</v>
      </c>
      <c r="H40" s="2" t="s">
        <v>14</v>
      </c>
      <c r="I40" s="2" t="s">
        <v>14</v>
      </c>
      <c r="J40" s="2" t="s">
        <v>14</v>
      </c>
      <c r="K40" s="2" t="s">
        <v>14</v>
      </c>
      <c r="L40" s="2" t="s">
        <v>14</v>
      </c>
      <c r="M40" s="3" t="s">
        <v>14</v>
      </c>
      <c r="N40" s="3" t="s">
        <v>14</v>
      </c>
      <c r="O40" s="2" t="s">
        <v>14</v>
      </c>
      <c r="P40" s="2" t="s">
        <v>14</v>
      </c>
      <c r="Q40" s="2" t="s">
        <v>14</v>
      </c>
      <c r="R40" s="2" t="s">
        <v>14</v>
      </c>
      <c r="S40" s="2" t="s">
        <v>14</v>
      </c>
      <c r="T40" s="2" t="s">
        <v>14</v>
      </c>
      <c r="U40" s="2" t="s">
        <v>14</v>
      </c>
      <c r="V40" s="2" t="s">
        <v>14</v>
      </c>
      <c r="W40" s="2" t="s">
        <v>14</v>
      </c>
      <c r="X40" s="2" t="s">
        <v>14</v>
      </c>
      <c r="Y40" s="2" t="s">
        <v>14</v>
      </c>
      <c r="Z40" s="2" t="s">
        <v>14</v>
      </c>
      <c r="AA40" s="2" t="s">
        <v>14</v>
      </c>
      <c r="AB40" s="2" t="s">
        <v>14</v>
      </c>
      <c r="AC40" s="2" t="s">
        <v>14</v>
      </c>
      <c r="AD40" s="2" t="s">
        <v>14</v>
      </c>
      <c r="AE40" s="2" t="s">
        <v>14</v>
      </c>
      <c r="AF40" s="2" t="s">
        <v>14</v>
      </c>
      <c r="AG40" s="2" t="s">
        <v>14</v>
      </c>
      <c r="AH40" s="2" t="s">
        <v>14</v>
      </c>
      <c r="AI40" s="2" t="s">
        <v>14</v>
      </c>
      <c r="AJ40" s="2" t="s">
        <v>14</v>
      </c>
      <c r="AK40" s="2" t="s">
        <v>14</v>
      </c>
      <c r="AL40" s="2" t="s">
        <v>14</v>
      </c>
      <c r="AM40" s="2" t="s">
        <v>14</v>
      </c>
    </row>
    <row r="41" spans="2:39" ht="19.899999999999999" customHeight="1" outlineLevel="1">
      <c r="B41" s="19" t="s">
        <v>15</v>
      </c>
      <c r="C41" s="3" t="s">
        <v>14</v>
      </c>
      <c r="D41" s="3" t="s">
        <v>14</v>
      </c>
      <c r="E41" s="3" t="s">
        <v>14</v>
      </c>
      <c r="F41" s="3" t="s">
        <v>14</v>
      </c>
      <c r="G41" s="3" t="s">
        <v>14</v>
      </c>
      <c r="H41" s="3" t="s">
        <v>14</v>
      </c>
      <c r="I41" s="2" t="s">
        <v>14</v>
      </c>
      <c r="J41" s="2" t="s">
        <v>14</v>
      </c>
      <c r="K41" s="3" t="s">
        <v>14</v>
      </c>
      <c r="L41" s="3" t="s">
        <v>14</v>
      </c>
      <c r="M41" s="3" t="s">
        <v>14</v>
      </c>
      <c r="N41" s="3" t="s">
        <v>14</v>
      </c>
      <c r="O41" s="2" t="s">
        <v>14</v>
      </c>
      <c r="P41" s="2" t="s">
        <v>14</v>
      </c>
      <c r="Q41" s="2" t="s">
        <v>14</v>
      </c>
      <c r="R41" s="2" t="s">
        <v>14</v>
      </c>
      <c r="S41" s="2" t="s">
        <v>14</v>
      </c>
      <c r="T41" s="2" t="s">
        <v>14</v>
      </c>
      <c r="U41" s="2" t="s">
        <v>14</v>
      </c>
      <c r="V41" s="2" t="s">
        <v>14</v>
      </c>
      <c r="W41" s="2" t="s">
        <v>14</v>
      </c>
      <c r="X41" s="78" t="s">
        <v>24</v>
      </c>
      <c r="Y41" s="79"/>
      <c r="Z41" s="79"/>
      <c r="AA41" s="80"/>
      <c r="AB41" s="2" t="s">
        <v>14</v>
      </c>
      <c r="AC41" s="2" t="s">
        <v>14</v>
      </c>
      <c r="AD41" s="2" t="s">
        <v>14</v>
      </c>
      <c r="AE41" s="2" t="s">
        <v>14</v>
      </c>
      <c r="AF41" s="2" t="s">
        <v>14</v>
      </c>
      <c r="AG41" s="2" t="s">
        <v>14</v>
      </c>
      <c r="AH41" s="2" t="s">
        <v>14</v>
      </c>
      <c r="AI41" s="2" t="s">
        <v>14</v>
      </c>
      <c r="AJ41" s="2" t="s">
        <v>14</v>
      </c>
      <c r="AK41" s="2" t="s">
        <v>14</v>
      </c>
      <c r="AL41" s="2" t="s">
        <v>14</v>
      </c>
      <c r="AM41" s="2" t="s">
        <v>14</v>
      </c>
    </row>
    <row r="42" spans="2:39" s="21" customFormat="1" ht="19.899999999999999" customHeight="1" outlineLevel="1">
      <c r="B42" s="33" t="s">
        <v>2</v>
      </c>
      <c r="C42" s="3" t="s">
        <v>14</v>
      </c>
      <c r="D42" s="3" t="s">
        <v>14</v>
      </c>
      <c r="E42" s="140" t="s">
        <v>16</v>
      </c>
      <c r="F42" s="148"/>
      <c r="G42" s="148"/>
      <c r="H42" s="141"/>
      <c r="I42" s="2" t="s">
        <v>14</v>
      </c>
      <c r="J42" s="2" t="s">
        <v>14</v>
      </c>
      <c r="K42" s="133" t="s">
        <v>16</v>
      </c>
      <c r="L42" s="134"/>
      <c r="M42" s="134"/>
      <c r="N42" s="134"/>
      <c r="O42" s="135"/>
      <c r="P42" s="2" t="s">
        <v>14</v>
      </c>
      <c r="Q42" s="2" t="s">
        <v>14</v>
      </c>
      <c r="R42" s="133" t="s">
        <v>16</v>
      </c>
      <c r="S42" s="134"/>
      <c r="T42" s="134"/>
      <c r="U42" s="134"/>
      <c r="V42" s="135"/>
      <c r="W42" s="2" t="s">
        <v>14</v>
      </c>
      <c r="X42" s="2" t="s">
        <v>14</v>
      </c>
      <c r="Y42" s="2" t="s">
        <v>14</v>
      </c>
      <c r="Z42" s="2" t="s">
        <v>14</v>
      </c>
      <c r="AA42" s="2" t="s">
        <v>14</v>
      </c>
      <c r="AB42" s="133" t="s">
        <v>16</v>
      </c>
      <c r="AC42" s="135"/>
      <c r="AD42" s="2" t="s">
        <v>14</v>
      </c>
      <c r="AE42" s="2" t="s">
        <v>14</v>
      </c>
      <c r="AF42" s="140" t="s">
        <v>16</v>
      </c>
      <c r="AG42" s="148"/>
      <c r="AH42" s="148"/>
      <c r="AI42" s="141"/>
      <c r="AJ42" s="2" t="s">
        <v>14</v>
      </c>
      <c r="AK42" s="2" t="s">
        <v>14</v>
      </c>
      <c r="AL42" s="2" t="s">
        <v>14</v>
      </c>
      <c r="AM42" s="2" t="s">
        <v>14</v>
      </c>
    </row>
    <row r="43" spans="2:39" s="21" customFormat="1" ht="19.899999999999999" customHeight="1" outlineLevel="1">
      <c r="B43" s="31" t="s">
        <v>5</v>
      </c>
      <c r="C43" s="3" t="s">
        <v>14</v>
      </c>
      <c r="D43" s="3" t="s">
        <v>14</v>
      </c>
      <c r="E43" s="3" t="s">
        <v>14</v>
      </c>
      <c r="F43" s="3" t="s">
        <v>14</v>
      </c>
      <c r="G43" s="3" t="s">
        <v>14</v>
      </c>
      <c r="H43" s="3" t="s">
        <v>14</v>
      </c>
      <c r="I43" s="2" t="s">
        <v>14</v>
      </c>
      <c r="J43" s="2" t="s">
        <v>14</v>
      </c>
      <c r="K43" s="3" t="s">
        <v>14</v>
      </c>
      <c r="L43" s="3" t="s">
        <v>14</v>
      </c>
      <c r="M43" s="3" t="s">
        <v>14</v>
      </c>
      <c r="N43" s="3" t="s">
        <v>14</v>
      </c>
      <c r="O43" s="2" t="s">
        <v>14</v>
      </c>
      <c r="P43" s="2" t="s">
        <v>14</v>
      </c>
      <c r="Q43" s="2" t="s">
        <v>14</v>
      </c>
      <c r="R43" s="2" t="s">
        <v>14</v>
      </c>
      <c r="S43" s="2" t="s">
        <v>14</v>
      </c>
      <c r="T43" s="2" t="s">
        <v>14</v>
      </c>
      <c r="U43" s="2" t="s">
        <v>14</v>
      </c>
      <c r="V43" s="2" t="s">
        <v>14</v>
      </c>
      <c r="W43" s="2" t="s">
        <v>14</v>
      </c>
      <c r="X43" s="2" t="s">
        <v>14</v>
      </c>
      <c r="Y43" s="2" t="s">
        <v>14</v>
      </c>
      <c r="Z43" s="2" t="s">
        <v>14</v>
      </c>
      <c r="AA43" s="2" t="s">
        <v>14</v>
      </c>
      <c r="AB43" s="2" t="s">
        <v>14</v>
      </c>
      <c r="AC43" s="2" t="s">
        <v>14</v>
      </c>
      <c r="AD43" s="2" t="s">
        <v>14</v>
      </c>
      <c r="AE43" s="2" t="s">
        <v>14</v>
      </c>
      <c r="AF43" s="2" t="s">
        <v>14</v>
      </c>
      <c r="AG43" s="2" t="s">
        <v>14</v>
      </c>
      <c r="AH43" s="2" t="s">
        <v>14</v>
      </c>
      <c r="AI43" s="2" t="s">
        <v>14</v>
      </c>
      <c r="AJ43" s="2" t="s">
        <v>14</v>
      </c>
      <c r="AK43" s="2" t="s">
        <v>14</v>
      </c>
      <c r="AL43" s="2" t="s">
        <v>14</v>
      </c>
      <c r="AM43" s="2" t="s">
        <v>14</v>
      </c>
    </row>
    <row r="44" spans="2:39" ht="19.899999999999999" customHeight="1" outlineLevel="1">
      <c r="B44" s="20" t="s">
        <v>1</v>
      </c>
      <c r="C44" s="3" t="s">
        <v>14</v>
      </c>
      <c r="D44" s="3" t="s">
        <v>14</v>
      </c>
      <c r="E44" s="3" t="s">
        <v>14</v>
      </c>
      <c r="F44" s="3" t="s">
        <v>14</v>
      </c>
      <c r="G44" s="3" t="s">
        <v>14</v>
      </c>
      <c r="H44" s="3" t="s">
        <v>14</v>
      </c>
      <c r="I44" s="2" t="s">
        <v>14</v>
      </c>
      <c r="J44" s="2" t="s">
        <v>14</v>
      </c>
      <c r="K44" s="3" t="s">
        <v>14</v>
      </c>
      <c r="L44" s="3" t="s">
        <v>14</v>
      </c>
      <c r="M44" s="3" t="s">
        <v>14</v>
      </c>
      <c r="N44" s="3" t="s">
        <v>14</v>
      </c>
      <c r="O44" s="2" t="s">
        <v>14</v>
      </c>
      <c r="P44" s="2" t="s">
        <v>14</v>
      </c>
      <c r="Q44" s="2" t="s">
        <v>14</v>
      </c>
      <c r="R44" s="2" t="s">
        <v>14</v>
      </c>
      <c r="S44" s="2" t="s">
        <v>14</v>
      </c>
      <c r="T44" s="2" t="s">
        <v>14</v>
      </c>
      <c r="U44" s="2" t="s">
        <v>14</v>
      </c>
      <c r="V44" s="2" t="s">
        <v>14</v>
      </c>
      <c r="W44" s="2" t="s">
        <v>14</v>
      </c>
      <c r="X44" s="2" t="s">
        <v>14</v>
      </c>
      <c r="Y44" s="2" t="s">
        <v>14</v>
      </c>
      <c r="Z44" s="2" t="s">
        <v>14</v>
      </c>
      <c r="AA44" s="2" t="s">
        <v>14</v>
      </c>
      <c r="AB44" s="2" t="s">
        <v>14</v>
      </c>
      <c r="AC44" s="2" t="s">
        <v>14</v>
      </c>
      <c r="AD44" s="2" t="s">
        <v>14</v>
      </c>
      <c r="AE44" s="2" t="s">
        <v>14</v>
      </c>
      <c r="AF44" s="2" t="s">
        <v>14</v>
      </c>
      <c r="AG44" s="2" t="s">
        <v>14</v>
      </c>
      <c r="AH44" s="2" t="s">
        <v>14</v>
      </c>
      <c r="AI44" s="2" t="s">
        <v>14</v>
      </c>
      <c r="AJ44" s="2" t="s">
        <v>14</v>
      </c>
      <c r="AK44" s="2" t="s">
        <v>14</v>
      </c>
      <c r="AL44" s="2" t="s">
        <v>14</v>
      </c>
      <c r="AM44" s="2" t="s">
        <v>14</v>
      </c>
    </row>
    <row r="45" spans="2:39" ht="19.899999999999999" customHeight="1">
      <c r="B45" s="1"/>
    </row>
    <row r="46" spans="2:39" ht="19.899999999999999" customHeight="1">
      <c r="B46" s="61">
        <f ca="1">DATE(CalendarYear,8,1)</f>
        <v>45870</v>
      </c>
      <c r="C46" s="4" t="str">
        <f ca="1">IF(DAY(AugSun1)=1,"",IF(AND(YEAR(AugSun1+1)=CalendarYear,MONTH(AugSun1+1)=8),AugSun1+1,""))</f>
        <v/>
      </c>
      <c r="D46" s="4" t="str">
        <f ca="1">IF(DAY(AugSun1)=1,"",IF(AND(YEAR(AugSun1+2)=CalendarYear,MONTH(AugSun1+2)=8),AugSun1+2,""))</f>
        <v/>
      </c>
      <c r="E46" s="4" t="str">
        <f ca="1">IF(DAY(AugSun1)=1,"",IF(AND(YEAR(AugSun1+3)=CalendarYear,MONTH(AugSun1+3)=8),AugSun1+3,""))</f>
        <v/>
      </c>
      <c r="F46" s="4" t="str">
        <f ca="1">IF(DAY(AugSun1)=1,"",IF(AND(YEAR(AugSun1+4)=CalendarYear,MONTH(AugSun1+4)=8),AugSun1+4,""))</f>
        <v/>
      </c>
      <c r="G46" s="4" t="str">
        <f ca="1">IF(DAY(AugSun1)=1,"",IF(AND(YEAR(AugSun1+5)=CalendarYear,MONTH(AugSun1+5)=8),AugSun1+5,""))</f>
        <v/>
      </c>
      <c r="H46" s="4">
        <f ca="1">IF(DAY(AugSun1)=1,"",IF(AND(YEAR(AugSun1+6)=CalendarYear,MONTH(AugSun1+6)=8),AugSun1+6,""))</f>
        <v>45870</v>
      </c>
      <c r="I46" s="4">
        <f ca="1">IF(DAY(AugSun1)=1,IF(AND(YEAR(AugSun1)=CalendarYear,MONTH(AugSun1)=8),AugSun1,""),IF(AND(YEAR(AugSun1+7)=CalendarYear,MONTH(AugSun1+7)=8),AugSun1+7,""))</f>
        <v>45871</v>
      </c>
      <c r="J46" s="4">
        <f ca="1">IF(DAY(AugSun1)=1,IF(AND(YEAR(AugSun1+1)=CalendarYear,MONTH(AugSun1+1)=8),AugSun1+1,""),IF(AND(YEAR(AugSun1+8)=CalendarYear,MONTH(AugSun1+8)=8),AugSun1+8,""))</f>
        <v>45872</v>
      </c>
      <c r="K46" s="4">
        <f ca="1">IF(DAY(AugSun1)=1,IF(AND(YEAR(AugSun1+2)=CalendarYear,MONTH(AugSun1+2)=8),AugSun1+2,""),IF(AND(YEAR(AugSun1+9)=CalendarYear,MONTH(AugSun1+9)=8),AugSun1+9,""))</f>
        <v>45873</v>
      </c>
      <c r="L46" s="4">
        <f ca="1">IF(DAY(AugSun1)=1,IF(AND(YEAR(AugSun1+3)=CalendarYear,MONTH(AugSun1+3)=8),AugSun1+3,""),IF(AND(YEAR(AugSun1+10)=CalendarYear,MONTH(AugSun1+10)=8),AugSun1+10,""))</f>
        <v>45874</v>
      </c>
      <c r="M46" s="4">
        <f ca="1">IF(DAY(AugSun1)=1,IF(AND(YEAR(AugSun1+4)=CalendarYear,MONTH(AugSun1+4)=8),AugSun1+4,""),IF(AND(YEAR(AugSun1+11)=CalendarYear,MONTH(AugSun1+11)=8),AugSun1+11,""))</f>
        <v>45875</v>
      </c>
      <c r="N46" s="4">
        <f ca="1">IF(DAY(AugSun1)=1,IF(AND(YEAR(AugSun1+5)=CalendarYear,MONTH(AugSun1+5)=8),AugSun1+5,""),IF(AND(YEAR(AugSun1+12)=CalendarYear,MONTH(AugSun1+12)=8),AugSun1+12,""))</f>
        <v>45876</v>
      </c>
      <c r="O46" s="4">
        <f ca="1">IF(DAY(AugSun1)=1,IF(AND(YEAR(AugSun1+6)=CalendarYear,MONTH(AugSun1+6)=8),AugSun1+6,""),IF(AND(YEAR(AugSun1+13)=CalendarYear,MONTH(AugSun1+13)=8),AugSun1+13,""))</f>
        <v>45877</v>
      </c>
      <c r="P46" s="4">
        <f ca="1">IF(DAY(AugSun1)=1,IF(AND(YEAR(AugSun1+7)=CalendarYear,MONTH(AugSun1+7)=8),AugSun1+7,""),IF(AND(YEAR(AugSun1+14)=CalendarYear,MONTH(AugSun1+14)=8),AugSun1+14,""))</f>
        <v>45878</v>
      </c>
      <c r="Q46" s="4">
        <f ca="1">IF(DAY(AugSun1)=1,IF(AND(YEAR(AugSun1+8)=CalendarYear,MONTH(AugSun1+8)=8),AugSun1+8,""),IF(AND(YEAR(AugSun1+15)=CalendarYear,MONTH(AugSun1+15)=8),AugSun1+15,""))</f>
        <v>45879</v>
      </c>
      <c r="R46" s="4">
        <f ca="1">IF(DAY(AugSun1)=1,IF(AND(YEAR(AugSun1+9)=CalendarYear,MONTH(AugSun1+9)=8),AugSun1+9,""),IF(AND(YEAR(AugSun1+16)=CalendarYear,MONTH(AugSun1+16)=8),AugSun1+16,""))</f>
        <v>45880</v>
      </c>
      <c r="S46" s="4">
        <f ca="1">IF(DAY(AugSun1)=1,IF(AND(YEAR(AugSun1+10)=CalendarYear,MONTH(AugSun1+10)=8),AugSun1+10,""),IF(AND(YEAR(AugSun1+17)=CalendarYear,MONTH(AugSun1+17)=8),AugSun1+17,""))</f>
        <v>45881</v>
      </c>
      <c r="T46" s="4">
        <f ca="1">IF(DAY(AugSun1)=1,IF(AND(YEAR(AugSun1+11)=CalendarYear,MONTH(AugSun1+11)=8),AugSun1+11,""),IF(AND(YEAR(AugSun1+18)=CalendarYear,MONTH(AugSun1+18)=8),AugSun1+18,""))</f>
        <v>45882</v>
      </c>
      <c r="U46" s="4">
        <f ca="1">IF(DAY(AugSun1)=1,IF(AND(YEAR(AugSun1+12)=CalendarYear,MONTH(AugSun1+12)=8),AugSun1+12,""),IF(AND(YEAR(AugSun1+19)=CalendarYear,MONTH(AugSun1+19)=8),AugSun1+19,""))</f>
        <v>45883</v>
      </c>
      <c r="V46" s="4">
        <f ca="1">IF(DAY(AugSun1)=1,IF(AND(YEAR(AugSun1+13)=CalendarYear,MONTH(AugSun1+13)=8),AugSun1+13,""),IF(AND(YEAR(AugSun1+20)=CalendarYear,MONTH(AugSun1+20)=8),AugSun1+20,""))</f>
        <v>45884</v>
      </c>
      <c r="W46" s="4">
        <f ca="1">IF(DAY(AugSun1)=1,IF(AND(YEAR(AugSun1+14)=CalendarYear,MONTH(AugSun1+14)=8),AugSun1+14,""),IF(AND(YEAR(AugSun1+21)=CalendarYear,MONTH(AugSun1+21)=8),AugSun1+21,""))</f>
        <v>45885</v>
      </c>
      <c r="X46" s="4">
        <f ca="1">IF(DAY(AugSun1)=1,IF(AND(YEAR(AugSun1+15)=CalendarYear,MONTH(AugSun1+15)=8),AugSun1+15,""),IF(AND(YEAR(AugSun1+22)=CalendarYear,MONTH(AugSun1+22)=8),AugSun1+22,""))</f>
        <v>45886</v>
      </c>
      <c r="Y46" s="4">
        <f ca="1">IF(DAY(AugSun1)=1,IF(AND(YEAR(AugSun1+16)=CalendarYear,MONTH(AugSun1+16)=8),AugSun1+16,""),IF(AND(YEAR(AugSun1+23)=CalendarYear,MONTH(AugSun1+23)=8),AugSun1+23,""))</f>
        <v>45887</v>
      </c>
      <c r="Z46" s="4">
        <f ca="1">IF(DAY(AugSun1)=1,IF(AND(YEAR(AugSun1+17)=CalendarYear,MONTH(AugSun1+17)=8),AugSun1+17,""),IF(AND(YEAR(AugSun1+24)=CalendarYear,MONTH(AugSun1+24)=8),AugSun1+24,""))</f>
        <v>45888</v>
      </c>
      <c r="AA46" s="4">
        <f ca="1">IF(DAY(AugSun1)=1,IF(AND(YEAR(AugSun1+18)=CalendarYear,MONTH(AugSun1+18)=8),AugSun1+18,""),IF(AND(YEAR(AugSun1+25)=CalendarYear,MONTH(AugSun1+25)=8),AugSun1+25,""))</f>
        <v>45889</v>
      </c>
      <c r="AB46" s="4">
        <f ca="1">IF(DAY(AugSun1)=1,IF(AND(YEAR(AugSun1+19)=CalendarYear,MONTH(AugSun1+19)=8),AugSun1+19,""),IF(AND(YEAR(AugSun1+26)=CalendarYear,MONTH(AugSun1+26)=8),AugSun1+26,""))</f>
        <v>45890</v>
      </c>
      <c r="AC46" s="4">
        <f ca="1">IF(DAY(AugSun1)=1,IF(AND(YEAR(AugSun1+20)=CalendarYear,MONTH(AugSun1+20)=8),AugSun1+20,""),IF(AND(YEAR(AugSun1+27)=CalendarYear,MONTH(AugSun1+27)=8),AugSun1+27,""))</f>
        <v>45891</v>
      </c>
      <c r="AD46" s="4">
        <f ca="1">IF(DAY(AugSun1)=1,IF(AND(YEAR(AugSun1+21)=CalendarYear,MONTH(AugSun1+21)=8),AugSun1+21,""),IF(AND(YEAR(AugSun1+28)=CalendarYear,MONTH(AugSun1+28)=8),AugSun1+28,""))</f>
        <v>45892</v>
      </c>
      <c r="AE46" s="4">
        <f ca="1">IF(DAY(AugSun1)=1,IF(AND(YEAR(AugSun1+22)=CalendarYear,MONTH(AugSun1+22)=8),AugSun1+22,""),IF(AND(YEAR(AugSun1+29)=CalendarYear,MONTH(AugSun1+29)=8),AugSun1+29,""))</f>
        <v>45893</v>
      </c>
      <c r="AF46" s="4">
        <f ca="1">IF(DAY(AugSun1)=1,IF(AND(YEAR(AugSun1+23)=CalendarYear,MONTH(AugSun1+23)=8),AugSun1+23,""),IF(AND(YEAR(AugSun1+30)=CalendarYear,MONTH(AugSun1+30)=8),AugSun1+30,""))</f>
        <v>45894</v>
      </c>
      <c r="AG46" s="4">
        <f ca="1">IF(DAY(AugSun1)=1,IF(AND(YEAR(AugSun1+24)=CalendarYear,MONTH(AugSun1+24)=8),AugSun1+24,""),IF(AND(YEAR(AugSun1+31)=CalendarYear,MONTH(AugSun1+31)=8),AugSun1+31,""))</f>
        <v>45895</v>
      </c>
      <c r="AH46" s="4">
        <f ca="1">IF(DAY(AugSun1)=1,IF(AND(YEAR(AugSun1+25)=CalendarYear,MONTH(AugSun1+25)=8),AugSun1+25,""),IF(AND(YEAR(AugSun1+32)=CalendarYear,MONTH(AugSun1+32)=8),AugSun1+32,""))</f>
        <v>45896</v>
      </c>
      <c r="AI46" s="4">
        <f ca="1">IF(DAY(AugSun1)=1,IF(AND(YEAR(AugSun1+26)=CalendarYear,MONTH(AugSun1+26)=8),AugSun1+26,""),IF(AND(YEAR(AugSun1+33)=CalendarYear,MONTH(AugSun1+33)=8),AugSun1+33,""))</f>
        <v>45897</v>
      </c>
      <c r="AJ46" s="4">
        <f ca="1">IF(DAY(AugSun1)=1,IF(AND(YEAR(AugSun1+27)=CalendarYear,MONTH(AugSun1+27)=8),AugSun1+27,""),IF(AND(YEAR(AugSun1+34)=CalendarYear,MONTH(AugSun1+34)=8),AugSun1+34,""))</f>
        <v>45898</v>
      </c>
      <c r="AK46" s="4">
        <f ca="1">IF(DAY(AugSun1)=1,IF(AND(YEAR(AugSun1+28)=CalendarYear,MONTH(AugSun1+28)=8),AugSun1+28,""),IF(AND(YEAR(AugSun1+35)=CalendarYear,MONTH(AugSun1+35)=8),AugSun1+35,""))</f>
        <v>45899</v>
      </c>
      <c r="AL46" s="4">
        <f ca="1">IF(DAY(AugSun1)=1,IF(AND(YEAR(AugSun1+29)=CalendarYear,MONTH(AugSun1+29)=8),AugSun1+29,""),IF(AND(YEAR(AugSun1+36)=CalendarYear,MONTH(AugSun1+36)=8),AugSun1+36,""))</f>
        <v>45900</v>
      </c>
      <c r="AM46" s="6" t="str">
        <f ca="1">IF(DAY(AugSun1)=1,IF(AND(YEAR(AugSun1+30)=CalendarYear,MONTH(AugSun1+30)=8),AugSun1+30,""),IF(AND(YEAR(AugSun1+37)=CalendarYear,MONTH(AugSun1+37)=8),AugSun1+37,""))</f>
        <v/>
      </c>
    </row>
    <row r="47" spans="2:39" ht="19.899999999999999" customHeight="1">
      <c r="B47" s="62"/>
      <c r="C47" s="5" t="s">
        <v>6</v>
      </c>
      <c r="D47" s="5" t="s">
        <v>7</v>
      </c>
      <c r="E47" s="5" t="s">
        <v>8</v>
      </c>
      <c r="F47" s="5" t="s">
        <v>9</v>
      </c>
      <c r="G47" s="5" t="s">
        <v>10</v>
      </c>
      <c r="H47" s="5" t="s">
        <v>11</v>
      </c>
      <c r="I47" s="5" t="s">
        <v>12</v>
      </c>
      <c r="J47" s="5" t="s">
        <v>6</v>
      </c>
      <c r="K47" s="5" t="s">
        <v>7</v>
      </c>
      <c r="L47" s="5" t="s">
        <v>8</v>
      </c>
      <c r="M47" s="5" t="s">
        <v>9</v>
      </c>
      <c r="N47" s="5" t="s">
        <v>10</v>
      </c>
      <c r="O47" s="5" t="s">
        <v>11</v>
      </c>
      <c r="P47" s="5" t="s">
        <v>12</v>
      </c>
      <c r="Q47" s="5" t="s">
        <v>6</v>
      </c>
      <c r="R47" s="5" t="s">
        <v>7</v>
      </c>
      <c r="S47" s="5" t="s">
        <v>8</v>
      </c>
      <c r="T47" s="5" t="s">
        <v>9</v>
      </c>
      <c r="U47" s="5" t="s">
        <v>10</v>
      </c>
      <c r="V47" s="5" t="s">
        <v>11</v>
      </c>
      <c r="W47" s="5" t="s">
        <v>12</v>
      </c>
      <c r="X47" s="5" t="s">
        <v>6</v>
      </c>
      <c r="Y47" s="5" t="s">
        <v>7</v>
      </c>
      <c r="Z47" s="5" t="s">
        <v>8</v>
      </c>
      <c r="AA47" s="5" t="s">
        <v>9</v>
      </c>
      <c r="AB47" s="5" t="s">
        <v>10</v>
      </c>
      <c r="AC47" s="5" t="s">
        <v>11</v>
      </c>
      <c r="AD47" s="5" t="s">
        <v>12</v>
      </c>
      <c r="AE47" s="5" t="s">
        <v>6</v>
      </c>
      <c r="AF47" s="5" t="s">
        <v>7</v>
      </c>
      <c r="AG47" s="5" t="s">
        <v>8</v>
      </c>
      <c r="AH47" s="5" t="s">
        <v>9</v>
      </c>
      <c r="AI47" s="5" t="s">
        <v>10</v>
      </c>
      <c r="AJ47" s="5" t="s">
        <v>11</v>
      </c>
      <c r="AK47" s="5" t="s">
        <v>12</v>
      </c>
      <c r="AL47" s="5" t="s">
        <v>6</v>
      </c>
      <c r="AM47" s="7" t="s">
        <v>7</v>
      </c>
    </row>
    <row r="48" spans="2:39" s="21" customFormat="1" ht="19.899999999999999" customHeight="1" outlineLevel="1">
      <c r="B48" s="18" t="s">
        <v>13</v>
      </c>
      <c r="C48" s="2" t="s">
        <v>14</v>
      </c>
      <c r="D48" s="2" t="s">
        <v>14</v>
      </c>
      <c r="E48" s="2" t="s">
        <v>14</v>
      </c>
      <c r="F48" s="2" t="s">
        <v>14</v>
      </c>
      <c r="G48" s="2" t="s">
        <v>14</v>
      </c>
      <c r="H48" s="2" t="s">
        <v>14</v>
      </c>
      <c r="I48" s="2" t="s">
        <v>14</v>
      </c>
      <c r="J48" s="2" t="s">
        <v>14</v>
      </c>
      <c r="K48" s="2" t="s">
        <v>14</v>
      </c>
      <c r="L48" s="2" t="s">
        <v>14</v>
      </c>
      <c r="M48" s="3" t="s">
        <v>14</v>
      </c>
      <c r="N48" s="3" t="s">
        <v>14</v>
      </c>
      <c r="O48" s="2" t="s">
        <v>14</v>
      </c>
      <c r="P48" s="2" t="s">
        <v>14</v>
      </c>
      <c r="Q48" s="2" t="s">
        <v>14</v>
      </c>
      <c r="R48" s="2" t="s">
        <v>14</v>
      </c>
      <c r="S48" s="2" t="s">
        <v>14</v>
      </c>
      <c r="T48" s="2" t="s">
        <v>14</v>
      </c>
      <c r="U48" s="2" t="s">
        <v>14</v>
      </c>
      <c r="V48" s="2" t="s">
        <v>14</v>
      </c>
      <c r="W48" s="2" t="s">
        <v>14</v>
      </c>
      <c r="X48" s="2" t="s">
        <v>14</v>
      </c>
      <c r="Y48" s="2" t="s">
        <v>14</v>
      </c>
      <c r="Z48" s="2" t="s">
        <v>14</v>
      </c>
      <c r="AA48" s="2" t="s">
        <v>14</v>
      </c>
      <c r="AB48" s="2" t="s">
        <v>14</v>
      </c>
      <c r="AC48" s="2" t="s">
        <v>14</v>
      </c>
      <c r="AD48" s="2" t="s">
        <v>14</v>
      </c>
      <c r="AE48" s="2" t="s">
        <v>14</v>
      </c>
      <c r="AF48" s="2" t="s">
        <v>14</v>
      </c>
      <c r="AG48" s="2" t="s">
        <v>14</v>
      </c>
      <c r="AH48" s="2" t="s">
        <v>14</v>
      </c>
      <c r="AI48" s="2" t="s">
        <v>14</v>
      </c>
      <c r="AJ48" s="2" t="s">
        <v>14</v>
      </c>
      <c r="AK48" s="2" t="s">
        <v>14</v>
      </c>
      <c r="AL48" s="2" t="s">
        <v>14</v>
      </c>
      <c r="AM48" s="2" t="s">
        <v>14</v>
      </c>
    </row>
    <row r="49" spans="2:39" s="21" customFormat="1" ht="19.899999999999999" customHeight="1" outlineLevel="1">
      <c r="B49" s="19" t="s">
        <v>15</v>
      </c>
      <c r="C49" s="3" t="s">
        <v>14</v>
      </c>
      <c r="D49" s="3" t="s">
        <v>14</v>
      </c>
      <c r="E49" s="3" t="s">
        <v>14</v>
      </c>
      <c r="F49" s="3" t="s">
        <v>14</v>
      </c>
      <c r="G49" s="3" t="s">
        <v>14</v>
      </c>
      <c r="H49" s="3" t="s">
        <v>14</v>
      </c>
      <c r="I49" s="2" t="s">
        <v>14</v>
      </c>
      <c r="J49" s="2" t="s">
        <v>14</v>
      </c>
      <c r="K49" s="3" t="s">
        <v>14</v>
      </c>
      <c r="L49" s="3" t="s">
        <v>14</v>
      </c>
      <c r="M49" s="3" t="s">
        <v>14</v>
      </c>
      <c r="N49" s="3" t="s">
        <v>14</v>
      </c>
      <c r="O49" s="2" t="s">
        <v>14</v>
      </c>
      <c r="P49" s="2" t="s">
        <v>14</v>
      </c>
      <c r="Q49" s="2" t="s">
        <v>14</v>
      </c>
      <c r="R49" s="2" t="s">
        <v>14</v>
      </c>
      <c r="S49" s="2" t="s">
        <v>14</v>
      </c>
      <c r="T49" s="2" t="s">
        <v>14</v>
      </c>
      <c r="U49" s="2" t="s">
        <v>14</v>
      </c>
      <c r="V49" s="2" t="s">
        <v>14</v>
      </c>
      <c r="W49" s="2" t="s">
        <v>14</v>
      </c>
      <c r="X49" s="2" t="s">
        <v>14</v>
      </c>
      <c r="Y49" s="2" t="s">
        <v>14</v>
      </c>
      <c r="Z49" s="2" t="s">
        <v>14</v>
      </c>
      <c r="AA49" s="2" t="s">
        <v>14</v>
      </c>
      <c r="AB49" s="2" t="s">
        <v>14</v>
      </c>
      <c r="AC49" s="2" t="s">
        <v>14</v>
      </c>
      <c r="AD49" s="2" t="s">
        <v>14</v>
      </c>
      <c r="AE49" s="2" t="s">
        <v>14</v>
      </c>
      <c r="AF49" s="2" t="s">
        <v>14</v>
      </c>
      <c r="AG49" s="2" t="s">
        <v>14</v>
      </c>
      <c r="AH49" s="2" t="s">
        <v>14</v>
      </c>
      <c r="AI49" s="2" t="s">
        <v>14</v>
      </c>
      <c r="AJ49" s="2" t="s">
        <v>14</v>
      </c>
      <c r="AK49" s="2" t="s">
        <v>14</v>
      </c>
      <c r="AL49" s="2" t="s">
        <v>14</v>
      </c>
      <c r="AM49" s="2" t="s">
        <v>14</v>
      </c>
    </row>
    <row r="50" spans="2:39" ht="19.899999999999999" customHeight="1" outlineLevel="1">
      <c r="B50" s="33" t="s">
        <v>2</v>
      </c>
      <c r="C50" s="3" t="s">
        <v>14</v>
      </c>
      <c r="D50" s="3" t="s">
        <v>14</v>
      </c>
      <c r="E50" s="3" t="s">
        <v>14</v>
      </c>
      <c r="F50" s="3" t="s">
        <v>14</v>
      </c>
      <c r="G50" s="3" t="s">
        <v>14</v>
      </c>
      <c r="H50" s="32" t="s">
        <v>16</v>
      </c>
      <c r="I50" s="2" t="s">
        <v>14</v>
      </c>
      <c r="J50" s="2" t="s">
        <v>14</v>
      </c>
      <c r="K50" s="133" t="s">
        <v>16</v>
      </c>
      <c r="L50" s="134"/>
      <c r="M50" s="134"/>
      <c r="N50" s="134"/>
      <c r="O50" s="135"/>
      <c r="P50" s="2" t="s">
        <v>14</v>
      </c>
      <c r="Q50" s="2" t="s">
        <v>14</v>
      </c>
      <c r="R50" s="133" t="s">
        <v>16</v>
      </c>
      <c r="S50" s="134"/>
      <c r="T50" s="134"/>
      <c r="U50" s="134"/>
      <c r="V50" s="135"/>
      <c r="W50" s="2" t="s">
        <v>14</v>
      </c>
      <c r="X50" s="2" t="s">
        <v>14</v>
      </c>
      <c r="Y50" s="133" t="s">
        <v>16</v>
      </c>
      <c r="Z50" s="134"/>
      <c r="AA50" s="134"/>
      <c r="AB50" s="134"/>
      <c r="AC50" s="135"/>
      <c r="AD50" s="2" t="s">
        <v>14</v>
      </c>
      <c r="AE50" s="2" t="s">
        <v>14</v>
      </c>
      <c r="AF50" s="133" t="s">
        <v>16</v>
      </c>
      <c r="AG50" s="134"/>
      <c r="AH50" s="134"/>
      <c r="AI50" s="135"/>
      <c r="AJ50" s="2" t="s">
        <v>14</v>
      </c>
      <c r="AK50" s="2" t="s">
        <v>14</v>
      </c>
      <c r="AL50" s="2" t="s">
        <v>14</v>
      </c>
      <c r="AM50" s="2" t="s">
        <v>14</v>
      </c>
    </row>
    <row r="51" spans="2:39" ht="19.899999999999999" customHeight="1" outlineLevel="1">
      <c r="B51" s="31" t="s">
        <v>5</v>
      </c>
      <c r="C51" s="3" t="s">
        <v>14</v>
      </c>
      <c r="D51" s="3" t="s">
        <v>14</v>
      </c>
      <c r="E51" s="3" t="s">
        <v>14</v>
      </c>
      <c r="F51" s="3" t="s">
        <v>14</v>
      </c>
      <c r="G51" s="3" t="s">
        <v>14</v>
      </c>
      <c r="H51" s="3" t="s">
        <v>14</v>
      </c>
      <c r="I51" s="2" t="s">
        <v>14</v>
      </c>
      <c r="J51" s="2" t="s">
        <v>14</v>
      </c>
      <c r="K51" s="3" t="s">
        <v>14</v>
      </c>
      <c r="L51" s="3" t="s">
        <v>14</v>
      </c>
      <c r="M51" s="3" t="s">
        <v>14</v>
      </c>
      <c r="N51" s="3" t="s">
        <v>14</v>
      </c>
      <c r="O51" s="2" t="s">
        <v>14</v>
      </c>
      <c r="P51" s="2" t="s">
        <v>14</v>
      </c>
      <c r="Q51" s="2" t="s">
        <v>14</v>
      </c>
      <c r="R51" s="2" t="s">
        <v>14</v>
      </c>
      <c r="S51" s="2" t="s">
        <v>14</v>
      </c>
      <c r="T51" s="2" t="s">
        <v>14</v>
      </c>
      <c r="U51" s="2" t="s">
        <v>14</v>
      </c>
      <c r="V51" s="2" t="s">
        <v>14</v>
      </c>
      <c r="W51" s="2" t="s">
        <v>14</v>
      </c>
      <c r="X51" s="2" t="s">
        <v>14</v>
      </c>
      <c r="Y51" s="2" t="s">
        <v>14</v>
      </c>
      <c r="Z51" s="2" t="s">
        <v>14</v>
      </c>
      <c r="AA51" s="2" t="s">
        <v>14</v>
      </c>
      <c r="AB51" s="2" t="s">
        <v>14</v>
      </c>
      <c r="AC51" s="2" t="s">
        <v>14</v>
      </c>
      <c r="AD51" s="2" t="s">
        <v>14</v>
      </c>
      <c r="AE51" s="2" t="s">
        <v>14</v>
      </c>
      <c r="AF51" s="2" t="s">
        <v>14</v>
      </c>
      <c r="AG51" s="2" t="s">
        <v>14</v>
      </c>
      <c r="AH51" s="2" t="s">
        <v>14</v>
      </c>
      <c r="AI51" s="2" t="s">
        <v>14</v>
      </c>
      <c r="AJ51" s="2" t="s">
        <v>14</v>
      </c>
      <c r="AK51" s="2" t="s">
        <v>14</v>
      </c>
      <c r="AL51" s="2" t="s">
        <v>14</v>
      </c>
      <c r="AM51" s="2" t="s">
        <v>14</v>
      </c>
    </row>
    <row r="52" spans="2:39" ht="19.899999999999999" customHeight="1" outlineLevel="1">
      <c r="B52" s="20" t="s">
        <v>1</v>
      </c>
      <c r="C52" s="3" t="s">
        <v>14</v>
      </c>
      <c r="D52" s="3" t="s">
        <v>14</v>
      </c>
      <c r="E52" s="3" t="s">
        <v>14</v>
      </c>
      <c r="F52" s="3" t="s">
        <v>14</v>
      </c>
      <c r="G52" s="3" t="s">
        <v>14</v>
      </c>
      <c r="H52" s="3" t="s">
        <v>14</v>
      </c>
      <c r="I52" s="2" t="s">
        <v>14</v>
      </c>
      <c r="J52" s="2" t="s">
        <v>14</v>
      </c>
      <c r="K52" s="3" t="s">
        <v>14</v>
      </c>
      <c r="L52" s="3" t="s">
        <v>14</v>
      </c>
      <c r="M52" s="3" t="s">
        <v>14</v>
      </c>
      <c r="N52" s="3" t="s">
        <v>14</v>
      </c>
      <c r="O52" s="2" t="s">
        <v>14</v>
      </c>
      <c r="P52" s="2" t="s">
        <v>14</v>
      </c>
      <c r="Q52" s="2" t="s">
        <v>14</v>
      </c>
      <c r="R52" s="2" t="s">
        <v>14</v>
      </c>
      <c r="S52" s="2" t="s">
        <v>14</v>
      </c>
      <c r="T52" s="2" t="s">
        <v>14</v>
      </c>
      <c r="U52" s="2" t="s">
        <v>14</v>
      </c>
      <c r="V52" s="2" t="s">
        <v>14</v>
      </c>
      <c r="W52" s="2" t="s">
        <v>14</v>
      </c>
      <c r="X52" s="2" t="s">
        <v>14</v>
      </c>
      <c r="Y52" s="2" t="s">
        <v>14</v>
      </c>
      <c r="Z52" s="2" t="s">
        <v>14</v>
      </c>
      <c r="AA52" s="2" t="s">
        <v>14</v>
      </c>
      <c r="AB52" s="2" t="s">
        <v>14</v>
      </c>
      <c r="AC52" s="2" t="s">
        <v>14</v>
      </c>
      <c r="AD52" s="2" t="s">
        <v>14</v>
      </c>
      <c r="AE52" s="2" t="s">
        <v>14</v>
      </c>
      <c r="AF52" s="2" t="s">
        <v>14</v>
      </c>
      <c r="AG52" s="2" t="s">
        <v>14</v>
      </c>
      <c r="AH52" s="2" t="s">
        <v>14</v>
      </c>
      <c r="AI52" s="2" t="s">
        <v>14</v>
      </c>
      <c r="AJ52" s="38" t="s">
        <v>39</v>
      </c>
      <c r="AK52" s="154" t="s">
        <v>18</v>
      </c>
      <c r="AL52" s="155"/>
      <c r="AM52" s="2" t="s">
        <v>14</v>
      </c>
    </row>
    <row r="53" spans="2:39" ht="19.899999999999999" customHeight="1">
      <c r="B53" s="1"/>
    </row>
    <row r="54" spans="2:39" s="21" customFormat="1" ht="19.899999999999999" customHeight="1">
      <c r="B54" s="61">
        <f ca="1">DATE(CalendarYear,9,1)</f>
        <v>45901</v>
      </c>
      <c r="C54" s="4" t="str">
        <f ca="1">IF(DAY(SepSun1)=1,"",IF(AND(YEAR(SepSun1+1)=CalendarYear,MONTH(SepSun1+1)=9),SepSun1+1,""))</f>
        <v/>
      </c>
      <c r="D54" s="4">
        <f ca="1">IF(DAY(SepSun1)=1,"",IF(AND(YEAR(SepSun1+2)=CalendarYear,MONTH(SepSun1+2)=9),SepSun1+2,""))</f>
        <v>45901</v>
      </c>
      <c r="E54" s="4">
        <f ca="1">IF(DAY(SepSun1)=1,"",IF(AND(YEAR(SepSun1+3)=CalendarYear,MONTH(SepSun1+3)=9),SepSun1+3,""))</f>
        <v>45902</v>
      </c>
      <c r="F54" s="4">
        <f ca="1">IF(DAY(SepSun1)=1,"",IF(AND(YEAR(SepSun1+4)=CalendarYear,MONTH(SepSun1+4)=9),SepSun1+4,""))</f>
        <v>45903</v>
      </c>
      <c r="G54" s="4">
        <f ca="1">IF(DAY(SepSun1)=1,"",IF(AND(YEAR(SepSun1+5)=CalendarYear,MONTH(SepSun1+5)=9),SepSun1+5,""))</f>
        <v>45904</v>
      </c>
      <c r="H54" s="4">
        <f ca="1">IF(DAY(SepSun1)=1,"",IF(AND(YEAR(SepSun1+6)=CalendarYear,MONTH(SepSun1+6)=9),SepSun1+6,""))</f>
        <v>45905</v>
      </c>
      <c r="I54" s="4">
        <f ca="1">IF(DAY(SepSun1)=1,IF(AND(YEAR(SepSun1)=CalendarYear,MONTH(SepSun1)=9),SepSun1,""),IF(AND(YEAR(SepSun1+7)=CalendarYear,MONTH(SepSun1+7)=9),SepSun1+7,""))</f>
        <v>45906</v>
      </c>
      <c r="J54" s="4">
        <f ca="1">IF(DAY(SepSun1)=1,IF(AND(YEAR(SepSun1+1)=CalendarYear,MONTH(SepSun1+1)=9),SepSun1+1,""),IF(AND(YEAR(SepSun1+8)=CalendarYear,MONTH(SepSun1+8)=9),SepSun1+8,""))</f>
        <v>45907</v>
      </c>
      <c r="K54" s="4">
        <f ca="1">IF(DAY(SepSun1)=1,IF(AND(YEAR(SepSun1+2)=CalendarYear,MONTH(SepSun1+2)=9),SepSun1+2,""),IF(AND(YEAR(SepSun1+9)=CalendarYear,MONTH(SepSun1+9)=9),SepSun1+9,""))</f>
        <v>45908</v>
      </c>
      <c r="L54" s="4">
        <f ca="1">IF(DAY(SepSun1)=1,IF(AND(YEAR(SepSun1+3)=CalendarYear,MONTH(SepSun1+3)=9),SepSun1+3,""),IF(AND(YEAR(SepSun1+10)=CalendarYear,MONTH(SepSun1+10)=9),SepSun1+10,""))</f>
        <v>45909</v>
      </c>
      <c r="M54" s="4">
        <f ca="1">IF(DAY(SepSun1)=1,IF(AND(YEAR(SepSun1+4)=CalendarYear,MONTH(SepSun1+4)=9),SepSun1+4,""),IF(AND(YEAR(SepSun1+11)=CalendarYear,MONTH(SepSun1+11)=9),SepSun1+11,""))</f>
        <v>45910</v>
      </c>
      <c r="N54" s="4">
        <f ca="1">IF(DAY(SepSun1)=1,IF(AND(YEAR(SepSun1+5)=CalendarYear,MONTH(SepSun1+5)=9),SepSun1+5,""),IF(AND(YEAR(SepSun1+12)=CalendarYear,MONTH(SepSun1+12)=9),SepSun1+12,""))</f>
        <v>45911</v>
      </c>
      <c r="O54" s="4">
        <f ca="1">IF(DAY(SepSun1)=1,IF(AND(YEAR(SepSun1+6)=CalendarYear,MONTH(SepSun1+6)=9),SepSun1+6,""),IF(AND(YEAR(SepSun1+13)=CalendarYear,MONTH(SepSun1+13)=9),SepSun1+13,""))</f>
        <v>45912</v>
      </c>
      <c r="P54" s="4">
        <f ca="1">IF(DAY(SepSun1)=1,IF(AND(YEAR(SepSun1+7)=CalendarYear,MONTH(SepSun1+7)=9),SepSun1+7,""),IF(AND(YEAR(SepSun1+14)=CalendarYear,MONTH(SepSun1+14)=9),SepSun1+14,""))</f>
        <v>45913</v>
      </c>
      <c r="Q54" s="4">
        <f ca="1">IF(DAY(SepSun1)=1,IF(AND(YEAR(SepSun1+8)=CalendarYear,MONTH(SepSun1+8)=9),SepSun1+8,""),IF(AND(YEAR(SepSun1+15)=CalendarYear,MONTH(SepSun1+15)=9),SepSun1+15,""))</f>
        <v>45914</v>
      </c>
      <c r="R54" s="4">
        <f ca="1">IF(DAY(SepSun1)=1,IF(AND(YEAR(SepSun1+9)=CalendarYear,MONTH(SepSun1+9)=9),SepSun1+9,""),IF(AND(YEAR(SepSun1+16)=CalendarYear,MONTH(SepSun1+16)=9),SepSun1+16,""))</f>
        <v>45915</v>
      </c>
      <c r="S54" s="4">
        <f ca="1">IF(DAY(SepSun1)=1,IF(AND(YEAR(SepSun1+10)=CalendarYear,MONTH(SepSun1+10)=9),SepSun1+10,""),IF(AND(YEAR(SepSun1+17)=CalendarYear,MONTH(SepSun1+17)=9),SepSun1+17,""))</f>
        <v>45916</v>
      </c>
      <c r="T54" s="4">
        <f ca="1">IF(DAY(SepSun1)=1,IF(AND(YEAR(SepSun1+11)=CalendarYear,MONTH(SepSun1+11)=9),SepSun1+11,""),IF(AND(YEAR(SepSun1+18)=CalendarYear,MONTH(SepSun1+18)=9),SepSun1+18,""))</f>
        <v>45917</v>
      </c>
      <c r="U54" s="4">
        <f ca="1">IF(DAY(SepSun1)=1,IF(AND(YEAR(SepSun1+12)=CalendarYear,MONTH(SepSun1+12)=9),SepSun1+12,""),IF(AND(YEAR(SepSun1+19)=CalendarYear,MONTH(SepSun1+19)=9),SepSun1+19,""))</f>
        <v>45918</v>
      </c>
      <c r="V54" s="4">
        <f ca="1">IF(DAY(SepSun1)=1,IF(AND(YEAR(SepSun1+13)=CalendarYear,MONTH(SepSun1+13)=9),SepSun1+13,""),IF(AND(YEAR(SepSun1+20)=CalendarYear,MONTH(SepSun1+20)=9),SepSun1+20,""))</f>
        <v>45919</v>
      </c>
      <c r="W54" s="4">
        <f ca="1">IF(DAY(SepSun1)=1,IF(AND(YEAR(SepSun1+14)=CalendarYear,MONTH(SepSun1+14)=9),SepSun1+14,""),IF(AND(YEAR(SepSun1+21)=CalendarYear,MONTH(SepSun1+21)=9),SepSun1+21,""))</f>
        <v>45920</v>
      </c>
      <c r="X54" s="4">
        <f ca="1">IF(DAY(SepSun1)=1,IF(AND(YEAR(SepSun1+15)=CalendarYear,MONTH(SepSun1+15)=9),SepSun1+15,""),IF(AND(YEAR(SepSun1+22)=CalendarYear,MONTH(SepSun1+22)=9),SepSun1+22,""))</f>
        <v>45921</v>
      </c>
      <c r="Y54" s="4">
        <f ca="1">IF(DAY(SepSun1)=1,IF(AND(YEAR(SepSun1+16)=CalendarYear,MONTH(SepSun1+16)=9),SepSun1+16,""),IF(AND(YEAR(SepSun1+23)=CalendarYear,MONTH(SepSun1+23)=9),SepSun1+23,""))</f>
        <v>45922</v>
      </c>
      <c r="Z54" s="4">
        <f ca="1">IF(DAY(SepSun1)=1,IF(AND(YEAR(SepSun1+17)=CalendarYear,MONTH(SepSun1+17)=9),SepSun1+17,""),IF(AND(YEAR(SepSun1+24)=CalendarYear,MONTH(SepSun1+24)=9),SepSun1+24,""))</f>
        <v>45923</v>
      </c>
      <c r="AA54" s="4">
        <f ca="1">IF(DAY(SepSun1)=1,IF(AND(YEAR(SepSun1+18)=CalendarYear,MONTH(SepSun1+18)=9),SepSun1+18,""),IF(AND(YEAR(SepSun1+25)=CalendarYear,MONTH(SepSun1+25)=9),SepSun1+25,""))</f>
        <v>45924</v>
      </c>
      <c r="AB54" s="4">
        <f ca="1">IF(DAY(SepSun1)=1,IF(AND(YEAR(SepSun1+19)=CalendarYear,MONTH(SepSun1+19)=9),SepSun1+19,""),IF(AND(YEAR(SepSun1+26)=CalendarYear,MONTH(SepSun1+26)=9),SepSun1+26,""))</f>
        <v>45925</v>
      </c>
      <c r="AC54" s="4">
        <f ca="1">IF(DAY(SepSun1)=1,IF(AND(YEAR(SepSun1+20)=CalendarYear,MONTH(SepSun1+20)=9),SepSun1+20,""),IF(AND(YEAR(SepSun1+27)=CalendarYear,MONTH(SepSun1+27)=9),SepSun1+27,""))</f>
        <v>45926</v>
      </c>
      <c r="AD54" s="4">
        <f ca="1">IF(DAY(SepSun1)=1,IF(AND(YEAR(SepSun1+21)=CalendarYear,MONTH(SepSun1+21)=9),SepSun1+21,""),IF(AND(YEAR(SepSun1+28)=CalendarYear,MONTH(SepSun1+28)=9),SepSun1+28,""))</f>
        <v>45927</v>
      </c>
      <c r="AE54" s="4">
        <f ca="1">IF(DAY(SepSun1)=1,IF(AND(YEAR(SepSun1+22)=CalendarYear,MONTH(SepSun1+22)=9),SepSun1+22,""),IF(AND(YEAR(SepSun1+29)=CalendarYear,MONTH(SepSun1+29)=9),SepSun1+29,""))</f>
        <v>45928</v>
      </c>
      <c r="AF54" s="4">
        <f ca="1">IF(DAY(SepSun1)=1,IF(AND(YEAR(SepSun1+23)=CalendarYear,MONTH(SepSun1+23)=9),SepSun1+23,""),IF(AND(YEAR(SepSun1+30)=CalendarYear,MONTH(SepSun1+30)=9),SepSun1+30,""))</f>
        <v>45929</v>
      </c>
      <c r="AG54" s="4">
        <f ca="1">IF(DAY(SepSun1)=1,IF(AND(YEAR(SepSun1+24)=CalendarYear,MONTH(SepSun1+24)=9),SepSun1+24,""),IF(AND(YEAR(SepSun1+31)=CalendarYear,MONTH(SepSun1+31)=9),SepSun1+31,""))</f>
        <v>45930</v>
      </c>
      <c r="AH54" s="4" t="str">
        <f ca="1">IF(DAY(SepSun1)=1,IF(AND(YEAR(SepSun1+25)=CalendarYear,MONTH(SepSun1+25)=9),SepSun1+25,""),IF(AND(YEAR(SepSun1+32)=CalendarYear,MONTH(SepSun1+32)=9),SepSun1+32,""))</f>
        <v/>
      </c>
      <c r="AI54" s="4" t="str">
        <f ca="1">IF(DAY(SepSun1)=1,IF(AND(YEAR(SepSun1+26)=CalendarYear,MONTH(SepSun1+26)=9),SepSun1+26,""),IF(AND(YEAR(SepSun1+33)=CalendarYear,MONTH(SepSun1+33)=9),SepSun1+33,""))</f>
        <v/>
      </c>
      <c r="AJ54" s="4" t="str">
        <f ca="1">IF(DAY(SepSun1)=1,IF(AND(YEAR(SepSun1+27)=CalendarYear,MONTH(SepSun1+27)=9),SepSun1+27,""),IF(AND(YEAR(SepSun1+34)=CalendarYear,MONTH(SepSun1+34)=9),SepSun1+34,""))</f>
        <v/>
      </c>
      <c r="AK54" s="4" t="str">
        <f ca="1">IF(DAY(SepSun1)=1,IF(AND(YEAR(SepSun1+28)=CalendarYear,MONTH(SepSun1+28)=9),SepSun1+28,""),IF(AND(YEAR(SepSun1+35)=CalendarYear,MONTH(SepSun1+35)=9),SepSun1+35,""))</f>
        <v/>
      </c>
      <c r="AL54" s="4" t="str">
        <f ca="1">IF(DAY(SepSun1)=1,IF(AND(YEAR(SepSun1+29)=CalendarYear,MONTH(SepSun1+29)=9),SepSun1+29,""),IF(AND(YEAR(SepSun1+36)=CalendarYear,MONTH(SepSun1+36)=9),SepSun1+36,""))</f>
        <v/>
      </c>
      <c r="AM54" s="6" t="str">
        <f ca="1">IF(DAY(SepSun1)=1,IF(AND(YEAR(SepSun1+30)=CalendarYear,MONTH(SepSun1+30)=9),SepSun1+30,""),IF(AND(YEAR(SepSun1+37)=CalendarYear,MONTH(SepSun1+37)=9),SepSun1+37,""))</f>
        <v/>
      </c>
    </row>
    <row r="55" spans="2:39" s="21" customFormat="1" ht="19.899999999999999" customHeight="1">
      <c r="B55" s="62"/>
      <c r="C55" s="5" t="s">
        <v>6</v>
      </c>
      <c r="D55" s="5" t="s">
        <v>7</v>
      </c>
      <c r="E55" s="5" t="s">
        <v>8</v>
      </c>
      <c r="F55" s="5" t="s">
        <v>9</v>
      </c>
      <c r="G55" s="5" t="s">
        <v>10</v>
      </c>
      <c r="H55" s="5" t="s">
        <v>11</v>
      </c>
      <c r="I55" s="5" t="s">
        <v>12</v>
      </c>
      <c r="J55" s="5" t="s">
        <v>6</v>
      </c>
      <c r="K55" s="5" t="s">
        <v>7</v>
      </c>
      <c r="L55" s="5" t="s">
        <v>8</v>
      </c>
      <c r="M55" s="5" t="s">
        <v>9</v>
      </c>
      <c r="N55" s="5" t="s">
        <v>10</v>
      </c>
      <c r="O55" s="5" t="s">
        <v>11</v>
      </c>
      <c r="P55" s="5" t="s">
        <v>12</v>
      </c>
      <c r="Q55" s="5" t="s">
        <v>6</v>
      </c>
      <c r="R55" s="5" t="s">
        <v>7</v>
      </c>
      <c r="S55" s="5" t="s">
        <v>8</v>
      </c>
      <c r="T55" s="5" t="s">
        <v>9</v>
      </c>
      <c r="U55" s="5" t="s">
        <v>10</v>
      </c>
      <c r="V55" s="5" t="s">
        <v>11</v>
      </c>
      <c r="W55" s="5" t="s">
        <v>12</v>
      </c>
      <c r="X55" s="5" t="s">
        <v>6</v>
      </c>
      <c r="Y55" s="5" t="s">
        <v>7</v>
      </c>
      <c r="Z55" s="5" t="s">
        <v>8</v>
      </c>
      <c r="AA55" s="5" t="s">
        <v>9</v>
      </c>
      <c r="AB55" s="5" t="s">
        <v>10</v>
      </c>
      <c r="AC55" s="5" t="s">
        <v>11</v>
      </c>
      <c r="AD55" s="5" t="s">
        <v>12</v>
      </c>
      <c r="AE55" s="5" t="s">
        <v>6</v>
      </c>
      <c r="AF55" s="5" t="s">
        <v>7</v>
      </c>
      <c r="AG55" s="5" t="s">
        <v>8</v>
      </c>
      <c r="AH55" s="5" t="s">
        <v>9</v>
      </c>
      <c r="AI55" s="5" t="s">
        <v>10</v>
      </c>
      <c r="AJ55" s="5" t="s">
        <v>11</v>
      </c>
      <c r="AK55" s="5" t="s">
        <v>12</v>
      </c>
      <c r="AL55" s="5" t="s">
        <v>6</v>
      </c>
      <c r="AM55" s="7" t="s">
        <v>7</v>
      </c>
    </row>
    <row r="56" spans="2:39" ht="19.899999999999999" customHeight="1" outlineLevel="1">
      <c r="B56" s="18" t="s">
        <v>13</v>
      </c>
      <c r="C56" s="2" t="s">
        <v>14</v>
      </c>
      <c r="D56" s="2" t="s">
        <v>14</v>
      </c>
      <c r="E56" s="2" t="s">
        <v>14</v>
      </c>
      <c r="F56" s="2" t="s">
        <v>14</v>
      </c>
      <c r="G56" s="2" t="s">
        <v>14</v>
      </c>
      <c r="H56" s="2" t="s">
        <v>14</v>
      </c>
      <c r="I56" s="2" t="s">
        <v>14</v>
      </c>
      <c r="J56" s="2" t="s">
        <v>14</v>
      </c>
      <c r="K56" s="2" t="s">
        <v>14</v>
      </c>
      <c r="L56" s="2" t="s">
        <v>14</v>
      </c>
      <c r="M56" s="3" t="s">
        <v>14</v>
      </c>
      <c r="N56" s="3" t="s">
        <v>14</v>
      </c>
      <c r="O56" s="2" t="s">
        <v>14</v>
      </c>
      <c r="P56" s="2" t="s">
        <v>14</v>
      </c>
      <c r="Q56" s="2" t="s">
        <v>14</v>
      </c>
      <c r="R56" s="2" t="s">
        <v>14</v>
      </c>
      <c r="S56" s="2" t="s">
        <v>14</v>
      </c>
      <c r="T56" s="2" t="s">
        <v>14</v>
      </c>
      <c r="U56" s="2" t="s">
        <v>14</v>
      </c>
      <c r="V56" s="2" t="s">
        <v>14</v>
      </c>
      <c r="W56" s="2" t="s">
        <v>14</v>
      </c>
      <c r="X56" s="2" t="s">
        <v>14</v>
      </c>
      <c r="Y56" s="2" t="s">
        <v>14</v>
      </c>
      <c r="Z56" s="2" t="s">
        <v>14</v>
      </c>
      <c r="AA56" s="2" t="s">
        <v>14</v>
      </c>
      <c r="AB56" s="2" t="s">
        <v>14</v>
      </c>
      <c r="AC56" s="2" t="s">
        <v>14</v>
      </c>
      <c r="AD56" s="2" t="s">
        <v>14</v>
      </c>
      <c r="AE56" s="2" t="s">
        <v>14</v>
      </c>
      <c r="AF56" s="2" t="s">
        <v>14</v>
      </c>
      <c r="AG56" s="2" t="s">
        <v>14</v>
      </c>
      <c r="AH56" s="2" t="s">
        <v>14</v>
      </c>
      <c r="AI56" s="2" t="s">
        <v>14</v>
      </c>
      <c r="AJ56" s="2" t="s">
        <v>14</v>
      </c>
      <c r="AK56" s="2" t="s">
        <v>14</v>
      </c>
      <c r="AL56" s="2" t="s">
        <v>14</v>
      </c>
      <c r="AM56" s="2" t="s">
        <v>14</v>
      </c>
    </row>
    <row r="57" spans="2:39" ht="19.899999999999999" customHeight="1" outlineLevel="1">
      <c r="B57" s="19" t="s">
        <v>15</v>
      </c>
      <c r="C57" s="3" t="s">
        <v>14</v>
      </c>
      <c r="D57" s="3" t="s">
        <v>14</v>
      </c>
      <c r="E57" s="3" t="s">
        <v>14</v>
      </c>
      <c r="F57" s="3" t="s">
        <v>14</v>
      </c>
      <c r="G57" s="3" t="s">
        <v>14</v>
      </c>
      <c r="H57" s="3" t="s">
        <v>14</v>
      </c>
      <c r="I57" s="3" t="s">
        <v>14</v>
      </c>
      <c r="J57" s="3" t="s">
        <v>14</v>
      </c>
      <c r="K57" s="3" t="s">
        <v>14</v>
      </c>
      <c r="L57" s="3" t="s">
        <v>14</v>
      </c>
      <c r="M57" s="3" t="s">
        <v>14</v>
      </c>
      <c r="N57" s="3" t="s">
        <v>14</v>
      </c>
      <c r="O57" s="2" t="s">
        <v>14</v>
      </c>
      <c r="P57" s="2" t="s">
        <v>14</v>
      </c>
      <c r="Q57" s="2" t="s">
        <v>14</v>
      </c>
      <c r="R57" s="2" t="s">
        <v>14</v>
      </c>
      <c r="S57" s="2" t="s">
        <v>14</v>
      </c>
      <c r="T57" s="2" t="s">
        <v>14</v>
      </c>
      <c r="U57" s="2" t="s">
        <v>14</v>
      </c>
      <c r="V57" s="2" t="s">
        <v>14</v>
      </c>
      <c r="W57" s="2" t="s">
        <v>14</v>
      </c>
      <c r="X57" s="2" t="s">
        <v>14</v>
      </c>
      <c r="Y57" s="2" t="s">
        <v>14</v>
      </c>
      <c r="Z57" s="2" t="s">
        <v>14</v>
      </c>
      <c r="AA57" s="2" t="s">
        <v>14</v>
      </c>
      <c r="AB57" s="2" t="s">
        <v>14</v>
      </c>
      <c r="AC57" s="2" t="s">
        <v>14</v>
      </c>
      <c r="AD57" s="2" t="s">
        <v>14</v>
      </c>
      <c r="AE57" s="2" t="s">
        <v>14</v>
      </c>
      <c r="AF57" s="2" t="s">
        <v>14</v>
      </c>
      <c r="AG57" s="2" t="s">
        <v>14</v>
      </c>
      <c r="AH57" s="2" t="s">
        <v>14</v>
      </c>
      <c r="AI57" s="2" t="s">
        <v>14</v>
      </c>
      <c r="AJ57" s="2" t="s">
        <v>14</v>
      </c>
      <c r="AK57" s="2" t="s">
        <v>14</v>
      </c>
      <c r="AL57" s="2" t="s">
        <v>14</v>
      </c>
      <c r="AM57" s="2" t="s">
        <v>14</v>
      </c>
    </row>
    <row r="58" spans="2:39" ht="19.899999999999999" customHeight="1" outlineLevel="1">
      <c r="B58" s="33" t="s">
        <v>2</v>
      </c>
      <c r="C58" s="3" t="s">
        <v>14</v>
      </c>
      <c r="D58" s="133" t="s">
        <v>16</v>
      </c>
      <c r="E58" s="134"/>
      <c r="F58" s="134"/>
      <c r="G58" s="134"/>
      <c r="H58" s="135"/>
      <c r="I58" s="3" t="s">
        <v>14</v>
      </c>
      <c r="J58" s="3" t="s">
        <v>14</v>
      </c>
      <c r="K58" s="140" t="s">
        <v>16</v>
      </c>
      <c r="L58" s="148"/>
      <c r="M58" s="148"/>
      <c r="N58" s="141"/>
      <c r="O58" s="2" t="s">
        <v>14</v>
      </c>
      <c r="P58" s="2" t="s">
        <v>14</v>
      </c>
      <c r="Q58" s="2" t="s">
        <v>14</v>
      </c>
      <c r="R58" s="133" t="s">
        <v>16</v>
      </c>
      <c r="S58" s="134"/>
      <c r="T58" s="135"/>
      <c r="U58" s="2" t="s">
        <v>14</v>
      </c>
      <c r="V58" s="2" t="s">
        <v>14</v>
      </c>
      <c r="W58" s="2" t="s">
        <v>14</v>
      </c>
      <c r="X58" s="2" t="s">
        <v>14</v>
      </c>
      <c r="Y58" s="133" t="s">
        <v>16</v>
      </c>
      <c r="Z58" s="134"/>
      <c r="AA58" s="134"/>
      <c r="AB58" s="134"/>
      <c r="AC58" s="135"/>
      <c r="AD58" s="2" t="s">
        <v>14</v>
      </c>
      <c r="AE58" s="2" t="s">
        <v>14</v>
      </c>
      <c r="AF58" s="133" t="s">
        <v>16</v>
      </c>
      <c r="AG58" s="135"/>
      <c r="AH58" s="2" t="s">
        <v>14</v>
      </c>
      <c r="AI58" s="2" t="s">
        <v>14</v>
      </c>
      <c r="AJ58" s="2" t="s">
        <v>14</v>
      </c>
      <c r="AK58" s="2" t="s">
        <v>14</v>
      </c>
      <c r="AL58" s="2" t="s">
        <v>14</v>
      </c>
      <c r="AM58" s="2" t="s">
        <v>14</v>
      </c>
    </row>
    <row r="59" spans="2:39" ht="19.899999999999999" customHeight="1" outlineLevel="1">
      <c r="B59" s="31" t="s">
        <v>5</v>
      </c>
      <c r="C59" s="3" t="s">
        <v>14</v>
      </c>
      <c r="D59" s="3" t="s">
        <v>14</v>
      </c>
      <c r="E59" s="3" t="s">
        <v>14</v>
      </c>
      <c r="F59" s="3" t="s">
        <v>14</v>
      </c>
      <c r="G59" s="3" t="s">
        <v>14</v>
      </c>
      <c r="H59" s="3" t="s">
        <v>14</v>
      </c>
      <c r="I59" s="3" t="s">
        <v>14</v>
      </c>
      <c r="J59" s="3" t="s">
        <v>14</v>
      </c>
      <c r="K59" s="3" t="s">
        <v>14</v>
      </c>
      <c r="L59" s="3" t="s">
        <v>14</v>
      </c>
      <c r="M59" s="3" t="s">
        <v>14</v>
      </c>
      <c r="N59" s="3" t="s">
        <v>14</v>
      </c>
      <c r="O59" s="2" t="s">
        <v>14</v>
      </c>
      <c r="P59" s="2" t="s">
        <v>14</v>
      </c>
      <c r="Q59" s="2" t="s">
        <v>14</v>
      </c>
      <c r="R59" s="2" t="s">
        <v>14</v>
      </c>
      <c r="S59" s="2" t="s">
        <v>14</v>
      </c>
      <c r="T59" s="2" t="s">
        <v>14</v>
      </c>
      <c r="U59" s="2" t="s">
        <v>14</v>
      </c>
      <c r="V59" s="2" t="s">
        <v>14</v>
      </c>
      <c r="W59" s="2" t="s">
        <v>14</v>
      </c>
      <c r="X59" s="2" t="s">
        <v>14</v>
      </c>
      <c r="Y59" s="2" t="s">
        <v>14</v>
      </c>
      <c r="Z59" s="2" t="s">
        <v>14</v>
      </c>
      <c r="AA59" s="2" t="s">
        <v>14</v>
      </c>
      <c r="AB59" s="2" t="s">
        <v>14</v>
      </c>
      <c r="AC59" s="2" t="s">
        <v>14</v>
      </c>
      <c r="AD59" s="2" t="s">
        <v>14</v>
      </c>
      <c r="AE59" s="2" t="s">
        <v>14</v>
      </c>
      <c r="AF59" s="2" t="s">
        <v>14</v>
      </c>
      <c r="AG59" s="2" t="s">
        <v>14</v>
      </c>
      <c r="AH59" s="2" t="s">
        <v>14</v>
      </c>
      <c r="AI59" s="2" t="s">
        <v>14</v>
      </c>
      <c r="AJ59" s="2" t="s">
        <v>14</v>
      </c>
      <c r="AK59" s="2" t="s">
        <v>14</v>
      </c>
      <c r="AL59" s="2" t="s">
        <v>14</v>
      </c>
      <c r="AM59" s="2" t="s">
        <v>14</v>
      </c>
    </row>
    <row r="60" spans="2:39" s="21" customFormat="1" ht="19.899999999999999" customHeight="1" outlineLevel="1">
      <c r="B60" s="20" t="s">
        <v>1</v>
      </c>
      <c r="C60" s="3" t="s">
        <v>14</v>
      </c>
      <c r="D60" s="3" t="s">
        <v>14</v>
      </c>
      <c r="E60" s="3" t="s">
        <v>14</v>
      </c>
      <c r="F60" s="3" t="s">
        <v>14</v>
      </c>
      <c r="G60" s="3" t="s">
        <v>14</v>
      </c>
      <c r="H60" s="3" t="s">
        <v>14</v>
      </c>
      <c r="I60" s="3" t="s">
        <v>14</v>
      </c>
      <c r="J60" s="3" t="s">
        <v>14</v>
      </c>
      <c r="K60" s="3" t="s">
        <v>14</v>
      </c>
      <c r="L60" s="3" t="s">
        <v>14</v>
      </c>
      <c r="M60" s="3" t="s">
        <v>14</v>
      </c>
      <c r="N60" s="3" t="s">
        <v>14</v>
      </c>
      <c r="O60" s="38" t="s">
        <v>39</v>
      </c>
      <c r="P60" s="154" t="s">
        <v>18</v>
      </c>
      <c r="Q60" s="155"/>
      <c r="R60" s="2" t="s">
        <v>14</v>
      </c>
      <c r="S60" s="2" t="s">
        <v>14</v>
      </c>
      <c r="T60" s="2" t="s">
        <v>14</v>
      </c>
      <c r="U60" s="153" t="s">
        <v>39</v>
      </c>
      <c r="V60" s="155"/>
      <c r="W60" s="154" t="s">
        <v>18</v>
      </c>
      <c r="X60" s="155"/>
      <c r="Y60" s="2" t="s">
        <v>14</v>
      </c>
      <c r="Z60" s="2" t="s">
        <v>14</v>
      </c>
      <c r="AA60" s="2" t="s">
        <v>14</v>
      </c>
      <c r="AB60" s="2" t="s">
        <v>14</v>
      </c>
      <c r="AC60" s="2" t="s">
        <v>14</v>
      </c>
      <c r="AD60" s="2" t="s">
        <v>14</v>
      </c>
      <c r="AE60" s="2" t="s">
        <v>14</v>
      </c>
      <c r="AF60" s="2" t="s">
        <v>14</v>
      </c>
      <c r="AG60" s="2" t="s">
        <v>14</v>
      </c>
      <c r="AH60" s="2" t="s">
        <v>14</v>
      </c>
      <c r="AI60" s="2" t="s">
        <v>14</v>
      </c>
      <c r="AJ60" s="2" t="s">
        <v>14</v>
      </c>
      <c r="AK60" s="2" t="s">
        <v>14</v>
      </c>
      <c r="AL60" s="2" t="s">
        <v>14</v>
      </c>
      <c r="AM60" s="2" t="s">
        <v>14</v>
      </c>
    </row>
    <row r="61" spans="2:39" s="21" customFormat="1" ht="19.899999999999999" customHeight="1"/>
    <row r="62" spans="2:39" ht="19.899999999999999" customHeight="1">
      <c r="B62" s="61">
        <f ca="1">DATE(CalendarYear,10,1)</f>
        <v>45931</v>
      </c>
      <c r="C62" s="4" t="str">
        <f ca="1">IF(DAY(OctSun1)=1,"",IF(AND(YEAR(OctSun1+1)=CalendarYear,MONTH(OctSun1+1)=10),OctSun1+1,""))</f>
        <v/>
      </c>
      <c r="D62" s="4" t="str">
        <f ca="1">IF(DAY(OctSun1)=1,"",IF(AND(YEAR(OctSun1+2)=CalendarYear,MONTH(OctSun1+2)=10),OctSun1+2,""))</f>
        <v/>
      </c>
      <c r="E62" s="4" t="str">
        <f ca="1">IF(DAY(OctSun1)=1,"",IF(AND(YEAR(OctSun1+3)=CalendarYear,MONTH(OctSun1+3)=10),OctSun1+3,""))</f>
        <v/>
      </c>
      <c r="F62" s="4">
        <f ca="1">IF(DAY(OctSun1)=1,"",IF(AND(YEAR(OctSun1+4)=CalendarYear,MONTH(OctSun1+4)=10),OctSun1+4,""))</f>
        <v>45931</v>
      </c>
      <c r="G62" s="4">
        <f ca="1">IF(DAY(OctSun1)=1,"",IF(AND(YEAR(OctSun1+5)=CalendarYear,MONTH(OctSun1+5)=10),OctSun1+5,""))</f>
        <v>45932</v>
      </c>
      <c r="H62" s="4">
        <f ca="1">IF(DAY(OctSun1)=1,"",IF(AND(YEAR(OctSun1+6)=CalendarYear,MONTH(OctSun1+6)=10),OctSun1+6,""))</f>
        <v>45933</v>
      </c>
      <c r="I62" s="4">
        <f ca="1">IF(DAY(OctSun1)=1,IF(AND(YEAR(OctSun1)=CalendarYear,MONTH(OctSun1)=10),OctSun1,""),IF(AND(YEAR(OctSun1+7)=CalendarYear,MONTH(OctSun1+7)=10),OctSun1+7,""))</f>
        <v>45934</v>
      </c>
      <c r="J62" s="4">
        <f ca="1">IF(DAY(OctSun1)=1,IF(AND(YEAR(OctSun1+1)=CalendarYear,MONTH(OctSun1+1)=10),OctSun1+1,""),IF(AND(YEAR(OctSun1+8)=CalendarYear,MONTH(OctSun1+8)=10),OctSun1+8,""))</f>
        <v>45935</v>
      </c>
      <c r="K62" s="4">
        <f ca="1">IF(DAY(OctSun1)=1,IF(AND(YEAR(OctSun1+2)=CalendarYear,MONTH(OctSun1+2)=10),OctSun1+2,""),IF(AND(YEAR(OctSun1+9)=CalendarYear,MONTH(OctSun1+9)=10),OctSun1+9,""))</f>
        <v>45936</v>
      </c>
      <c r="L62" s="4">
        <f ca="1">IF(DAY(OctSun1)=1,IF(AND(YEAR(OctSun1+3)=CalendarYear,MONTH(OctSun1+3)=10),OctSun1+3,""),IF(AND(YEAR(OctSun1+10)=CalendarYear,MONTH(OctSun1+10)=10),OctSun1+10,""))</f>
        <v>45937</v>
      </c>
      <c r="M62" s="4">
        <f ca="1">IF(DAY(OctSun1)=1,IF(AND(YEAR(OctSun1+4)=CalendarYear,MONTH(OctSun1+4)=10),OctSun1+4,""),IF(AND(YEAR(OctSun1+11)=CalendarYear,MONTH(OctSun1+11)=10),OctSun1+11,""))</f>
        <v>45938</v>
      </c>
      <c r="N62" s="4">
        <f ca="1">IF(DAY(OctSun1)=1,IF(AND(YEAR(OctSun1+5)=CalendarYear,MONTH(OctSun1+5)=10),OctSun1+5,""),IF(AND(YEAR(OctSun1+12)=CalendarYear,MONTH(OctSun1+12)=10),OctSun1+12,""))</f>
        <v>45939</v>
      </c>
      <c r="O62" s="4">
        <f ca="1">IF(DAY(OctSun1)=1,IF(AND(YEAR(OctSun1+6)=CalendarYear,MONTH(OctSun1+6)=10),OctSun1+6,""),IF(AND(YEAR(OctSun1+13)=CalendarYear,MONTH(OctSun1+13)=10),OctSun1+13,""))</f>
        <v>45940</v>
      </c>
      <c r="P62" s="4">
        <f ca="1">IF(DAY(OctSun1)=1,IF(AND(YEAR(OctSun1+7)=CalendarYear,MONTH(OctSun1+7)=10),OctSun1+7,""),IF(AND(YEAR(OctSun1+14)=CalendarYear,MONTH(OctSun1+14)=10),OctSun1+14,""))</f>
        <v>45941</v>
      </c>
      <c r="Q62" s="4">
        <f ca="1">IF(DAY(OctSun1)=1,IF(AND(YEAR(OctSun1+8)=CalendarYear,MONTH(OctSun1+8)=10),OctSun1+8,""),IF(AND(YEAR(OctSun1+15)=CalendarYear,MONTH(OctSun1+15)=10),OctSun1+15,""))</f>
        <v>45942</v>
      </c>
      <c r="R62" s="4">
        <f ca="1">IF(DAY(OctSun1)=1,IF(AND(YEAR(OctSun1+9)=CalendarYear,MONTH(OctSun1+9)=10),OctSun1+9,""),IF(AND(YEAR(OctSun1+16)=CalendarYear,MONTH(OctSun1+16)=10),OctSun1+16,""))</f>
        <v>45943</v>
      </c>
      <c r="S62" s="4">
        <f ca="1">IF(DAY(OctSun1)=1,IF(AND(YEAR(OctSun1+10)=CalendarYear,MONTH(OctSun1+10)=10),OctSun1+10,""),IF(AND(YEAR(OctSun1+17)=CalendarYear,MONTH(OctSun1+17)=10),OctSun1+17,""))</f>
        <v>45944</v>
      </c>
      <c r="T62" s="4">
        <f ca="1">IF(DAY(OctSun1)=1,IF(AND(YEAR(OctSun1+11)=CalendarYear,MONTH(OctSun1+11)=10),OctSun1+11,""),IF(AND(YEAR(OctSun1+18)=CalendarYear,MONTH(OctSun1+18)=10),OctSun1+18,""))</f>
        <v>45945</v>
      </c>
      <c r="U62" s="4">
        <f ca="1">IF(DAY(OctSun1)=1,IF(AND(YEAR(OctSun1+12)=CalendarYear,MONTH(OctSun1+12)=10),OctSun1+12,""),IF(AND(YEAR(OctSun1+19)=CalendarYear,MONTH(OctSun1+19)=10),OctSun1+19,""))</f>
        <v>45946</v>
      </c>
      <c r="V62" s="4">
        <f ca="1">IF(DAY(OctSun1)=1,IF(AND(YEAR(OctSun1+13)=CalendarYear,MONTH(OctSun1+13)=10),OctSun1+13,""),IF(AND(YEAR(OctSun1+20)=CalendarYear,MONTH(OctSun1+20)=10),OctSun1+20,""))</f>
        <v>45947</v>
      </c>
      <c r="W62" s="4">
        <f ca="1">IF(DAY(OctSun1)=1,IF(AND(YEAR(OctSun1+14)=CalendarYear,MONTH(OctSun1+14)=10),OctSun1+14,""),IF(AND(YEAR(OctSun1+21)=CalendarYear,MONTH(OctSun1+21)=10),OctSun1+21,""))</f>
        <v>45948</v>
      </c>
      <c r="X62" s="4">
        <f ca="1">IF(DAY(OctSun1)=1,IF(AND(YEAR(OctSun1+15)=CalendarYear,MONTH(OctSun1+15)=10),OctSun1+15,""),IF(AND(YEAR(OctSun1+22)=CalendarYear,MONTH(OctSun1+22)=10),OctSun1+22,""))</f>
        <v>45949</v>
      </c>
      <c r="Y62" s="4">
        <f ca="1">IF(DAY(OctSun1)=1,IF(AND(YEAR(OctSun1+16)=CalendarYear,MONTH(OctSun1+16)=10),OctSun1+16,""),IF(AND(YEAR(OctSun1+23)=CalendarYear,MONTH(OctSun1+23)=10),OctSun1+23,""))</f>
        <v>45950</v>
      </c>
      <c r="Z62" s="4">
        <f ca="1">IF(DAY(OctSun1)=1,IF(AND(YEAR(OctSun1+17)=CalendarYear,MONTH(OctSun1+17)=10),OctSun1+17,""),IF(AND(YEAR(OctSun1+24)=CalendarYear,MONTH(OctSun1+24)=10),OctSun1+24,""))</f>
        <v>45951</v>
      </c>
      <c r="AA62" s="4">
        <f ca="1">IF(DAY(OctSun1)=1,IF(AND(YEAR(OctSun1+18)=CalendarYear,MONTH(OctSun1+18)=10),OctSun1+18,""),IF(AND(YEAR(OctSun1+25)=CalendarYear,MONTH(OctSun1+25)=10),OctSun1+25,""))</f>
        <v>45952</v>
      </c>
      <c r="AB62" s="4">
        <f ca="1">IF(DAY(OctSun1)=1,IF(AND(YEAR(OctSun1+19)=CalendarYear,MONTH(OctSun1+19)=10),OctSun1+19,""),IF(AND(YEAR(OctSun1+26)=CalendarYear,MONTH(OctSun1+26)=10),OctSun1+26,""))</f>
        <v>45953</v>
      </c>
      <c r="AC62" s="4">
        <f ca="1">IF(DAY(OctSun1)=1,IF(AND(YEAR(OctSun1+20)=CalendarYear,MONTH(OctSun1+20)=10),OctSun1+20,""),IF(AND(YEAR(OctSun1+27)=CalendarYear,MONTH(OctSun1+27)=10),OctSun1+27,""))</f>
        <v>45954</v>
      </c>
      <c r="AD62" s="4">
        <f ca="1">IF(DAY(OctSun1)=1,IF(AND(YEAR(OctSun1+21)=CalendarYear,MONTH(OctSun1+21)=10),OctSun1+21,""),IF(AND(YEAR(OctSun1+28)=CalendarYear,MONTH(OctSun1+28)=10),OctSun1+28,""))</f>
        <v>45955</v>
      </c>
      <c r="AE62" s="4">
        <f ca="1">IF(DAY(OctSun1)=1,IF(AND(YEAR(OctSun1+22)=CalendarYear,MONTH(OctSun1+22)=10),OctSun1+22,""),IF(AND(YEAR(OctSun1+29)=CalendarYear,MONTH(OctSun1+29)=10),OctSun1+29,""))</f>
        <v>45956</v>
      </c>
      <c r="AF62" s="4">
        <f ca="1">IF(DAY(OctSun1)=1,IF(AND(YEAR(OctSun1+23)=CalendarYear,MONTH(OctSun1+23)=10),OctSun1+23,""),IF(AND(YEAR(OctSun1+30)=CalendarYear,MONTH(OctSun1+30)=10),OctSun1+30,""))</f>
        <v>45957</v>
      </c>
      <c r="AG62" s="4">
        <f ca="1">IF(DAY(OctSun1)=1,IF(AND(YEAR(OctSun1+24)=CalendarYear,MONTH(OctSun1+24)=10),OctSun1+24,""),IF(AND(YEAR(OctSun1+31)=CalendarYear,MONTH(OctSun1+31)=10),OctSun1+31,""))</f>
        <v>45958</v>
      </c>
      <c r="AH62" s="4">
        <f ca="1">IF(DAY(OctSun1)=1,IF(AND(YEAR(OctSun1+25)=CalendarYear,MONTH(OctSun1+25)=10),OctSun1+25,""),IF(AND(YEAR(OctSun1+32)=CalendarYear,MONTH(OctSun1+32)=10),OctSun1+32,""))</f>
        <v>45959</v>
      </c>
      <c r="AI62" s="4">
        <f ca="1">IF(DAY(OctSun1)=1,IF(AND(YEAR(OctSun1+26)=CalendarYear,MONTH(OctSun1+26)=10),OctSun1+26,""),IF(AND(YEAR(OctSun1+33)=CalendarYear,MONTH(OctSun1+33)=10),OctSun1+33,""))</f>
        <v>45960</v>
      </c>
      <c r="AJ62" s="4">
        <f ca="1">IF(DAY(OctSun1)=1,IF(AND(YEAR(OctSun1+27)=CalendarYear,MONTH(OctSun1+27)=10),OctSun1+27,""),IF(AND(YEAR(OctSun1+34)=CalendarYear,MONTH(OctSun1+34)=10),OctSun1+34,""))</f>
        <v>45961</v>
      </c>
      <c r="AK62" s="4" t="str">
        <f ca="1">IF(DAY(OctSun1)=1,IF(AND(YEAR(OctSun1+28)=CalendarYear,MONTH(OctSun1+28)=10),OctSun1+28,""),IF(AND(YEAR(OctSun1+35)=CalendarYear,MONTH(OctSun1+35)=10),OctSun1+35,""))</f>
        <v/>
      </c>
      <c r="AL62" s="4" t="str">
        <f ca="1">IF(DAY(OctSun1)=1,IF(AND(YEAR(OctSun1+29)=CalendarYear,MONTH(OctSun1+29)=10),OctSun1+29,""),IF(AND(YEAR(OctSun1+36)=CalendarYear,MONTH(OctSun1+36)=10),OctSun1+36,""))</f>
        <v/>
      </c>
      <c r="AM62" s="6" t="str">
        <f ca="1">IF(DAY(OctSun1)=1,IF(AND(YEAR(OctSun1+30)=CalendarYear,MONTH(OctSun1+30)=10),OctSun1+30,""),IF(AND(YEAR(OctSun1+37)=CalendarYear,MONTH(OctSun1+37)=10),OctSun1+37,""))</f>
        <v/>
      </c>
    </row>
    <row r="63" spans="2:39" ht="19.899999999999999" customHeight="1">
      <c r="B63" s="62"/>
      <c r="C63" s="5" t="s">
        <v>6</v>
      </c>
      <c r="D63" s="5" t="s">
        <v>7</v>
      </c>
      <c r="E63" s="5" t="s">
        <v>8</v>
      </c>
      <c r="F63" s="5" t="s">
        <v>9</v>
      </c>
      <c r="G63" s="5" t="s">
        <v>10</v>
      </c>
      <c r="H63" s="5" t="s">
        <v>11</v>
      </c>
      <c r="I63" s="5" t="s">
        <v>12</v>
      </c>
      <c r="J63" s="5" t="s">
        <v>6</v>
      </c>
      <c r="K63" s="5" t="s">
        <v>7</v>
      </c>
      <c r="L63" s="5" t="s">
        <v>8</v>
      </c>
      <c r="M63" s="5" t="s">
        <v>9</v>
      </c>
      <c r="N63" s="5" t="s">
        <v>10</v>
      </c>
      <c r="O63" s="5" t="s">
        <v>11</v>
      </c>
      <c r="P63" s="5" t="s">
        <v>12</v>
      </c>
      <c r="Q63" s="5" t="s">
        <v>6</v>
      </c>
      <c r="R63" s="5" t="s">
        <v>7</v>
      </c>
      <c r="S63" s="5" t="s">
        <v>8</v>
      </c>
      <c r="T63" s="5" t="s">
        <v>9</v>
      </c>
      <c r="U63" s="5" t="s">
        <v>10</v>
      </c>
      <c r="V63" s="5" t="s">
        <v>11</v>
      </c>
      <c r="W63" s="5" t="s">
        <v>12</v>
      </c>
      <c r="X63" s="5" t="s">
        <v>6</v>
      </c>
      <c r="Y63" s="5" t="s">
        <v>7</v>
      </c>
      <c r="Z63" s="5" t="s">
        <v>8</v>
      </c>
      <c r="AA63" s="5" t="s">
        <v>9</v>
      </c>
      <c r="AB63" s="5" t="s">
        <v>10</v>
      </c>
      <c r="AC63" s="5" t="s">
        <v>11</v>
      </c>
      <c r="AD63" s="5" t="s">
        <v>12</v>
      </c>
      <c r="AE63" s="5" t="s">
        <v>6</v>
      </c>
      <c r="AF63" s="5" t="s">
        <v>7</v>
      </c>
      <c r="AG63" s="5" t="s">
        <v>8</v>
      </c>
      <c r="AH63" s="5" t="s">
        <v>9</v>
      </c>
      <c r="AI63" s="5" t="s">
        <v>10</v>
      </c>
      <c r="AJ63" s="5" t="s">
        <v>11</v>
      </c>
      <c r="AK63" s="5" t="s">
        <v>12</v>
      </c>
      <c r="AL63" s="5" t="s">
        <v>6</v>
      </c>
      <c r="AM63" s="7" t="s">
        <v>7</v>
      </c>
    </row>
    <row r="64" spans="2:39" ht="19.899999999999999" hidden="1" customHeight="1" outlineLevel="1">
      <c r="B64" s="18" t="s">
        <v>13</v>
      </c>
      <c r="C64" s="2" t="s">
        <v>14</v>
      </c>
      <c r="D64" s="2" t="s">
        <v>14</v>
      </c>
      <c r="E64" s="2" t="s">
        <v>14</v>
      </c>
      <c r="F64" s="2" t="s">
        <v>14</v>
      </c>
      <c r="G64" s="2" t="s">
        <v>14</v>
      </c>
      <c r="H64" s="2" t="s">
        <v>14</v>
      </c>
      <c r="I64" s="2" t="s">
        <v>14</v>
      </c>
      <c r="J64" s="2" t="s">
        <v>14</v>
      </c>
      <c r="K64" s="2" t="s">
        <v>14</v>
      </c>
      <c r="L64" s="2" t="s">
        <v>14</v>
      </c>
      <c r="M64" s="3" t="s">
        <v>14</v>
      </c>
      <c r="N64" s="3" t="s">
        <v>14</v>
      </c>
      <c r="O64" s="2" t="s">
        <v>14</v>
      </c>
      <c r="P64" s="2" t="s">
        <v>14</v>
      </c>
      <c r="Q64" s="2" t="s">
        <v>14</v>
      </c>
      <c r="R64" s="2" t="s">
        <v>14</v>
      </c>
      <c r="S64" s="2" t="s">
        <v>14</v>
      </c>
      <c r="T64" s="2" t="s">
        <v>14</v>
      </c>
      <c r="U64" s="2" t="s">
        <v>14</v>
      </c>
      <c r="V64" s="2" t="s">
        <v>14</v>
      </c>
      <c r="W64" s="2" t="s">
        <v>14</v>
      </c>
      <c r="X64" s="2" t="s">
        <v>14</v>
      </c>
      <c r="Y64" s="2" t="s">
        <v>14</v>
      </c>
      <c r="Z64" s="2" t="s">
        <v>14</v>
      </c>
      <c r="AA64" s="2" t="s">
        <v>14</v>
      </c>
      <c r="AB64" s="2" t="s">
        <v>14</v>
      </c>
      <c r="AC64" s="2" t="s">
        <v>14</v>
      </c>
      <c r="AD64" s="2" t="s">
        <v>14</v>
      </c>
      <c r="AE64" s="2" t="s">
        <v>14</v>
      </c>
      <c r="AF64" s="2" t="s">
        <v>14</v>
      </c>
      <c r="AG64" s="2" t="s">
        <v>14</v>
      </c>
      <c r="AH64" s="2" t="s">
        <v>14</v>
      </c>
      <c r="AI64" s="2" t="s">
        <v>14</v>
      </c>
      <c r="AJ64" s="2" t="s">
        <v>14</v>
      </c>
      <c r="AK64" s="2" t="s">
        <v>14</v>
      </c>
      <c r="AL64" s="2" t="s">
        <v>14</v>
      </c>
      <c r="AM64" s="2" t="s">
        <v>14</v>
      </c>
    </row>
    <row r="65" spans="2:39" ht="19.899999999999999" hidden="1" customHeight="1" outlineLevel="1">
      <c r="B65" s="19" t="s">
        <v>15</v>
      </c>
      <c r="C65" s="3" t="s">
        <v>14</v>
      </c>
      <c r="D65" s="3" t="s">
        <v>14</v>
      </c>
      <c r="E65" s="3" t="s">
        <v>14</v>
      </c>
      <c r="F65" s="3" t="s">
        <v>14</v>
      </c>
      <c r="G65" s="3" t="s">
        <v>14</v>
      </c>
      <c r="H65" s="3" t="s">
        <v>14</v>
      </c>
      <c r="I65" s="2" t="s">
        <v>14</v>
      </c>
      <c r="J65" s="2" t="s">
        <v>14</v>
      </c>
      <c r="K65" s="3" t="s">
        <v>14</v>
      </c>
      <c r="L65" s="3" t="s">
        <v>14</v>
      </c>
      <c r="M65" s="3" t="s">
        <v>14</v>
      </c>
      <c r="N65" s="3" t="s">
        <v>14</v>
      </c>
      <c r="O65" s="2" t="s">
        <v>14</v>
      </c>
      <c r="P65" s="2" t="s">
        <v>14</v>
      </c>
      <c r="Q65" s="2" t="s">
        <v>14</v>
      </c>
      <c r="R65" s="2" t="s">
        <v>14</v>
      </c>
      <c r="S65" s="2" t="s">
        <v>14</v>
      </c>
      <c r="T65" s="2" t="s">
        <v>14</v>
      </c>
      <c r="U65" s="2" t="s">
        <v>14</v>
      </c>
      <c r="V65" s="2" t="s">
        <v>14</v>
      </c>
      <c r="W65" s="2" t="s">
        <v>14</v>
      </c>
      <c r="X65" s="2" t="s">
        <v>14</v>
      </c>
      <c r="Y65" s="2" t="s">
        <v>14</v>
      </c>
      <c r="Z65" s="2" t="s">
        <v>14</v>
      </c>
      <c r="AA65" s="2" t="s">
        <v>14</v>
      </c>
      <c r="AB65" s="2" t="s">
        <v>14</v>
      </c>
      <c r="AC65" s="2" t="s">
        <v>14</v>
      </c>
      <c r="AD65" s="2" t="s">
        <v>14</v>
      </c>
      <c r="AE65" s="2" t="s">
        <v>14</v>
      </c>
      <c r="AF65" s="2" t="s">
        <v>14</v>
      </c>
      <c r="AG65" s="2" t="s">
        <v>14</v>
      </c>
      <c r="AH65" s="2" t="s">
        <v>14</v>
      </c>
      <c r="AI65" s="2" t="s">
        <v>14</v>
      </c>
      <c r="AJ65" s="2" t="s">
        <v>14</v>
      </c>
      <c r="AK65" s="2" t="s">
        <v>14</v>
      </c>
      <c r="AL65" s="2" t="s">
        <v>14</v>
      </c>
      <c r="AM65" s="2" t="s">
        <v>14</v>
      </c>
    </row>
    <row r="66" spans="2:39" s="21" customFormat="1" ht="19.899999999999999" hidden="1" customHeight="1" outlineLevel="1">
      <c r="B66" s="33" t="s">
        <v>2</v>
      </c>
      <c r="C66" s="3" t="s">
        <v>14</v>
      </c>
      <c r="D66" s="3" t="s">
        <v>14</v>
      </c>
      <c r="E66" s="3" t="s">
        <v>14</v>
      </c>
      <c r="F66" s="140" t="s">
        <v>16</v>
      </c>
      <c r="G66" s="148"/>
      <c r="H66" s="141"/>
      <c r="I66" s="2" t="s">
        <v>14</v>
      </c>
      <c r="J66" s="2" t="s">
        <v>14</v>
      </c>
      <c r="K66" s="133" t="s">
        <v>16</v>
      </c>
      <c r="L66" s="134"/>
      <c r="M66" s="134"/>
      <c r="N66" s="134"/>
      <c r="O66" s="135"/>
      <c r="P66" s="2" t="s">
        <v>14</v>
      </c>
      <c r="Q66" s="2" t="s">
        <v>14</v>
      </c>
      <c r="R66" s="133" t="s">
        <v>16</v>
      </c>
      <c r="S66" s="134"/>
      <c r="T66" s="134"/>
      <c r="U66" s="134"/>
      <c r="V66" s="135"/>
      <c r="W66" s="2" t="s">
        <v>14</v>
      </c>
      <c r="X66" s="2" t="s">
        <v>14</v>
      </c>
      <c r="Y66" s="133" t="s">
        <v>16</v>
      </c>
      <c r="Z66" s="134"/>
      <c r="AA66" s="134"/>
      <c r="AB66" s="134"/>
      <c r="AC66" s="135"/>
      <c r="AD66" s="2" t="s">
        <v>14</v>
      </c>
      <c r="AE66" s="2" t="s">
        <v>14</v>
      </c>
      <c r="AF66" s="133" t="s">
        <v>16</v>
      </c>
      <c r="AG66" s="134"/>
      <c r="AH66" s="134"/>
      <c r="AI66" s="134"/>
      <c r="AJ66" s="135"/>
      <c r="AK66" s="2" t="s">
        <v>14</v>
      </c>
      <c r="AL66" s="2" t="s">
        <v>14</v>
      </c>
      <c r="AM66" s="2" t="s">
        <v>14</v>
      </c>
    </row>
    <row r="67" spans="2:39" s="21" customFormat="1" ht="19.899999999999999" hidden="1" customHeight="1" outlineLevel="1">
      <c r="B67" s="31" t="s">
        <v>5</v>
      </c>
      <c r="C67" s="3" t="s">
        <v>14</v>
      </c>
      <c r="D67" s="3" t="s">
        <v>14</v>
      </c>
      <c r="E67" s="3" t="s">
        <v>14</v>
      </c>
      <c r="F67" s="3" t="s">
        <v>14</v>
      </c>
      <c r="G67" s="3" t="s">
        <v>14</v>
      </c>
      <c r="H67" s="3" t="s">
        <v>14</v>
      </c>
      <c r="I67" s="2" t="s">
        <v>14</v>
      </c>
      <c r="J67" s="2" t="s">
        <v>14</v>
      </c>
      <c r="K67" s="3" t="s">
        <v>14</v>
      </c>
      <c r="L67" s="3" t="s">
        <v>14</v>
      </c>
      <c r="M67" s="3" t="s">
        <v>14</v>
      </c>
      <c r="N67" s="3" t="s">
        <v>14</v>
      </c>
      <c r="O67" s="2" t="s">
        <v>14</v>
      </c>
      <c r="P67" s="2" t="s">
        <v>14</v>
      </c>
      <c r="Q67" s="2" t="s">
        <v>14</v>
      </c>
      <c r="R67" s="2" t="s">
        <v>14</v>
      </c>
      <c r="S67" s="2" t="s">
        <v>14</v>
      </c>
      <c r="T67" s="2" t="s">
        <v>14</v>
      </c>
      <c r="U67" s="2" t="s">
        <v>14</v>
      </c>
      <c r="V67" s="2" t="s">
        <v>14</v>
      </c>
      <c r="W67" s="2" t="s">
        <v>14</v>
      </c>
      <c r="X67" s="2" t="s">
        <v>14</v>
      </c>
      <c r="Y67" s="2" t="s">
        <v>14</v>
      </c>
      <c r="Z67" s="2" t="s">
        <v>14</v>
      </c>
      <c r="AA67" s="2" t="s">
        <v>14</v>
      </c>
      <c r="AB67" s="2" t="s">
        <v>14</v>
      </c>
      <c r="AC67" s="2" t="s">
        <v>14</v>
      </c>
      <c r="AD67" s="2" t="s">
        <v>14</v>
      </c>
      <c r="AE67" s="2" t="s">
        <v>14</v>
      </c>
      <c r="AF67" s="2" t="s">
        <v>14</v>
      </c>
      <c r="AG67" s="2" t="s">
        <v>14</v>
      </c>
      <c r="AH67" s="2" t="s">
        <v>14</v>
      </c>
      <c r="AI67" s="2" t="s">
        <v>14</v>
      </c>
      <c r="AJ67" s="2" t="s">
        <v>14</v>
      </c>
      <c r="AK67" s="2" t="s">
        <v>14</v>
      </c>
      <c r="AL67" s="2" t="s">
        <v>14</v>
      </c>
      <c r="AM67" s="2" t="s">
        <v>14</v>
      </c>
    </row>
    <row r="68" spans="2:39" ht="19.899999999999999" hidden="1" customHeight="1" outlineLevel="1">
      <c r="B68" s="20" t="s">
        <v>1</v>
      </c>
      <c r="C68" s="3" t="s">
        <v>14</v>
      </c>
      <c r="D68" s="3" t="s">
        <v>14</v>
      </c>
      <c r="E68" s="3" t="s">
        <v>14</v>
      </c>
      <c r="F68" s="3" t="s">
        <v>14</v>
      </c>
      <c r="G68" s="3" t="s">
        <v>14</v>
      </c>
      <c r="H68" s="3" t="s">
        <v>14</v>
      </c>
      <c r="I68" s="2" t="s">
        <v>14</v>
      </c>
      <c r="J68" s="2" t="s">
        <v>14</v>
      </c>
      <c r="K68" s="3" t="s">
        <v>14</v>
      </c>
      <c r="L68" s="3" t="s">
        <v>14</v>
      </c>
      <c r="M68" s="3" t="s">
        <v>14</v>
      </c>
      <c r="N68" s="3" t="s">
        <v>14</v>
      </c>
      <c r="O68" s="2" t="s">
        <v>14</v>
      </c>
      <c r="P68" s="2" t="s">
        <v>14</v>
      </c>
      <c r="Q68" s="2" t="s">
        <v>14</v>
      </c>
      <c r="R68" s="2" t="s">
        <v>14</v>
      </c>
      <c r="S68" s="2" t="s">
        <v>14</v>
      </c>
      <c r="T68" s="2" t="s">
        <v>14</v>
      </c>
      <c r="U68" s="2" t="s">
        <v>14</v>
      </c>
      <c r="V68" s="2" t="s">
        <v>14</v>
      </c>
      <c r="W68" s="2" t="s">
        <v>14</v>
      </c>
      <c r="X68" s="2" t="s">
        <v>14</v>
      </c>
      <c r="Y68" s="2" t="s">
        <v>14</v>
      </c>
      <c r="Z68" s="2" t="s">
        <v>14</v>
      </c>
      <c r="AA68" s="2" t="s">
        <v>14</v>
      </c>
      <c r="AB68" s="2" t="s">
        <v>14</v>
      </c>
      <c r="AC68" s="2" t="s">
        <v>14</v>
      </c>
      <c r="AD68" s="2" t="s">
        <v>14</v>
      </c>
      <c r="AE68" s="2" t="s">
        <v>14</v>
      </c>
      <c r="AF68" s="2" t="s">
        <v>14</v>
      </c>
      <c r="AG68" s="2" t="s">
        <v>14</v>
      </c>
      <c r="AH68" s="2" t="s">
        <v>14</v>
      </c>
      <c r="AI68" s="2" t="s">
        <v>14</v>
      </c>
      <c r="AJ68" s="2" t="s">
        <v>14</v>
      </c>
      <c r="AK68" s="2" t="s">
        <v>14</v>
      </c>
      <c r="AL68" s="2" t="s">
        <v>14</v>
      </c>
      <c r="AM68" s="2" t="s">
        <v>14</v>
      </c>
    </row>
    <row r="69" spans="2:39" ht="19.899999999999999" customHeight="1" collapsed="1">
      <c r="B69" s="1"/>
    </row>
    <row r="70" spans="2:39" ht="19.899999999999999" customHeight="1">
      <c r="B70" s="61">
        <f ca="1">DATE(CalendarYear,11,1)</f>
        <v>45962</v>
      </c>
      <c r="C70" s="4" t="str">
        <f ca="1">IF(DAY(NovSun1)=1,"",IF(AND(YEAR(NovSun1+1)=CalendarYear,MONTH(NovSun1+1)=11),NovSun1+1,""))</f>
        <v/>
      </c>
      <c r="D70" s="4" t="str">
        <f ca="1">IF(DAY(NovSun1)=1,"",IF(AND(YEAR(NovSun1+2)=CalendarYear,MONTH(NovSun1+2)=11),NovSun1+2,""))</f>
        <v/>
      </c>
      <c r="E70" s="4" t="str">
        <f ca="1">IF(DAY(NovSun1)=1,"",IF(AND(YEAR(NovSun1+3)=CalendarYear,MONTH(NovSun1+3)=11),NovSun1+3,""))</f>
        <v/>
      </c>
      <c r="F70" s="4" t="str">
        <f ca="1">IF(DAY(NovSun1)=1,"",IF(AND(YEAR(NovSun1+4)=CalendarYear,MONTH(NovSun1+4)=11),NovSun1+4,""))</f>
        <v/>
      </c>
      <c r="G70" s="4" t="str">
        <f ca="1">IF(DAY(NovSun1)=1,"",IF(AND(YEAR(NovSun1+5)=CalendarYear,MONTH(NovSun1+5)=11),NovSun1+5,""))</f>
        <v/>
      </c>
      <c r="H70" s="4" t="str">
        <f ca="1">IF(DAY(NovSun1)=1,"",IF(AND(YEAR(NovSun1+6)=CalendarYear,MONTH(NovSun1+6)=11),NovSun1+6,""))</f>
        <v/>
      </c>
      <c r="I70" s="4">
        <f ca="1">IF(DAY(NovSun1)=1,IF(AND(YEAR(NovSun1)=CalendarYear,MONTH(NovSun1)=11),NovSun1,""),IF(AND(YEAR(NovSun1+7)=CalendarYear,MONTH(NovSun1+7)=11),NovSun1+7,""))</f>
        <v>45962</v>
      </c>
      <c r="J70" s="4">
        <f ca="1">IF(DAY(NovSun1)=1,IF(AND(YEAR(NovSun1+1)=CalendarYear,MONTH(NovSun1+1)=11),NovSun1+1,""),IF(AND(YEAR(NovSun1+8)=CalendarYear,MONTH(NovSun1+8)=11),NovSun1+8,""))</f>
        <v>45963</v>
      </c>
      <c r="K70" s="4">
        <f ca="1">IF(DAY(NovSun1)=1,IF(AND(YEAR(NovSun1+2)=CalendarYear,MONTH(NovSun1+2)=11),NovSun1+2,""),IF(AND(YEAR(NovSun1+9)=CalendarYear,MONTH(NovSun1+9)=11),NovSun1+9,""))</f>
        <v>45964</v>
      </c>
      <c r="L70" s="4">
        <f ca="1">IF(DAY(NovSun1)=1,IF(AND(YEAR(NovSun1+3)=CalendarYear,MONTH(NovSun1+3)=11),NovSun1+3,""),IF(AND(YEAR(NovSun1+10)=CalendarYear,MONTH(NovSun1+10)=11),NovSun1+10,""))</f>
        <v>45965</v>
      </c>
      <c r="M70" s="4">
        <f ca="1">IF(DAY(NovSun1)=1,IF(AND(YEAR(NovSun1+4)=CalendarYear,MONTH(NovSun1+4)=11),NovSun1+4,""),IF(AND(YEAR(NovSun1+11)=CalendarYear,MONTH(NovSun1+11)=11),NovSun1+11,""))</f>
        <v>45966</v>
      </c>
      <c r="N70" s="4">
        <f ca="1">IF(DAY(NovSun1)=1,IF(AND(YEAR(NovSun1+5)=CalendarYear,MONTH(NovSun1+5)=11),NovSun1+5,""),IF(AND(YEAR(NovSun1+12)=CalendarYear,MONTH(NovSun1+12)=11),NovSun1+12,""))</f>
        <v>45967</v>
      </c>
      <c r="O70" s="4">
        <f ca="1">IF(DAY(NovSun1)=1,IF(AND(YEAR(NovSun1+6)=CalendarYear,MONTH(NovSun1+6)=11),NovSun1+6,""),IF(AND(YEAR(NovSun1+13)=CalendarYear,MONTH(NovSun1+13)=11),NovSun1+13,""))</f>
        <v>45968</v>
      </c>
      <c r="P70" s="4">
        <f ca="1">IF(DAY(NovSun1)=1,IF(AND(YEAR(NovSun1+7)=CalendarYear,MONTH(NovSun1+7)=11),NovSun1+7,""),IF(AND(YEAR(NovSun1+14)=CalendarYear,MONTH(NovSun1+14)=11),NovSun1+14,""))</f>
        <v>45969</v>
      </c>
      <c r="Q70" s="4">
        <f ca="1">IF(DAY(NovSun1)=1,IF(AND(YEAR(NovSun1+8)=CalendarYear,MONTH(NovSun1+8)=11),NovSun1+8,""),IF(AND(YEAR(NovSun1+15)=CalendarYear,MONTH(NovSun1+15)=11),NovSun1+15,""))</f>
        <v>45970</v>
      </c>
      <c r="R70" s="4">
        <f ca="1">IF(DAY(NovSun1)=1,IF(AND(YEAR(NovSun1+9)=CalendarYear,MONTH(NovSun1+9)=11),NovSun1+9,""),IF(AND(YEAR(NovSun1+16)=CalendarYear,MONTH(NovSun1+16)=11),NovSun1+16,""))</f>
        <v>45971</v>
      </c>
      <c r="S70" s="4">
        <f ca="1">IF(DAY(NovSun1)=1,IF(AND(YEAR(NovSun1+10)=CalendarYear,MONTH(NovSun1+10)=11),NovSun1+10,""),IF(AND(YEAR(NovSun1+17)=CalendarYear,MONTH(NovSun1+17)=11),NovSun1+17,""))</f>
        <v>45972</v>
      </c>
      <c r="T70" s="4">
        <f ca="1">IF(DAY(NovSun1)=1,IF(AND(YEAR(NovSun1+11)=CalendarYear,MONTH(NovSun1+11)=11),NovSun1+11,""),IF(AND(YEAR(NovSun1+18)=CalendarYear,MONTH(NovSun1+18)=11),NovSun1+18,""))</f>
        <v>45973</v>
      </c>
      <c r="U70" s="4">
        <f ca="1">IF(DAY(NovSun1)=1,IF(AND(YEAR(NovSun1+12)=CalendarYear,MONTH(NovSun1+12)=11),NovSun1+12,""),IF(AND(YEAR(NovSun1+19)=CalendarYear,MONTH(NovSun1+19)=11),NovSun1+19,""))</f>
        <v>45974</v>
      </c>
      <c r="V70" s="4">
        <f ca="1">IF(DAY(NovSun1)=1,IF(AND(YEAR(NovSun1+13)=CalendarYear,MONTH(NovSun1+13)=11),NovSun1+13,""),IF(AND(YEAR(NovSun1+20)=CalendarYear,MONTH(NovSun1+20)=11),NovSun1+20,""))</f>
        <v>45975</v>
      </c>
      <c r="W70" s="4">
        <f ca="1">IF(DAY(NovSun1)=1,IF(AND(YEAR(NovSun1+14)=CalendarYear,MONTH(NovSun1+14)=11),NovSun1+14,""),IF(AND(YEAR(NovSun1+21)=CalendarYear,MONTH(NovSun1+21)=11),NovSun1+21,""))</f>
        <v>45976</v>
      </c>
      <c r="X70" s="4">
        <f ca="1">IF(DAY(NovSun1)=1,IF(AND(YEAR(NovSun1+15)=CalendarYear,MONTH(NovSun1+15)=11),NovSun1+15,""),IF(AND(YEAR(NovSun1+22)=CalendarYear,MONTH(NovSun1+22)=11),NovSun1+22,""))</f>
        <v>45977</v>
      </c>
      <c r="Y70" s="4">
        <f ca="1">IF(DAY(NovSun1)=1,IF(AND(YEAR(NovSun1+16)=CalendarYear,MONTH(NovSun1+16)=11),NovSun1+16,""),IF(AND(YEAR(NovSun1+23)=CalendarYear,MONTH(NovSun1+23)=11),NovSun1+23,""))</f>
        <v>45978</v>
      </c>
      <c r="Z70" s="4">
        <f ca="1">IF(DAY(NovSun1)=1,IF(AND(YEAR(NovSun1+17)=CalendarYear,MONTH(NovSun1+17)=11),NovSun1+17,""),IF(AND(YEAR(NovSun1+24)=CalendarYear,MONTH(NovSun1+24)=11),NovSun1+24,""))</f>
        <v>45979</v>
      </c>
      <c r="AA70" s="4">
        <f ca="1">IF(DAY(NovSun1)=1,IF(AND(YEAR(NovSun1+18)=CalendarYear,MONTH(NovSun1+18)=11),NovSun1+18,""),IF(AND(YEAR(NovSun1+25)=CalendarYear,MONTH(NovSun1+25)=11),NovSun1+25,""))</f>
        <v>45980</v>
      </c>
      <c r="AB70" s="4">
        <f ca="1">IF(DAY(NovSun1)=1,IF(AND(YEAR(NovSun1+19)=CalendarYear,MONTH(NovSun1+19)=11),NovSun1+19,""),IF(AND(YEAR(NovSun1+26)=CalendarYear,MONTH(NovSun1+26)=11),NovSun1+26,""))</f>
        <v>45981</v>
      </c>
      <c r="AC70" s="4">
        <f ca="1">IF(DAY(NovSun1)=1,IF(AND(YEAR(NovSun1+20)=CalendarYear,MONTH(NovSun1+20)=11),NovSun1+20,""),IF(AND(YEAR(NovSun1+27)=CalendarYear,MONTH(NovSun1+27)=11),NovSun1+27,""))</f>
        <v>45982</v>
      </c>
      <c r="AD70" s="4">
        <f ca="1">IF(DAY(NovSun1)=1,IF(AND(YEAR(NovSun1+21)=CalendarYear,MONTH(NovSun1+21)=11),NovSun1+21,""),IF(AND(YEAR(NovSun1+28)=CalendarYear,MONTH(NovSun1+28)=11),NovSun1+28,""))</f>
        <v>45983</v>
      </c>
      <c r="AE70" s="4">
        <f ca="1">IF(DAY(NovSun1)=1,IF(AND(YEAR(NovSun1+22)=CalendarYear,MONTH(NovSun1+22)=11),NovSun1+22,""),IF(AND(YEAR(NovSun1+29)=CalendarYear,MONTH(NovSun1+29)=11),NovSun1+29,""))</f>
        <v>45984</v>
      </c>
      <c r="AF70" s="4">
        <f ca="1">IF(DAY(NovSun1)=1,IF(AND(YEAR(NovSun1+23)=CalendarYear,MONTH(NovSun1+23)=11),NovSun1+23,""),IF(AND(YEAR(NovSun1+30)=CalendarYear,MONTH(NovSun1+30)=11),NovSun1+30,""))</f>
        <v>45985</v>
      </c>
      <c r="AG70" s="4">
        <f ca="1">IF(DAY(NovSun1)=1,IF(AND(YEAR(NovSun1+24)=CalendarYear,MONTH(NovSun1+24)=11),NovSun1+24,""),IF(AND(YEAR(NovSun1+31)=CalendarYear,MONTH(NovSun1+31)=11),NovSun1+31,""))</f>
        <v>45986</v>
      </c>
      <c r="AH70" s="4">
        <f ca="1">IF(DAY(NovSun1)=1,IF(AND(YEAR(NovSun1+25)=CalendarYear,MONTH(NovSun1+25)=11),NovSun1+25,""),IF(AND(YEAR(NovSun1+32)=CalendarYear,MONTH(NovSun1+32)=11),NovSun1+32,""))</f>
        <v>45987</v>
      </c>
      <c r="AI70" s="4">
        <f ca="1">IF(DAY(NovSun1)=1,IF(AND(YEAR(NovSun1+26)=CalendarYear,MONTH(NovSun1+26)=11),NovSun1+26,""),IF(AND(YEAR(NovSun1+33)=CalendarYear,MONTH(NovSun1+33)=11),NovSun1+33,""))</f>
        <v>45988</v>
      </c>
      <c r="AJ70" s="4">
        <f ca="1">IF(DAY(NovSun1)=1,IF(AND(YEAR(NovSun1+27)=CalendarYear,MONTH(NovSun1+27)=11),NovSun1+27,""),IF(AND(YEAR(NovSun1+34)=CalendarYear,MONTH(NovSun1+34)=11),NovSun1+34,""))</f>
        <v>45989</v>
      </c>
      <c r="AK70" s="4">
        <f ca="1">IF(DAY(NovSun1)=1,IF(AND(YEAR(NovSun1+28)=CalendarYear,MONTH(NovSun1+28)=11),NovSun1+28,""),IF(AND(YEAR(NovSun1+35)=CalendarYear,MONTH(NovSun1+35)=11),NovSun1+35,""))</f>
        <v>45990</v>
      </c>
      <c r="AL70" s="4">
        <f ca="1">IF(DAY(NovSun1)=1,IF(AND(YEAR(NovSun1+29)=CalendarYear,MONTH(NovSun1+29)=11),NovSun1+29,""),IF(AND(YEAR(NovSun1+36)=CalendarYear,MONTH(NovSun1+36)=11),NovSun1+36,""))</f>
        <v>45991</v>
      </c>
      <c r="AM70" s="6" t="str">
        <f ca="1">IF(DAY(NovSun1)=1,IF(AND(YEAR(NovSun1+30)=CalendarYear,MONTH(NovSun1+30)=11),NovSun1+30,""),IF(AND(YEAR(NovSun1+37)=CalendarYear,MONTH(NovSun1+37)=11),NovSun1+37,""))</f>
        <v/>
      </c>
    </row>
    <row r="71" spans="2:39" ht="19.899999999999999" customHeight="1">
      <c r="B71" s="62"/>
      <c r="C71" s="5" t="s">
        <v>6</v>
      </c>
      <c r="D71" s="5" t="s">
        <v>7</v>
      </c>
      <c r="E71" s="5" t="s">
        <v>8</v>
      </c>
      <c r="F71" s="5" t="s">
        <v>9</v>
      </c>
      <c r="G71" s="5" t="s">
        <v>10</v>
      </c>
      <c r="H71" s="5" t="s">
        <v>11</v>
      </c>
      <c r="I71" s="5" t="s">
        <v>12</v>
      </c>
      <c r="J71" s="5" t="s">
        <v>6</v>
      </c>
      <c r="K71" s="5" t="s">
        <v>7</v>
      </c>
      <c r="L71" s="5" t="s">
        <v>8</v>
      </c>
      <c r="M71" s="5" t="s">
        <v>9</v>
      </c>
      <c r="N71" s="5" t="s">
        <v>10</v>
      </c>
      <c r="O71" s="5" t="s">
        <v>11</v>
      </c>
      <c r="P71" s="5" t="s">
        <v>12</v>
      </c>
      <c r="Q71" s="5" t="s">
        <v>6</v>
      </c>
      <c r="R71" s="5" t="s">
        <v>7</v>
      </c>
      <c r="S71" s="5" t="s">
        <v>8</v>
      </c>
      <c r="T71" s="5" t="s">
        <v>9</v>
      </c>
      <c r="U71" s="5" t="s">
        <v>10</v>
      </c>
      <c r="V71" s="5" t="s">
        <v>11</v>
      </c>
      <c r="W71" s="5" t="s">
        <v>12</v>
      </c>
      <c r="X71" s="5" t="s">
        <v>6</v>
      </c>
      <c r="Y71" s="5" t="s">
        <v>7</v>
      </c>
      <c r="Z71" s="5" t="s">
        <v>8</v>
      </c>
      <c r="AA71" s="5" t="s">
        <v>9</v>
      </c>
      <c r="AB71" s="5" t="s">
        <v>10</v>
      </c>
      <c r="AC71" s="5" t="s">
        <v>11</v>
      </c>
      <c r="AD71" s="5" t="s">
        <v>12</v>
      </c>
      <c r="AE71" s="5" t="s">
        <v>6</v>
      </c>
      <c r="AF71" s="5" t="s">
        <v>7</v>
      </c>
      <c r="AG71" s="5" t="s">
        <v>8</v>
      </c>
      <c r="AH71" s="5" t="s">
        <v>9</v>
      </c>
      <c r="AI71" s="5" t="s">
        <v>10</v>
      </c>
      <c r="AJ71" s="5" t="s">
        <v>11</v>
      </c>
      <c r="AK71" s="5" t="s">
        <v>12</v>
      </c>
      <c r="AL71" s="5" t="s">
        <v>6</v>
      </c>
      <c r="AM71" s="7" t="s">
        <v>7</v>
      </c>
    </row>
    <row r="72" spans="2:39" s="21" customFormat="1" ht="19.899999999999999" hidden="1" customHeight="1" outlineLevel="1">
      <c r="B72" s="18" t="s">
        <v>13</v>
      </c>
      <c r="C72" s="2" t="s">
        <v>14</v>
      </c>
      <c r="D72" s="2" t="s">
        <v>14</v>
      </c>
      <c r="E72" s="2" t="s">
        <v>14</v>
      </c>
      <c r="F72" s="2" t="s">
        <v>14</v>
      </c>
      <c r="G72" s="2" t="s">
        <v>14</v>
      </c>
      <c r="H72" s="2" t="s">
        <v>14</v>
      </c>
      <c r="I72" s="2" t="s">
        <v>14</v>
      </c>
      <c r="J72" s="2" t="s">
        <v>14</v>
      </c>
      <c r="K72" s="2" t="s">
        <v>14</v>
      </c>
      <c r="L72" s="2" t="s">
        <v>14</v>
      </c>
      <c r="M72" s="3" t="s">
        <v>14</v>
      </c>
      <c r="N72" s="3" t="s">
        <v>14</v>
      </c>
      <c r="O72" s="2" t="s">
        <v>14</v>
      </c>
      <c r="P72" s="2" t="s">
        <v>14</v>
      </c>
      <c r="Q72" s="2" t="s">
        <v>14</v>
      </c>
      <c r="R72" s="2" t="s">
        <v>14</v>
      </c>
      <c r="S72" s="2" t="s">
        <v>14</v>
      </c>
      <c r="T72" s="2" t="s">
        <v>14</v>
      </c>
      <c r="U72" s="2" t="s">
        <v>14</v>
      </c>
      <c r="V72" s="2" t="s">
        <v>14</v>
      </c>
      <c r="W72" s="2" t="s">
        <v>14</v>
      </c>
      <c r="X72" s="2" t="s">
        <v>14</v>
      </c>
      <c r="Y72" s="2" t="s">
        <v>14</v>
      </c>
      <c r="Z72" s="2" t="s">
        <v>14</v>
      </c>
      <c r="AA72" s="2" t="s">
        <v>14</v>
      </c>
      <c r="AB72" s="2" t="s">
        <v>14</v>
      </c>
      <c r="AC72" s="2" t="s">
        <v>14</v>
      </c>
      <c r="AD72" s="2" t="s">
        <v>14</v>
      </c>
      <c r="AE72" s="2" t="s">
        <v>14</v>
      </c>
      <c r="AF72" s="2" t="s">
        <v>14</v>
      </c>
      <c r="AG72" s="2" t="s">
        <v>14</v>
      </c>
      <c r="AH72" s="2" t="s">
        <v>14</v>
      </c>
      <c r="AI72" s="2" t="s">
        <v>14</v>
      </c>
      <c r="AJ72" s="2" t="s">
        <v>14</v>
      </c>
      <c r="AK72" s="2" t="s">
        <v>14</v>
      </c>
      <c r="AL72" s="2" t="s">
        <v>14</v>
      </c>
      <c r="AM72" s="2" t="s">
        <v>14</v>
      </c>
    </row>
    <row r="73" spans="2:39" s="21" customFormat="1" ht="19.899999999999999" hidden="1" customHeight="1" outlineLevel="1">
      <c r="B73" s="19" t="s">
        <v>15</v>
      </c>
      <c r="C73" s="3" t="s">
        <v>14</v>
      </c>
      <c r="D73" s="3" t="s">
        <v>14</v>
      </c>
      <c r="E73" s="3" t="s">
        <v>14</v>
      </c>
      <c r="F73" s="3" t="s">
        <v>14</v>
      </c>
      <c r="G73" s="3" t="s">
        <v>14</v>
      </c>
      <c r="H73" s="3" t="s">
        <v>14</v>
      </c>
      <c r="I73" s="2" t="s">
        <v>14</v>
      </c>
      <c r="J73" s="2" t="s">
        <v>14</v>
      </c>
      <c r="K73" s="3" t="s">
        <v>14</v>
      </c>
      <c r="L73" s="3" t="s">
        <v>14</v>
      </c>
      <c r="M73" s="3" t="s">
        <v>14</v>
      </c>
      <c r="N73" s="3" t="s">
        <v>14</v>
      </c>
      <c r="O73" s="2" t="s">
        <v>14</v>
      </c>
      <c r="P73" s="2" t="s">
        <v>14</v>
      </c>
      <c r="Q73" s="2" t="s">
        <v>14</v>
      </c>
      <c r="R73" s="2" t="s">
        <v>14</v>
      </c>
      <c r="S73" s="2" t="s">
        <v>14</v>
      </c>
      <c r="T73" s="2" t="s">
        <v>14</v>
      </c>
      <c r="U73" s="2" t="s">
        <v>14</v>
      </c>
      <c r="V73" s="2" t="s">
        <v>14</v>
      </c>
      <c r="W73" s="2" t="s">
        <v>14</v>
      </c>
      <c r="X73" s="2" t="s">
        <v>14</v>
      </c>
      <c r="Y73" s="2" t="s">
        <v>14</v>
      </c>
      <c r="Z73" s="2" t="s">
        <v>14</v>
      </c>
      <c r="AA73" s="2" t="s">
        <v>14</v>
      </c>
      <c r="AB73" s="2" t="s">
        <v>14</v>
      </c>
      <c r="AC73" s="2" t="s">
        <v>14</v>
      </c>
      <c r="AD73" s="2" t="s">
        <v>14</v>
      </c>
      <c r="AE73" s="2" t="s">
        <v>14</v>
      </c>
      <c r="AF73" s="2" t="s">
        <v>14</v>
      </c>
      <c r="AG73" s="2" t="s">
        <v>14</v>
      </c>
      <c r="AH73" s="2" t="s">
        <v>14</v>
      </c>
      <c r="AI73" s="2" t="s">
        <v>14</v>
      </c>
      <c r="AJ73" s="2" t="s">
        <v>14</v>
      </c>
      <c r="AK73" s="2" t="s">
        <v>14</v>
      </c>
      <c r="AL73" s="2" t="s">
        <v>14</v>
      </c>
      <c r="AM73" s="2" t="s">
        <v>14</v>
      </c>
    </row>
    <row r="74" spans="2:39" ht="19.899999999999999" hidden="1" customHeight="1" outlineLevel="1">
      <c r="B74" s="33" t="s">
        <v>2</v>
      </c>
      <c r="C74" s="3" t="s">
        <v>14</v>
      </c>
      <c r="D74" s="3" t="s">
        <v>14</v>
      </c>
      <c r="E74" s="3" t="s">
        <v>14</v>
      </c>
      <c r="F74" s="3" t="s">
        <v>14</v>
      </c>
      <c r="G74" s="3" t="s">
        <v>14</v>
      </c>
      <c r="H74" s="3" t="s">
        <v>14</v>
      </c>
      <c r="I74" s="2" t="s">
        <v>14</v>
      </c>
      <c r="J74" s="2" t="s">
        <v>14</v>
      </c>
      <c r="K74" s="34" t="s">
        <v>16</v>
      </c>
      <c r="L74" s="3" t="s">
        <v>14</v>
      </c>
      <c r="M74" s="3" t="s">
        <v>14</v>
      </c>
      <c r="N74" s="3" t="s">
        <v>14</v>
      </c>
      <c r="O74" s="2" t="s">
        <v>14</v>
      </c>
      <c r="P74" s="2" t="s">
        <v>14</v>
      </c>
      <c r="Q74" s="2" t="s">
        <v>14</v>
      </c>
      <c r="R74" s="2" t="s">
        <v>14</v>
      </c>
      <c r="S74" s="134" t="s">
        <v>16</v>
      </c>
      <c r="T74" s="134"/>
      <c r="U74" s="134"/>
      <c r="V74" s="135"/>
      <c r="W74" s="2" t="s">
        <v>14</v>
      </c>
      <c r="X74" s="2" t="s">
        <v>14</v>
      </c>
      <c r="Y74" s="133" t="s">
        <v>16</v>
      </c>
      <c r="Z74" s="134"/>
      <c r="AA74" s="134"/>
      <c r="AB74" s="134"/>
      <c r="AC74" s="135"/>
      <c r="AD74" s="2" t="s">
        <v>14</v>
      </c>
      <c r="AE74" s="2" t="s">
        <v>14</v>
      </c>
      <c r="AF74" s="133" t="s">
        <v>16</v>
      </c>
      <c r="AG74" s="134"/>
      <c r="AH74" s="134"/>
      <c r="AI74" s="134"/>
      <c r="AJ74" s="135"/>
      <c r="AK74" s="2" t="s">
        <v>14</v>
      </c>
      <c r="AL74" s="2" t="s">
        <v>14</v>
      </c>
      <c r="AM74" s="2" t="s">
        <v>14</v>
      </c>
    </row>
    <row r="75" spans="2:39" ht="19.899999999999999" hidden="1" customHeight="1" outlineLevel="1">
      <c r="B75" s="31" t="s">
        <v>5</v>
      </c>
      <c r="C75" s="3" t="s">
        <v>14</v>
      </c>
      <c r="D75" s="3" t="s">
        <v>14</v>
      </c>
      <c r="E75" s="3" t="s">
        <v>14</v>
      </c>
      <c r="F75" s="3" t="s">
        <v>14</v>
      </c>
      <c r="G75" s="3" t="s">
        <v>14</v>
      </c>
      <c r="H75" s="3" t="s">
        <v>14</v>
      </c>
      <c r="I75" s="2" t="s">
        <v>14</v>
      </c>
      <c r="J75" s="2" t="s">
        <v>14</v>
      </c>
      <c r="K75" s="3" t="s">
        <v>14</v>
      </c>
      <c r="L75" s="3" t="s">
        <v>14</v>
      </c>
      <c r="M75" s="3" t="s">
        <v>14</v>
      </c>
      <c r="N75" s="3" t="s">
        <v>14</v>
      </c>
      <c r="O75" s="2" t="s">
        <v>14</v>
      </c>
      <c r="P75" s="2" t="s">
        <v>14</v>
      </c>
      <c r="Q75" s="2" t="s">
        <v>14</v>
      </c>
      <c r="R75" s="2" t="s">
        <v>14</v>
      </c>
      <c r="S75" s="2" t="s">
        <v>14</v>
      </c>
      <c r="T75" s="2" t="s">
        <v>14</v>
      </c>
      <c r="U75" s="2" t="s">
        <v>14</v>
      </c>
      <c r="V75" s="2" t="s">
        <v>14</v>
      </c>
      <c r="W75" s="2" t="s">
        <v>14</v>
      </c>
      <c r="X75" s="2" t="s">
        <v>14</v>
      </c>
      <c r="Y75" s="2" t="s">
        <v>14</v>
      </c>
      <c r="Z75" s="2" t="s">
        <v>14</v>
      </c>
      <c r="AA75" s="2" t="s">
        <v>14</v>
      </c>
      <c r="AB75" s="2" t="s">
        <v>14</v>
      </c>
      <c r="AC75" s="2" t="s">
        <v>14</v>
      </c>
      <c r="AD75" s="2" t="s">
        <v>14</v>
      </c>
      <c r="AE75" s="2" t="s">
        <v>14</v>
      </c>
      <c r="AF75" s="2" t="s">
        <v>14</v>
      </c>
      <c r="AG75" s="2" t="s">
        <v>14</v>
      </c>
      <c r="AH75" s="2" t="s">
        <v>14</v>
      </c>
      <c r="AI75" s="2" t="s">
        <v>14</v>
      </c>
      <c r="AJ75" s="2" t="s">
        <v>14</v>
      </c>
      <c r="AK75" s="2" t="s">
        <v>14</v>
      </c>
      <c r="AL75" s="2" t="s">
        <v>14</v>
      </c>
      <c r="AM75" s="2" t="s">
        <v>14</v>
      </c>
    </row>
    <row r="76" spans="2:39" ht="19.899999999999999" hidden="1" customHeight="1" outlineLevel="1">
      <c r="B76" s="20" t="s">
        <v>1</v>
      </c>
      <c r="C76" s="3" t="s">
        <v>14</v>
      </c>
      <c r="D76" s="3" t="s">
        <v>14</v>
      </c>
      <c r="E76" s="3" t="s">
        <v>14</v>
      </c>
      <c r="F76" s="3" t="s">
        <v>14</v>
      </c>
      <c r="G76" s="3" t="s">
        <v>14</v>
      </c>
      <c r="H76" s="3" t="s">
        <v>14</v>
      </c>
      <c r="I76" s="2" t="s">
        <v>14</v>
      </c>
      <c r="J76" s="2" t="s">
        <v>14</v>
      </c>
      <c r="K76" s="3" t="s">
        <v>14</v>
      </c>
      <c r="L76" s="149" t="s">
        <v>29</v>
      </c>
      <c r="M76" s="149"/>
      <c r="N76" s="149"/>
      <c r="O76" s="149"/>
      <c r="P76" s="153" t="s">
        <v>18</v>
      </c>
      <c r="Q76" s="155"/>
      <c r="R76" s="37" t="s">
        <v>29</v>
      </c>
      <c r="S76" s="2" t="s">
        <v>14</v>
      </c>
      <c r="T76" s="2" t="s">
        <v>14</v>
      </c>
      <c r="U76" s="2" t="s">
        <v>14</v>
      </c>
      <c r="V76" s="2" t="s">
        <v>14</v>
      </c>
      <c r="W76" s="2" t="s">
        <v>14</v>
      </c>
      <c r="X76" s="2" t="s">
        <v>14</v>
      </c>
      <c r="Y76" s="2" t="s">
        <v>14</v>
      </c>
      <c r="Z76" s="2" t="s">
        <v>14</v>
      </c>
      <c r="AA76" s="2" t="s">
        <v>14</v>
      </c>
      <c r="AB76" s="2" t="s">
        <v>14</v>
      </c>
      <c r="AC76" s="2" t="s">
        <v>14</v>
      </c>
      <c r="AD76" s="2" t="s">
        <v>14</v>
      </c>
      <c r="AE76" s="2" t="s">
        <v>14</v>
      </c>
      <c r="AF76" s="2" t="s">
        <v>14</v>
      </c>
      <c r="AG76" s="2" t="s">
        <v>14</v>
      </c>
      <c r="AH76" s="2" t="s">
        <v>14</v>
      </c>
      <c r="AI76" s="2" t="s">
        <v>14</v>
      </c>
      <c r="AJ76" s="2" t="s">
        <v>14</v>
      </c>
      <c r="AK76" s="2" t="s">
        <v>14</v>
      </c>
      <c r="AL76" s="2" t="s">
        <v>14</v>
      </c>
      <c r="AM76" s="2" t="s">
        <v>14</v>
      </c>
    </row>
    <row r="77" spans="2:39" ht="18.95" customHeight="1" collapsed="1"/>
    <row r="78" spans="2:39" ht="18.95" customHeight="1">
      <c r="B78" s="61">
        <f ca="1">DATE(CalendarYear,12,1)</f>
        <v>45992</v>
      </c>
      <c r="C78" s="4" t="str">
        <f ca="1">IF(DAY(DecSun1)=1,"",IF(AND(YEAR(DecSun1+1)=CalendarYear,MONTH(DecSun1+1)=12),DecSun1+1,""))</f>
        <v/>
      </c>
      <c r="D78" s="4">
        <f ca="1">IF(DAY(DecSun1)=1,"",IF(AND(YEAR(DecSun1+2)=CalendarYear,MONTH(DecSun1+2)=12),DecSun1+2,""))</f>
        <v>45992</v>
      </c>
      <c r="E78" s="4">
        <f ca="1">IF(DAY(DecSun1)=1,"",IF(AND(YEAR(DecSun1+3)=CalendarYear,MONTH(DecSun1+3)=12),DecSun1+3,""))</f>
        <v>45993</v>
      </c>
      <c r="F78" s="4">
        <f ca="1">IF(DAY(DecSun1)=1,"",IF(AND(YEAR(DecSun1+4)=CalendarYear,MONTH(DecSun1+4)=12),DecSun1+4,""))</f>
        <v>45994</v>
      </c>
      <c r="G78" s="4">
        <f ca="1">IF(DAY(DecSun1)=1,"",IF(AND(YEAR(DecSun1+5)=CalendarYear,MONTH(DecSun1+5)=12),DecSun1+5,""))</f>
        <v>45995</v>
      </c>
      <c r="H78" s="4">
        <f ca="1">IF(DAY(DecSun1)=1,"",IF(AND(YEAR(DecSun1+6)=CalendarYear,MONTH(DecSun1+6)=12),DecSun1+6,""))</f>
        <v>45996</v>
      </c>
      <c r="I78" s="4">
        <f ca="1">IF(DAY(DecSun1)=1,IF(AND(YEAR(DecSun1)=CalendarYear,MONTH(DecSun1)=12),DecSun1,""),IF(AND(YEAR(DecSun1+7)=CalendarYear,MONTH(DecSun1+7)=12),DecSun1+7,""))</f>
        <v>45997</v>
      </c>
      <c r="J78" s="4">
        <f ca="1">IF(DAY(DecSun1)=1,IF(AND(YEAR(DecSun1+1)=CalendarYear,MONTH(DecSun1+1)=12),DecSun1+1,""),IF(AND(YEAR(DecSun1+8)=CalendarYear,MONTH(DecSun1+8)=12),DecSun1+8,""))</f>
        <v>45998</v>
      </c>
      <c r="K78" s="4">
        <f ca="1">IF(DAY(DecSun1)=1,IF(AND(YEAR(DecSun1+2)=CalendarYear,MONTH(DecSun1+2)=12),DecSun1+2,""),IF(AND(YEAR(DecSun1+9)=CalendarYear,MONTH(DecSun1+9)=12),DecSun1+9,""))</f>
        <v>45999</v>
      </c>
      <c r="L78" s="4">
        <f ca="1">IF(DAY(DecSun1)=1,IF(AND(YEAR(DecSun1+3)=CalendarYear,MONTH(DecSun1+3)=12),DecSun1+3,""),IF(AND(YEAR(DecSun1+10)=CalendarYear,MONTH(DecSun1+10)=12),DecSun1+10,""))</f>
        <v>46000</v>
      </c>
      <c r="M78" s="4">
        <f ca="1">IF(DAY(DecSun1)=1,IF(AND(YEAR(DecSun1+4)=CalendarYear,MONTH(DecSun1+4)=12),DecSun1+4,""),IF(AND(YEAR(DecSun1+11)=CalendarYear,MONTH(DecSun1+11)=12),DecSun1+11,""))</f>
        <v>46001</v>
      </c>
      <c r="N78" s="4">
        <f ca="1">IF(DAY(DecSun1)=1,IF(AND(YEAR(DecSun1+5)=CalendarYear,MONTH(DecSun1+5)=12),DecSun1+5,""),IF(AND(YEAR(DecSun1+12)=CalendarYear,MONTH(DecSun1+12)=12),DecSun1+12,""))</f>
        <v>46002</v>
      </c>
      <c r="O78" s="4">
        <f ca="1">IF(DAY(DecSun1)=1,IF(AND(YEAR(DecSun1+6)=CalendarYear,MONTH(DecSun1+6)=12),DecSun1+6,""),IF(AND(YEAR(DecSun1+13)=CalendarYear,MONTH(DecSun1+13)=12),DecSun1+13,""))</f>
        <v>46003</v>
      </c>
      <c r="P78" s="4">
        <f ca="1">IF(DAY(DecSun1)=1,IF(AND(YEAR(DecSun1+7)=CalendarYear,MONTH(DecSun1+7)=12),DecSun1+7,""),IF(AND(YEAR(DecSun1+14)=CalendarYear,MONTH(DecSun1+14)=12),DecSun1+14,""))</f>
        <v>46004</v>
      </c>
      <c r="Q78" s="4">
        <f ca="1">IF(DAY(DecSun1)=1,IF(AND(YEAR(DecSun1+8)=CalendarYear,MONTH(DecSun1+8)=12),DecSun1+8,""),IF(AND(YEAR(DecSun1+15)=CalendarYear,MONTH(DecSun1+15)=12),DecSun1+15,""))</f>
        <v>46005</v>
      </c>
      <c r="R78" s="4">
        <f ca="1">IF(DAY(DecSun1)=1,IF(AND(YEAR(DecSun1+9)=CalendarYear,MONTH(DecSun1+9)=12),DecSun1+9,""),IF(AND(YEAR(DecSun1+16)=CalendarYear,MONTH(DecSun1+16)=12),DecSun1+16,""))</f>
        <v>46006</v>
      </c>
      <c r="S78" s="4">
        <f ca="1">IF(DAY(DecSun1)=1,IF(AND(YEAR(DecSun1+10)=CalendarYear,MONTH(DecSun1+10)=12),DecSun1+10,""),IF(AND(YEAR(DecSun1+17)=CalendarYear,MONTH(DecSun1+17)=12),DecSun1+17,""))</f>
        <v>46007</v>
      </c>
      <c r="T78" s="4">
        <f ca="1">IF(DAY(DecSun1)=1,IF(AND(YEAR(DecSun1+11)=CalendarYear,MONTH(DecSun1+11)=12),DecSun1+11,""),IF(AND(YEAR(DecSun1+18)=CalendarYear,MONTH(DecSun1+18)=12),DecSun1+18,""))</f>
        <v>46008</v>
      </c>
      <c r="U78" s="4">
        <f ca="1">IF(DAY(DecSun1)=1,IF(AND(YEAR(DecSun1+12)=CalendarYear,MONTH(DecSun1+12)=12),DecSun1+12,""),IF(AND(YEAR(DecSun1+19)=CalendarYear,MONTH(DecSun1+19)=12),DecSun1+19,""))</f>
        <v>46009</v>
      </c>
      <c r="V78" s="4">
        <f ca="1">IF(DAY(DecSun1)=1,IF(AND(YEAR(DecSun1+13)=CalendarYear,MONTH(DecSun1+13)=12),DecSun1+13,""),IF(AND(YEAR(DecSun1+20)=CalendarYear,MONTH(DecSun1+20)=12),DecSun1+20,""))</f>
        <v>46010</v>
      </c>
      <c r="W78" s="4">
        <f ca="1">IF(DAY(DecSun1)=1,IF(AND(YEAR(DecSun1+14)=CalendarYear,MONTH(DecSun1+14)=12),DecSun1+14,""),IF(AND(YEAR(DecSun1+21)=CalendarYear,MONTH(DecSun1+21)=12),DecSun1+21,""))</f>
        <v>46011</v>
      </c>
      <c r="X78" s="4">
        <f ca="1">IF(DAY(DecSun1)=1,IF(AND(YEAR(DecSun1+15)=CalendarYear,MONTH(DecSun1+15)=12),DecSun1+15,""),IF(AND(YEAR(DecSun1+22)=CalendarYear,MONTH(DecSun1+22)=12),DecSun1+22,""))</f>
        <v>46012</v>
      </c>
      <c r="Y78" s="4">
        <f ca="1">IF(DAY(DecSun1)=1,IF(AND(YEAR(DecSun1+16)=CalendarYear,MONTH(DecSun1+16)=12),DecSun1+16,""),IF(AND(YEAR(DecSun1+23)=CalendarYear,MONTH(DecSun1+23)=12),DecSun1+23,""))</f>
        <v>46013</v>
      </c>
      <c r="Z78" s="4">
        <f ca="1">IF(DAY(DecSun1)=1,IF(AND(YEAR(DecSun1+17)=CalendarYear,MONTH(DecSun1+17)=12),DecSun1+17,""),IF(AND(YEAR(DecSun1+24)=CalendarYear,MONTH(DecSun1+24)=12),DecSun1+24,""))</f>
        <v>46014</v>
      </c>
      <c r="AA78" s="4">
        <f ca="1">IF(DAY(DecSun1)=1,IF(AND(YEAR(DecSun1+18)=CalendarYear,MONTH(DecSun1+18)=12),DecSun1+18,""),IF(AND(YEAR(DecSun1+25)=CalendarYear,MONTH(DecSun1+25)=12),DecSun1+25,""))</f>
        <v>46015</v>
      </c>
      <c r="AB78" s="4">
        <f ca="1">IF(DAY(DecSun1)=1,IF(AND(YEAR(DecSun1+19)=CalendarYear,MONTH(DecSun1+19)=12),DecSun1+19,""),IF(AND(YEAR(DecSun1+26)=CalendarYear,MONTH(DecSun1+26)=12),DecSun1+26,""))</f>
        <v>46016</v>
      </c>
      <c r="AC78" s="4">
        <f ca="1">IF(DAY(DecSun1)=1,IF(AND(YEAR(DecSun1+20)=CalendarYear,MONTH(DecSun1+20)=12),DecSun1+20,""),IF(AND(YEAR(DecSun1+27)=CalendarYear,MONTH(DecSun1+27)=12),DecSun1+27,""))</f>
        <v>46017</v>
      </c>
      <c r="AD78" s="4">
        <f ca="1">IF(DAY(DecSun1)=1,IF(AND(YEAR(DecSun1+21)=CalendarYear,MONTH(DecSun1+21)=12),DecSun1+21,""),IF(AND(YEAR(DecSun1+28)=CalendarYear,MONTH(DecSun1+28)=12),DecSun1+28,""))</f>
        <v>46018</v>
      </c>
      <c r="AE78" s="4">
        <f ca="1">IF(DAY(DecSun1)=1,IF(AND(YEAR(DecSun1+22)=CalendarYear,MONTH(DecSun1+22)=12),DecSun1+22,""),IF(AND(YEAR(DecSun1+29)=CalendarYear,MONTH(DecSun1+29)=12),DecSun1+29,""))</f>
        <v>46019</v>
      </c>
      <c r="AF78" s="4">
        <f ca="1">IF(DAY(DecSun1)=1,IF(AND(YEAR(DecSun1+23)=CalendarYear,MONTH(DecSun1+23)=12),DecSun1+23,""),IF(AND(YEAR(DecSun1+30)=CalendarYear,MONTH(DecSun1+30)=12),DecSun1+30,""))</f>
        <v>46020</v>
      </c>
      <c r="AG78" s="4">
        <f ca="1">IF(DAY(DecSun1)=1,IF(AND(YEAR(DecSun1+24)=CalendarYear,MONTH(DecSun1+24)=12),DecSun1+24,""),IF(AND(YEAR(DecSun1+31)=CalendarYear,MONTH(DecSun1+31)=12),DecSun1+31,""))</f>
        <v>46021</v>
      </c>
      <c r="AH78" s="4">
        <f ca="1">IF(DAY(DecSun1)=1,IF(AND(YEAR(DecSun1+25)=CalendarYear,MONTH(DecSun1+25)=12),DecSun1+25,""),IF(AND(YEAR(DecSun1+32)=CalendarYear,MONTH(DecSun1+32)=12),DecSun1+32,""))</f>
        <v>46022</v>
      </c>
      <c r="AI78" s="4" t="str">
        <f ca="1">IF(DAY(DecSun1)=1,IF(AND(YEAR(DecSun1+26)=CalendarYear,MONTH(DecSun1+26)=12),DecSun1+26,""),IF(AND(YEAR(DecSun1+33)=CalendarYear,MONTH(DecSun1+33)=12),DecSun1+33,""))</f>
        <v/>
      </c>
      <c r="AJ78" s="4" t="str">
        <f ca="1">IF(DAY(DecSun1)=1,IF(AND(YEAR(DecSun1+27)=CalendarYear,MONTH(DecSun1+27)=12),DecSun1+27,""),IF(AND(YEAR(DecSun1+34)=CalendarYear,MONTH(DecSun1+34)=12),DecSun1+34,""))</f>
        <v/>
      </c>
      <c r="AK78" s="4" t="str">
        <f ca="1">IF(DAY(DecSun1)=1,IF(AND(YEAR(DecSun1+28)=CalendarYear,MONTH(DecSun1+28)=12),DecSun1+28,""),IF(AND(YEAR(DecSun1+35)=CalendarYear,MONTH(DecSun1+35)=12),DecSun1+35,""))</f>
        <v/>
      </c>
      <c r="AL78" s="4" t="str">
        <f ca="1">IF(DAY(DecSun1)=1,IF(AND(YEAR(DecSun1+29)=CalendarYear,MONTH(DecSun1+29)=12),DecSun1+29,""),IF(AND(YEAR(DecSun1+36)=CalendarYear,MONTH(DecSun1+36)=12),DecSun1+36,""))</f>
        <v/>
      </c>
      <c r="AM78" s="6" t="str">
        <f ca="1">IF(DAY(DecSun1)=1,IF(AND(YEAR(DecSun1+30)=CalendarYear,MONTH(DecSun1+30)=12),DecSun1+30,""),IF(AND(YEAR(DecSun1+37)=CalendarYear,MONTH(DecSun1+37)=12),DecSun1+37,""))</f>
        <v/>
      </c>
    </row>
    <row r="79" spans="2:39" ht="18.95" customHeight="1">
      <c r="B79" s="62"/>
      <c r="C79" s="5" t="s">
        <v>6</v>
      </c>
      <c r="D79" s="5" t="s">
        <v>7</v>
      </c>
      <c r="E79" s="5" t="s">
        <v>8</v>
      </c>
      <c r="F79" s="5" t="s">
        <v>9</v>
      </c>
      <c r="G79" s="5" t="s">
        <v>10</v>
      </c>
      <c r="H79" s="5" t="s">
        <v>11</v>
      </c>
      <c r="I79" s="5" t="s">
        <v>12</v>
      </c>
      <c r="J79" s="5" t="s">
        <v>6</v>
      </c>
      <c r="K79" s="5" t="s">
        <v>7</v>
      </c>
      <c r="L79" s="5" t="s">
        <v>8</v>
      </c>
      <c r="M79" s="5" t="s">
        <v>9</v>
      </c>
      <c r="N79" s="5" t="s">
        <v>10</v>
      </c>
      <c r="O79" s="5" t="s">
        <v>11</v>
      </c>
      <c r="P79" s="5" t="s">
        <v>12</v>
      </c>
      <c r="Q79" s="5" t="s">
        <v>6</v>
      </c>
      <c r="R79" s="5" t="s">
        <v>7</v>
      </c>
      <c r="S79" s="5" t="s">
        <v>8</v>
      </c>
      <c r="T79" s="5" t="s">
        <v>9</v>
      </c>
      <c r="U79" s="5" t="s">
        <v>10</v>
      </c>
      <c r="V79" s="5" t="s">
        <v>11</v>
      </c>
      <c r="W79" s="5" t="s">
        <v>12</v>
      </c>
      <c r="X79" s="5" t="s">
        <v>6</v>
      </c>
      <c r="Y79" s="5" t="s">
        <v>7</v>
      </c>
      <c r="Z79" s="5" t="s">
        <v>8</v>
      </c>
      <c r="AA79" s="5" t="s">
        <v>9</v>
      </c>
      <c r="AB79" s="5" t="s">
        <v>10</v>
      </c>
      <c r="AC79" s="5" t="s">
        <v>11</v>
      </c>
      <c r="AD79" s="5" t="s">
        <v>12</v>
      </c>
      <c r="AE79" s="5" t="s">
        <v>6</v>
      </c>
      <c r="AF79" s="5" t="s">
        <v>7</v>
      </c>
      <c r="AG79" s="5" t="s">
        <v>8</v>
      </c>
      <c r="AH79" s="5" t="s">
        <v>9</v>
      </c>
      <c r="AI79" s="5" t="s">
        <v>10</v>
      </c>
      <c r="AJ79" s="5" t="s">
        <v>11</v>
      </c>
      <c r="AK79" s="5" t="s">
        <v>12</v>
      </c>
      <c r="AL79" s="5" t="s">
        <v>6</v>
      </c>
      <c r="AM79" s="7" t="s">
        <v>7</v>
      </c>
    </row>
    <row r="80" spans="2:39" ht="18.95" hidden="1" customHeight="1" outlineLevel="1">
      <c r="B80" s="18" t="s">
        <v>13</v>
      </c>
      <c r="C80" s="2" t="s">
        <v>14</v>
      </c>
      <c r="D80" s="2" t="s">
        <v>14</v>
      </c>
      <c r="E80" s="2" t="s">
        <v>14</v>
      </c>
      <c r="F80" s="2" t="s">
        <v>14</v>
      </c>
      <c r="G80" s="2" t="s">
        <v>14</v>
      </c>
      <c r="H80" s="2" t="s">
        <v>14</v>
      </c>
      <c r="I80" s="2" t="s">
        <v>14</v>
      </c>
      <c r="J80" s="2" t="s">
        <v>14</v>
      </c>
      <c r="K80" s="2" t="s">
        <v>14</v>
      </c>
      <c r="L80" s="2" t="s">
        <v>14</v>
      </c>
      <c r="M80" s="3" t="s">
        <v>14</v>
      </c>
      <c r="N80" s="3" t="s">
        <v>14</v>
      </c>
      <c r="O80" s="2" t="s">
        <v>14</v>
      </c>
      <c r="P80" s="2" t="s">
        <v>14</v>
      </c>
      <c r="Q80" s="2" t="s">
        <v>14</v>
      </c>
      <c r="R80" s="2" t="s">
        <v>14</v>
      </c>
      <c r="S80" s="2" t="s">
        <v>14</v>
      </c>
      <c r="T80" s="2" t="s">
        <v>14</v>
      </c>
      <c r="U80" s="2" t="s">
        <v>14</v>
      </c>
      <c r="V80" s="2" t="s">
        <v>14</v>
      </c>
      <c r="W80" s="2" t="s">
        <v>14</v>
      </c>
      <c r="X80" s="2" t="s">
        <v>14</v>
      </c>
      <c r="Y80" s="2" t="s">
        <v>14</v>
      </c>
      <c r="Z80" s="2" t="s">
        <v>14</v>
      </c>
      <c r="AA80" s="2" t="s">
        <v>14</v>
      </c>
      <c r="AB80" s="2" t="s">
        <v>14</v>
      </c>
      <c r="AC80" s="2" t="s">
        <v>14</v>
      </c>
      <c r="AD80" s="2" t="s">
        <v>14</v>
      </c>
      <c r="AE80" s="2" t="s">
        <v>14</v>
      </c>
      <c r="AF80" s="2" t="s">
        <v>14</v>
      </c>
      <c r="AG80" s="2" t="s">
        <v>14</v>
      </c>
      <c r="AH80" s="2" t="s">
        <v>14</v>
      </c>
      <c r="AI80" s="2" t="s">
        <v>14</v>
      </c>
      <c r="AJ80" s="2" t="s">
        <v>14</v>
      </c>
      <c r="AK80" s="2" t="s">
        <v>14</v>
      </c>
      <c r="AL80" s="2" t="s">
        <v>14</v>
      </c>
      <c r="AM80" s="2" t="s">
        <v>14</v>
      </c>
    </row>
    <row r="81" spans="2:39" ht="18.95" hidden="1" customHeight="1" outlineLevel="1">
      <c r="B81" s="19" t="s">
        <v>15</v>
      </c>
      <c r="C81" s="3" t="s">
        <v>14</v>
      </c>
      <c r="D81" s="3" t="s">
        <v>14</v>
      </c>
      <c r="E81" s="3" t="s">
        <v>14</v>
      </c>
      <c r="F81" s="3" t="s">
        <v>14</v>
      </c>
      <c r="G81" s="3" t="s">
        <v>14</v>
      </c>
      <c r="H81" s="3" t="s">
        <v>14</v>
      </c>
      <c r="I81" s="2" t="s">
        <v>14</v>
      </c>
      <c r="J81" s="2" t="s">
        <v>14</v>
      </c>
      <c r="K81" s="3" t="s">
        <v>14</v>
      </c>
      <c r="L81" s="3" t="s">
        <v>14</v>
      </c>
      <c r="M81" s="3" t="s">
        <v>14</v>
      </c>
      <c r="N81" s="3" t="s">
        <v>14</v>
      </c>
      <c r="O81" s="2" t="s">
        <v>14</v>
      </c>
      <c r="P81" s="2" t="s">
        <v>14</v>
      </c>
      <c r="Q81" s="2" t="s">
        <v>14</v>
      </c>
      <c r="R81" s="2" t="s">
        <v>14</v>
      </c>
      <c r="S81" s="2" t="s">
        <v>14</v>
      </c>
      <c r="T81" s="2" t="s">
        <v>14</v>
      </c>
      <c r="U81" s="2" t="s">
        <v>14</v>
      </c>
      <c r="V81" s="2" t="s">
        <v>14</v>
      </c>
      <c r="W81" s="2" t="s">
        <v>14</v>
      </c>
      <c r="X81" s="2" t="s">
        <v>14</v>
      </c>
      <c r="Y81" s="2" t="s">
        <v>14</v>
      </c>
      <c r="Z81" s="2" t="s">
        <v>14</v>
      </c>
      <c r="AA81" s="2" t="s">
        <v>14</v>
      </c>
      <c r="AB81" s="2" t="s">
        <v>14</v>
      </c>
      <c r="AC81" s="2" t="s">
        <v>14</v>
      </c>
      <c r="AD81" s="2" t="s">
        <v>14</v>
      </c>
      <c r="AE81" s="2" t="s">
        <v>14</v>
      </c>
      <c r="AF81" s="2" t="s">
        <v>14</v>
      </c>
      <c r="AG81" s="2" t="s">
        <v>14</v>
      </c>
      <c r="AH81" s="2" t="s">
        <v>14</v>
      </c>
      <c r="AI81" s="2" t="s">
        <v>14</v>
      </c>
      <c r="AJ81" s="2" t="s">
        <v>14</v>
      </c>
      <c r="AK81" s="2" t="s">
        <v>14</v>
      </c>
      <c r="AL81" s="2" t="s">
        <v>14</v>
      </c>
      <c r="AM81" s="2" t="s">
        <v>14</v>
      </c>
    </row>
    <row r="82" spans="2:39" ht="18.95" hidden="1" customHeight="1" outlineLevel="1">
      <c r="B82" s="33" t="s">
        <v>2</v>
      </c>
      <c r="C82" s="3" t="s">
        <v>14</v>
      </c>
      <c r="D82" s="133" t="s">
        <v>16</v>
      </c>
      <c r="E82" s="134"/>
      <c r="F82" s="134"/>
      <c r="G82" s="134"/>
      <c r="H82" s="135"/>
      <c r="I82" s="2" t="s">
        <v>14</v>
      </c>
      <c r="J82" s="2" t="s">
        <v>14</v>
      </c>
      <c r="K82" s="133" t="s">
        <v>16</v>
      </c>
      <c r="L82" s="134"/>
      <c r="M82" s="134"/>
      <c r="N82" s="134"/>
      <c r="O82" s="135"/>
      <c r="P82" s="2" t="s">
        <v>14</v>
      </c>
      <c r="Q82" s="2" t="s">
        <v>14</v>
      </c>
      <c r="R82" s="133" t="s">
        <v>16</v>
      </c>
      <c r="S82" s="134"/>
      <c r="T82" s="134"/>
      <c r="U82" s="134"/>
      <c r="V82" s="135"/>
      <c r="W82" s="2" t="s">
        <v>14</v>
      </c>
      <c r="X82" s="2" t="s">
        <v>14</v>
      </c>
      <c r="Y82" s="133" t="s">
        <v>16</v>
      </c>
      <c r="Z82" s="134"/>
      <c r="AA82" s="134"/>
      <c r="AB82" s="134"/>
      <c r="AC82" s="135"/>
      <c r="AD82" s="2" t="s">
        <v>14</v>
      </c>
      <c r="AE82" s="2" t="s">
        <v>14</v>
      </c>
      <c r="AF82" s="140" t="s">
        <v>16</v>
      </c>
      <c r="AG82" s="148"/>
      <c r="AH82" s="141"/>
      <c r="AI82" s="2" t="s">
        <v>14</v>
      </c>
      <c r="AJ82" s="2" t="s">
        <v>14</v>
      </c>
      <c r="AK82" s="2" t="s">
        <v>14</v>
      </c>
      <c r="AL82" s="2" t="s">
        <v>14</v>
      </c>
      <c r="AM82" s="2" t="s">
        <v>14</v>
      </c>
    </row>
    <row r="83" spans="2:39" ht="18.95" hidden="1" customHeight="1" outlineLevel="1">
      <c r="B83" s="31" t="s">
        <v>5</v>
      </c>
      <c r="C83" s="3" t="s">
        <v>14</v>
      </c>
      <c r="D83" s="3" t="s">
        <v>14</v>
      </c>
      <c r="E83" s="3" t="s">
        <v>14</v>
      </c>
      <c r="F83" s="3" t="s">
        <v>14</v>
      </c>
      <c r="G83" s="3" t="s">
        <v>14</v>
      </c>
      <c r="H83" s="3" t="s">
        <v>14</v>
      </c>
      <c r="I83" s="2" t="s">
        <v>14</v>
      </c>
      <c r="J83" s="2" t="s">
        <v>14</v>
      </c>
      <c r="K83" s="3" t="s">
        <v>14</v>
      </c>
      <c r="L83" s="3" t="s">
        <v>14</v>
      </c>
      <c r="M83" s="3" t="s">
        <v>14</v>
      </c>
      <c r="N83" s="3" t="s">
        <v>14</v>
      </c>
      <c r="O83" s="2" t="s">
        <v>14</v>
      </c>
      <c r="P83" s="2" t="s">
        <v>14</v>
      </c>
      <c r="Q83" s="2" t="s">
        <v>14</v>
      </c>
      <c r="R83" s="2" t="s">
        <v>14</v>
      </c>
      <c r="S83" s="2" t="s">
        <v>14</v>
      </c>
      <c r="T83" s="2" t="s">
        <v>14</v>
      </c>
      <c r="U83" s="2" t="s">
        <v>14</v>
      </c>
      <c r="V83" s="2" t="s">
        <v>14</v>
      </c>
      <c r="W83" s="2" t="s">
        <v>14</v>
      </c>
      <c r="X83" s="2" t="s">
        <v>14</v>
      </c>
      <c r="Y83" s="2" t="s">
        <v>14</v>
      </c>
      <c r="Z83" s="2" t="s">
        <v>14</v>
      </c>
      <c r="AA83" s="2" t="s">
        <v>14</v>
      </c>
      <c r="AB83" s="2" t="s">
        <v>14</v>
      </c>
      <c r="AC83" s="2" t="s">
        <v>14</v>
      </c>
      <c r="AD83" s="2" t="s">
        <v>14</v>
      </c>
      <c r="AE83" s="2" t="s">
        <v>14</v>
      </c>
      <c r="AF83" s="2" t="s">
        <v>14</v>
      </c>
      <c r="AG83" s="2" t="s">
        <v>14</v>
      </c>
      <c r="AH83" s="2" t="s">
        <v>14</v>
      </c>
      <c r="AI83" s="2" t="s">
        <v>14</v>
      </c>
      <c r="AJ83" s="2" t="s">
        <v>14</v>
      </c>
      <c r="AK83" s="2" t="s">
        <v>14</v>
      </c>
      <c r="AL83" s="2" t="s">
        <v>14</v>
      </c>
      <c r="AM83" s="2" t="s">
        <v>14</v>
      </c>
    </row>
    <row r="84" spans="2:39" ht="18.95" hidden="1" customHeight="1" outlineLevel="1">
      <c r="B84" s="20" t="s">
        <v>1</v>
      </c>
      <c r="C84" s="3" t="s">
        <v>14</v>
      </c>
      <c r="D84" s="3" t="s">
        <v>14</v>
      </c>
      <c r="E84" s="3" t="s">
        <v>14</v>
      </c>
      <c r="F84" s="3" t="s">
        <v>14</v>
      </c>
      <c r="G84" s="3" t="s">
        <v>14</v>
      </c>
      <c r="H84" s="3" t="s">
        <v>14</v>
      </c>
      <c r="I84" s="2" t="s">
        <v>14</v>
      </c>
      <c r="J84" s="2" t="s">
        <v>14</v>
      </c>
      <c r="K84" s="3" t="s">
        <v>14</v>
      </c>
      <c r="L84" s="3" t="s">
        <v>14</v>
      </c>
      <c r="M84" s="3" t="s">
        <v>14</v>
      </c>
      <c r="N84" s="3" t="s">
        <v>14</v>
      </c>
      <c r="O84" s="2" t="s">
        <v>14</v>
      </c>
      <c r="P84" s="2" t="s">
        <v>14</v>
      </c>
      <c r="Q84" s="2" t="s">
        <v>14</v>
      </c>
      <c r="R84" s="2" t="s">
        <v>14</v>
      </c>
      <c r="S84" s="2" t="s">
        <v>14</v>
      </c>
      <c r="T84" s="2" t="s">
        <v>14</v>
      </c>
      <c r="U84" s="2" t="s">
        <v>14</v>
      </c>
      <c r="V84" s="2" t="s">
        <v>14</v>
      </c>
      <c r="W84" s="2" t="s">
        <v>14</v>
      </c>
      <c r="X84" s="2" t="s">
        <v>14</v>
      </c>
      <c r="Y84" s="2" t="s">
        <v>14</v>
      </c>
      <c r="Z84" s="2" t="s">
        <v>14</v>
      </c>
      <c r="AA84" s="2" t="s">
        <v>14</v>
      </c>
      <c r="AB84" s="2" t="s">
        <v>14</v>
      </c>
      <c r="AC84" s="2" t="s">
        <v>14</v>
      </c>
      <c r="AD84" s="2" t="s">
        <v>14</v>
      </c>
      <c r="AE84" s="2" t="s">
        <v>14</v>
      </c>
      <c r="AF84" s="2" t="s">
        <v>14</v>
      </c>
      <c r="AG84" s="2" t="s">
        <v>14</v>
      </c>
      <c r="AH84" s="2" t="s">
        <v>14</v>
      </c>
      <c r="AI84" s="2" t="s">
        <v>14</v>
      </c>
      <c r="AJ84" s="2" t="s">
        <v>14</v>
      </c>
      <c r="AK84" s="2" t="s">
        <v>14</v>
      </c>
      <c r="AL84" s="2" t="s">
        <v>14</v>
      </c>
      <c r="AM84" s="2" t="s">
        <v>14</v>
      </c>
    </row>
    <row r="85" spans="2:39" ht="18.95" customHeight="1" collapsed="1"/>
  </sheetData>
  <mergeCells count="76">
    <mergeCell ref="AF74:AJ74"/>
    <mergeCell ref="D82:H82"/>
    <mergeCell ref="K82:O82"/>
    <mergeCell ref="R82:V82"/>
    <mergeCell ref="Y82:AC82"/>
    <mergeCell ref="AF82:AH82"/>
    <mergeCell ref="Y74:AC74"/>
    <mergeCell ref="L76:O76"/>
    <mergeCell ref="P76:Q76"/>
    <mergeCell ref="S74:V74"/>
    <mergeCell ref="U36:V36"/>
    <mergeCell ref="D36:F36"/>
    <mergeCell ref="I36:J36"/>
    <mergeCell ref="Y66:AC66"/>
    <mergeCell ref="AF66:AJ66"/>
    <mergeCell ref="AF42:AI42"/>
    <mergeCell ref="AF58:AG58"/>
    <mergeCell ref="R66:V66"/>
    <mergeCell ref="U60:V60"/>
    <mergeCell ref="W60:X60"/>
    <mergeCell ref="Y58:AC58"/>
    <mergeCell ref="R58:T58"/>
    <mergeCell ref="AF50:AI50"/>
    <mergeCell ref="F66:H66"/>
    <mergeCell ref="K66:O66"/>
    <mergeCell ref="P60:Q60"/>
    <mergeCell ref="B30:B31"/>
    <mergeCell ref="G36:H36"/>
    <mergeCell ref="K50:O50"/>
    <mergeCell ref="E42:H42"/>
    <mergeCell ref="K42:O42"/>
    <mergeCell ref="P36:Q36"/>
    <mergeCell ref="K34:N34"/>
    <mergeCell ref="B78:B79"/>
    <mergeCell ref="B38:B39"/>
    <mergeCell ref="B46:B47"/>
    <mergeCell ref="B54:B55"/>
    <mergeCell ref="B62:B63"/>
    <mergeCell ref="B70:B71"/>
    <mergeCell ref="D58:H58"/>
    <mergeCell ref="K58:N58"/>
    <mergeCell ref="AF18:AH18"/>
    <mergeCell ref="Y11:AB11"/>
    <mergeCell ref="N28:R28"/>
    <mergeCell ref="R18:S18"/>
    <mergeCell ref="Y20:AA20"/>
    <mergeCell ref="AB18:AC18"/>
    <mergeCell ref="Y24:AD24"/>
    <mergeCell ref="AH28:AJ28"/>
    <mergeCell ref="AH2:AM2"/>
    <mergeCell ref="W4:X4"/>
    <mergeCell ref="AJ4:AK4"/>
    <mergeCell ref="AI8:AM8"/>
    <mergeCell ref="AF10:AH10"/>
    <mergeCell ref="R34:T34"/>
    <mergeCell ref="AD28:AE28"/>
    <mergeCell ref="W36:X36"/>
    <mergeCell ref="Y34:AC34"/>
    <mergeCell ref="B6:B7"/>
    <mergeCell ref="T8:U8"/>
    <mergeCell ref="V28:X28"/>
    <mergeCell ref="S26:U26"/>
    <mergeCell ref="K18:N18"/>
    <mergeCell ref="O20:Q20"/>
    <mergeCell ref="B14:B15"/>
    <mergeCell ref="B22:B23"/>
    <mergeCell ref="K26:M26"/>
    <mergeCell ref="F20:J20"/>
    <mergeCell ref="G26:H26"/>
    <mergeCell ref="T20:U20"/>
    <mergeCell ref="AK52:AL52"/>
    <mergeCell ref="X41:AA41"/>
    <mergeCell ref="AB42:AC42"/>
    <mergeCell ref="R42:V42"/>
    <mergeCell ref="Y50:AC50"/>
    <mergeCell ref="R50:V50"/>
  </mergeCells>
  <conditionalFormatting sqref="C32:D36 K24:O24 K25:M25 N26">
    <cfRule type="cellIs" dxfId="2473" priority="244" stopIfTrue="1" operator="equal">
      <formula>1</formula>
    </cfRule>
    <cfRule type="cellIs" dxfId="2472" priority="245" stopIfTrue="1" operator="equal">
      <formula>2</formula>
    </cfRule>
    <cfRule type="cellIs" dxfId="2471" priority="246" operator="equal">
      <formula>3</formula>
    </cfRule>
  </conditionalFormatting>
  <conditionalFormatting sqref="C82:D82">
    <cfRule type="cellIs" dxfId="2470" priority="70" stopIfTrue="1" operator="equal">
      <formula>1</formula>
    </cfRule>
    <cfRule type="cellIs" dxfId="2469" priority="71" stopIfTrue="1" operator="equal">
      <formula>2</formula>
    </cfRule>
    <cfRule type="cellIs" dxfId="2468" priority="72" operator="equal">
      <formula>3</formula>
    </cfRule>
  </conditionalFormatting>
  <conditionalFormatting sqref="C42:E42">
    <cfRule type="cellIs" dxfId="2467" priority="136" stopIfTrue="1" operator="equal">
      <formula>1</formula>
    </cfRule>
    <cfRule type="cellIs" dxfId="2466" priority="137" stopIfTrue="1" operator="equal">
      <formula>2</formula>
    </cfRule>
    <cfRule type="cellIs" dxfId="2465" priority="138" operator="equal">
      <formula>3</formula>
    </cfRule>
  </conditionalFormatting>
  <conditionalFormatting sqref="C24:H25 R24:V25 AF24:AJ25 C26:G26 AH26:AJ26 AF27:AJ27 C27:H28 K27:O27 R27:V27 AG28:AH28 S28:U28 K28:N28 R26 V26 Y25:AC28 AF26">
    <cfRule type="cellIs" dxfId="2464" priority="331" stopIfTrue="1" operator="equal">
      <formula>1</formula>
    </cfRule>
    <cfRule type="cellIs" dxfId="2463" priority="332" stopIfTrue="1" operator="equal">
      <formula>2</formula>
    </cfRule>
    <cfRule type="cellIs" dxfId="2462" priority="333" operator="equal">
      <formula>3</formula>
    </cfRule>
  </conditionalFormatting>
  <conditionalFormatting sqref="C40:H41 K40:O41 Y40:AC40 AF40:AM41 AJ42:AM42 C43:H44 K43:O44 Y43:AC44 AF43:AM44 R41:V41 R43:V44 AB41:AC41">
    <cfRule type="cellIs" dxfId="2461" priority="325" stopIfTrue="1" operator="equal">
      <formula>1</formula>
    </cfRule>
    <cfRule type="cellIs" dxfId="2460" priority="326" stopIfTrue="1" operator="equal">
      <formula>2</formula>
    </cfRule>
    <cfRule type="cellIs" dxfId="2459" priority="327" operator="equal">
      <formula>3</formula>
    </cfRule>
  </conditionalFormatting>
  <conditionalFormatting sqref="AH56:AM60">
    <cfRule type="cellIs" dxfId="2458" priority="319" stopIfTrue="1" operator="equal">
      <formula>1</formula>
    </cfRule>
    <cfRule type="cellIs" dxfId="2457" priority="320" stopIfTrue="1" operator="equal">
      <formula>2</formula>
    </cfRule>
    <cfRule type="cellIs" dxfId="2456" priority="321" operator="equal">
      <formula>3</formula>
    </cfRule>
  </conditionalFormatting>
  <conditionalFormatting sqref="C64:H65 K64:O65 R64:V65 Y64:AC65 AF64:AM65 C66:F66 AK66:AM66 C67:H68 K67:O68 R67:V68 Y67:AC68 AF67:AM68">
    <cfRule type="cellIs" dxfId="2455" priority="316" stopIfTrue="1" operator="equal">
      <formula>1</formula>
    </cfRule>
    <cfRule type="cellIs" dxfId="2454" priority="317" stopIfTrue="1" operator="equal">
      <formula>2</formula>
    </cfRule>
    <cfRule type="cellIs" dxfId="2453" priority="318" operator="equal">
      <formula>3</formula>
    </cfRule>
  </conditionalFormatting>
  <conditionalFormatting sqref="C80:H81 K80:O81 R80:V81 Y80:AC81 AF80:AM81 AI82:AM82 C83:H84 K83:O84 R83:V84 Y83:AC84 AF83:AM84">
    <cfRule type="cellIs" dxfId="2452" priority="310" stopIfTrue="1" operator="equal">
      <formula>1</formula>
    </cfRule>
    <cfRule type="cellIs" dxfId="2451" priority="311" stopIfTrue="1" operator="equal">
      <formula>2</formula>
    </cfRule>
    <cfRule type="cellIs" dxfId="2450" priority="312" operator="equal">
      <formula>3</formula>
    </cfRule>
  </conditionalFormatting>
  <conditionalFormatting sqref="C48:J52">
    <cfRule type="cellIs" dxfId="2449" priority="109" stopIfTrue="1" operator="equal">
      <formula>1</formula>
    </cfRule>
    <cfRule type="cellIs" dxfId="2448" priority="110" stopIfTrue="1" operator="equal">
      <formula>2</formula>
    </cfRule>
    <cfRule type="cellIs" dxfId="2447" priority="111" operator="equal">
      <formula>3</formula>
    </cfRule>
  </conditionalFormatting>
  <conditionalFormatting sqref="C72:J76">
    <cfRule type="cellIs" dxfId="2446" priority="178" stopIfTrue="1" operator="equal">
      <formula>1</formula>
    </cfRule>
    <cfRule type="cellIs" dxfId="2445" priority="179" stopIfTrue="1" operator="equal">
      <formula>2</formula>
    </cfRule>
    <cfRule type="cellIs" dxfId="2444" priority="180" operator="equal">
      <formula>3</formula>
    </cfRule>
  </conditionalFormatting>
  <conditionalFormatting sqref="C8:T8 V8:AI8 AF9:AJ9 Y9:AC10 C9:X12 AD9:AE12 AF10 AC11 AF11:AJ12 Y12:AC12 AI10:AJ10 AK9:AM12">
    <cfRule type="cellIs" dxfId="2443" priority="343" stopIfTrue="1" operator="equal">
      <formula>1</formula>
    </cfRule>
    <cfRule type="cellIs" dxfId="2442" priority="344" stopIfTrue="1" operator="equal">
      <formula>2</formula>
    </cfRule>
    <cfRule type="cellIs" dxfId="2441" priority="345" operator="equal">
      <formula>3</formula>
    </cfRule>
  </conditionalFormatting>
  <conditionalFormatting sqref="C6:AM6">
    <cfRule type="expression" dxfId="2440" priority="342">
      <formula>NOT(ISNUMBER(C6))</formula>
    </cfRule>
  </conditionalFormatting>
  <conditionalFormatting sqref="C7:AM7 C23:AM23 C39:AM39 C47:P47 X47:AM47">
    <cfRule type="expression" dxfId="2439" priority="340" stopIfTrue="1">
      <formula>NOT(ISNUMBER(C6))</formula>
    </cfRule>
    <cfRule type="expression" dxfId="2438" priority="341">
      <formula>OR(COUNTIF(C8:C10,1)&gt;1,COUNTIF(C8:C10,2)&gt;1,COUNTIF(C8:C10,3)&gt;1)</formula>
    </cfRule>
  </conditionalFormatting>
  <conditionalFormatting sqref="C14:AM14">
    <cfRule type="expression" dxfId="2437" priority="336">
      <formula>NOT(ISNUMBER(C14))</formula>
    </cfRule>
  </conditionalFormatting>
  <conditionalFormatting sqref="C15:AM15">
    <cfRule type="expression" dxfId="2436" priority="334" stopIfTrue="1">
      <formula>NOT(ISNUMBER(C14))</formula>
    </cfRule>
    <cfRule type="expression" dxfId="2435" priority="335">
      <formula>OR(COUNTIF(C16:C18,1)&gt;1,COUNTIF(C16:C18,2)&gt;1,COUNTIF(C16:C18,3)&gt;1)</formula>
    </cfRule>
  </conditionalFormatting>
  <conditionalFormatting sqref="C22:AM22">
    <cfRule type="expression" dxfId="2434" priority="309">
      <formula>NOT(ISNUMBER(C22))</formula>
    </cfRule>
  </conditionalFormatting>
  <conditionalFormatting sqref="C30:AM30">
    <cfRule type="expression" dxfId="2433" priority="306">
      <formula>NOT(ISNUMBER(C30))</formula>
    </cfRule>
  </conditionalFormatting>
  <conditionalFormatting sqref="C31:AM31">
    <cfRule type="expression" dxfId="2432" priority="304" stopIfTrue="1">
      <formula>NOT(ISNUMBER(C30))</formula>
    </cfRule>
    <cfRule type="expression" dxfId="2431" priority="305">
      <formula>OR(COUNTIF(C32:C34,1)&gt;1,COUNTIF(C32:C34,2)&gt;1,COUNTIF(C32:C34,3)&gt;1)</formula>
    </cfRule>
  </conditionalFormatting>
  <conditionalFormatting sqref="C38:AM38">
    <cfRule type="expression" dxfId="2430" priority="303">
      <formula>NOT(ISNUMBER(C38))</formula>
    </cfRule>
  </conditionalFormatting>
  <conditionalFormatting sqref="C46:AM46">
    <cfRule type="expression" dxfId="2429" priority="300">
      <formula>NOT(ISNUMBER(C46))</formula>
    </cfRule>
  </conditionalFormatting>
  <conditionalFormatting sqref="C54:AM54">
    <cfRule type="expression" dxfId="2428" priority="297">
      <formula>NOT(ISNUMBER(C54))</formula>
    </cfRule>
  </conditionalFormatting>
  <conditionalFormatting sqref="C55:AM55">
    <cfRule type="expression" dxfId="2427" priority="295" stopIfTrue="1">
      <formula>NOT(ISNUMBER(C54))</formula>
    </cfRule>
    <cfRule type="expression" dxfId="2426" priority="296">
      <formula>OR(COUNTIF(C56:C58,1)&gt;1,COUNTIF(C56:C58,2)&gt;1,COUNTIF(C56:C58,3)&gt;1)</formula>
    </cfRule>
  </conditionalFormatting>
  <conditionalFormatting sqref="C62:AM62">
    <cfRule type="expression" dxfId="2425" priority="294">
      <formula>NOT(ISNUMBER(C62))</formula>
    </cfRule>
  </conditionalFormatting>
  <conditionalFormatting sqref="C63:AM63">
    <cfRule type="expression" dxfId="2424" priority="292" stopIfTrue="1">
      <formula>NOT(ISNUMBER(C62))</formula>
    </cfRule>
    <cfRule type="expression" dxfId="2423" priority="293">
      <formula>OR(COUNTIF(C64:C66,1)&gt;1,COUNTIF(C64:C66,2)&gt;1,COUNTIF(C64:C66,3)&gt;1)</formula>
    </cfRule>
  </conditionalFormatting>
  <conditionalFormatting sqref="C70:AM70">
    <cfRule type="expression" dxfId="2422" priority="291">
      <formula>NOT(ISNUMBER(C70))</formula>
    </cfRule>
  </conditionalFormatting>
  <conditionalFormatting sqref="C71:AM71">
    <cfRule type="expression" dxfId="2421" priority="289" stopIfTrue="1">
      <formula>NOT(ISNUMBER(C70))</formula>
    </cfRule>
    <cfRule type="expression" dxfId="2420" priority="290">
      <formula>OR(COUNTIF(C72:C74,1)&gt;1,COUNTIF(C72:C74,2)&gt;1,COUNTIF(C72:C74,3)&gt;1)</formula>
    </cfRule>
  </conditionalFormatting>
  <conditionalFormatting sqref="C78:AM78">
    <cfRule type="expression" dxfId="2419" priority="288">
      <formula>NOT(ISNUMBER(C78))</formula>
    </cfRule>
  </conditionalFormatting>
  <conditionalFormatting sqref="C79:AM79">
    <cfRule type="expression" dxfId="2418" priority="286" stopIfTrue="1">
      <formula>NOT(ISNUMBER(C78))</formula>
    </cfRule>
    <cfRule type="expression" dxfId="2417" priority="287">
      <formula>OR(COUNTIF(C80:C82,1)&gt;1,COUNTIF(C80:C82,2)&gt;1,COUNTIF(C80:C82,3)&gt;1)</formula>
    </cfRule>
  </conditionalFormatting>
  <conditionalFormatting sqref="E32:J35 I36">
    <cfRule type="cellIs" dxfId="2416" priority="247" stopIfTrue="1" operator="equal">
      <formula>1</formula>
    </cfRule>
    <cfRule type="cellIs" dxfId="2415" priority="248" stopIfTrue="1" operator="equal">
      <formula>2</formula>
    </cfRule>
    <cfRule type="cellIs" dxfId="2414" priority="249" operator="equal">
      <formula>3</formula>
    </cfRule>
  </conditionalFormatting>
  <conditionalFormatting sqref="I24:J28">
    <cfRule type="cellIs" dxfId="2413" priority="271" stopIfTrue="1" operator="equal">
      <formula>1</formula>
    </cfRule>
    <cfRule type="cellIs" dxfId="2412" priority="272" stopIfTrue="1" operator="equal">
      <formula>2</formula>
    </cfRule>
    <cfRule type="cellIs" dxfId="2411" priority="273" operator="equal">
      <formula>3</formula>
    </cfRule>
  </conditionalFormatting>
  <conditionalFormatting sqref="I40:J44">
    <cfRule type="cellIs" dxfId="2410" priority="241" stopIfTrue="1" operator="equal">
      <formula>1</formula>
    </cfRule>
    <cfRule type="cellIs" dxfId="2409" priority="242" stopIfTrue="1" operator="equal">
      <formula>2</formula>
    </cfRule>
    <cfRule type="cellIs" dxfId="2408" priority="243" operator="equal">
      <formula>3</formula>
    </cfRule>
  </conditionalFormatting>
  <conditionalFormatting sqref="I64:J68">
    <cfRule type="cellIs" dxfId="2407" priority="202" stopIfTrue="1" operator="equal">
      <formula>1</formula>
    </cfRule>
    <cfRule type="cellIs" dxfId="2406" priority="203" stopIfTrue="1" operator="equal">
      <formula>2</formula>
    </cfRule>
    <cfRule type="cellIs" dxfId="2405" priority="204" operator="equal">
      <formula>3</formula>
    </cfRule>
  </conditionalFormatting>
  <conditionalFormatting sqref="I80:J84">
    <cfRule type="cellIs" dxfId="2404" priority="175" stopIfTrue="1" operator="equal">
      <formula>1</formula>
    </cfRule>
    <cfRule type="cellIs" dxfId="2403" priority="176" stopIfTrue="1" operator="equal">
      <formula>2</formula>
    </cfRule>
    <cfRule type="cellIs" dxfId="2402" priority="177" operator="equal">
      <formula>3</formula>
    </cfRule>
  </conditionalFormatting>
  <conditionalFormatting sqref="K18">
    <cfRule type="cellIs" dxfId="2401" priority="280" stopIfTrue="1" operator="equal">
      <formula>1</formula>
    </cfRule>
    <cfRule type="cellIs" dxfId="2400" priority="281" stopIfTrue="1" operator="equal">
      <formula>2</formula>
    </cfRule>
    <cfRule type="cellIs" dxfId="2399" priority="282" operator="equal">
      <formula>3</formula>
    </cfRule>
  </conditionalFormatting>
  <conditionalFormatting sqref="K26">
    <cfRule type="cellIs" dxfId="2398" priority="163" stopIfTrue="1" operator="equal">
      <formula>1</formula>
    </cfRule>
    <cfRule type="cellIs" dxfId="2397" priority="164" stopIfTrue="1" operator="equal">
      <formula>2</formula>
    </cfRule>
    <cfRule type="cellIs" dxfId="2396" priority="165" operator="equal">
      <formula>3</formula>
    </cfRule>
  </conditionalFormatting>
  <conditionalFormatting sqref="K42">
    <cfRule type="cellIs" dxfId="2395" priority="133" stopIfTrue="1" operator="equal">
      <formula>1</formula>
    </cfRule>
    <cfRule type="cellIs" dxfId="2394" priority="134" stopIfTrue="1" operator="equal">
      <formula>2</formula>
    </cfRule>
    <cfRule type="cellIs" dxfId="2393" priority="135" operator="equal">
      <formula>3</formula>
    </cfRule>
  </conditionalFormatting>
  <conditionalFormatting sqref="K50">
    <cfRule type="cellIs" dxfId="2392" priority="121" stopIfTrue="1" operator="equal">
      <formula>1</formula>
    </cfRule>
    <cfRule type="cellIs" dxfId="2391" priority="122" stopIfTrue="1" operator="equal">
      <formula>2</formula>
    </cfRule>
    <cfRule type="cellIs" dxfId="2390" priority="123" operator="equal">
      <formula>3</formula>
    </cfRule>
  </conditionalFormatting>
  <conditionalFormatting sqref="K66">
    <cfRule type="cellIs" dxfId="2389" priority="94" stopIfTrue="1" operator="equal">
      <formula>1</formula>
    </cfRule>
    <cfRule type="cellIs" dxfId="2388" priority="95" stopIfTrue="1" operator="equal">
      <formula>2</formula>
    </cfRule>
    <cfRule type="cellIs" dxfId="2387" priority="96" operator="equal">
      <formula>3</formula>
    </cfRule>
  </conditionalFormatting>
  <conditionalFormatting sqref="K74">
    <cfRule type="cellIs" dxfId="2386" priority="82" stopIfTrue="1" operator="equal">
      <formula>1</formula>
    </cfRule>
    <cfRule type="cellIs" dxfId="2385" priority="83" stopIfTrue="1" operator="equal">
      <formula>2</formula>
    </cfRule>
    <cfRule type="cellIs" dxfId="2384" priority="84" operator="equal">
      <formula>3</formula>
    </cfRule>
  </conditionalFormatting>
  <conditionalFormatting sqref="K82">
    <cfRule type="cellIs" dxfId="2383" priority="67" stopIfTrue="1" operator="equal">
      <formula>1</formula>
    </cfRule>
    <cfRule type="cellIs" dxfId="2382" priority="68" stopIfTrue="1" operator="equal">
      <formula>2</formula>
    </cfRule>
    <cfRule type="cellIs" dxfId="2381" priority="69" operator="equal">
      <formula>3</formula>
    </cfRule>
  </conditionalFormatting>
  <conditionalFormatting sqref="K32:O33 R32:V33 K34 O34 U34:V34 R35:V35 G36 R36:U36 Y32:AC33 Y35:AC36">
    <cfRule type="cellIs" dxfId="2380" priority="328" stopIfTrue="1" operator="equal">
      <formula>1</formula>
    </cfRule>
    <cfRule type="cellIs" dxfId="2379" priority="329" stopIfTrue="1" operator="equal">
      <formula>2</formula>
    </cfRule>
    <cfRule type="cellIs" dxfId="2378" priority="330" operator="equal">
      <formula>3</formula>
    </cfRule>
  </conditionalFormatting>
  <conditionalFormatting sqref="K35:O36">
    <cfRule type="cellIs" dxfId="2377" priority="148" stopIfTrue="1" operator="equal">
      <formula>1</formula>
    </cfRule>
    <cfRule type="cellIs" dxfId="2376" priority="149" stopIfTrue="1" operator="equal">
      <formula>2</formula>
    </cfRule>
    <cfRule type="cellIs" dxfId="2375" priority="150" operator="equal">
      <formula>3</formula>
    </cfRule>
  </conditionalFormatting>
  <conditionalFormatting sqref="K48:O49 Y48:AC49 AF48:AJ49 K51:O52 Y51:AC52 AF51:AJ51 R51:V52 AF52:AI52">
    <cfRule type="cellIs" dxfId="2374" priority="322" stopIfTrue="1" operator="equal">
      <formula>1</formula>
    </cfRule>
    <cfRule type="cellIs" dxfId="2373" priority="323" stopIfTrue="1" operator="equal">
      <formula>2</formula>
    </cfRule>
    <cfRule type="cellIs" dxfId="2372" priority="324" operator="equal">
      <formula>3</formula>
    </cfRule>
  </conditionalFormatting>
  <conditionalFormatting sqref="K72:O73 R72:V73 Y72:AC73 AF72:AJ73 K75:O75 R75:V76 Y75:AC76 AF75:AJ76 K76:L76 L74:O74 R74">
    <cfRule type="cellIs" dxfId="2371" priority="313" stopIfTrue="1" operator="equal">
      <formula>1</formula>
    </cfRule>
    <cfRule type="cellIs" dxfId="2370" priority="314" stopIfTrue="1" operator="equal">
      <formula>2</formula>
    </cfRule>
    <cfRule type="cellIs" dxfId="2369" priority="315" operator="equal">
      <formula>3</formula>
    </cfRule>
  </conditionalFormatting>
  <conditionalFormatting sqref="P36">
    <cfRule type="cellIs" dxfId="2368" priority="142" stopIfTrue="1" operator="equal">
      <formula>1</formula>
    </cfRule>
    <cfRule type="cellIs" dxfId="2367" priority="143" stopIfTrue="1" operator="equal">
      <formula>2</formula>
    </cfRule>
    <cfRule type="cellIs" dxfId="2366" priority="144" operator="equal">
      <formula>3</formula>
    </cfRule>
  </conditionalFormatting>
  <conditionalFormatting sqref="P24:Q27 O26 N25:O25">
    <cfRule type="cellIs" dxfId="2365" priority="268" stopIfTrue="1" operator="equal">
      <formula>1</formula>
    </cfRule>
    <cfRule type="cellIs" dxfId="2364" priority="269" stopIfTrue="1" operator="equal">
      <formula>2</formula>
    </cfRule>
    <cfRule type="cellIs" dxfId="2363" priority="270" operator="equal">
      <formula>3</formula>
    </cfRule>
  </conditionalFormatting>
  <conditionalFormatting sqref="P32:Q35">
    <cfRule type="cellIs" dxfId="2362" priority="250" stopIfTrue="1" operator="equal">
      <formula>1</formula>
    </cfRule>
    <cfRule type="cellIs" dxfId="2361" priority="251" stopIfTrue="1" operator="equal">
      <formula>2</formula>
    </cfRule>
    <cfRule type="cellIs" dxfId="2360" priority="252" operator="equal">
      <formula>3</formula>
    </cfRule>
  </conditionalFormatting>
  <conditionalFormatting sqref="P40:Q44 R40:V40">
    <cfRule type="cellIs" dxfId="2359" priority="238" stopIfTrue="1" operator="equal">
      <formula>1</formula>
    </cfRule>
    <cfRule type="cellIs" dxfId="2358" priority="239" stopIfTrue="1" operator="equal">
      <formula>2</formula>
    </cfRule>
    <cfRule type="cellIs" dxfId="2357" priority="240" operator="equal">
      <formula>3</formula>
    </cfRule>
  </conditionalFormatting>
  <conditionalFormatting sqref="P50:Q52 P48:P49 Q48:X48 Q49:W49">
    <cfRule type="cellIs" dxfId="2356" priority="226" stopIfTrue="1" operator="equal">
      <formula>1</formula>
    </cfRule>
    <cfRule type="cellIs" dxfId="2355" priority="227" stopIfTrue="1" operator="equal">
      <formula>2</formula>
    </cfRule>
    <cfRule type="cellIs" dxfId="2354" priority="228" operator="equal">
      <formula>3</formula>
    </cfRule>
  </conditionalFormatting>
  <conditionalFormatting sqref="P64:Q68">
    <cfRule type="cellIs" dxfId="2353" priority="199" stopIfTrue="1" operator="equal">
      <formula>1</formula>
    </cfRule>
    <cfRule type="cellIs" dxfId="2352" priority="200" stopIfTrue="1" operator="equal">
      <formula>2</formula>
    </cfRule>
    <cfRule type="cellIs" dxfId="2351" priority="201" operator="equal">
      <formula>3</formula>
    </cfRule>
  </conditionalFormatting>
  <conditionalFormatting sqref="P72:Q75 P76">
    <cfRule type="cellIs" dxfId="2350" priority="181" stopIfTrue="1" operator="equal">
      <formula>1</formula>
    </cfRule>
    <cfRule type="cellIs" dxfId="2349" priority="182" stopIfTrue="1" operator="equal">
      <formula>2</formula>
    </cfRule>
    <cfRule type="cellIs" dxfId="2348" priority="183" operator="equal">
      <formula>3</formula>
    </cfRule>
  </conditionalFormatting>
  <conditionalFormatting sqref="P80:Q84">
    <cfRule type="cellIs" dxfId="2347" priority="172" stopIfTrue="1" operator="equal">
      <formula>1</formula>
    </cfRule>
    <cfRule type="cellIs" dxfId="2346" priority="173" stopIfTrue="1" operator="equal">
      <formula>2</formula>
    </cfRule>
    <cfRule type="cellIs" dxfId="2345" priority="174" operator="equal">
      <formula>3</formula>
    </cfRule>
  </conditionalFormatting>
  <conditionalFormatting sqref="R18">
    <cfRule type="cellIs" dxfId="2344" priority="55" stopIfTrue="1" operator="equal">
      <formula>1</formula>
    </cfRule>
    <cfRule type="cellIs" dxfId="2343" priority="56" stopIfTrue="1" operator="equal">
      <formula>2</formula>
    </cfRule>
    <cfRule type="cellIs" dxfId="2342" priority="57" operator="equal">
      <formula>3</formula>
    </cfRule>
  </conditionalFormatting>
  <conditionalFormatting sqref="S26">
    <cfRule type="cellIs" dxfId="2341" priority="160" stopIfTrue="1" operator="equal">
      <formula>1</formula>
    </cfRule>
    <cfRule type="cellIs" dxfId="2340" priority="161" stopIfTrue="1" operator="equal">
      <formula>2</formula>
    </cfRule>
    <cfRule type="cellIs" dxfId="2339" priority="162" operator="equal">
      <formula>3</formula>
    </cfRule>
  </conditionalFormatting>
  <conditionalFormatting sqref="R34">
    <cfRule type="cellIs" dxfId="2338" priority="151" stopIfTrue="1" operator="equal">
      <formula>1</formula>
    </cfRule>
    <cfRule type="cellIs" dxfId="2337" priority="152" stopIfTrue="1" operator="equal">
      <formula>2</formula>
    </cfRule>
    <cfRule type="cellIs" dxfId="2336" priority="153" operator="equal">
      <formula>3</formula>
    </cfRule>
  </conditionalFormatting>
  <conditionalFormatting sqref="R66">
    <cfRule type="cellIs" dxfId="2335" priority="91" stopIfTrue="1" operator="equal">
      <formula>1</formula>
    </cfRule>
    <cfRule type="cellIs" dxfId="2334" priority="92" stopIfTrue="1" operator="equal">
      <formula>2</formula>
    </cfRule>
    <cfRule type="cellIs" dxfId="2333" priority="93" operator="equal">
      <formula>3</formula>
    </cfRule>
  </conditionalFormatting>
  <conditionalFormatting sqref="R82">
    <cfRule type="cellIs" dxfId="2332" priority="64" stopIfTrue="1" operator="equal">
      <formula>1</formula>
    </cfRule>
    <cfRule type="cellIs" dxfId="2331" priority="65" stopIfTrue="1" operator="equal">
      <formula>2</formula>
    </cfRule>
    <cfRule type="cellIs" dxfId="2330" priority="66" operator="equal">
      <formula>3</formula>
    </cfRule>
  </conditionalFormatting>
  <conditionalFormatting sqref="T18:V18">
    <cfRule type="cellIs" dxfId="2329" priority="52" stopIfTrue="1" operator="equal">
      <formula>1</formula>
    </cfRule>
    <cfRule type="cellIs" dxfId="2328" priority="53" stopIfTrue="1" operator="equal">
      <formula>2</formula>
    </cfRule>
    <cfRule type="cellIs" dxfId="2327" priority="54" operator="equal">
      <formula>3</formula>
    </cfRule>
  </conditionalFormatting>
  <conditionalFormatting sqref="W36">
    <cfRule type="cellIs" dxfId="2326" priority="145" stopIfTrue="1" operator="equal">
      <formula>1</formula>
    </cfRule>
    <cfRule type="cellIs" dxfId="2325" priority="146" stopIfTrue="1" operator="equal">
      <formula>2</formula>
    </cfRule>
    <cfRule type="cellIs" dxfId="2324" priority="147" operator="equal">
      <formula>3</formula>
    </cfRule>
  </conditionalFormatting>
  <conditionalFormatting sqref="W24:X27">
    <cfRule type="cellIs" dxfId="2323" priority="265" stopIfTrue="1" operator="equal">
      <formula>1</formula>
    </cfRule>
    <cfRule type="cellIs" dxfId="2322" priority="266" stopIfTrue="1" operator="equal">
      <formula>2</formula>
    </cfRule>
    <cfRule type="cellIs" dxfId="2321" priority="267" operator="equal">
      <formula>3</formula>
    </cfRule>
  </conditionalFormatting>
  <conditionalFormatting sqref="W32:X35">
    <cfRule type="cellIs" dxfId="2320" priority="253" stopIfTrue="1" operator="equal">
      <formula>1</formula>
    </cfRule>
    <cfRule type="cellIs" dxfId="2319" priority="254" stopIfTrue="1" operator="equal">
      <formula>2</formula>
    </cfRule>
    <cfRule type="cellIs" dxfId="2318" priority="255" operator="equal">
      <formula>3</formula>
    </cfRule>
  </conditionalFormatting>
  <conditionalFormatting sqref="W40:X40 W42:X44 W41 Y42:AA42">
    <cfRule type="cellIs" dxfId="2317" priority="235" stopIfTrue="1" operator="equal">
      <formula>1</formula>
    </cfRule>
    <cfRule type="cellIs" dxfId="2316" priority="236" stopIfTrue="1" operator="equal">
      <formula>2</formula>
    </cfRule>
    <cfRule type="cellIs" dxfId="2315" priority="237" operator="equal">
      <formula>3</formula>
    </cfRule>
  </conditionalFormatting>
  <conditionalFormatting sqref="W50:X52 X49">
    <cfRule type="cellIs" dxfId="2314" priority="223" stopIfTrue="1" operator="equal">
      <formula>1</formula>
    </cfRule>
    <cfRule type="cellIs" dxfId="2313" priority="224" stopIfTrue="1" operator="equal">
      <formula>2</formula>
    </cfRule>
    <cfRule type="cellIs" dxfId="2312" priority="225" operator="equal">
      <formula>3</formula>
    </cfRule>
  </conditionalFormatting>
  <conditionalFormatting sqref="W64:X68">
    <cfRule type="cellIs" dxfId="2311" priority="196" stopIfTrue="1" operator="equal">
      <formula>1</formula>
    </cfRule>
    <cfRule type="cellIs" dxfId="2310" priority="197" stopIfTrue="1" operator="equal">
      <formula>2</formula>
    </cfRule>
    <cfRule type="cellIs" dxfId="2309" priority="198" operator="equal">
      <formula>3</formula>
    </cfRule>
  </conditionalFormatting>
  <conditionalFormatting sqref="W72:X76">
    <cfRule type="cellIs" dxfId="2308" priority="184" stopIfTrue="1" operator="equal">
      <formula>1</formula>
    </cfRule>
    <cfRule type="cellIs" dxfId="2307" priority="185" stopIfTrue="1" operator="equal">
      <formula>2</formula>
    </cfRule>
    <cfRule type="cellIs" dxfId="2306" priority="186" operator="equal">
      <formula>3</formula>
    </cfRule>
  </conditionalFormatting>
  <conditionalFormatting sqref="W80:X84">
    <cfRule type="cellIs" dxfId="2305" priority="169" stopIfTrue="1" operator="equal">
      <formula>1</formula>
    </cfRule>
    <cfRule type="cellIs" dxfId="2304" priority="170" stopIfTrue="1" operator="equal">
      <formula>2</formula>
    </cfRule>
    <cfRule type="cellIs" dxfId="2303" priority="171" operator="equal">
      <formula>3</formula>
    </cfRule>
  </conditionalFormatting>
  <conditionalFormatting sqref="Y11">
    <cfRule type="cellIs" dxfId="2302" priority="283" stopIfTrue="1" operator="equal">
      <formula>1</formula>
    </cfRule>
    <cfRule type="cellIs" dxfId="2301" priority="284" stopIfTrue="1" operator="equal">
      <formula>2</formula>
    </cfRule>
    <cfRule type="cellIs" dxfId="2300" priority="285" operator="equal">
      <formula>3</formula>
    </cfRule>
  </conditionalFormatting>
  <conditionalFormatting sqref="Y50">
    <cfRule type="cellIs" dxfId="2299" priority="115" stopIfTrue="1" operator="equal">
      <formula>1</formula>
    </cfRule>
    <cfRule type="cellIs" dxfId="2298" priority="116" stopIfTrue="1" operator="equal">
      <formula>2</formula>
    </cfRule>
    <cfRule type="cellIs" dxfId="2297" priority="117" operator="equal">
      <formula>3</formula>
    </cfRule>
  </conditionalFormatting>
  <conditionalFormatting sqref="Y66">
    <cfRule type="cellIs" dxfId="2296" priority="88" stopIfTrue="1" operator="equal">
      <formula>1</formula>
    </cfRule>
    <cfRule type="cellIs" dxfId="2295" priority="89" stopIfTrue="1" operator="equal">
      <formula>2</formula>
    </cfRule>
    <cfRule type="cellIs" dxfId="2294" priority="90" operator="equal">
      <formula>3</formula>
    </cfRule>
  </conditionalFormatting>
  <conditionalFormatting sqref="Y74">
    <cfRule type="cellIs" dxfId="2293" priority="76" stopIfTrue="1" operator="equal">
      <formula>1</formula>
    </cfRule>
    <cfRule type="cellIs" dxfId="2292" priority="77" stopIfTrue="1" operator="equal">
      <formula>2</formula>
    </cfRule>
    <cfRule type="cellIs" dxfId="2291" priority="78" operator="equal">
      <formula>3</formula>
    </cfRule>
  </conditionalFormatting>
  <conditionalFormatting sqref="Y82">
    <cfRule type="cellIs" dxfId="2290" priority="61" stopIfTrue="1" operator="equal">
      <formula>1</formula>
    </cfRule>
    <cfRule type="cellIs" dxfId="2289" priority="62" stopIfTrue="1" operator="equal">
      <formula>2</formula>
    </cfRule>
    <cfRule type="cellIs" dxfId="2288" priority="63" operator="equal">
      <formula>3</formula>
    </cfRule>
  </conditionalFormatting>
  <conditionalFormatting sqref="Y18:AB18">
    <cfRule type="cellIs" dxfId="2287" priority="49" stopIfTrue="1" operator="equal">
      <formula>1</formula>
    </cfRule>
    <cfRule type="cellIs" dxfId="2286" priority="50" stopIfTrue="1" operator="equal">
      <formula>2</formula>
    </cfRule>
    <cfRule type="cellIs" dxfId="2285" priority="51" operator="equal">
      <formula>3</formula>
    </cfRule>
  </conditionalFormatting>
  <conditionalFormatting sqref="Y16:AM16 K16:O17 R16:V17 P16:Q19 W16:X20 Y17:AC17 AF17:AM17 AD17:AE20 O18 AF18 AI18:AM18 R19:V19 Y19:AC19 K19:O20 AF19:AM20 C20:F20 R20:T20 V20 Y20 AB20:AC20 C16:J19">
    <cfRule type="cellIs" dxfId="2284" priority="337" stopIfTrue="1" operator="equal">
      <formula>1</formula>
    </cfRule>
    <cfRule type="cellIs" dxfId="2283" priority="338" stopIfTrue="1" operator="equal">
      <formula>2</formula>
    </cfRule>
    <cfRule type="cellIs" dxfId="2282" priority="339" operator="equal">
      <formula>3</formula>
    </cfRule>
  </conditionalFormatting>
  <conditionalFormatting sqref="AD25:AE27 AD28 AE24">
    <cfRule type="cellIs" dxfId="2281" priority="262" stopIfTrue="1" operator="equal">
      <formula>1</formula>
    </cfRule>
    <cfRule type="cellIs" dxfId="2280" priority="263" stopIfTrue="1" operator="equal">
      <formula>2</formula>
    </cfRule>
    <cfRule type="cellIs" dxfId="2279" priority="264" operator="equal">
      <formula>3</formula>
    </cfRule>
  </conditionalFormatting>
  <conditionalFormatting sqref="AD40:AE44">
    <cfRule type="cellIs" dxfId="2278" priority="232" stopIfTrue="1" operator="equal">
      <formula>1</formula>
    </cfRule>
    <cfRule type="cellIs" dxfId="2277" priority="233" stopIfTrue="1" operator="equal">
      <formula>2</formula>
    </cfRule>
    <cfRule type="cellIs" dxfId="2276" priority="234" operator="equal">
      <formula>3</formula>
    </cfRule>
  </conditionalFormatting>
  <conditionalFormatting sqref="AD48:AE52">
    <cfRule type="cellIs" dxfId="2275" priority="220" stopIfTrue="1" operator="equal">
      <formula>1</formula>
    </cfRule>
    <cfRule type="cellIs" dxfId="2274" priority="221" stopIfTrue="1" operator="equal">
      <formula>2</formula>
    </cfRule>
    <cfRule type="cellIs" dxfId="2273" priority="222" operator="equal">
      <formula>3</formula>
    </cfRule>
  </conditionalFormatting>
  <conditionalFormatting sqref="AD64:AE68">
    <cfRule type="cellIs" dxfId="2272" priority="193" stopIfTrue="1" operator="equal">
      <formula>1</formula>
    </cfRule>
    <cfRule type="cellIs" dxfId="2271" priority="194" stopIfTrue="1" operator="equal">
      <formula>2</formula>
    </cfRule>
    <cfRule type="cellIs" dxfId="2270" priority="195" operator="equal">
      <formula>3</formula>
    </cfRule>
  </conditionalFormatting>
  <conditionalFormatting sqref="AD72:AE76">
    <cfRule type="cellIs" dxfId="2269" priority="187" stopIfTrue="1" operator="equal">
      <formula>1</formula>
    </cfRule>
    <cfRule type="cellIs" dxfId="2268" priority="188" stopIfTrue="1" operator="equal">
      <formula>2</formula>
    </cfRule>
    <cfRule type="cellIs" dxfId="2267" priority="189" operator="equal">
      <formula>3</formula>
    </cfRule>
  </conditionalFormatting>
  <conditionalFormatting sqref="AD80:AE84">
    <cfRule type="cellIs" dxfId="2266" priority="166" stopIfTrue="1" operator="equal">
      <formula>1</formula>
    </cfRule>
    <cfRule type="cellIs" dxfId="2265" priority="167" stopIfTrue="1" operator="equal">
      <formula>2</formula>
    </cfRule>
    <cfRule type="cellIs" dxfId="2264" priority="168" operator="equal">
      <formula>3</formula>
    </cfRule>
  </conditionalFormatting>
  <conditionalFormatting sqref="AD32:AM36">
    <cfRule type="cellIs" dxfId="2263" priority="256" stopIfTrue="1" operator="equal">
      <formula>1</formula>
    </cfRule>
    <cfRule type="cellIs" dxfId="2262" priority="257" stopIfTrue="1" operator="equal">
      <formula>2</formula>
    </cfRule>
    <cfRule type="cellIs" dxfId="2261" priority="258" operator="equal">
      <formula>3</formula>
    </cfRule>
  </conditionalFormatting>
  <conditionalFormatting sqref="AG26">
    <cfRule type="cellIs" dxfId="2260" priority="154" stopIfTrue="1" operator="equal">
      <formula>1</formula>
    </cfRule>
    <cfRule type="cellIs" dxfId="2259" priority="155" stopIfTrue="1" operator="equal">
      <formula>2</formula>
    </cfRule>
    <cfRule type="cellIs" dxfId="2258" priority="156" operator="equal">
      <formula>3</formula>
    </cfRule>
  </conditionalFormatting>
  <conditionalFormatting sqref="AF42">
    <cfRule type="cellIs" dxfId="2257" priority="124" stopIfTrue="1" operator="equal">
      <formula>1</formula>
    </cfRule>
    <cfRule type="cellIs" dxfId="2256" priority="125" stopIfTrue="1" operator="equal">
      <formula>2</formula>
    </cfRule>
    <cfRule type="cellIs" dxfId="2255" priority="126" operator="equal">
      <formula>3</formula>
    </cfRule>
  </conditionalFormatting>
  <conditionalFormatting sqref="AF50">
    <cfRule type="cellIs" dxfId="2254" priority="112" stopIfTrue="1" operator="equal">
      <formula>1</formula>
    </cfRule>
    <cfRule type="cellIs" dxfId="2253" priority="113" stopIfTrue="1" operator="equal">
      <formula>2</formula>
    </cfRule>
    <cfRule type="cellIs" dxfId="2252" priority="114" operator="equal">
      <formula>3</formula>
    </cfRule>
  </conditionalFormatting>
  <conditionalFormatting sqref="AF66">
    <cfRule type="cellIs" dxfId="2251" priority="85" stopIfTrue="1" operator="equal">
      <formula>1</formula>
    </cfRule>
    <cfRule type="cellIs" dxfId="2250" priority="86" stopIfTrue="1" operator="equal">
      <formula>2</formula>
    </cfRule>
    <cfRule type="cellIs" dxfId="2249" priority="87" operator="equal">
      <formula>3</formula>
    </cfRule>
  </conditionalFormatting>
  <conditionalFormatting sqref="AF74">
    <cfRule type="cellIs" dxfId="2248" priority="73" stopIfTrue="1" operator="equal">
      <formula>1</formula>
    </cfRule>
    <cfRule type="cellIs" dxfId="2247" priority="74" stopIfTrue="1" operator="equal">
      <formula>2</formula>
    </cfRule>
    <cfRule type="cellIs" dxfId="2246" priority="75" operator="equal">
      <formula>3</formula>
    </cfRule>
  </conditionalFormatting>
  <conditionalFormatting sqref="AF82">
    <cfRule type="cellIs" dxfId="2245" priority="58" stopIfTrue="1" operator="equal">
      <formula>1</formula>
    </cfRule>
    <cfRule type="cellIs" dxfId="2244" priority="59" stopIfTrue="1" operator="equal">
      <formula>2</formula>
    </cfRule>
    <cfRule type="cellIs" dxfId="2243" priority="60" operator="equal">
      <formula>3</formula>
    </cfRule>
  </conditionalFormatting>
  <conditionalFormatting sqref="AK24:AM28">
    <cfRule type="cellIs" dxfId="2242" priority="259" stopIfTrue="1" operator="equal">
      <formula>1</formula>
    </cfRule>
    <cfRule type="cellIs" dxfId="2241" priority="260" stopIfTrue="1" operator="equal">
      <formula>2</formula>
    </cfRule>
    <cfRule type="cellIs" dxfId="2240" priority="261" operator="equal">
      <formula>3</formula>
    </cfRule>
  </conditionalFormatting>
  <conditionalFormatting sqref="AK48:AM51 AJ50 AM52">
    <cfRule type="cellIs" dxfId="2239" priority="217" stopIfTrue="1" operator="equal">
      <formula>1</formula>
    </cfRule>
    <cfRule type="cellIs" dxfId="2238" priority="218" stopIfTrue="1" operator="equal">
      <formula>2</formula>
    </cfRule>
    <cfRule type="cellIs" dxfId="2237" priority="219" operator="equal">
      <formula>3</formula>
    </cfRule>
  </conditionalFormatting>
  <conditionalFormatting sqref="AK72:AM76">
    <cfRule type="cellIs" dxfId="2236" priority="190" stopIfTrue="1" operator="equal">
      <formula>1</formula>
    </cfRule>
    <cfRule type="cellIs" dxfId="2235" priority="191" stopIfTrue="1" operator="equal">
      <formula>2</formula>
    </cfRule>
    <cfRule type="cellIs" dxfId="2234" priority="192" operator="equal">
      <formula>3</formula>
    </cfRule>
  </conditionalFormatting>
  <conditionalFormatting sqref="V28">
    <cfRule type="cellIs" dxfId="2233" priority="46" stopIfTrue="1" operator="equal">
      <formula>1</formula>
    </cfRule>
    <cfRule type="cellIs" dxfId="2232" priority="47" stopIfTrue="1" operator="equal">
      <formula>2</formula>
    </cfRule>
    <cfRule type="cellIs" dxfId="2231" priority="48" operator="equal">
      <formula>3</formula>
    </cfRule>
  </conditionalFormatting>
  <conditionalFormatting sqref="Y24">
    <cfRule type="cellIs" dxfId="2230" priority="43" stopIfTrue="1" operator="equal">
      <formula>1</formula>
    </cfRule>
    <cfRule type="cellIs" dxfId="2229" priority="44" stopIfTrue="1" operator="equal">
      <formula>2</formula>
    </cfRule>
    <cfRule type="cellIs" dxfId="2228" priority="45" operator="equal">
      <formula>3</formula>
    </cfRule>
  </conditionalFormatting>
  <conditionalFormatting sqref="AF28">
    <cfRule type="cellIs" dxfId="2227" priority="40" stopIfTrue="1" operator="equal">
      <formula>1</formula>
    </cfRule>
    <cfRule type="cellIs" dxfId="2226" priority="41" stopIfTrue="1" operator="equal">
      <formula>2</formula>
    </cfRule>
    <cfRule type="cellIs" dxfId="2225" priority="42" operator="equal">
      <formula>3</formula>
    </cfRule>
  </conditionalFormatting>
  <conditionalFormatting sqref="C58:D58">
    <cfRule type="cellIs" dxfId="2224" priority="34" stopIfTrue="1" operator="equal">
      <formula>1</formula>
    </cfRule>
    <cfRule type="cellIs" dxfId="2223" priority="35" stopIfTrue="1" operator="equal">
      <formula>2</formula>
    </cfRule>
    <cfRule type="cellIs" dxfId="2222" priority="36" operator="equal">
      <formula>3</formula>
    </cfRule>
  </conditionalFormatting>
  <conditionalFormatting sqref="C56:AG57 AD58:AF58 C59:AG59 C60:O60 R60:U60 O58 Y60:AG60 U58:V58">
    <cfRule type="cellIs" dxfId="2221" priority="37" stopIfTrue="1" operator="equal">
      <formula>1</formula>
    </cfRule>
    <cfRule type="cellIs" dxfId="2220" priority="38" stopIfTrue="1" operator="equal">
      <formula>2</formula>
    </cfRule>
    <cfRule type="cellIs" dxfId="2219" priority="39" operator="equal">
      <formula>3</formula>
    </cfRule>
  </conditionalFormatting>
  <conditionalFormatting sqref="I58:K58">
    <cfRule type="cellIs" dxfId="2218" priority="31" stopIfTrue="1" operator="equal">
      <formula>1</formula>
    </cfRule>
    <cfRule type="cellIs" dxfId="2217" priority="32" stopIfTrue="1" operator="equal">
      <formula>2</formula>
    </cfRule>
    <cfRule type="cellIs" dxfId="2216" priority="33" operator="equal">
      <formula>3</formula>
    </cfRule>
  </conditionalFormatting>
  <conditionalFormatting sqref="P58:R58">
    <cfRule type="cellIs" dxfId="2215" priority="28" stopIfTrue="1" operator="equal">
      <formula>1</formula>
    </cfRule>
    <cfRule type="cellIs" dxfId="2214" priority="29" stopIfTrue="1" operator="equal">
      <formula>2</formula>
    </cfRule>
    <cfRule type="cellIs" dxfId="2213" priority="30" operator="equal">
      <formula>3</formula>
    </cfRule>
  </conditionalFormatting>
  <conditionalFormatting sqref="W58:Y58">
    <cfRule type="cellIs" dxfId="2212" priority="25" stopIfTrue="1" operator="equal">
      <formula>1</formula>
    </cfRule>
    <cfRule type="cellIs" dxfId="2211" priority="26" stopIfTrue="1" operator="equal">
      <formula>2</formula>
    </cfRule>
    <cfRule type="cellIs" dxfId="2210" priority="27" operator="equal">
      <formula>3</formula>
    </cfRule>
  </conditionalFormatting>
  <conditionalFormatting sqref="Y34">
    <cfRule type="cellIs" dxfId="2209" priority="19" stopIfTrue="1" operator="equal">
      <formula>1</formula>
    </cfRule>
    <cfRule type="cellIs" dxfId="2208" priority="20" stopIfTrue="1" operator="equal">
      <formula>2</formula>
    </cfRule>
    <cfRule type="cellIs" dxfId="2207" priority="21" operator="equal">
      <formula>3</formula>
    </cfRule>
  </conditionalFormatting>
  <conditionalFormatting sqref="R42">
    <cfRule type="cellIs" dxfId="2206" priority="13" stopIfTrue="1" operator="equal">
      <formula>1</formula>
    </cfRule>
    <cfRule type="cellIs" dxfId="2205" priority="14" stopIfTrue="1" operator="equal">
      <formula>2</formula>
    </cfRule>
    <cfRule type="cellIs" dxfId="2204" priority="15" operator="equal">
      <formula>3</formula>
    </cfRule>
  </conditionalFormatting>
  <conditionalFormatting sqref="Q47:W47">
    <cfRule type="expression" dxfId="2203" priority="385" stopIfTrue="1">
      <formula>NOT(ISNUMBER(Q46))</formula>
    </cfRule>
    <cfRule type="expression" dxfId="2202" priority="386">
      <formula>OR(COUNTIF(Q49:Q50,1)&gt;1,COUNTIF(Q49:Q50,2)&gt;1,COUNTIF(Q49:Q50,3)&gt;1)</formula>
    </cfRule>
  </conditionalFormatting>
  <conditionalFormatting sqref="AJ52">
    <cfRule type="cellIs" dxfId="2201" priority="4" stopIfTrue="1" operator="equal">
      <formula>1</formula>
    </cfRule>
    <cfRule type="cellIs" dxfId="2200" priority="5" stopIfTrue="1" operator="equal">
      <formula>2</formula>
    </cfRule>
    <cfRule type="cellIs" dxfId="2199" priority="6" operator="equal">
      <formula>3</formula>
    </cfRule>
  </conditionalFormatting>
  <conditionalFormatting sqref="R50">
    <cfRule type="cellIs" dxfId="2198" priority="1" stopIfTrue="1" operator="equal">
      <formula>1</formula>
    </cfRule>
    <cfRule type="cellIs" dxfId="2197" priority="2" stopIfTrue="1" operator="equal">
      <formula>2</formula>
    </cfRule>
    <cfRule type="cellIs" dxfId="2196" priority="3" operator="equal">
      <formula>3</formula>
    </cfRule>
  </conditionalFormatting>
  <dataValidations count="3">
    <dataValidation allowBlank="1" showInputMessage="1" showErrorMessage="1" prompt="Type the year in this cell." sqref="AH2:AM2" xr:uid="{31614461-7041-4C48-B531-B8E95EB03FB0}"/>
    <dataValidation allowBlank="1" showInputMessage="1" showErrorMessage="1" prompt="Type the year in cell AJ2 to change the calendar year._x000a__x000a_Calendar automatically shows daily shift schedule for up to 3 jobs. Setup the job/shift details and pattern from the Jobs and Shifts tab._x000a__x000a_Days highlighted red indicate schedule conflicts." sqref="A1" xr:uid="{059B556E-CE3A-4E94-99FE-3BEB4B71282E}"/>
    <dataValidation allowBlank="1" showInputMessage="1" showErrorMessage="1" promptTitle="Shift Work Calendar" sqref="A2" xr:uid="{053309E6-5830-4D08-9C9B-D0AE4EDA694C}"/>
  </dataValidations>
  <printOptions horizontalCentered="1" verticalCentered="1"/>
  <pageMargins left="0.3" right="0.3" top="0.3" bottom="0.3" header="0.3" footer="0.3"/>
  <pageSetup scale="58"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6064C-92B3-4A46-9571-83EB38DC1B5C}">
  <sheetPr>
    <pageSetUpPr fitToPage="1"/>
  </sheetPr>
  <dimension ref="A1:AN85"/>
  <sheetViews>
    <sheetView showGridLines="0" topLeftCell="A51" zoomScaleNormal="100" workbookViewId="0">
      <selection activeCell="AL57" sqref="AL57"/>
    </sheetView>
  </sheetViews>
  <sheetFormatPr defaultColWidth="0" defaultRowHeight="18.95" customHeight="1" outlineLevelRow="1"/>
  <cols>
    <col min="1" max="1" width="3.77734375" style="1" customWidth="1"/>
    <col min="2" max="2" width="21.77734375" style="16" customWidth="1"/>
    <col min="3" max="40" width="3.77734375" style="1" customWidth="1"/>
    <col min="41" max="16384" width="8.88671875" style="1" hidden="1"/>
  </cols>
  <sheetData>
    <row r="1" spans="2:39" ht="4.9000000000000004" customHeight="1"/>
    <row r="2" spans="2:39" s="10" customFormat="1" ht="60" customHeight="1">
      <c r="B2" s="11" t="s">
        <v>46</v>
      </c>
      <c r="C2" s="12"/>
      <c r="D2" s="12"/>
      <c r="E2" s="12"/>
      <c r="F2" s="12"/>
      <c r="G2" s="12"/>
      <c r="H2" s="12"/>
      <c r="I2" s="12"/>
      <c r="J2" s="12"/>
      <c r="K2" s="12"/>
      <c r="L2" s="13"/>
      <c r="M2" s="14"/>
      <c r="N2" s="14"/>
      <c r="O2" s="14"/>
      <c r="P2" s="14"/>
      <c r="Q2" s="14"/>
      <c r="R2" s="14"/>
      <c r="S2" s="14"/>
      <c r="T2" s="14"/>
      <c r="U2" s="14"/>
      <c r="V2" s="14"/>
      <c r="W2" s="14"/>
      <c r="X2" s="14"/>
      <c r="Y2" s="14"/>
      <c r="Z2" s="14"/>
      <c r="AA2" s="14"/>
      <c r="AB2" s="14"/>
      <c r="AC2" s="14"/>
      <c r="AD2" s="14"/>
      <c r="AE2" s="14"/>
      <c r="AF2" s="14"/>
      <c r="AG2" s="15"/>
      <c r="AH2" s="67">
        <f ca="1">IF(MONTH(TODAY())=12,YEAR(TODAY())+1,YEAR(TODAY()))</f>
        <v>2025</v>
      </c>
      <c r="AI2" s="67"/>
      <c r="AJ2" s="67"/>
      <c r="AK2" s="67"/>
      <c r="AL2" s="67"/>
      <c r="AM2" s="67"/>
    </row>
    <row r="3" spans="2:39" customFormat="1" ht="19.899999999999999" customHeight="1">
      <c r="B3" s="17"/>
    </row>
    <row r="4" spans="2:39" customFormat="1" ht="18.95" customHeight="1">
      <c r="B4" s="17"/>
      <c r="R4" s="35" t="s">
        <v>1</v>
      </c>
      <c r="T4" s="1"/>
      <c r="U4" s="36"/>
      <c r="V4" s="37"/>
      <c r="W4" s="64" t="s">
        <v>16</v>
      </c>
      <c r="X4" s="65"/>
      <c r="Y4" s="32"/>
      <c r="Z4" s="8" t="s">
        <v>3</v>
      </c>
      <c r="AA4" s="1"/>
      <c r="AB4" s="8"/>
      <c r="AC4" s="8"/>
      <c r="AD4" s="28"/>
      <c r="AE4" s="8" t="s">
        <v>4</v>
      </c>
      <c r="AF4" s="1"/>
      <c r="AG4" s="1"/>
      <c r="AH4" s="1"/>
      <c r="AI4" s="29"/>
      <c r="AJ4" s="68" t="s">
        <v>5</v>
      </c>
      <c r="AK4" s="69"/>
      <c r="AL4" s="30"/>
      <c r="AM4" s="9"/>
    </row>
    <row r="5" spans="2:39" customFormat="1" ht="19.899999999999999" customHeight="1">
      <c r="B5" s="17"/>
    </row>
    <row r="6" spans="2:39" s="21" customFormat="1" ht="19.899999999999999" customHeight="1">
      <c r="B6" s="61">
        <f ca="1">DATE(CalendarYear,3,1)</f>
        <v>45717</v>
      </c>
      <c r="C6" s="4" t="str">
        <f ca="1">IF(DAY(MarSun1)=1,"",IF(AND(YEAR(MarSun1+1)=CalendarYear,MONTH(MarSun1+1)=3),MarSun1+1,""))</f>
        <v/>
      </c>
      <c r="D6" s="4" t="str">
        <f ca="1">IF(DAY(MarSun1)=1,"",IF(AND(YEAR(MarSun1+2)=CalendarYear,MONTH(MarSun1+2)=3),MarSun1+2,""))</f>
        <v/>
      </c>
      <c r="E6" s="4" t="str">
        <f ca="1">IF(DAY(MarSun1)=1,"",IF(AND(YEAR(MarSun1+3)=CalendarYear,MONTH(MarSun1+3)=3),MarSun1+3,""))</f>
        <v/>
      </c>
      <c r="F6" s="4" t="str">
        <f ca="1">IF(DAY(MarSun1)=1,"",IF(AND(YEAR(MarSun1+4)=CalendarYear,MONTH(MarSun1+4)=3),MarSun1+4,""))</f>
        <v/>
      </c>
      <c r="G6" s="4" t="str">
        <f ca="1">IF(DAY(MarSun1)=1,"",IF(AND(YEAR(MarSun1+5)=CalendarYear,MONTH(MarSun1+5)=3),MarSun1+5,""))</f>
        <v/>
      </c>
      <c r="H6" s="4" t="str">
        <f ca="1">IF(DAY(MarSun1)=1,"",IF(AND(YEAR(MarSun1+6)=CalendarYear,MONTH(MarSun1+6)=3),MarSun1+6,""))</f>
        <v/>
      </c>
      <c r="I6" s="4">
        <f ca="1">IF(DAY(MarSun1)=1,IF(AND(YEAR(MarSun1)=CalendarYear,MONTH(MarSun1)=3),MarSun1,""),IF(AND(YEAR(MarSun1+7)=CalendarYear,MONTH(MarSun1+7)=3),MarSun1+7,""))</f>
        <v>45717</v>
      </c>
      <c r="J6" s="4">
        <f ca="1">IF(DAY(MarSun1)=1,IF(AND(YEAR(MarSun1+1)=CalendarYear,MONTH(MarSun1+1)=3),MarSun1+1,""),IF(AND(YEAR(MarSun1+8)=CalendarYear,MONTH(MarSun1+8)=3),MarSun1+8,""))</f>
        <v>45718</v>
      </c>
      <c r="K6" s="4">
        <f ca="1">IF(DAY(MarSun1)=1,IF(AND(YEAR(MarSun1+2)=CalendarYear,MONTH(MarSun1+2)=3),MarSun1+2,""),IF(AND(YEAR(MarSun1+9)=CalendarYear,MONTH(MarSun1+9)=3),MarSun1+9,""))</f>
        <v>45719</v>
      </c>
      <c r="L6" s="4">
        <f ca="1">IF(DAY(MarSun1)=1,IF(AND(YEAR(MarSun1+3)=CalendarYear,MONTH(MarSun1+3)=3),MarSun1+3,""),IF(AND(YEAR(MarSun1+10)=CalendarYear,MONTH(MarSun1+10)=3),MarSun1+10,""))</f>
        <v>45720</v>
      </c>
      <c r="M6" s="4">
        <f ca="1">IF(DAY(MarSun1)=1,IF(AND(YEAR(MarSun1+4)=CalendarYear,MONTH(MarSun1+4)=3),MarSun1+4,""),IF(AND(YEAR(MarSun1+11)=CalendarYear,MONTH(MarSun1+11)=3),MarSun1+11,""))</f>
        <v>45721</v>
      </c>
      <c r="N6" s="4">
        <f ca="1">IF(DAY(MarSun1)=1,IF(AND(YEAR(MarSun1+5)=CalendarYear,MONTH(MarSun1+5)=3),MarSun1+5,""),IF(AND(YEAR(MarSun1+12)=CalendarYear,MONTH(MarSun1+12)=3),MarSun1+12,""))</f>
        <v>45722</v>
      </c>
      <c r="O6" s="4">
        <f ca="1">IF(DAY(MarSun1)=1,IF(AND(YEAR(MarSun1+6)=CalendarYear,MONTH(MarSun1+6)=3),MarSun1+6,""),IF(AND(YEAR(MarSun1+13)=CalendarYear,MONTH(MarSun1+13)=3),MarSun1+13,""))</f>
        <v>45723</v>
      </c>
      <c r="P6" s="4">
        <f ca="1">IF(DAY(MarSun1)=1,IF(AND(YEAR(MarSun1+7)=CalendarYear,MONTH(MarSun1+7)=3),MarSun1+7,""),IF(AND(YEAR(MarSun1+14)=CalendarYear,MONTH(MarSun1+14)=3),MarSun1+14,""))</f>
        <v>45724</v>
      </c>
      <c r="Q6" s="4">
        <f ca="1">IF(DAY(MarSun1)=1,IF(AND(YEAR(MarSun1+8)=CalendarYear,MONTH(MarSun1+8)=3),MarSun1+8,""),IF(AND(YEAR(MarSun1+15)=CalendarYear,MONTH(MarSun1+15)=3),MarSun1+15,""))</f>
        <v>45725</v>
      </c>
      <c r="R6" s="4">
        <f ca="1">IF(DAY(MarSun1)=1,IF(AND(YEAR(MarSun1+9)=CalendarYear,MONTH(MarSun1+9)=3),MarSun1+9,""),IF(AND(YEAR(MarSun1+16)=CalendarYear,MONTH(MarSun1+16)=3),MarSun1+16,""))</f>
        <v>45726</v>
      </c>
      <c r="S6" s="4">
        <f ca="1">IF(DAY(MarSun1)=1,IF(AND(YEAR(MarSun1+10)=CalendarYear,MONTH(MarSun1+10)=3),MarSun1+10,""),IF(AND(YEAR(MarSun1+17)=CalendarYear,MONTH(MarSun1+17)=3),MarSun1+17,""))</f>
        <v>45727</v>
      </c>
      <c r="T6" s="4">
        <f ca="1">IF(DAY(MarSun1)=1,IF(AND(YEAR(MarSun1+11)=CalendarYear,MONTH(MarSun1+11)=3),MarSun1+11,""),IF(AND(YEAR(MarSun1+18)=CalendarYear,MONTH(MarSun1+18)=3),MarSun1+18,""))</f>
        <v>45728</v>
      </c>
      <c r="U6" s="4">
        <f ca="1">IF(DAY(MarSun1)=1,IF(AND(YEAR(MarSun1+12)=CalendarYear,MONTH(MarSun1+12)=3),MarSun1+12,""),IF(AND(YEAR(MarSun1+19)=CalendarYear,MONTH(MarSun1+19)=3),MarSun1+19,""))</f>
        <v>45729</v>
      </c>
      <c r="V6" s="4">
        <f ca="1">IF(DAY(MarSun1)=1,IF(AND(YEAR(MarSun1+13)=CalendarYear,MONTH(MarSun1+13)=3),MarSun1+13,""),IF(AND(YEAR(MarSun1+20)=CalendarYear,MONTH(MarSun1+20)=3),MarSun1+20,""))</f>
        <v>45730</v>
      </c>
      <c r="W6" s="4">
        <f ca="1">IF(DAY(MarSun1)=1,IF(AND(YEAR(MarSun1+14)=CalendarYear,MONTH(MarSun1+14)=3),MarSun1+14,""),IF(AND(YEAR(MarSun1+21)=CalendarYear,MONTH(MarSun1+21)=3),MarSun1+21,""))</f>
        <v>45731</v>
      </c>
      <c r="X6" s="4">
        <f ca="1">IF(DAY(MarSun1)=1,IF(AND(YEAR(MarSun1+15)=CalendarYear,MONTH(MarSun1+15)=3),MarSun1+15,""),IF(AND(YEAR(MarSun1+22)=CalendarYear,MONTH(MarSun1+22)=3),MarSun1+22,""))</f>
        <v>45732</v>
      </c>
      <c r="Y6" s="4">
        <f ca="1">IF(DAY(MarSun1)=1,IF(AND(YEAR(MarSun1+16)=CalendarYear,MONTH(MarSun1+16)=3),MarSun1+16,""),IF(AND(YEAR(MarSun1+23)=CalendarYear,MONTH(MarSun1+23)=3),MarSun1+23,""))</f>
        <v>45733</v>
      </c>
      <c r="Z6" s="4">
        <f ca="1">IF(DAY(MarSun1)=1,IF(AND(YEAR(MarSun1+17)=CalendarYear,MONTH(MarSun1+17)=3),MarSun1+17,""),IF(AND(YEAR(MarSun1+24)=CalendarYear,MONTH(MarSun1+24)=3),MarSun1+24,""))</f>
        <v>45734</v>
      </c>
      <c r="AA6" s="4">
        <f ca="1">IF(DAY(MarSun1)=1,IF(AND(YEAR(MarSun1+18)=CalendarYear,MONTH(MarSun1+18)=3),MarSun1+18,""),IF(AND(YEAR(MarSun1+25)=CalendarYear,MONTH(MarSun1+25)=3),MarSun1+25,""))</f>
        <v>45735</v>
      </c>
      <c r="AB6" s="4">
        <f ca="1">IF(DAY(MarSun1)=1,IF(AND(YEAR(MarSun1+19)=CalendarYear,MONTH(MarSun1+19)=3),MarSun1+19,""),IF(AND(YEAR(MarSun1+26)=CalendarYear,MONTH(MarSun1+26)=3),MarSun1+26,""))</f>
        <v>45736</v>
      </c>
      <c r="AC6" s="4">
        <f ca="1">IF(DAY(MarSun1)=1,IF(AND(YEAR(MarSun1+20)=CalendarYear,MONTH(MarSun1+20)=3),MarSun1+20,""),IF(AND(YEAR(MarSun1+27)=CalendarYear,MONTH(MarSun1+27)=3),MarSun1+27,""))</f>
        <v>45737</v>
      </c>
      <c r="AD6" s="4">
        <f ca="1">IF(DAY(MarSun1)=1,IF(AND(YEAR(MarSun1+21)=CalendarYear,MONTH(MarSun1+21)=3),MarSun1+21,""),IF(AND(YEAR(MarSun1+28)=CalendarYear,MONTH(MarSun1+28)=3),MarSun1+28,""))</f>
        <v>45738</v>
      </c>
      <c r="AE6" s="4">
        <f ca="1">IF(DAY(MarSun1)=1,IF(AND(YEAR(MarSun1+22)=CalendarYear,MONTH(MarSun1+22)=3),MarSun1+22,""),IF(AND(YEAR(MarSun1+29)=CalendarYear,MONTH(MarSun1+29)=3),MarSun1+29,""))</f>
        <v>45739</v>
      </c>
      <c r="AF6" s="4">
        <f ca="1">IF(DAY(MarSun1)=1,IF(AND(YEAR(MarSun1+23)=CalendarYear,MONTH(MarSun1+23)=3),MarSun1+23,""),IF(AND(YEAR(MarSun1+30)=CalendarYear,MONTH(MarSun1+30)=3),MarSun1+30,""))</f>
        <v>45740</v>
      </c>
      <c r="AG6" s="4">
        <f ca="1">IF(DAY(MarSun1)=1,IF(AND(YEAR(MarSun1+24)=CalendarYear,MONTH(MarSun1+24)=3),MarSun1+24,""),IF(AND(YEAR(MarSun1+31)=CalendarYear,MONTH(MarSun1+31)=3),MarSun1+31,""))</f>
        <v>45741</v>
      </c>
      <c r="AH6" s="4">
        <f ca="1">IF(DAY(MarSun1)=1,IF(AND(YEAR(MarSun1+25)=CalendarYear,MONTH(MarSun1+25)=3),MarSun1+25,""),IF(AND(YEAR(MarSun1+32)=CalendarYear,MONTH(MarSun1+32)=3),MarSun1+32,""))</f>
        <v>45742</v>
      </c>
      <c r="AI6" s="4">
        <f ca="1">IF(DAY(MarSun1)=1,IF(AND(YEAR(MarSun1+26)=CalendarYear,MONTH(MarSun1+26)=3),MarSun1+26,""),IF(AND(YEAR(MarSun1+33)=CalendarYear,MONTH(MarSun1+33)=3),MarSun1+33,""))</f>
        <v>45743</v>
      </c>
      <c r="AJ6" s="4">
        <f ca="1">IF(DAY(MarSun1)=1,IF(AND(YEAR(MarSun1+27)=CalendarYear,MONTH(MarSun1+27)=3),MarSun1+27,""),IF(AND(YEAR(MarSun1+34)=CalendarYear,MONTH(MarSun1+34)=3),MarSun1+34,""))</f>
        <v>45744</v>
      </c>
      <c r="AK6" s="4">
        <f ca="1">IF(DAY(MarSun1)=1,IF(AND(YEAR(MarSun1+28)=CalendarYear,MONTH(MarSun1+28)=3),MarSun1+28,""),IF(AND(YEAR(MarSun1+35)=CalendarYear,MONTH(MarSun1+35)=3),MarSun1+35,""))</f>
        <v>45745</v>
      </c>
      <c r="AL6" s="4">
        <f ca="1">IF(DAY(MarSun1)=1,IF(AND(YEAR(MarSun1+29)=CalendarYear,MONTH(MarSun1+29)=3),MarSun1+29,""),IF(AND(YEAR(MarSun1+36)=CalendarYear,MONTH(MarSun1+36)=3),MarSun1+36,""))</f>
        <v>45746</v>
      </c>
      <c r="AM6" s="6">
        <f ca="1">IF(DAY(MarSun1)=1,IF(AND(YEAR(MarSun1+30)=CalendarYear,MONTH(MarSun1+30)=3),MarSun1+30,""),IF(AND(YEAR(MarSun1+37)=CalendarYear,MONTH(MarSun1+37)=3),MarSun1+37,""))</f>
        <v>45747</v>
      </c>
    </row>
    <row r="7" spans="2:39" s="21" customFormat="1" ht="19.899999999999999" customHeight="1">
      <c r="B7" s="62"/>
      <c r="C7" s="5" t="s">
        <v>6</v>
      </c>
      <c r="D7" s="5" t="s">
        <v>7</v>
      </c>
      <c r="E7" s="5" t="s">
        <v>8</v>
      </c>
      <c r="F7" s="5" t="s">
        <v>9</v>
      </c>
      <c r="G7" s="5" t="s">
        <v>10</v>
      </c>
      <c r="H7" s="5" t="s">
        <v>11</v>
      </c>
      <c r="I7" s="5" t="s">
        <v>12</v>
      </c>
      <c r="J7" s="5" t="s">
        <v>6</v>
      </c>
      <c r="K7" s="5" t="s">
        <v>7</v>
      </c>
      <c r="L7" s="5" t="s">
        <v>8</v>
      </c>
      <c r="M7" s="5" t="s">
        <v>9</v>
      </c>
      <c r="N7" s="5" t="s">
        <v>10</v>
      </c>
      <c r="O7" s="5" t="s">
        <v>11</v>
      </c>
      <c r="P7" s="5" t="s">
        <v>12</v>
      </c>
      <c r="Q7" s="5" t="s">
        <v>6</v>
      </c>
      <c r="R7" s="5" t="s">
        <v>7</v>
      </c>
      <c r="S7" s="5" t="s">
        <v>8</v>
      </c>
      <c r="T7" s="5" t="s">
        <v>9</v>
      </c>
      <c r="U7" s="5" t="s">
        <v>10</v>
      </c>
      <c r="V7" s="5" t="s">
        <v>11</v>
      </c>
      <c r="W7" s="5" t="s">
        <v>12</v>
      </c>
      <c r="X7" s="5" t="s">
        <v>6</v>
      </c>
      <c r="Y7" s="5" t="s">
        <v>7</v>
      </c>
      <c r="Z7" s="5" t="s">
        <v>8</v>
      </c>
      <c r="AA7" s="5" t="s">
        <v>9</v>
      </c>
      <c r="AB7" s="5" t="s">
        <v>10</v>
      </c>
      <c r="AC7" s="5" t="s">
        <v>11</v>
      </c>
      <c r="AD7" s="5" t="s">
        <v>12</v>
      </c>
      <c r="AE7" s="5" t="s">
        <v>6</v>
      </c>
      <c r="AF7" s="5" t="s">
        <v>7</v>
      </c>
      <c r="AG7" s="5" t="s">
        <v>8</v>
      </c>
      <c r="AH7" s="5" t="s">
        <v>9</v>
      </c>
      <c r="AI7" s="5" t="s">
        <v>10</v>
      </c>
      <c r="AJ7" s="5" t="s">
        <v>11</v>
      </c>
      <c r="AK7" s="5" t="s">
        <v>12</v>
      </c>
      <c r="AL7" s="5" t="s">
        <v>6</v>
      </c>
      <c r="AM7" s="7" t="s">
        <v>7</v>
      </c>
    </row>
    <row r="8" spans="2:39" ht="19.899999999999999" hidden="1" customHeight="1" outlineLevel="1">
      <c r="B8" s="18" t="s">
        <v>13</v>
      </c>
      <c r="C8" s="2" t="s">
        <v>14</v>
      </c>
      <c r="D8" s="2" t="s">
        <v>14</v>
      </c>
      <c r="E8" s="2" t="s">
        <v>14</v>
      </c>
      <c r="F8" s="2" t="s">
        <v>14</v>
      </c>
      <c r="G8" s="2" t="s">
        <v>14</v>
      </c>
      <c r="H8" s="2" t="s">
        <v>14</v>
      </c>
      <c r="I8" s="2" t="s">
        <v>14</v>
      </c>
      <c r="J8" s="2" t="s">
        <v>14</v>
      </c>
      <c r="K8" s="2" t="s">
        <v>14</v>
      </c>
      <c r="L8" s="2" t="s">
        <v>14</v>
      </c>
      <c r="M8" s="3" t="s">
        <v>14</v>
      </c>
      <c r="N8" s="3" t="s">
        <v>14</v>
      </c>
      <c r="O8" s="2" t="s">
        <v>14</v>
      </c>
      <c r="P8" s="2" t="s">
        <v>14</v>
      </c>
      <c r="Q8" s="2" t="s">
        <v>14</v>
      </c>
      <c r="R8" s="2" t="s">
        <v>14</v>
      </c>
      <c r="S8" s="2" t="s">
        <v>14</v>
      </c>
      <c r="T8" s="2" t="s">
        <v>14</v>
      </c>
      <c r="U8" s="2" t="s">
        <v>14</v>
      </c>
      <c r="V8" s="2" t="s">
        <v>14</v>
      </c>
      <c r="W8" s="2" t="s">
        <v>14</v>
      </c>
      <c r="X8" s="2" t="s">
        <v>14</v>
      </c>
      <c r="Y8" s="2" t="s">
        <v>14</v>
      </c>
      <c r="Z8" s="2" t="s">
        <v>14</v>
      </c>
      <c r="AA8" s="2" t="s">
        <v>14</v>
      </c>
      <c r="AB8" s="2" t="s">
        <v>14</v>
      </c>
      <c r="AC8" s="2" t="s">
        <v>14</v>
      </c>
      <c r="AD8" s="2" t="s">
        <v>14</v>
      </c>
      <c r="AE8" s="2" t="s">
        <v>14</v>
      </c>
      <c r="AF8" s="2" t="s">
        <v>14</v>
      </c>
      <c r="AG8" s="2" t="s">
        <v>14</v>
      </c>
      <c r="AH8" s="2" t="s">
        <v>14</v>
      </c>
      <c r="AI8" s="2" t="s">
        <v>14</v>
      </c>
      <c r="AJ8" s="2" t="s">
        <v>14</v>
      </c>
      <c r="AK8" s="2" t="s">
        <v>14</v>
      </c>
      <c r="AL8" s="2" t="s">
        <v>14</v>
      </c>
      <c r="AM8" s="2" t="s">
        <v>14</v>
      </c>
    </row>
    <row r="9" spans="2:39" ht="19.899999999999999" hidden="1" customHeight="1" outlineLevel="1">
      <c r="B9" s="19" t="s">
        <v>15</v>
      </c>
      <c r="C9" s="3" t="s">
        <v>14</v>
      </c>
      <c r="D9" s="3" t="s">
        <v>14</v>
      </c>
      <c r="E9" s="3" t="s">
        <v>14</v>
      </c>
      <c r="F9" s="3" t="s">
        <v>14</v>
      </c>
      <c r="G9" s="3" t="s">
        <v>14</v>
      </c>
      <c r="H9" s="3" t="s">
        <v>14</v>
      </c>
      <c r="I9" s="3" t="s">
        <v>14</v>
      </c>
      <c r="J9" s="3" t="s">
        <v>14</v>
      </c>
      <c r="K9" s="3" t="s">
        <v>14</v>
      </c>
      <c r="L9" s="3" t="s">
        <v>14</v>
      </c>
      <c r="M9" s="3" t="s">
        <v>14</v>
      </c>
      <c r="N9" s="3" t="s">
        <v>14</v>
      </c>
      <c r="O9" s="2" t="s">
        <v>14</v>
      </c>
      <c r="P9" s="2" t="s">
        <v>14</v>
      </c>
      <c r="Q9" s="2" t="s">
        <v>14</v>
      </c>
      <c r="R9" s="2" t="s">
        <v>14</v>
      </c>
      <c r="S9" s="2" t="s">
        <v>14</v>
      </c>
      <c r="T9" s="2" t="s">
        <v>14</v>
      </c>
      <c r="U9" s="2" t="s">
        <v>14</v>
      </c>
      <c r="V9" s="2" t="s">
        <v>14</v>
      </c>
      <c r="W9" s="2" t="s">
        <v>14</v>
      </c>
      <c r="X9" s="2" t="s">
        <v>14</v>
      </c>
      <c r="Y9" s="2" t="s">
        <v>14</v>
      </c>
      <c r="Z9" s="2" t="s">
        <v>14</v>
      </c>
      <c r="AA9" s="2" t="s">
        <v>14</v>
      </c>
      <c r="AB9" s="2" t="s">
        <v>14</v>
      </c>
      <c r="AC9" s="2" t="s">
        <v>14</v>
      </c>
      <c r="AD9" s="2" t="s">
        <v>14</v>
      </c>
      <c r="AE9" s="2" t="s">
        <v>14</v>
      </c>
      <c r="AF9" s="150" t="s">
        <v>47</v>
      </c>
      <c r="AG9" s="151"/>
      <c r="AH9" s="151"/>
      <c r="AI9" s="151"/>
      <c r="AJ9" s="152"/>
      <c r="AK9" s="2" t="s">
        <v>14</v>
      </c>
      <c r="AL9" s="2" t="s">
        <v>14</v>
      </c>
      <c r="AM9" s="2" t="s">
        <v>14</v>
      </c>
    </row>
    <row r="10" spans="2:39" ht="19.899999999999999" hidden="1" customHeight="1" outlineLevel="1">
      <c r="B10" s="33" t="s">
        <v>2</v>
      </c>
      <c r="C10" s="3" t="s">
        <v>14</v>
      </c>
      <c r="D10" s="3" t="s">
        <v>14</v>
      </c>
      <c r="E10" s="3" t="s">
        <v>14</v>
      </c>
      <c r="F10" s="3" t="s">
        <v>14</v>
      </c>
      <c r="G10" s="3" t="s">
        <v>14</v>
      </c>
      <c r="H10" s="3" t="s">
        <v>14</v>
      </c>
      <c r="I10" s="3" t="s">
        <v>14</v>
      </c>
      <c r="J10" s="3" t="s">
        <v>14</v>
      </c>
      <c r="K10" s="133" t="s">
        <v>16</v>
      </c>
      <c r="L10" s="134"/>
      <c r="M10" s="134"/>
      <c r="N10" s="134"/>
      <c r="O10" s="135"/>
      <c r="P10" s="2" t="s">
        <v>14</v>
      </c>
      <c r="Q10" s="2" t="s">
        <v>14</v>
      </c>
      <c r="R10" s="133" t="s">
        <v>16</v>
      </c>
      <c r="S10" s="134"/>
      <c r="T10" s="134"/>
      <c r="U10" s="134"/>
      <c r="V10" s="135"/>
      <c r="W10" s="2" t="s">
        <v>14</v>
      </c>
      <c r="X10" s="2" t="s">
        <v>14</v>
      </c>
      <c r="Y10" s="2" t="s">
        <v>14</v>
      </c>
      <c r="Z10" s="2" t="s">
        <v>14</v>
      </c>
      <c r="AA10" s="2" t="s">
        <v>14</v>
      </c>
      <c r="AB10" s="2" t="s">
        <v>14</v>
      </c>
      <c r="AC10" s="2" t="s">
        <v>14</v>
      </c>
      <c r="AD10" s="2" t="s">
        <v>14</v>
      </c>
      <c r="AE10" s="2" t="s">
        <v>14</v>
      </c>
      <c r="AF10" s="2" t="s">
        <v>14</v>
      </c>
      <c r="AG10" s="2" t="s">
        <v>14</v>
      </c>
      <c r="AH10" s="2" t="s">
        <v>14</v>
      </c>
      <c r="AI10" s="2" t="s">
        <v>14</v>
      </c>
      <c r="AJ10" s="2" t="s">
        <v>14</v>
      </c>
      <c r="AK10" s="2" t="s">
        <v>14</v>
      </c>
      <c r="AL10" s="2" t="s">
        <v>14</v>
      </c>
      <c r="AM10" s="32" t="s">
        <v>16</v>
      </c>
    </row>
    <row r="11" spans="2:39" ht="19.899999999999999" hidden="1" customHeight="1" outlineLevel="1">
      <c r="B11" s="31" t="s">
        <v>5</v>
      </c>
      <c r="C11" s="3" t="s">
        <v>14</v>
      </c>
      <c r="D11" s="3" t="s">
        <v>14</v>
      </c>
      <c r="E11" s="3" t="s">
        <v>14</v>
      </c>
      <c r="F11" s="3" t="s">
        <v>14</v>
      </c>
      <c r="G11" s="3" t="s">
        <v>14</v>
      </c>
      <c r="H11" s="3" t="s">
        <v>14</v>
      </c>
      <c r="I11" s="3" t="s">
        <v>14</v>
      </c>
      <c r="J11" s="3" t="s">
        <v>14</v>
      </c>
      <c r="K11" s="3" t="s">
        <v>14</v>
      </c>
      <c r="L11" s="3" t="s">
        <v>14</v>
      </c>
      <c r="M11" s="3" t="s">
        <v>14</v>
      </c>
      <c r="N11" s="3" t="s">
        <v>14</v>
      </c>
      <c r="O11" s="2" t="s">
        <v>14</v>
      </c>
      <c r="P11" s="2" t="s">
        <v>14</v>
      </c>
      <c r="Q11" s="2" t="s">
        <v>14</v>
      </c>
      <c r="R11" s="2" t="s">
        <v>14</v>
      </c>
      <c r="S11" s="2" t="s">
        <v>14</v>
      </c>
      <c r="T11" s="2" t="s">
        <v>14</v>
      </c>
      <c r="U11" s="2" t="s">
        <v>14</v>
      </c>
      <c r="V11" s="2" t="s">
        <v>14</v>
      </c>
      <c r="W11" s="2" t="s">
        <v>14</v>
      </c>
      <c r="X11" s="2" t="s">
        <v>14</v>
      </c>
      <c r="Y11" s="142" t="s">
        <v>42</v>
      </c>
      <c r="Z11" s="142"/>
      <c r="AA11" s="142"/>
      <c r="AB11" s="142"/>
      <c r="AC11" s="142"/>
      <c r="AD11" s="2" t="s">
        <v>14</v>
      </c>
      <c r="AE11" s="2" t="s">
        <v>14</v>
      </c>
      <c r="AF11" s="2" t="s">
        <v>14</v>
      </c>
      <c r="AG11" s="2" t="s">
        <v>14</v>
      </c>
      <c r="AH11" s="2" t="s">
        <v>14</v>
      </c>
      <c r="AI11" s="2" t="s">
        <v>14</v>
      </c>
      <c r="AJ11" s="2" t="s">
        <v>14</v>
      </c>
      <c r="AK11" s="2" t="s">
        <v>14</v>
      </c>
      <c r="AL11" s="2" t="s">
        <v>14</v>
      </c>
      <c r="AM11" s="2" t="s">
        <v>14</v>
      </c>
    </row>
    <row r="12" spans="2:39" s="22" customFormat="1" ht="19.899999999999999" hidden="1" customHeight="1" outlineLevel="1">
      <c r="B12" s="20" t="s">
        <v>1</v>
      </c>
      <c r="C12" s="3" t="s">
        <v>14</v>
      </c>
      <c r="D12" s="3" t="s">
        <v>14</v>
      </c>
      <c r="E12" s="3" t="s">
        <v>14</v>
      </c>
      <c r="F12" s="3" t="s">
        <v>14</v>
      </c>
      <c r="G12" s="3" t="s">
        <v>14</v>
      </c>
      <c r="H12" s="3" t="s">
        <v>14</v>
      </c>
      <c r="I12" s="3" t="s">
        <v>14</v>
      </c>
      <c r="J12" s="3" t="s">
        <v>14</v>
      </c>
      <c r="K12" s="3" t="s">
        <v>14</v>
      </c>
      <c r="L12" s="3" t="s">
        <v>14</v>
      </c>
      <c r="M12" s="3" t="s">
        <v>14</v>
      </c>
      <c r="N12" s="3" t="s">
        <v>14</v>
      </c>
      <c r="O12" s="2" t="s">
        <v>14</v>
      </c>
      <c r="P12" s="2" t="s">
        <v>14</v>
      </c>
      <c r="Q12" s="2" t="s">
        <v>14</v>
      </c>
      <c r="R12" s="2" t="s">
        <v>14</v>
      </c>
      <c r="S12" s="27" t="s">
        <v>14</v>
      </c>
      <c r="T12" s="2" t="s">
        <v>14</v>
      </c>
      <c r="U12" s="2" t="s">
        <v>14</v>
      </c>
      <c r="V12" s="2" t="s">
        <v>14</v>
      </c>
      <c r="W12" s="24" t="s">
        <v>14</v>
      </c>
      <c r="X12" s="2" t="s">
        <v>14</v>
      </c>
      <c r="Y12" s="2" t="s">
        <v>14</v>
      </c>
      <c r="Z12" s="2" t="s">
        <v>14</v>
      </c>
      <c r="AA12" s="2" t="s">
        <v>14</v>
      </c>
      <c r="AB12" s="2" t="s">
        <v>14</v>
      </c>
      <c r="AC12" s="2" t="s">
        <v>14</v>
      </c>
      <c r="AD12" s="2" t="s">
        <v>14</v>
      </c>
      <c r="AE12" s="2" t="s">
        <v>14</v>
      </c>
      <c r="AF12" s="2" t="s">
        <v>14</v>
      </c>
      <c r="AG12" s="2" t="s">
        <v>14</v>
      </c>
      <c r="AH12" s="2" t="s">
        <v>14</v>
      </c>
      <c r="AI12" s="2" t="s">
        <v>14</v>
      </c>
      <c r="AJ12" s="2" t="s">
        <v>14</v>
      </c>
      <c r="AK12" s="2" t="s">
        <v>14</v>
      </c>
      <c r="AL12" s="2" t="s">
        <v>14</v>
      </c>
      <c r="AM12" s="2" t="s">
        <v>14</v>
      </c>
    </row>
    <row r="13" spans="2:39" s="22" customFormat="1" ht="19.899999999999999" customHeight="1" collapsed="1"/>
    <row r="14" spans="2:39" ht="19.899999999999999" customHeight="1">
      <c r="B14" s="61">
        <f ca="1">DATE(CalendarYear,4,1)</f>
        <v>45748</v>
      </c>
      <c r="C14" s="4" t="str">
        <f ca="1">IF(DAY(AprSun1)=1,"",IF(AND(YEAR(AprSun1+1)=CalendarYear,MONTH(AprSun1+1)=4),AprSun1+1,""))</f>
        <v/>
      </c>
      <c r="D14" s="4" t="str">
        <f ca="1">IF(DAY(AprSun1)=1,"",IF(AND(YEAR(AprSun1+2)=CalendarYear,MONTH(AprSun1+2)=4),AprSun1+2,""))</f>
        <v/>
      </c>
      <c r="E14" s="4">
        <f ca="1">IF(DAY(AprSun1)=1,"",IF(AND(YEAR(AprSun1+3)=CalendarYear,MONTH(AprSun1+3)=4),AprSun1+3,""))</f>
        <v>45748</v>
      </c>
      <c r="F14" s="4">
        <f ca="1">IF(DAY(AprSun1)=1,"",IF(AND(YEAR(AprSun1+4)=CalendarYear,MONTH(AprSun1+4)=4),AprSun1+4,""))</f>
        <v>45749</v>
      </c>
      <c r="G14" s="4">
        <f ca="1">IF(DAY(AprSun1)=1,"",IF(AND(YEAR(AprSun1+5)=CalendarYear,MONTH(AprSun1+5)=4),AprSun1+5,""))</f>
        <v>45750</v>
      </c>
      <c r="H14" s="4">
        <f ca="1">IF(DAY(AprSun1)=1,"",IF(AND(YEAR(AprSun1+6)=CalendarYear,MONTH(AprSun1+6)=4),AprSun1+6,""))</f>
        <v>45751</v>
      </c>
      <c r="I14" s="4">
        <f ca="1">IF(DAY(AprSun1)=1,IF(AND(YEAR(AprSun1)=CalendarYear,MONTH(AprSun1)=4),AprSun1,""),IF(AND(YEAR(AprSun1+7)=CalendarYear,MONTH(AprSun1+7)=4),AprSun1+7,""))</f>
        <v>45752</v>
      </c>
      <c r="J14" s="4">
        <f ca="1">IF(DAY(AprSun1)=1,IF(AND(YEAR(AprSun1+1)=CalendarYear,MONTH(AprSun1+1)=4),AprSun1+1,""),IF(AND(YEAR(AprSun1+8)=CalendarYear,MONTH(AprSun1+8)=4),AprSun1+8,""))</f>
        <v>45753</v>
      </c>
      <c r="K14" s="4">
        <f ca="1">IF(DAY(AprSun1)=1,IF(AND(YEAR(AprSun1+2)=CalendarYear,MONTH(AprSun1+2)=4),AprSun1+2,""),IF(AND(YEAR(AprSun1+9)=CalendarYear,MONTH(AprSun1+9)=4),AprSun1+9,""))</f>
        <v>45754</v>
      </c>
      <c r="L14" s="4">
        <f ca="1">IF(DAY(AprSun1)=1,IF(AND(YEAR(AprSun1+3)=CalendarYear,MONTH(AprSun1+3)=4),AprSun1+3,""),IF(AND(YEAR(AprSun1+10)=CalendarYear,MONTH(AprSun1+10)=4),AprSun1+10,""))</f>
        <v>45755</v>
      </c>
      <c r="M14" s="4">
        <f ca="1">IF(DAY(AprSun1)=1,IF(AND(YEAR(AprSun1+4)=CalendarYear,MONTH(AprSun1+4)=4),AprSun1+4,""),IF(AND(YEAR(AprSun1+11)=CalendarYear,MONTH(AprSun1+11)=4),AprSun1+11,""))</f>
        <v>45756</v>
      </c>
      <c r="N14" s="4">
        <f ca="1">IF(DAY(AprSun1)=1,IF(AND(YEAR(AprSun1+5)=CalendarYear,MONTH(AprSun1+5)=4),AprSun1+5,""),IF(AND(YEAR(AprSun1+12)=CalendarYear,MONTH(AprSun1+12)=4),AprSun1+12,""))</f>
        <v>45757</v>
      </c>
      <c r="O14" s="4">
        <f ca="1">IF(DAY(AprSun1)=1,IF(AND(YEAR(AprSun1+6)=CalendarYear,MONTH(AprSun1+6)=4),AprSun1+6,""),IF(AND(YEAR(AprSun1+13)=CalendarYear,MONTH(AprSun1+13)=4),AprSun1+13,""))</f>
        <v>45758</v>
      </c>
      <c r="P14" s="4">
        <f ca="1">IF(DAY(AprSun1)=1,IF(AND(YEAR(AprSun1+7)=CalendarYear,MONTH(AprSun1+7)=4),AprSun1+7,""),IF(AND(YEAR(AprSun1+14)=CalendarYear,MONTH(AprSun1+14)=4),AprSun1+14,""))</f>
        <v>45759</v>
      </c>
      <c r="Q14" s="4">
        <f ca="1">IF(DAY(AprSun1)=1,IF(AND(YEAR(AprSun1+8)=CalendarYear,MONTH(AprSun1+8)=4),AprSun1+8,""),IF(AND(YEAR(AprSun1+15)=CalendarYear,MONTH(AprSun1+15)=4),AprSun1+15,""))</f>
        <v>45760</v>
      </c>
      <c r="R14" s="4">
        <f ca="1">IF(DAY(AprSun1)=1,IF(AND(YEAR(AprSun1+9)=CalendarYear,MONTH(AprSun1+9)=4),AprSun1+9,""),IF(AND(YEAR(AprSun1+16)=CalendarYear,MONTH(AprSun1+16)=4),AprSun1+16,""))</f>
        <v>45761</v>
      </c>
      <c r="S14" s="4">
        <f ca="1">IF(DAY(AprSun1)=1,IF(AND(YEAR(AprSun1+10)=CalendarYear,MONTH(AprSun1+10)=4),AprSun1+10,""),IF(AND(YEAR(AprSun1+17)=CalendarYear,MONTH(AprSun1+17)=4),AprSun1+17,""))</f>
        <v>45762</v>
      </c>
      <c r="T14" s="4">
        <f ca="1">IF(DAY(AprSun1)=1,IF(AND(YEAR(AprSun1+11)=CalendarYear,MONTH(AprSun1+11)=4),AprSun1+11,""),IF(AND(YEAR(AprSun1+18)=CalendarYear,MONTH(AprSun1+18)=4),AprSun1+18,""))</f>
        <v>45763</v>
      </c>
      <c r="U14" s="4">
        <f ca="1">IF(DAY(AprSun1)=1,IF(AND(YEAR(AprSun1+12)=CalendarYear,MONTH(AprSun1+12)=4),AprSun1+12,""),IF(AND(YEAR(AprSun1+19)=CalendarYear,MONTH(AprSun1+19)=4),AprSun1+19,""))</f>
        <v>45764</v>
      </c>
      <c r="V14" s="4">
        <f ca="1">IF(DAY(AprSun1)=1,IF(AND(YEAR(AprSun1+13)=CalendarYear,MONTH(AprSun1+13)=4),AprSun1+13,""),IF(AND(YEAR(AprSun1+20)=CalendarYear,MONTH(AprSun1+20)=4),AprSun1+20,""))</f>
        <v>45765</v>
      </c>
      <c r="W14" s="4">
        <f ca="1">IF(DAY(AprSun1)=1,IF(AND(YEAR(AprSun1+14)=CalendarYear,MONTH(AprSun1+14)=4),AprSun1+14,""),IF(AND(YEAR(AprSun1+21)=CalendarYear,MONTH(AprSun1+21)=4),AprSun1+21,""))</f>
        <v>45766</v>
      </c>
      <c r="X14" s="4">
        <f ca="1">IF(DAY(AprSun1)=1,IF(AND(YEAR(AprSun1+15)=CalendarYear,MONTH(AprSun1+15)=4),AprSun1+15,""),IF(AND(YEAR(AprSun1+22)=CalendarYear,MONTH(AprSun1+22)=4),AprSun1+22,""))</f>
        <v>45767</v>
      </c>
      <c r="Y14" s="4">
        <f ca="1">IF(DAY(AprSun1)=1,IF(AND(YEAR(AprSun1+16)=CalendarYear,MONTH(AprSun1+16)=4),AprSun1+16,""),IF(AND(YEAR(AprSun1+23)=CalendarYear,MONTH(AprSun1+23)=4),AprSun1+23,""))</f>
        <v>45768</v>
      </c>
      <c r="Z14" s="4">
        <f ca="1">IF(DAY(AprSun1)=1,IF(AND(YEAR(AprSun1+17)=CalendarYear,MONTH(AprSun1+17)=4),AprSun1+17,""),IF(AND(YEAR(AprSun1+24)=CalendarYear,MONTH(AprSun1+24)=4),AprSun1+24,""))</f>
        <v>45769</v>
      </c>
      <c r="AA14" s="4">
        <f ca="1">IF(DAY(AprSun1)=1,IF(AND(YEAR(AprSun1+18)=CalendarYear,MONTH(AprSun1+18)=4),AprSun1+18,""),IF(AND(YEAR(AprSun1+25)=CalendarYear,MONTH(AprSun1+25)=4),AprSun1+25,""))</f>
        <v>45770</v>
      </c>
      <c r="AB14" s="4">
        <f ca="1">IF(DAY(AprSun1)=1,IF(AND(YEAR(AprSun1+19)=CalendarYear,MONTH(AprSun1+19)=4),AprSun1+19,""),IF(AND(YEAR(AprSun1+26)=CalendarYear,MONTH(AprSun1+26)=4),AprSun1+26,""))</f>
        <v>45771</v>
      </c>
      <c r="AC14" s="4">
        <f ca="1">IF(DAY(AprSun1)=1,IF(AND(YEAR(AprSun1+20)=CalendarYear,MONTH(AprSun1+20)=4),AprSun1+20,""),IF(AND(YEAR(AprSun1+27)=CalendarYear,MONTH(AprSun1+27)=4),AprSun1+27,""))</f>
        <v>45772</v>
      </c>
      <c r="AD14" s="4">
        <f ca="1">IF(DAY(AprSun1)=1,IF(AND(YEAR(AprSun1+21)=CalendarYear,MONTH(AprSun1+21)=4),AprSun1+21,""),IF(AND(YEAR(AprSun1+28)=CalendarYear,MONTH(AprSun1+28)=4),AprSun1+28,""))</f>
        <v>45773</v>
      </c>
      <c r="AE14" s="4">
        <f ca="1">IF(DAY(AprSun1)=1,IF(AND(YEAR(AprSun1+22)=CalendarYear,MONTH(AprSun1+22)=4),AprSun1+22,""),IF(AND(YEAR(AprSun1+29)=CalendarYear,MONTH(AprSun1+29)=4),AprSun1+29,""))</f>
        <v>45774</v>
      </c>
      <c r="AF14" s="4">
        <f ca="1">IF(DAY(AprSun1)=1,IF(AND(YEAR(AprSun1+23)=CalendarYear,MONTH(AprSun1+23)=4),AprSun1+23,""),IF(AND(YEAR(AprSun1+30)=CalendarYear,MONTH(AprSun1+30)=4),AprSun1+30,""))</f>
        <v>45775</v>
      </c>
      <c r="AG14" s="4">
        <f ca="1">IF(DAY(AprSun1)=1,IF(AND(YEAR(AprSun1+24)=CalendarYear,MONTH(AprSun1+24)=4),AprSun1+24,""),IF(AND(YEAR(AprSun1+31)=CalendarYear,MONTH(AprSun1+31)=4),AprSun1+31,""))</f>
        <v>45776</v>
      </c>
      <c r="AH14" s="4">
        <f ca="1">IF(DAY(AprSun1)=1,IF(AND(YEAR(AprSun1+25)=CalendarYear,MONTH(AprSun1+25)=4),AprSun1+25,""),IF(AND(YEAR(AprSun1+32)=CalendarYear,MONTH(AprSun1+32)=4),AprSun1+32,""))</f>
        <v>45777</v>
      </c>
      <c r="AI14" s="4" t="str">
        <f ca="1">IF(DAY(AprSun1)=1,IF(AND(YEAR(AprSun1+26)=CalendarYear,MONTH(AprSun1+26)=4),AprSun1+26,""),IF(AND(YEAR(AprSun1+33)=CalendarYear,MONTH(AprSun1+33)=4),AprSun1+33,""))</f>
        <v/>
      </c>
      <c r="AJ14" s="4" t="str">
        <f ca="1">IF(DAY(AprSun1)=1,IF(AND(YEAR(AprSun1+27)=CalendarYear,MONTH(AprSun1+27)=4),AprSun1+27,""),IF(AND(YEAR(AprSun1+34)=CalendarYear,MONTH(AprSun1+34)=4),AprSun1+34,""))</f>
        <v/>
      </c>
      <c r="AK14" s="4" t="str">
        <f ca="1">IF(DAY(AprSun1)=1,IF(AND(YEAR(AprSun1+28)=CalendarYear,MONTH(AprSun1+28)=4),AprSun1+28,""),IF(AND(YEAR(AprSun1+35)=CalendarYear,MONTH(AprSun1+35)=4),AprSun1+35,""))</f>
        <v/>
      </c>
      <c r="AL14" s="4" t="str">
        <f ca="1">IF(DAY(AprSun1)=1,IF(AND(YEAR(AprSun1+29)=CalendarYear,MONTH(AprSun1+29)=4),AprSun1+29,""),IF(AND(YEAR(AprSun1+36)=CalendarYear,MONTH(AprSun1+36)=4),AprSun1+36,""))</f>
        <v/>
      </c>
      <c r="AM14" s="6" t="str">
        <f ca="1">IF(DAY(AprSun1)=1,IF(AND(YEAR(AprSun1+30)=CalendarYear,MONTH(AprSun1+30)=4),AprSun1+30,""),IF(AND(YEAR(AprSun1+37)=CalendarYear,MONTH(AprSun1+37)=4),AprSun1+37,""))</f>
        <v/>
      </c>
    </row>
    <row r="15" spans="2:39" ht="19.899999999999999" customHeight="1">
      <c r="B15" s="62"/>
      <c r="C15" s="5" t="s">
        <v>6</v>
      </c>
      <c r="D15" s="5" t="s">
        <v>7</v>
      </c>
      <c r="E15" s="5" t="s">
        <v>8</v>
      </c>
      <c r="F15" s="5" t="s">
        <v>9</v>
      </c>
      <c r="G15" s="5" t="s">
        <v>10</v>
      </c>
      <c r="H15" s="5" t="s">
        <v>11</v>
      </c>
      <c r="I15" s="5" t="s">
        <v>12</v>
      </c>
      <c r="J15" s="5" t="s">
        <v>6</v>
      </c>
      <c r="K15" s="5" t="s">
        <v>7</v>
      </c>
      <c r="L15" s="5" t="s">
        <v>8</v>
      </c>
      <c r="M15" s="5" t="s">
        <v>9</v>
      </c>
      <c r="N15" s="5" t="s">
        <v>10</v>
      </c>
      <c r="O15" s="5" t="s">
        <v>11</v>
      </c>
      <c r="P15" s="5" t="s">
        <v>12</v>
      </c>
      <c r="Q15" s="5" t="s">
        <v>6</v>
      </c>
      <c r="R15" s="5" t="s">
        <v>7</v>
      </c>
      <c r="S15" s="5" t="s">
        <v>8</v>
      </c>
      <c r="T15" s="5" t="s">
        <v>9</v>
      </c>
      <c r="U15" s="5" t="s">
        <v>10</v>
      </c>
      <c r="V15" s="5" t="s">
        <v>11</v>
      </c>
      <c r="W15" s="5" t="s">
        <v>12</v>
      </c>
      <c r="X15" s="5" t="s">
        <v>6</v>
      </c>
      <c r="Y15" s="5" t="s">
        <v>7</v>
      </c>
      <c r="Z15" s="5" t="s">
        <v>8</v>
      </c>
      <c r="AA15" s="5" t="s">
        <v>9</v>
      </c>
      <c r="AB15" s="5" t="s">
        <v>10</v>
      </c>
      <c r="AC15" s="5" t="s">
        <v>11</v>
      </c>
      <c r="AD15" s="5" t="s">
        <v>12</v>
      </c>
      <c r="AE15" s="5" t="s">
        <v>6</v>
      </c>
      <c r="AF15" s="5" t="s">
        <v>7</v>
      </c>
      <c r="AG15" s="5" t="s">
        <v>8</v>
      </c>
      <c r="AH15" s="5" t="s">
        <v>9</v>
      </c>
      <c r="AI15" s="5" t="s">
        <v>10</v>
      </c>
      <c r="AJ15" s="5" t="s">
        <v>11</v>
      </c>
      <c r="AK15" s="5" t="s">
        <v>12</v>
      </c>
      <c r="AL15" s="5" t="s">
        <v>6</v>
      </c>
      <c r="AM15" s="7" t="s">
        <v>7</v>
      </c>
    </row>
    <row r="16" spans="2:39" ht="19.899999999999999" hidden="1" customHeight="1" outlineLevel="1">
      <c r="B16" s="18" t="s">
        <v>13</v>
      </c>
      <c r="C16" s="2" t="s">
        <v>14</v>
      </c>
      <c r="D16" s="2" t="s">
        <v>14</v>
      </c>
      <c r="E16" s="2" t="s">
        <v>14</v>
      </c>
      <c r="F16" s="2" t="s">
        <v>14</v>
      </c>
      <c r="G16" s="2" t="s">
        <v>14</v>
      </c>
      <c r="H16" s="2" t="s">
        <v>14</v>
      </c>
      <c r="I16" s="2" t="s">
        <v>14</v>
      </c>
      <c r="J16" s="2" t="s">
        <v>14</v>
      </c>
      <c r="K16" s="2" t="s">
        <v>14</v>
      </c>
      <c r="L16" s="2" t="s">
        <v>14</v>
      </c>
      <c r="M16" s="3" t="s">
        <v>14</v>
      </c>
      <c r="N16" s="3" t="s">
        <v>14</v>
      </c>
      <c r="O16" s="2" t="s">
        <v>14</v>
      </c>
      <c r="P16" s="2" t="s">
        <v>14</v>
      </c>
      <c r="Q16" s="2" t="s">
        <v>14</v>
      </c>
      <c r="R16" s="2" t="s">
        <v>14</v>
      </c>
      <c r="S16" s="2" t="s">
        <v>14</v>
      </c>
      <c r="T16" s="2" t="s">
        <v>14</v>
      </c>
      <c r="U16" s="2" t="s">
        <v>14</v>
      </c>
      <c r="V16" s="2" t="s">
        <v>14</v>
      </c>
      <c r="W16" s="2" t="s">
        <v>14</v>
      </c>
      <c r="X16" s="2" t="s">
        <v>14</v>
      </c>
      <c r="Y16" s="2" t="s">
        <v>14</v>
      </c>
      <c r="Z16" s="2" t="s">
        <v>14</v>
      </c>
      <c r="AA16" s="2" t="s">
        <v>14</v>
      </c>
      <c r="AB16" s="2" t="s">
        <v>14</v>
      </c>
      <c r="AC16" s="2" t="s">
        <v>14</v>
      </c>
      <c r="AD16" s="2" t="s">
        <v>14</v>
      </c>
      <c r="AE16" s="2" t="s">
        <v>14</v>
      </c>
      <c r="AF16" s="2" t="s">
        <v>14</v>
      </c>
      <c r="AG16" s="2" t="s">
        <v>14</v>
      </c>
      <c r="AH16" s="2" t="s">
        <v>14</v>
      </c>
      <c r="AI16" s="2" t="s">
        <v>14</v>
      </c>
      <c r="AJ16" s="2" t="s">
        <v>14</v>
      </c>
      <c r="AK16" s="2" t="s">
        <v>14</v>
      </c>
      <c r="AL16" s="2" t="s">
        <v>14</v>
      </c>
      <c r="AM16" s="2" t="s">
        <v>14</v>
      </c>
    </row>
    <row r="17" spans="2:39" ht="19.899999999999999" hidden="1" customHeight="1" outlineLevel="1">
      <c r="B17" s="19" t="s">
        <v>15</v>
      </c>
      <c r="C17" s="3" t="s">
        <v>14</v>
      </c>
      <c r="D17" s="3" t="s">
        <v>14</v>
      </c>
      <c r="E17" s="3" t="s">
        <v>14</v>
      </c>
      <c r="F17" s="3" t="s">
        <v>14</v>
      </c>
      <c r="G17" s="3" t="s">
        <v>14</v>
      </c>
      <c r="H17" s="3" t="s">
        <v>14</v>
      </c>
      <c r="I17" s="3" t="s">
        <v>14</v>
      </c>
      <c r="J17" s="3" t="s">
        <v>14</v>
      </c>
      <c r="K17" s="39" t="s">
        <v>14</v>
      </c>
      <c r="L17" s="39" t="s">
        <v>14</v>
      </c>
      <c r="M17" s="39" t="s">
        <v>14</v>
      </c>
      <c r="N17" s="39" t="s">
        <v>14</v>
      </c>
      <c r="O17" s="26" t="s">
        <v>14</v>
      </c>
      <c r="P17" s="2" t="s">
        <v>14</v>
      </c>
      <c r="Q17" s="2" t="s">
        <v>14</v>
      </c>
      <c r="R17" s="2" t="s">
        <v>14</v>
      </c>
      <c r="S17" s="2" t="s">
        <v>14</v>
      </c>
      <c r="T17" s="2" t="s">
        <v>14</v>
      </c>
      <c r="U17" s="2" t="s">
        <v>14</v>
      </c>
      <c r="V17" s="2" t="s">
        <v>14</v>
      </c>
      <c r="W17" s="2" t="s">
        <v>14</v>
      </c>
      <c r="X17" s="2" t="s">
        <v>14</v>
      </c>
      <c r="Y17" s="2" t="s">
        <v>14</v>
      </c>
      <c r="Z17" s="2" t="s">
        <v>14</v>
      </c>
      <c r="AA17" s="2" t="s">
        <v>14</v>
      </c>
      <c r="AB17" s="2" t="s">
        <v>14</v>
      </c>
      <c r="AC17" s="2" t="s">
        <v>14</v>
      </c>
      <c r="AD17" s="2" t="s">
        <v>14</v>
      </c>
      <c r="AE17" s="2" t="s">
        <v>14</v>
      </c>
      <c r="AF17" s="2" t="s">
        <v>14</v>
      </c>
      <c r="AG17" s="2" t="s">
        <v>14</v>
      </c>
      <c r="AH17" s="2" t="s">
        <v>14</v>
      </c>
      <c r="AI17" s="2" t="s">
        <v>14</v>
      </c>
      <c r="AJ17" s="2" t="s">
        <v>14</v>
      </c>
      <c r="AK17" s="2" t="s">
        <v>14</v>
      </c>
      <c r="AL17" s="2" t="s">
        <v>14</v>
      </c>
      <c r="AM17" s="2" t="s">
        <v>14</v>
      </c>
    </row>
    <row r="18" spans="2:39" s="21" customFormat="1" ht="19.899999999999999" hidden="1" customHeight="1" outlineLevel="1">
      <c r="B18" s="33" t="s">
        <v>2</v>
      </c>
      <c r="C18" s="3" t="s">
        <v>14</v>
      </c>
      <c r="D18" s="3" t="s">
        <v>14</v>
      </c>
      <c r="E18" s="140" t="s">
        <v>16</v>
      </c>
      <c r="F18" s="148"/>
      <c r="G18" s="148"/>
      <c r="H18" s="141"/>
      <c r="I18" s="3" t="s">
        <v>14</v>
      </c>
      <c r="J18" s="23" t="s">
        <v>14</v>
      </c>
      <c r="K18" s="167" t="s">
        <v>16</v>
      </c>
      <c r="L18" s="167"/>
      <c r="M18" s="167"/>
      <c r="N18" s="167"/>
      <c r="O18" s="167"/>
      <c r="P18" s="24" t="s">
        <v>14</v>
      </c>
      <c r="Q18" s="2" t="s">
        <v>14</v>
      </c>
      <c r="R18" s="167" t="s">
        <v>16</v>
      </c>
      <c r="S18" s="167"/>
      <c r="T18" s="167"/>
      <c r="U18" s="167"/>
      <c r="V18" s="167"/>
      <c r="W18" s="2" t="s">
        <v>14</v>
      </c>
      <c r="X18" s="2" t="s">
        <v>14</v>
      </c>
      <c r="Y18" s="167" t="s">
        <v>16</v>
      </c>
      <c r="Z18" s="167"/>
      <c r="AA18" s="167"/>
      <c r="AB18" s="167"/>
      <c r="AC18" s="167"/>
      <c r="AD18" s="2" t="s">
        <v>14</v>
      </c>
      <c r="AE18" s="2" t="s">
        <v>14</v>
      </c>
      <c r="AF18" s="133" t="s">
        <v>16</v>
      </c>
      <c r="AG18" s="134"/>
      <c r="AH18" s="135"/>
      <c r="AI18" s="2" t="s">
        <v>14</v>
      </c>
      <c r="AJ18" s="2" t="s">
        <v>14</v>
      </c>
      <c r="AK18" s="2" t="s">
        <v>14</v>
      </c>
      <c r="AL18" s="2" t="s">
        <v>14</v>
      </c>
      <c r="AM18" s="2" t="s">
        <v>14</v>
      </c>
    </row>
    <row r="19" spans="2:39" s="21" customFormat="1" ht="19.899999999999999" hidden="1" customHeight="1" outlineLevel="1">
      <c r="B19" s="31" t="s">
        <v>5</v>
      </c>
      <c r="C19" s="3" t="s">
        <v>14</v>
      </c>
      <c r="D19" s="3" t="s">
        <v>14</v>
      </c>
      <c r="E19" s="3" t="s">
        <v>14</v>
      </c>
      <c r="F19" s="3" t="s">
        <v>14</v>
      </c>
      <c r="G19" s="3" t="s">
        <v>14</v>
      </c>
      <c r="H19" s="3" t="s">
        <v>14</v>
      </c>
      <c r="I19" s="3" t="s">
        <v>14</v>
      </c>
      <c r="J19" s="3" t="s">
        <v>14</v>
      </c>
      <c r="K19" s="2" t="s">
        <v>14</v>
      </c>
      <c r="L19" s="2" t="s">
        <v>14</v>
      </c>
      <c r="M19" s="2" t="s">
        <v>14</v>
      </c>
      <c r="N19" s="2" t="s">
        <v>14</v>
      </c>
      <c r="O19" s="2" t="s">
        <v>14</v>
      </c>
      <c r="P19" s="2" t="s">
        <v>14</v>
      </c>
      <c r="Q19" s="2" t="s">
        <v>14</v>
      </c>
      <c r="R19" s="2" t="s">
        <v>14</v>
      </c>
      <c r="S19" s="2" t="s">
        <v>14</v>
      </c>
      <c r="T19" s="2" t="s">
        <v>14</v>
      </c>
      <c r="U19" s="2" t="s">
        <v>14</v>
      </c>
      <c r="V19" s="2" t="s">
        <v>14</v>
      </c>
      <c r="W19" s="2" t="s">
        <v>14</v>
      </c>
      <c r="X19" s="2" t="s">
        <v>14</v>
      </c>
      <c r="Y19" s="2" t="s">
        <v>14</v>
      </c>
      <c r="Z19" s="2" t="s">
        <v>14</v>
      </c>
      <c r="AA19" s="2" t="s">
        <v>14</v>
      </c>
      <c r="AB19" s="2" t="s">
        <v>14</v>
      </c>
      <c r="AC19" s="2" t="s">
        <v>14</v>
      </c>
      <c r="AD19" s="2" t="s">
        <v>14</v>
      </c>
      <c r="AE19" s="2" t="s">
        <v>14</v>
      </c>
      <c r="AF19" s="2" t="s">
        <v>14</v>
      </c>
      <c r="AG19" s="2" t="s">
        <v>14</v>
      </c>
      <c r="AH19" s="2" t="s">
        <v>14</v>
      </c>
      <c r="AI19" s="2" t="s">
        <v>14</v>
      </c>
      <c r="AJ19" s="2" t="s">
        <v>14</v>
      </c>
      <c r="AK19" s="2" t="s">
        <v>14</v>
      </c>
      <c r="AL19" s="2" t="s">
        <v>14</v>
      </c>
      <c r="AM19" s="2" t="s">
        <v>14</v>
      </c>
    </row>
    <row r="20" spans="2:39" ht="19.899999999999999" hidden="1" customHeight="1" outlineLevel="1">
      <c r="B20" s="20" t="s">
        <v>1</v>
      </c>
      <c r="C20" s="3" t="s">
        <v>14</v>
      </c>
      <c r="D20" s="3" t="s">
        <v>14</v>
      </c>
      <c r="E20" s="3" t="s">
        <v>14</v>
      </c>
      <c r="F20" s="3" t="s">
        <v>14</v>
      </c>
      <c r="G20" s="3" t="s">
        <v>14</v>
      </c>
      <c r="H20" s="3" t="s">
        <v>14</v>
      </c>
      <c r="I20" s="3" t="s">
        <v>14</v>
      </c>
      <c r="J20" s="3" t="s">
        <v>14</v>
      </c>
      <c r="K20" s="3" t="s">
        <v>14</v>
      </c>
      <c r="L20" s="3" t="s">
        <v>14</v>
      </c>
      <c r="M20" s="3" t="s">
        <v>14</v>
      </c>
      <c r="N20" s="3" t="s">
        <v>14</v>
      </c>
      <c r="O20" s="2" t="s">
        <v>14</v>
      </c>
      <c r="P20" s="2" t="s">
        <v>14</v>
      </c>
      <c r="Q20" s="2" t="s">
        <v>14</v>
      </c>
      <c r="R20" s="2" t="s">
        <v>14</v>
      </c>
      <c r="S20" s="2" t="s">
        <v>14</v>
      </c>
      <c r="T20" s="2" t="s">
        <v>14</v>
      </c>
      <c r="U20" s="2" t="s">
        <v>14</v>
      </c>
      <c r="V20" s="2" t="s">
        <v>14</v>
      </c>
      <c r="W20" s="2" t="s">
        <v>14</v>
      </c>
      <c r="X20" s="2" t="s">
        <v>14</v>
      </c>
      <c r="Y20" s="2" t="s">
        <v>14</v>
      </c>
      <c r="Z20" s="2" t="s">
        <v>14</v>
      </c>
      <c r="AA20" s="2" t="s">
        <v>14</v>
      </c>
      <c r="AB20" s="2" t="s">
        <v>14</v>
      </c>
      <c r="AC20" s="2" t="s">
        <v>14</v>
      </c>
      <c r="AD20" s="2" t="s">
        <v>14</v>
      </c>
      <c r="AE20" s="2" t="s">
        <v>14</v>
      </c>
      <c r="AF20" s="2" t="s">
        <v>14</v>
      </c>
      <c r="AG20" s="2" t="s">
        <v>14</v>
      </c>
      <c r="AH20" s="2" t="s">
        <v>14</v>
      </c>
      <c r="AI20" s="2" t="s">
        <v>14</v>
      </c>
      <c r="AJ20" s="2" t="s">
        <v>14</v>
      </c>
      <c r="AK20" s="2" t="s">
        <v>14</v>
      </c>
      <c r="AL20" s="2" t="s">
        <v>14</v>
      </c>
      <c r="AM20" s="2" t="s">
        <v>14</v>
      </c>
    </row>
    <row r="21" spans="2:39" ht="19.899999999999999" customHeight="1" collapsed="1">
      <c r="B21" s="1"/>
    </row>
    <row r="22" spans="2:39" ht="19.899999999999999" customHeight="1">
      <c r="B22" s="61">
        <f ca="1">DATE(CalendarYear,5,1)</f>
        <v>45778</v>
      </c>
      <c r="C22" s="4" t="str">
        <f ca="1">IF(DAY(MaySun1)=1,"",IF(AND(YEAR(MaySun1+1)=CalendarYear,MONTH(MaySun1+1)=5),MaySun1+1,""))</f>
        <v/>
      </c>
      <c r="D22" s="4" t="str">
        <f ca="1">IF(DAY(MaySun1)=1,"",IF(AND(YEAR(MaySun1+2)=CalendarYear,MONTH(MaySun1+2)=5),MaySun1+2,""))</f>
        <v/>
      </c>
      <c r="E22" s="4" t="str">
        <f ca="1">IF(DAY(MaySun1)=1,"",IF(AND(YEAR(MaySun1+3)=CalendarYear,MONTH(MaySun1+3)=5),MaySun1+3,""))</f>
        <v/>
      </c>
      <c r="F22" s="4" t="str">
        <f ca="1">IF(DAY(MaySun1)=1,"",IF(AND(YEAR(MaySun1+4)=CalendarYear,MONTH(MaySun1+4)=5),MaySun1+4,""))</f>
        <v/>
      </c>
      <c r="G22" s="4">
        <f ca="1">IF(DAY(MaySun1)=1,"",IF(AND(YEAR(MaySun1+5)=CalendarYear,MONTH(MaySun1+5)=5),MaySun1+5,""))</f>
        <v>45778</v>
      </c>
      <c r="H22" s="4">
        <f ca="1">IF(DAY(MaySun1)=1,"",IF(AND(YEAR(MaySun1+6)=CalendarYear,MONTH(MaySun1+6)=5),MaySun1+6,""))</f>
        <v>45779</v>
      </c>
      <c r="I22" s="4">
        <f ca="1">IF(DAY(MaySun1)=1,IF(AND(YEAR(MaySun1)=CalendarYear,MONTH(MaySun1)=5),MaySun1,""),IF(AND(YEAR(MaySun1+7)=CalendarYear,MONTH(MaySun1+7)=5),MaySun1+7,""))</f>
        <v>45780</v>
      </c>
      <c r="J22" s="4">
        <f ca="1">IF(DAY(MaySun1)=1,IF(AND(YEAR(MaySun1+1)=CalendarYear,MONTH(MaySun1+1)=5),MaySun1+1,""),IF(AND(YEAR(MaySun1+8)=CalendarYear,MONTH(MaySun1+8)=5),MaySun1+8,""))</f>
        <v>45781</v>
      </c>
      <c r="K22" s="4">
        <f ca="1">IF(DAY(MaySun1)=1,IF(AND(YEAR(MaySun1+2)=CalendarYear,MONTH(MaySun1+2)=5),MaySun1+2,""),IF(AND(YEAR(MaySun1+9)=CalendarYear,MONTH(MaySun1+9)=5),MaySun1+9,""))</f>
        <v>45782</v>
      </c>
      <c r="L22" s="4">
        <f ca="1">IF(DAY(MaySun1)=1,IF(AND(YEAR(MaySun1+3)=CalendarYear,MONTH(MaySun1+3)=5),MaySun1+3,""),IF(AND(YEAR(MaySun1+10)=CalendarYear,MONTH(MaySun1+10)=5),MaySun1+10,""))</f>
        <v>45783</v>
      </c>
      <c r="M22" s="4">
        <f ca="1">IF(DAY(MaySun1)=1,IF(AND(YEAR(MaySun1+4)=CalendarYear,MONTH(MaySun1+4)=5),MaySun1+4,""),IF(AND(YEAR(MaySun1+11)=CalendarYear,MONTH(MaySun1+11)=5),MaySun1+11,""))</f>
        <v>45784</v>
      </c>
      <c r="N22" s="4">
        <f ca="1">IF(DAY(MaySun1)=1,IF(AND(YEAR(MaySun1+5)=CalendarYear,MONTH(MaySun1+5)=5),MaySun1+5,""),IF(AND(YEAR(MaySun1+12)=CalendarYear,MONTH(MaySun1+12)=5),MaySun1+12,""))</f>
        <v>45785</v>
      </c>
      <c r="O22" s="4">
        <f ca="1">IF(DAY(MaySun1)=1,IF(AND(YEAR(MaySun1+6)=CalendarYear,MONTH(MaySun1+6)=5),MaySun1+6,""),IF(AND(YEAR(MaySun1+13)=CalendarYear,MONTH(MaySun1+13)=5),MaySun1+13,""))</f>
        <v>45786</v>
      </c>
      <c r="P22" s="4">
        <f ca="1">IF(DAY(MaySun1)=1,IF(AND(YEAR(MaySun1+7)=CalendarYear,MONTH(MaySun1+7)=5),MaySun1+7,""),IF(AND(YEAR(MaySun1+14)=CalendarYear,MONTH(MaySun1+14)=5),MaySun1+14,""))</f>
        <v>45787</v>
      </c>
      <c r="Q22" s="4">
        <f ca="1">IF(DAY(MaySun1)=1,IF(AND(YEAR(MaySun1+8)=CalendarYear,MONTH(MaySun1+8)=5),MaySun1+8,""),IF(AND(YEAR(MaySun1+15)=CalendarYear,MONTH(MaySun1+15)=5),MaySun1+15,""))</f>
        <v>45788</v>
      </c>
      <c r="R22" s="4">
        <f ca="1">IF(DAY(MaySun1)=1,IF(AND(YEAR(MaySun1+9)=CalendarYear,MONTH(MaySun1+9)=5),MaySun1+9,""),IF(AND(YEAR(MaySun1+16)=CalendarYear,MONTH(MaySun1+16)=5),MaySun1+16,""))</f>
        <v>45789</v>
      </c>
      <c r="S22" s="4">
        <f ca="1">IF(DAY(MaySun1)=1,IF(AND(YEAR(MaySun1+10)=CalendarYear,MONTH(MaySun1+10)=5),MaySun1+10,""),IF(AND(YEAR(MaySun1+17)=CalendarYear,MONTH(MaySun1+17)=5),MaySun1+17,""))</f>
        <v>45790</v>
      </c>
      <c r="T22" s="4">
        <f ca="1">IF(DAY(MaySun1)=1,IF(AND(YEAR(MaySun1+11)=CalendarYear,MONTH(MaySun1+11)=5),MaySun1+11,""),IF(AND(YEAR(MaySun1+18)=CalendarYear,MONTH(MaySun1+18)=5),MaySun1+18,""))</f>
        <v>45791</v>
      </c>
      <c r="U22" s="4">
        <f ca="1">IF(DAY(MaySun1)=1,IF(AND(YEAR(MaySun1+12)=CalendarYear,MONTH(MaySun1+12)=5),MaySun1+12,""),IF(AND(YEAR(MaySun1+19)=CalendarYear,MONTH(MaySun1+19)=5),MaySun1+19,""))</f>
        <v>45792</v>
      </c>
      <c r="V22" s="4">
        <f ca="1">IF(DAY(MaySun1)=1,IF(AND(YEAR(MaySun1+13)=CalendarYear,MONTH(MaySun1+13)=5),MaySun1+13,""),IF(AND(YEAR(MaySun1+20)=CalendarYear,MONTH(MaySun1+20)=5),MaySun1+20,""))</f>
        <v>45793</v>
      </c>
      <c r="W22" s="4">
        <f ca="1">IF(DAY(MaySun1)=1,IF(AND(YEAR(MaySun1+14)=CalendarYear,MONTH(MaySun1+14)=5),MaySun1+14,""),IF(AND(YEAR(MaySun1+21)=CalendarYear,MONTH(MaySun1+21)=5),MaySun1+21,""))</f>
        <v>45794</v>
      </c>
      <c r="X22" s="4">
        <f ca="1">IF(DAY(MaySun1)=1,IF(AND(YEAR(MaySun1+15)=CalendarYear,MONTH(MaySun1+15)=5),MaySun1+15,""),IF(AND(YEAR(MaySun1+22)=CalendarYear,MONTH(MaySun1+22)=5),MaySun1+22,""))</f>
        <v>45795</v>
      </c>
      <c r="Y22" s="4">
        <f ca="1">IF(DAY(MaySun1)=1,IF(AND(YEAR(MaySun1+16)=CalendarYear,MONTH(MaySun1+16)=5),MaySun1+16,""),IF(AND(YEAR(MaySun1+23)=CalendarYear,MONTH(MaySun1+23)=5),MaySun1+23,""))</f>
        <v>45796</v>
      </c>
      <c r="Z22" s="4">
        <f ca="1">IF(DAY(MaySun1)=1,IF(AND(YEAR(MaySun1+17)=CalendarYear,MONTH(MaySun1+17)=5),MaySun1+17,""),IF(AND(YEAR(MaySun1+24)=CalendarYear,MONTH(MaySun1+24)=5),MaySun1+24,""))</f>
        <v>45797</v>
      </c>
      <c r="AA22" s="4">
        <f ca="1">IF(DAY(MaySun1)=1,IF(AND(YEAR(MaySun1+18)=CalendarYear,MONTH(MaySun1+18)=5),MaySun1+18,""),IF(AND(YEAR(MaySun1+25)=CalendarYear,MONTH(MaySun1+25)=5),MaySun1+25,""))</f>
        <v>45798</v>
      </c>
      <c r="AB22" s="4">
        <f ca="1">IF(DAY(MaySun1)=1,IF(AND(YEAR(MaySun1+19)=CalendarYear,MONTH(MaySun1+19)=5),MaySun1+19,""),IF(AND(YEAR(MaySun1+26)=CalendarYear,MONTH(MaySun1+26)=5),MaySun1+26,""))</f>
        <v>45799</v>
      </c>
      <c r="AC22" s="4">
        <f ca="1">IF(DAY(MaySun1)=1,IF(AND(YEAR(MaySun1+20)=CalendarYear,MONTH(MaySun1+20)=5),MaySun1+20,""),IF(AND(YEAR(MaySun1+27)=CalendarYear,MONTH(MaySun1+27)=5),MaySun1+27,""))</f>
        <v>45800</v>
      </c>
      <c r="AD22" s="4">
        <f ca="1">IF(DAY(MaySun1)=1,IF(AND(YEAR(MaySun1+21)=CalendarYear,MONTH(MaySun1+21)=5),MaySun1+21,""),IF(AND(YEAR(MaySun1+28)=CalendarYear,MONTH(MaySun1+28)=5),MaySun1+28,""))</f>
        <v>45801</v>
      </c>
      <c r="AE22" s="4">
        <f ca="1">IF(DAY(MaySun1)=1,IF(AND(YEAR(MaySun1+22)=CalendarYear,MONTH(MaySun1+22)=5),MaySun1+22,""),IF(AND(YEAR(MaySun1+29)=CalendarYear,MONTH(MaySun1+29)=5),MaySun1+29,""))</f>
        <v>45802</v>
      </c>
      <c r="AF22" s="4">
        <f ca="1">IF(DAY(MaySun1)=1,IF(AND(YEAR(MaySun1+23)=CalendarYear,MONTH(MaySun1+23)=5),MaySun1+23,""),IF(AND(YEAR(MaySun1+30)=CalendarYear,MONTH(MaySun1+30)=5),MaySun1+30,""))</f>
        <v>45803</v>
      </c>
      <c r="AG22" s="4">
        <f ca="1">IF(DAY(MaySun1)=1,IF(AND(YEAR(MaySun1+24)=CalendarYear,MONTH(MaySun1+24)=5),MaySun1+24,""),IF(AND(YEAR(MaySun1+31)=CalendarYear,MONTH(MaySun1+31)=5),MaySun1+31,""))</f>
        <v>45804</v>
      </c>
      <c r="AH22" s="4">
        <f ca="1">IF(DAY(MaySun1)=1,IF(AND(YEAR(MaySun1+25)=CalendarYear,MONTH(MaySun1+25)=5),MaySun1+25,""),IF(AND(YEAR(MaySun1+32)=CalendarYear,MONTH(MaySun1+32)=5),MaySun1+32,""))</f>
        <v>45805</v>
      </c>
      <c r="AI22" s="4">
        <f ca="1">IF(DAY(MaySun1)=1,IF(AND(YEAR(MaySun1+26)=CalendarYear,MONTH(MaySun1+26)=5),MaySun1+26,""),IF(AND(YEAR(MaySun1+33)=CalendarYear,MONTH(MaySun1+33)=5),MaySun1+33,""))</f>
        <v>45806</v>
      </c>
      <c r="AJ22" s="4">
        <f ca="1">IF(DAY(MaySun1)=1,IF(AND(YEAR(MaySun1+27)=CalendarYear,MONTH(MaySun1+27)=5),MaySun1+27,""),IF(AND(YEAR(MaySun1+34)=CalendarYear,MONTH(MaySun1+34)=5),MaySun1+34,""))</f>
        <v>45807</v>
      </c>
      <c r="AK22" s="4">
        <f ca="1">IF(DAY(MaySun1)=1,IF(AND(YEAR(MaySun1+28)=CalendarYear,MONTH(MaySun1+28)=5),MaySun1+28,""),IF(AND(YEAR(MaySun1+35)=CalendarYear,MONTH(MaySun1+35)=5),MaySun1+35,""))</f>
        <v>45808</v>
      </c>
      <c r="AL22" s="4" t="str">
        <f ca="1">IF(DAY(MaySun1)=1,IF(AND(YEAR(MaySun1+29)=CalendarYear,MONTH(MaySun1+29)=5),MaySun1+29,""),IF(AND(YEAR(MaySun1+36)=CalendarYear,MONTH(MaySun1+36)=5),MaySun1+36,""))</f>
        <v/>
      </c>
      <c r="AM22" s="6" t="str">
        <f ca="1">IF(DAY(MaySun1)=1,IF(AND(YEAR(MaySun1+30)=CalendarYear,MONTH(MaySun1+30)=5),MaySun1+30,""),IF(AND(YEAR(MaySun1+37)=CalendarYear,MONTH(MaySun1+37)=5),MaySun1+37,""))</f>
        <v/>
      </c>
    </row>
    <row r="23" spans="2:39" ht="19.899999999999999" customHeight="1">
      <c r="B23" s="62"/>
      <c r="C23" s="5" t="s">
        <v>6</v>
      </c>
      <c r="D23" s="5" t="s">
        <v>7</v>
      </c>
      <c r="E23" s="5" t="s">
        <v>8</v>
      </c>
      <c r="F23" s="5" t="s">
        <v>9</v>
      </c>
      <c r="G23" s="5" t="s">
        <v>10</v>
      </c>
      <c r="H23" s="5" t="s">
        <v>11</v>
      </c>
      <c r="I23" s="5" t="s">
        <v>12</v>
      </c>
      <c r="J23" s="5" t="s">
        <v>6</v>
      </c>
      <c r="K23" s="5" t="s">
        <v>7</v>
      </c>
      <c r="L23" s="5" t="s">
        <v>8</v>
      </c>
      <c r="M23" s="5" t="s">
        <v>9</v>
      </c>
      <c r="N23" s="5" t="s">
        <v>10</v>
      </c>
      <c r="O23" s="5" t="s">
        <v>11</v>
      </c>
      <c r="P23" s="5" t="s">
        <v>12</v>
      </c>
      <c r="Q23" s="5" t="s">
        <v>6</v>
      </c>
      <c r="R23" s="5" t="s">
        <v>7</v>
      </c>
      <c r="S23" s="5" t="s">
        <v>8</v>
      </c>
      <c r="T23" s="5" t="s">
        <v>9</v>
      </c>
      <c r="U23" s="5" t="s">
        <v>10</v>
      </c>
      <c r="V23" s="5" t="s">
        <v>11</v>
      </c>
      <c r="W23" s="5" t="s">
        <v>12</v>
      </c>
      <c r="X23" s="5" t="s">
        <v>6</v>
      </c>
      <c r="Y23" s="5" t="s">
        <v>7</v>
      </c>
      <c r="Z23" s="5" t="s">
        <v>8</v>
      </c>
      <c r="AA23" s="5" t="s">
        <v>9</v>
      </c>
      <c r="AB23" s="5" t="s">
        <v>10</v>
      </c>
      <c r="AC23" s="5" t="s">
        <v>11</v>
      </c>
      <c r="AD23" s="5" t="s">
        <v>12</v>
      </c>
      <c r="AE23" s="5" t="s">
        <v>6</v>
      </c>
      <c r="AF23" s="5" t="s">
        <v>7</v>
      </c>
      <c r="AG23" s="5" t="s">
        <v>8</v>
      </c>
      <c r="AH23" s="5" t="s">
        <v>9</v>
      </c>
      <c r="AI23" s="5" t="s">
        <v>10</v>
      </c>
      <c r="AJ23" s="5" t="s">
        <v>11</v>
      </c>
      <c r="AK23" s="5" t="s">
        <v>12</v>
      </c>
      <c r="AL23" s="5" t="s">
        <v>6</v>
      </c>
      <c r="AM23" s="7" t="s">
        <v>7</v>
      </c>
    </row>
    <row r="24" spans="2:39" s="21" customFormat="1" ht="19.899999999999999" hidden="1" customHeight="1" outlineLevel="1">
      <c r="B24" s="18" t="s">
        <v>13</v>
      </c>
      <c r="C24" s="2" t="s">
        <v>14</v>
      </c>
      <c r="D24" s="2" t="s">
        <v>14</v>
      </c>
      <c r="E24" s="2" t="s">
        <v>14</v>
      </c>
      <c r="F24" s="2" t="s">
        <v>14</v>
      </c>
      <c r="G24" s="2" t="s">
        <v>14</v>
      </c>
      <c r="H24" s="2" t="s">
        <v>14</v>
      </c>
      <c r="I24" s="2" t="s">
        <v>14</v>
      </c>
      <c r="J24" s="2" t="s">
        <v>14</v>
      </c>
      <c r="K24" s="2" t="s">
        <v>14</v>
      </c>
      <c r="L24" s="2" t="s">
        <v>14</v>
      </c>
      <c r="M24" s="3" t="s">
        <v>14</v>
      </c>
      <c r="N24" s="3" t="s">
        <v>14</v>
      </c>
      <c r="O24" s="2" t="s">
        <v>14</v>
      </c>
      <c r="P24" s="2" t="s">
        <v>14</v>
      </c>
      <c r="Q24" s="2" t="s">
        <v>14</v>
      </c>
      <c r="R24" s="2" t="s">
        <v>14</v>
      </c>
      <c r="S24" s="2" t="s">
        <v>14</v>
      </c>
      <c r="T24" s="2" t="s">
        <v>14</v>
      </c>
      <c r="U24" s="2" t="s">
        <v>14</v>
      </c>
      <c r="V24" s="2" t="s">
        <v>14</v>
      </c>
      <c r="W24" s="2" t="s">
        <v>14</v>
      </c>
      <c r="X24" s="2" t="s">
        <v>14</v>
      </c>
      <c r="Y24" s="2" t="s">
        <v>14</v>
      </c>
      <c r="Z24" s="2" t="s">
        <v>14</v>
      </c>
      <c r="AA24" s="2" t="s">
        <v>14</v>
      </c>
      <c r="AB24" s="2" t="s">
        <v>14</v>
      </c>
      <c r="AC24" s="2" t="s">
        <v>14</v>
      </c>
      <c r="AD24" s="2" t="s">
        <v>14</v>
      </c>
      <c r="AE24" s="2" t="s">
        <v>14</v>
      </c>
      <c r="AF24" s="2" t="s">
        <v>14</v>
      </c>
      <c r="AG24" s="2" t="s">
        <v>14</v>
      </c>
      <c r="AH24" s="2" t="s">
        <v>14</v>
      </c>
      <c r="AI24" s="2" t="s">
        <v>14</v>
      </c>
      <c r="AJ24" s="2" t="s">
        <v>14</v>
      </c>
      <c r="AK24" s="2" t="s">
        <v>14</v>
      </c>
      <c r="AL24" s="2" t="s">
        <v>14</v>
      </c>
      <c r="AM24" s="2" t="s">
        <v>14</v>
      </c>
    </row>
    <row r="25" spans="2:39" s="21" customFormat="1" ht="19.899999999999999" hidden="1" customHeight="1" outlineLevel="1">
      <c r="B25" s="19" t="s">
        <v>15</v>
      </c>
      <c r="C25" s="3" t="s">
        <v>14</v>
      </c>
      <c r="D25" s="3" t="s">
        <v>14</v>
      </c>
      <c r="E25" s="3" t="s">
        <v>14</v>
      </c>
      <c r="F25" s="3" t="s">
        <v>14</v>
      </c>
      <c r="G25" s="3" t="s">
        <v>14</v>
      </c>
      <c r="H25" s="3" t="s">
        <v>14</v>
      </c>
      <c r="I25" s="3" t="s">
        <v>14</v>
      </c>
      <c r="J25" s="3" t="s">
        <v>14</v>
      </c>
      <c r="K25" s="3" t="s">
        <v>14</v>
      </c>
      <c r="L25" s="3" t="s">
        <v>14</v>
      </c>
      <c r="M25" s="3" t="s">
        <v>14</v>
      </c>
      <c r="N25" s="3" t="s">
        <v>14</v>
      </c>
      <c r="O25" s="2" t="s">
        <v>14</v>
      </c>
      <c r="P25" s="2" t="s">
        <v>14</v>
      </c>
      <c r="Q25" s="2" t="s">
        <v>14</v>
      </c>
      <c r="R25" s="2" t="s">
        <v>14</v>
      </c>
      <c r="S25" s="2" t="s">
        <v>14</v>
      </c>
      <c r="T25" s="2" t="s">
        <v>14</v>
      </c>
      <c r="U25" s="2" t="s">
        <v>14</v>
      </c>
      <c r="V25" s="2" t="s">
        <v>14</v>
      </c>
      <c r="W25" s="2" t="s">
        <v>14</v>
      </c>
      <c r="X25" s="2" t="s">
        <v>14</v>
      </c>
      <c r="Y25" s="2" t="s">
        <v>14</v>
      </c>
      <c r="Z25" s="2" t="s">
        <v>14</v>
      </c>
      <c r="AA25" s="2" t="s">
        <v>14</v>
      </c>
      <c r="AB25" s="2" t="s">
        <v>14</v>
      </c>
      <c r="AC25" s="2" t="s">
        <v>14</v>
      </c>
      <c r="AD25" s="2" t="s">
        <v>14</v>
      </c>
      <c r="AE25" s="2" t="s">
        <v>14</v>
      </c>
      <c r="AF25" s="2" t="s">
        <v>14</v>
      </c>
      <c r="AG25" s="2" t="s">
        <v>14</v>
      </c>
      <c r="AH25" s="2" t="s">
        <v>14</v>
      </c>
      <c r="AI25" s="2" t="s">
        <v>14</v>
      </c>
      <c r="AJ25" s="2" t="s">
        <v>14</v>
      </c>
      <c r="AK25" s="2" t="s">
        <v>14</v>
      </c>
      <c r="AL25" s="2" t="s">
        <v>14</v>
      </c>
      <c r="AM25" s="2" t="s">
        <v>14</v>
      </c>
    </row>
    <row r="26" spans="2:39" ht="19.899999999999999" hidden="1" customHeight="1" outlineLevel="1">
      <c r="B26" s="33" t="s">
        <v>2</v>
      </c>
      <c r="C26" s="3" t="s">
        <v>14</v>
      </c>
      <c r="D26" s="3" t="s">
        <v>14</v>
      </c>
      <c r="E26" s="3" t="s">
        <v>14</v>
      </c>
      <c r="F26" s="3" t="s">
        <v>14</v>
      </c>
      <c r="G26" s="139" t="s">
        <v>16</v>
      </c>
      <c r="H26" s="139"/>
      <c r="I26" s="3" t="s">
        <v>14</v>
      </c>
      <c r="J26" s="3" t="s">
        <v>14</v>
      </c>
      <c r="K26" s="167" t="s">
        <v>16</v>
      </c>
      <c r="L26" s="167"/>
      <c r="M26" s="167"/>
      <c r="N26" s="167"/>
      <c r="O26" s="167"/>
      <c r="P26" s="2" t="s">
        <v>14</v>
      </c>
      <c r="Q26" s="2" t="s">
        <v>14</v>
      </c>
      <c r="R26" s="167" t="s">
        <v>16</v>
      </c>
      <c r="S26" s="167"/>
      <c r="T26" s="167"/>
      <c r="U26" s="167"/>
      <c r="V26" s="167"/>
      <c r="W26" s="2" t="s">
        <v>14</v>
      </c>
      <c r="X26" s="2" t="s">
        <v>14</v>
      </c>
      <c r="Y26" s="167" t="s">
        <v>16</v>
      </c>
      <c r="Z26" s="167"/>
      <c r="AA26" s="167"/>
      <c r="AB26" s="167"/>
      <c r="AC26" s="167"/>
      <c r="AD26" s="2" t="s">
        <v>14</v>
      </c>
      <c r="AE26" s="2" t="s">
        <v>14</v>
      </c>
      <c r="AF26" s="2" t="s">
        <v>14</v>
      </c>
      <c r="AG26" s="133" t="s">
        <v>16</v>
      </c>
      <c r="AH26" s="134"/>
      <c r="AI26" s="134"/>
      <c r="AJ26" s="135"/>
      <c r="AK26" s="2" t="s">
        <v>14</v>
      </c>
      <c r="AL26" s="2" t="s">
        <v>14</v>
      </c>
      <c r="AM26" s="2" t="s">
        <v>14</v>
      </c>
    </row>
    <row r="27" spans="2:39" ht="19.899999999999999" hidden="1" customHeight="1" outlineLevel="1">
      <c r="B27" s="31" t="s">
        <v>5</v>
      </c>
      <c r="C27" s="3" t="s">
        <v>14</v>
      </c>
      <c r="D27" s="3" t="s">
        <v>14</v>
      </c>
      <c r="E27" s="3" t="s">
        <v>14</v>
      </c>
      <c r="F27" s="3" t="s">
        <v>14</v>
      </c>
      <c r="G27" s="3" t="s">
        <v>14</v>
      </c>
      <c r="H27" s="3" t="s">
        <v>14</v>
      </c>
      <c r="I27" s="3" t="s">
        <v>14</v>
      </c>
      <c r="J27" s="3" t="s">
        <v>14</v>
      </c>
      <c r="K27" s="3" t="s">
        <v>14</v>
      </c>
      <c r="L27" s="3" t="s">
        <v>14</v>
      </c>
      <c r="M27" s="3" t="s">
        <v>14</v>
      </c>
      <c r="N27" s="3" t="s">
        <v>14</v>
      </c>
      <c r="O27" s="2" t="s">
        <v>14</v>
      </c>
      <c r="P27" s="2" t="s">
        <v>14</v>
      </c>
      <c r="Q27" s="2" t="s">
        <v>14</v>
      </c>
      <c r="R27" s="2" t="s">
        <v>14</v>
      </c>
      <c r="S27" s="2" t="s">
        <v>14</v>
      </c>
      <c r="T27" s="2" t="s">
        <v>14</v>
      </c>
      <c r="U27" s="2" t="s">
        <v>14</v>
      </c>
      <c r="V27" s="2" t="s">
        <v>14</v>
      </c>
      <c r="W27" s="2" t="s">
        <v>14</v>
      </c>
      <c r="X27" s="2" t="s">
        <v>14</v>
      </c>
      <c r="Y27" s="2" t="s">
        <v>14</v>
      </c>
      <c r="Z27" s="2" t="s">
        <v>14</v>
      </c>
      <c r="AA27" s="2" t="s">
        <v>14</v>
      </c>
      <c r="AB27" s="2" t="s">
        <v>14</v>
      </c>
      <c r="AC27" s="2" t="s">
        <v>14</v>
      </c>
      <c r="AD27" s="2" t="s">
        <v>14</v>
      </c>
      <c r="AE27" s="2" t="s">
        <v>14</v>
      </c>
      <c r="AF27" s="2" t="s">
        <v>14</v>
      </c>
      <c r="AG27" s="2" t="s">
        <v>14</v>
      </c>
      <c r="AH27" s="2" t="s">
        <v>14</v>
      </c>
      <c r="AI27" s="2" t="s">
        <v>14</v>
      </c>
      <c r="AJ27" s="2" t="s">
        <v>14</v>
      </c>
      <c r="AK27" s="2" t="s">
        <v>14</v>
      </c>
      <c r="AL27" s="2" t="s">
        <v>14</v>
      </c>
      <c r="AM27" s="2" t="s">
        <v>14</v>
      </c>
    </row>
    <row r="28" spans="2:39" ht="19.899999999999999" hidden="1" customHeight="1" outlineLevel="1">
      <c r="B28" s="20" t="s">
        <v>1</v>
      </c>
      <c r="C28" s="3" t="s">
        <v>14</v>
      </c>
      <c r="D28" s="3" t="s">
        <v>14</v>
      </c>
      <c r="E28" s="3" t="s">
        <v>14</v>
      </c>
      <c r="F28" s="3" t="s">
        <v>14</v>
      </c>
      <c r="G28" s="3" t="s">
        <v>14</v>
      </c>
      <c r="H28" s="3" t="s">
        <v>14</v>
      </c>
      <c r="I28" s="3" t="s">
        <v>14</v>
      </c>
      <c r="J28" s="3" t="s">
        <v>14</v>
      </c>
      <c r="K28" s="3" t="s">
        <v>14</v>
      </c>
      <c r="L28" s="3" t="s">
        <v>14</v>
      </c>
      <c r="M28" s="3" t="s">
        <v>14</v>
      </c>
      <c r="N28" s="3" t="s">
        <v>14</v>
      </c>
      <c r="O28" s="2" t="s">
        <v>14</v>
      </c>
      <c r="P28" s="2" t="s">
        <v>14</v>
      </c>
      <c r="Q28" s="2" t="s">
        <v>14</v>
      </c>
      <c r="R28" s="2" t="s">
        <v>14</v>
      </c>
      <c r="S28" s="2" t="s">
        <v>14</v>
      </c>
      <c r="T28" s="2" t="s">
        <v>14</v>
      </c>
      <c r="U28" s="2" t="s">
        <v>14</v>
      </c>
      <c r="V28" s="2" t="s">
        <v>14</v>
      </c>
      <c r="W28" s="2" t="s">
        <v>14</v>
      </c>
      <c r="X28" s="2" t="s">
        <v>14</v>
      </c>
      <c r="Y28" s="2" t="s">
        <v>14</v>
      </c>
      <c r="Z28" s="2" t="s">
        <v>14</v>
      </c>
      <c r="AA28" s="2" t="s">
        <v>14</v>
      </c>
      <c r="AB28" s="2" t="s">
        <v>14</v>
      </c>
      <c r="AC28" s="2" t="s">
        <v>14</v>
      </c>
      <c r="AD28" s="2" t="s">
        <v>14</v>
      </c>
      <c r="AE28" s="2" t="s">
        <v>14</v>
      </c>
      <c r="AF28" s="37" t="s">
        <v>19</v>
      </c>
      <c r="AG28" s="2" t="s">
        <v>14</v>
      </c>
      <c r="AH28" s="2" t="s">
        <v>14</v>
      </c>
      <c r="AI28" s="2" t="s">
        <v>14</v>
      </c>
      <c r="AJ28" s="2" t="s">
        <v>14</v>
      </c>
      <c r="AK28" s="2" t="s">
        <v>14</v>
      </c>
      <c r="AL28" s="2" t="s">
        <v>14</v>
      </c>
      <c r="AM28" s="2" t="s">
        <v>14</v>
      </c>
    </row>
    <row r="29" spans="2:39" ht="19.899999999999999" customHeight="1" collapsed="1">
      <c r="B29" s="1"/>
    </row>
    <row r="30" spans="2:39" s="21" customFormat="1" ht="19.899999999999999" customHeight="1">
      <c r="B30" s="61">
        <f ca="1">DATE(CalendarYear,6,1)</f>
        <v>45809</v>
      </c>
      <c r="C30" s="4">
        <f ca="1">IF(DAY(JunSun1)=1,"",IF(AND(YEAR(JunSun1+1)=CalendarYear,MONTH(JunSun1+1)=6),JunSun1+1,""))</f>
        <v>45809</v>
      </c>
      <c r="D30" s="4">
        <f ca="1">IF(DAY(JunSun1)=1,"",IF(AND(YEAR(JunSun1+2)=CalendarYear,MONTH(JunSun1+2)=6),JunSun1+2,""))</f>
        <v>45810</v>
      </c>
      <c r="E30" s="4">
        <f ca="1">IF(DAY(JunSun1)=1,"",IF(AND(YEAR(JunSun1+3)=CalendarYear,MONTH(JunSun1+3)=6),JunSun1+3,""))</f>
        <v>45811</v>
      </c>
      <c r="F30" s="4">
        <f ca="1">IF(DAY(JunSun1)=1,"",IF(AND(YEAR(JunSun1+4)=CalendarYear,MONTH(JunSun1+4)=6),JunSun1+4,""))</f>
        <v>45812</v>
      </c>
      <c r="G30" s="4">
        <f ca="1">IF(DAY(JunSun1)=1,"",IF(AND(YEAR(JunSun1+5)=CalendarYear,MONTH(JunSun1+5)=6),JunSun1+5,""))</f>
        <v>45813</v>
      </c>
      <c r="H30" s="4">
        <f ca="1">IF(DAY(JunSun1)=1,"",IF(AND(YEAR(JunSun1+6)=CalendarYear,MONTH(JunSun1+6)=6),JunSun1+6,""))</f>
        <v>45814</v>
      </c>
      <c r="I30" s="4">
        <f ca="1">IF(DAY(JunSun1)=1,IF(AND(YEAR(JunSun1)=CalendarYear,MONTH(JunSun1)=6),JunSun1,""),IF(AND(YEAR(JunSun1+7)=CalendarYear,MONTH(JunSun1+7)=6),JunSun1+7,""))</f>
        <v>45815</v>
      </c>
      <c r="J30" s="4">
        <f ca="1">IF(DAY(JunSun1)=1,IF(AND(YEAR(JunSun1+1)=CalendarYear,MONTH(JunSun1+1)=6),JunSun1+1,""),IF(AND(YEAR(JunSun1+8)=CalendarYear,MONTH(JunSun1+8)=6),JunSun1+8,""))</f>
        <v>45816</v>
      </c>
      <c r="K30" s="4">
        <f ca="1">IF(DAY(JunSun1)=1,IF(AND(YEAR(JunSun1+2)=CalendarYear,MONTH(JunSun1+2)=6),JunSun1+2,""),IF(AND(YEAR(JunSun1+9)=CalendarYear,MONTH(JunSun1+9)=6),JunSun1+9,""))</f>
        <v>45817</v>
      </c>
      <c r="L30" s="4">
        <f ca="1">IF(DAY(JunSun1)=1,IF(AND(YEAR(JunSun1+3)=CalendarYear,MONTH(JunSun1+3)=6),JunSun1+3,""),IF(AND(YEAR(JunSun1+10)=CalendarYear,MONTH(JunSun1+10)=6),JunSun1+10,""))</f>
        <v>45818</v>
      </c>
      <c r="M30" s="4">
        <f ca="1">IF(DAY(JunSun1)=1,IF(AND(YEAR(JunSun1+4)=CalendarYear,MONTH(JunSun1+4)=6),JunSun1+4,""),IF(AND(YEAR(JunSun1+11)=CalendarYear,MONTH(JunSun1+11)=6),JunSun1+11,""))</f>
        <v>45819</v>
      </c>
      <c r="N30" s="4">
        <f ca="1">IF(DAY(JunSun1)=1,IF(AND(YEAR(JunSun1+5)=CalendarYear,MONTH(JunSun1+5)=6),JunSun1+5,""),IF(AND(YEAR(JunSun1+12)=CalendarYear,MONTH(JunSun1+12)=6),JunSun1+12,""))</f>
        <v>45820</v>
      </c>
      <c r="O30" s="4">
        <f ca="1">IF(DAY(JunSun1)=1,IF(AND(YEAR(JunSun1+6)=CalendarYear,MONTH(JunSun1+6)=6),JunSun1+6,""),IF(AND(YEAR(JunSun1+13)=CalendarYear,MONTH(JunSun1+13)=6),JunSun1+13,""))</f>
        <v>45821</v>
      </c>
      <c r="P30" s="4">
        <f ca="1">IF(DAY(JunSun1)=1,IF(AND(YEAR(JunSun1+7)=CalendarYear,MONTH(JunSun1+7)=6),JunSun1+7,""),IF(AND(YEAR(JunSun1+14)=CalendarYear,MONTH(JunSun1+14)=6),JunSun1+14,""))</f>
        <v>45822</v>
      </c>
      <c r="Q30" s="4">
        <f ca="1">IF(DAY(JunSun1)=1,IF(AND(YEAR(JunSun1+8)=CalendarYear,MONTH(JunSun1+8)=6),JunSun1+8,""),IF(AND(YEAR(JunSun1+15)=CalendarYear,MONTH(JunSun1+15)=6),JunSun1+15,""))</f>
        <v>45823</v>
      </c>
      <c r="R30" s="4">
        <f ca="1">IF(DAY(JunSun1)=1,IF(AND(YEAR(JunSun1+9)=CalendarYear,MONTH(JunSun1+9)=6),JunSun1+9,""),IF(AND(YEAR(JunSun1+16)=CalendarYear,MONTH(JunSun1+16)=6),JunSun1+16,""))</f>
        <v>45824</v>
      </c>
      <c r="S30" s="4">
        <f ca="1">IF(DAY(JunSun1)=1,IF(AND(YEAR(JunSun1+10)=CalendarYear,MONTH(JunSun1+10)=6),JunSun1+10,""),IF(AND(YEAR(JunSun1+17)=CalendarYear,MONTH(JunSun1+17)=6),JunSun1+17,""))</f>
        <v>45825</v>
      </c>
      <c r="T30" s="4">
        <f ca="1">IF(DAY(JunSun1)=1,IF(AND(YEAR(JunSun1+11)=CalendarYear,MONTH(JunSun1+11)=6),JunSun1+11,""),IF(AND(YEAR(JunSun1+18)=CalendarYear,MONTH(JunSun1+18)=6),JunSun1+18,""))</f>
        <v>45826</v>
      </c>
      <c r="U30" s="4">
        <f ca="1">IF(DAY(JunSun1)=1,IF(AND(YEAR(JunSun1+12)=CalendarYear,MONTH(JunSun1+12)=6),JunSun1+12,""),IF(AND(YEAR(JunSun1+19)=CalendarYear,MONTH(JunSun1+19)=6),JunSun1+19,""))</f>
        <v>45827</v>
      </c>
      <c r="V30" s="4">
        <f ca="1">IF(DAY(JunSun1)=1,IF(AND(YEAR(JunSun1+13)=CalendarYear,MONTH(JunSun1+13)=6),JunSun1+13,""),IF(AND(YEAR(JunSun1+20)=CalendarYear,MONTH(JunSun1+20)=6),JunSun1+20,""))</f>
        <v>45828</v>
      </c>
      <c r="W30" s="4">
        <f ca="1">IF(DAY(JunSun1)=1,IF(AND(YEAR(JunSun1+14)=CalendarYear,MONTH(JunSun1+14)=6),JunSun1+14,""),IF(AND(YEAR(JunSun1+21)=CalendarYear,MONTH(JunSun1+21)=6),JunSun1+21,""))</f>
        <v>45829</v>
      </c>
      <c r="X30" s="4">
        <f ca="1">IF(DAY(JunSun1)=1,IF(AND(YEAR(JunSun1+15)=CalendarYear,MONTH(JunSun1+15)=6),JunSun1+15,""),IF(AND(YEAR(JunSun1+22)=CalendarYear,MONTH(JunSun1+22)=6),JunSun1+22,""))</f>
        <v>45830</v>
      </c>
      <c r="Y30" s="4">
        <f ca="1">IF(DAY(JunSun1)=1,IF(AND(YEAR(JunSun1+16)=CalendarYear,MONTH(JunSun1+16)=6),JunSun1+16,""),IF(AND(YEAR(JunSun1+23)=CalendarYear,MONTH(JunSun1+23)=6),JunSun1+23,""))</f>
        <v>45831</v>
      </c>
      <c r="Z30" s="4">
        <f ca="1">IF(DAY(JunSun1)=1,IF(AND(YEAR(JunSun1+17)=CalendarYear,MONTH(JunSun1+17)=6),JunSun1+17,""),IF(AND(YEAR(JunSun1+24)=CalendarYear,MONTH(JunSun1+24)=6),JunSun1+24,""))</f>
        <v>45832</v>
      </c>
      <c r="AA30" s="4">
        <f ca="1">IF(DAY(JunSun1)=1,IF(AND(YEAR(JunSun1+18)=CalendarYear,MONTH(JunSun1+18)=6),JunSun1+18,""),IF(AND(YEAR(JunSun1+25)=CalendarYear,MONTH(JunSun1+25)=6),JunSun1+25,""))</f>
        <v>45833</v>
      </c>
      <c r="AB30" s="4">
        <f ca="1">IF(DAY(JunSun1)=1,IF(AND(YEAR(JunSun1+19)=CalendarYear,MONTH(JunSun1+19)=6),JunSun1+19,""),IF(AND(YEAR(JunSun1+26)=CalendarYear,MONTH(JunSun1+26)=6),JunSun1+26,""))</f>
        <v>45834</v>
      </c>
      <c r="AC30" s="4">
        <f ca="1">IF(DAY(JunSun1)=1,IF(AND(YEAR(JunSun1+20)=CalendarYear,MONTH(JunSun1+20)=6),JunSun1+20,""),IF(AND(YEAR(JunSun1+27)=CalendarYear,MONTH(JunSun1+27)=6),JunSun1+27,""))</f>
        <v>45835</v>
      </c>
      <c r="AD30" s="4">
        <f ca="1">IF(DAY(JunSun1)=1,IF(AND(YEAR(JunSun1+21)=CalendarYear,MONTH(JunSun1+21)=6),JunSun1+21,""),IF(AND(YEAR(JunSun1+28)=CalendarYear,MONTH(JunSun1+28)=6),JunSun1+28,""))</f>
        <v>45836</v>
      </c>
      <c r="AE30" s="4">
        <f ca="1">IF(DAY(JunSun1)=1,IF(AND(YEAR(JunSun1+22)=CalendarYear,MONTH(JunSun1+22)=6),JunSun1+22,""),IF(AND(YEAR(JunSun1+29)=CalendarYear,MONTH(JunSun1+29)=6),JunSun1+29,""))</f>
        <v>45837</v>
      </c>
      <c r="AF30" s="4">
        <f ca="1">IF(DAY(JunSun1)=1,IF(AND(YEAR(JunSun1+23)=CalendarYear,MONTH(JunSun1+23)=6),JunSun1+23,""),IF(AND(YEAR(JunSun1+30)=CalendarYear,MONTH(JunSun1+30)=6),JunSun1+30,""))</f>
        <v>45838</v>
      </c>
      <c r="AG30" s="4" t="str">
        <f ca="1">IF(DAY(JunSun1)=1,IF(AND(YEAR(JunSun1+24)=CalendarYear,MONTH(JunSun1+24)=6),JunSun1+24,""),IF(AND(YEAR(JunSun1+31)=CalendarYear,MONTH(JunSun1+31)=6),JunSun1+31,""))</f>
        <v/>
      </c>
      <c r="AH30" s="4" t="str">
        <f ca="1">IF(DAY(JunSun1)=1,IF(AND(YEAR(JunSun1+25)=CalendarYear,MONTH(JunSun1+25)=6),JunSun1+25,""),IF(AND(YEAR(JunSun1+32)=CalendarYear,MONTH(JunSun1+32)=6),JunSun1+32,""))</f>
        <v/>
      </c>
      <c r="AI30" s="4" t="str">
        <f ca="1">IF(DAY(JunSun1)=1,IF(AND(YEAR(JunSun1+26)=CalendarYear,MONTH(JunSun1+26)=6),JunSun1+26,""),IF(AND(YEAR(JunSun1+33)=CalendarYear,MONTH(JunSun1+33)=6),JunSun1+33,""))</f>
        <v/>
      </c>
      <c r="AJ30" s="4" t="str">
        <f ca="1">IF(DAY(JunSun1)=1,IF(AND(YEAR(JunSun1+27)=CalendarYear,MONTH(JunSun1+27)=6),JunSun1+27,""),IF(AND(YEAR(JunSun1+34)=CalendarYear,MONTH(JunSun1+34)=6),JunSun1+34,""))</f>
        <v/>
      </c>
      <c r="AK30" s="4" t="str">
        <f ca="1">IF(DAY(JunSun1)=1,IF(AND(YEAR(JunSun1+28)=CalendarYear,MONTH(JunSun1+28)=6),JunSun1+28,""),IF(AND(YEAR(JunSun1+35)=CalendarYear,MONTH(JunSun1+35)=6),JunSun1+35,""))</f>
        <v/>
      </c>
      <c r="AL30" s="4" t="str">
        <f ca="1">IF(DAY(JunSun1)=1,IF(AND(YEAR(JunSun1+29)=CalendarYear,MONTH(JunSun1+29)=6),JunSun1+29,""),IF(AND(YEAR(JunSun1+36)=CalendarYear,MONTH(JunSun1+36)=6),JunSun1+36,""))</f>
        <v/>
      </c>
      <c r="AM30" s="6" t="str">
        <f ca="1">IF(DAY(JunSun1)=1,IF(AND(YEAR(JunSun1+30)=CalendarYear,MONTH(JunSun1+30)=6),JunSun1+30,""),IF(AND(YEAR(JunSun1+37)=CalendarYear,MONTH(JunSun1+37)=6),JunSun1+37,""))</f>
        <v/>
      </c>
    </row>
    <row r="31" spans="2:39" s="21" customFormat="1" ht="19.899999999999999" customHeight="1">
      <c r="B31" s="62"/>
      <c r="C31" s="5" t="s">
        <v>6</v>
      </c>
      <c r="D31" s="5" t="s">
        <v>7</v>
      </c>
      <c r="E31" s="5" t="s">
        <v>8</v>
      </c>
      <c r="F31" s="5" t="s">
        <v>9</v>
      </c>
      <c r="G31" s="5" t="s">
        <v>10</v>
      </c>
      <c r="H31" s="5" t="s">
        <v>11</v>
      </c>
      <c r="I31" s="5" t="s">
        <v>12</v>
      </c>
      <c r="J31" s="5" t="s">
        <v>6</v>
      </c>
      <c r="K31" s="5" t="s">
        <v>7</v>
      </c>
      <c r="L31" s="5" t="s">
        <v>8</v>
      </c>
      <c r="M31" s="5" t="s">
        <v>9</v>
      </c>
      <c r="N31" s="5" t="s">
        <v>10</v>
      </c>
      <c r="O31" s="5" t="s">
        <v>11</v>
      </c>
      <c r="P31" s="5" t="s">
        <v>12</v>
      </c>
      <c r="Q31" s="5" t="s">
        <v>6</v>
      </c>
      <c r="R31" s="5" t="s">
        <v>7</v>
      </c>
      <c r="S31" s="5" t="s">
        <v>8</v>
      </c>
      <c r="T31" s="5" t="s">
        <v>9</v>
      </c>
      <c r="U31" s="5" t="s">
        <v>10</v>
      </c>
      <c r="V31" s="5" t="s">
        <v>11</v>
      </c>
      <c r="W31" s="5" t="s">
        <v>12</v>
      </c>
      <c r="X31" s="5" t="s">
        <v>6</v>
      </c>
      <c r="Y31" s="5" t="s">
        <v>7</v>
      </c>
      <c r="Z31" s="5" t="s">
        <v>8</v>
      </c>
      <c r="AA31" s="5" t="s">
        <v>9</v>
      </c>
      <c r="AB31" s="5" t="s">
        <v>10</v>
      </c>
      <c r="AC31" s="5" t="s">
        <v>11</v>
      </c>
      <c r="AD31" s="5" t="s">
        <v>12</v>
      </c>
      <c r="AE31" s="5" t="s">
        <v>6</v>
      </c>
      <c r="AF31" s="5" t="s">
        <v>7</v>
      </c>
      <c r="AG31" s="5" t="s">
        <v>8</v>
      </c>
      <c r="AH31" s="5" t="s">
        <v>9</v>
      </c>
      <c r="AI31" s="5" t="s">
        <v>10</v>
      </c>
      <c r="AJ31" s="5" t="s">
        <v>11</v>
      </c>
      <c r="AK31" s="5" t="s">
        <v>12</v>
      </c>
      <c r="AL31" s="5" t="s">
        <v>6</v>
      </c>
      <c r="AM31" s="7" t="s">
        <v>7</v>
      </c>
    </row>
    <row r="32" spans="2:39" ht="19.899999999999999" hidden="1" customHeight="1" outlineLevel="1">
      <c r="B32" s="18" t="s">
        <v>13</v>
      </c>
      <c r="C32" s="2" t="s">
        <v>14</v>
      </c>
      <c r="D32" s="2" t="s">
        <v>14</v>
      </c>
      <c r="E32" s="2" t="s">
        <v>14</v>
      </c>
      <c r="F32" s="2" t="s">
        <v>14</v>
      </c>
      <c r="G32" s="2" t="s">
        <v>14</v>
      </c>
      <c r="H32" s="2" t="s">
        <v>14</v>
      </c>
      <c r="I32" s="2" t="s">
        <v>14</v>
      </c>
      <c r="J32" s="2" t="s">
        <v>14</v>
      </c>
      <c r="K32" s="2" t="s">
        <v>14</v>
      </c>
      <c r="L32" s="2" t="s">
        <v>14</v>
      </c>
      <c r="M32" s="3" t="s">
        <v>14</v>
      </c>
      <c r="N32" s="3" t="s">
        <v>14</v>
      </c>
      <c r="O32" s="2" t="s">
        <v>14</v>
      </c>
      <c r="P32" s="2" t="s">
        <v>14</v>
      </c>
      <c r="Q32" s="2" t="s">
        <v>14</v>
      </c>
      <c r="R32" s="2" t="s">
        <v>14</v>
      </c>
      <c r="S32" s="2" t="s">
        <v>14</v>
      </c>
      <c r="T32" s="2" t="s">
        <v>14</v>
      </c>
      <c r="U32" s="2" t="s">
        <v>14</v>
      </c>
      <c r="V32" s="2" t="s">
        <v>14</v>
      </c>
      <c r="W32" s="2" t="s">
        <v>14</v>
      </c>
      <c r="X32" s="2" t="s">
        <v>14</v>
      </c>
      <c r="Y32" s="2" t="s">
        <v>14</v>
      </c>
      <c r="Z32" s="2" t="s">
        <v>14</v>
      </c>
      <c r="AA32" s="2" t="s">
        <v>14</v>
      </c>
      <c r="AB32" s="2" t="s">
        <v>14</v>
      </c>
      <c r="AC32" s="2"/>
      <c r="AD32" s="2" t="s">
        <v>14</v>
      </c>
      <c r="AE32" s="2" t="s">
        <v>14</v>
      </c>
      <c r="AF32" s="2" t="s">
        <v>14</v>
      </c>
      <c r="AG32" s="2" t="s">
        <v>14</v>
      </c>
      <c r="AH32" s="2" t="s">
        <v>14</v>
      </c>
      <c r="AI32" s="2" t="s">
        <v>14</v>
      </c>
      <c r="AJ32" s="2" t="s">
        <v>14</v>
      </c>
      <c r="AK32" s="2" t="s">
        <v>14</v>
      </c>
      <c r="AL32" s="2" t="s">
        <v>14</v>
      </c>
      <c r="AM32" s="2" t="s">
        <v>14</v>
      </c>
    </row>
    <row r="33" spans="2:39" ht="19.899999999999999" hidden="1" customHeight="1" outlineLevel="1">
      <c r="B33" s="19" t="s">
        <v>15</v>
      </c>
      <c r="C33" s="3" t="s">
        <v>14</v>
      </c>
      <c r="D33" s="3" t="s">
        <v>14</v>
      </c>
      <c r="E33" s="3" t="s">
        <v>14</v>
      </c>
      <c r="F33" s="3" t="s">
        <v>14</v>
      </c>
      <c r="G33" s="3" t="s">
        <v>14</v>
      </c>
      <c r="H33" s="3" t="s">
        <v>14</v>
      </c>
      <c r="I33" s="3" t="s">
        <v>14</v>
      </c>
      <c r="J33" s="3" t="s">
        <v>14</v>
      </c>
      <c r="K33" s="3" t="s">
        <v>14</v>
      </c>
      <c r="L33" s="3" t="s">
        <v>14</v>
      </c>
      <c r="M33" s="3" t="s">
        <v>14</v>
      </c>
      <c r="N33" s="3" t="s">
        <v>14</v>
      </c>
      <c r="O33" s="2" t="s">
        <v>14</v>
      </c>
      <c r="P33" s="2" t="s">
        <v>14</v>
      </c>
      <c r="Q33" s="2" t="s">
        <v>14</v>
      </c>
      <c r="R33" s="2" t="s">
        <v>14</v>
      </c>
      <c r="S33" s="2" t="s">
        <v>14</v>
      </c>
      <c r="T33" s="2" t="s">
        <v>14</v>
      </c>
      <c r="U33" s="2" t="s">
        <v>14</v>
      </c>
      <c r="V33" s="2" t="s">
        <v>14</v>
      </c>
      <c r="W33" s="2" t="s">
        <v>14</v>
      </c>
      <c r="X33" s="2" t="s">
        <v>14</v>
      </c>
      <c r="Y33" s="2" t="s">
        <v>14</v>
      </c>
      <c r="Z33" s="2" t="s">
        <v>14</v>
      </c>
      <c r="AA33" s="2" t="s">
        <v>14</v>
      </c>
      <c r="AB33" s="2" t="s">
        <v>14</v>
      </c>
      <c r="AC33" s="2"/>
      <c r="AD33" s="2" t="s">
        <v>14</v>
      </c>
      <c r="AE33" s="2" t="s">
        <v>14</v>
      </c>
      <c r="AF33" s="2" t="s">
        <v>14</v>
      </c>
      <c r="AG33" s="2" t="s">
        <v>14</v>
      </c>
      <c r="AH33" s="2" t="s">
        <v>14</v>
      </c>
      <c r="AI33" s="2" t="s">
        <v>14</v>
      </c>
      <c r="AJ33" s="2" t="s">
        <v>14</v>
      </c>
      <c r="AK33" s="2" t="s">
        <v>14</v>
      </c>
      <c r="AL33" s="2" t="s">
        <v>14</v>
      </c>
      <c r="AM33" s="2" t="s">
        <v>14</v>
      </c>
    </row>
    <row r="34" spans="2:39" ht="19.899999999999999" hidden="1" customHeight="1" outlineLevel="1">
      <c r="B34" s="33" t="s">
        <v>2</v>
      </c>
      <c r="C34" s="3" t="s">
        <v>14</v>
      </c>
      <c r="D34" s="167" t="s">
        <v>16</v>
      </c>
      <c r="E34" s="167"/>
      <c r="F34" s="167"/>
      <c r="G34" s="167"/>
      <c r="H34" s="167"/>
      <c r="I34" s="3" t="s">
        <v>14</v>
      </c>
      <c r="J34" s="3" t="s">
        <v>14</v>
      </c>
      <c r="K34" s="167" t="s">
        <v>16</v>
      </c>
      <c r="L34" s="167"/>
      <c r="M34" s="167"/>
      <c r="N34" s="167"/>
      <c r="O34" s="167"/>
      <c r="P34" s="2" t="s">
        <v>14</v>
      </c>
      <c r="Q34" s="2" t="s">
        <v>14</v>
      </c>
      <c r="R34" s="167" t="s">
        <v>16</v>
      </c>
      <c r="S34" s="167"/>
      <c r="T34" s="167"/>
      <c r="U34" s="167"/>
      <c r="V34" s="167"/>
      <c r="W34" s="2" t="s">
        <v>14</v>
      </c>
      <c r="X34" s="2" t="s">
        <v>14</v>
      </c>
      <c r="Y34" s="133" t="s">
        <v>16</v>
      </c>
      <c r="Z34" s="134"/>
      <c r="AA34" s="134"/>
      <c r="AB34" s="134"/>
      <c r="AC34" s="135"/>
      <c r="AD34" s="2" t="s">
        <v>14</v>
      </c>
      <c r="AE34" s="2" t="s">
        <v>14</v>
      </c>
      <c r="AF34" s="32" t="s">
        <v>16</v>
      </c>
      <c r="AG34" s="2" t="s">
        <v>14</v>
      </c>
      <c r="AH34" s="2" t="s">
        <v>14</v>
      </c>
      <c r="AI34" s="2" t="s">
        <v>14</v>
      </c>
      <c r="AJ34" s="2" t="s">
        <v>14</v>
      </c>
      <c r="AK34" s="2" t="s">
        <v>14</v>
      </c>
      <c r="AL34" s="2" t="s">
        <v>14</v>
      </c>
      <c r="AM34" s="2" t="s">
        <v>14</v>
      </c>
    </row>
    <row r="35" spans="2:39" ht="19.899999999999999" hidden="1" customHeight="1" outlineLevel="1">
      <c r="B35" s="31" t="s">
        <v>5</v>
      </c>
      <c r="C35" s="3" t="s">
        <v>14</v>
      </c>
      <c r="D35" s="3" t="s">
        <v>14</v>
      </c>
      <c r="E35" s="3" t="s">
        <v>14</v>
      </c>
      <c r="F35" s="3" t="s">
        <v>14</v>
      </c>
      <c r="G35" s="3" t="s">
        <v>14</v>
      </c>
      <c r="H35" s="3" t="s">
        <v>14</v>
      </c>
      <c r="I35" s="3" t="s">
        <v>14</v>
      </c>
      <c r="J35" s="3" t="s">
        <v>14</v>
      </c>
      <c r="K35" s="3" t="s">
        <v>14</v>
      </c>
      <c r="L35" s="3" t="s">
        <v>14</v>
      </c>
      <c r="M35" s="3" t="s">
        <v>14</v>
      </c>
      <c r="N35" s="3" t="s">
        <v>14</v>
      </c>
      <c r="O35" s="2" t="s">
        <v>14</v>
      </c>
      <c r="P35" s="2" t="s">
        <v>14</v>
      </c>
      <c r="Q35" s="2" t="s">
        <v>14</v>
      </c>
      <c r="R35" s="2" t="s">
        <v>14</v>
      </c>
      <c r="S35" s="2" t="s">
        <v>14</v>
      </c>
      <c r="T35" s="2" t="s">
        <v>14</v>
      </c>
      <c r="U35" s="2" t="s">
        <v>14</v>
      </c>
      <c r="V35" s="2" t="s">
        <v>14</v>
      </c>
      <c r="W35" s="2" t="s">
        <v>14</v>
      </c>
      <c r="X35" s="2" t="s">
        <v>14</v>
      </c>
      <c r="Y35" s="2" t="s">
        <v>14</v>
      </c>
      <c r="Z35" s="2" t="s">
        <v>14</v>
      </c>
      <c r="AA35" s="2" t="s">
        <v>14</v>
      </c>
      <c r="AB35" s="2" t="s">
        <v>14</v>
      </c>
      <c r="AC35" s="2" t="s">
        <v>14</v>
      </c>
      <c r="AD35" s="2" t="s">
        <v>14</v>
      </c>
      <c r="AE35" s="2" t="s">
        <v>14</v>
      </c>
      <c r="AF35" s="2" t="s">
        <v>14</v>
      </c>
      <c r="AG35" s="2" t="s">
        <v>14</v>
      </c>
      <c r="AH35" s="2" t="s">
        <v>14</v>
      </c>
      <c r="AI35" s="2" t="s">
        <v>14</v>
      </c>
      <c r="AJ35" s="2" t="s">
        <v>14</v>
      </c>
      <c r="AK35" s="2" t="s">
        <v>14</v>
      </c>
      <c r="AL35" s="2" t="s">
        <v>14</v>
      </c>
      <c r="AM35" s="2" t="s">
        <v>14</v>
      </c>
    </row>
    <row r="36" spans="2:39" s="21" customFormat="1" ht="19.899999999999999" hidden="1" customHeight="1" outlineLevel="1">
      <c r="B36" s="20" t="s">
        <v>1</v>
      </c>
      <c r="C36" s="3" t="s">
        <v>14</v>
      </c>
      <c r="D36" s="3" t="s">
        <v>14</v>
      </c>
      <c r="E36" s="3" t="s">
        <v>14</v>
      </c>
      <c r="F36" s="3" t="s">
        <v>14</v>
      </c>
      <c r="G36" s="3" t="s">
        <v>14</v>
      </c>
      <c r="H36" s="3" t="s">
        <v>14</v>
      </c>
      <c r="I36" s="3" t="s">
        <v>14</v>
      </c>
      <c r="J36" s="3" t="s">
        <v>14</v>
      </c>
      <c r="K36" s="3" t="s">
        <v>14</v>
      </c>
      <c r="L36" s="3" t="s">
        <v>14</v>
      </c>
      <c r="M36" s="3" t="s">
        <v>14</v>
      </c>
      <c r="N36" s="3" t="s">
        <v>14</v>
      </c>
      <c r="O36" s="2" t="s">
        <v>14</v>
      </c>
      <c r="P36" s="2" t="s">
        <v>14</v>
      </c>
      <c r="Q36" s="2" t="s">
        <v>14</v>
      </c>
      <c r="R36" s="2" t="s">
        <v>14</v>
      </c>
      <c r="S36" s="2" t="s">
        <v>14</v>
      </c>
      <c r="T36" s="2" t="s">
        <v>14</v>
      </c>
      <c r="U36" s="2" t="s">
        <v>14</v>
      </c>
      <c r="V36" s="2" t="s">
        <v>14</v>
      </c>
      <c r="W36" s="2" t="s">
        <v>14</v>
      </c>
      <c r="X36" s="2" t="s">
        <v>14</v>
      </c>
      <c r="Y36" s="2" t="s">
        <v>14</v>
      </c>
      <c r="Z36" s="2" t="s">
        <v>14</v>
      </c>
      <c r="AA36" s="2" t="s">
        <v>14</v>
      </c>
      <c r="AB36" s="2" t="s">
        <v>14</v>
      </c>
      <c r="AC36" s="2" t="s">
        <v>14</v>
      </c>
      <c r="AD36" s="2" t="s">
        <v>14</v>
      </c>
      <c r="AE36" s="2" t="s">
        <v>14</v>
      </c>
      <c r="AF36" s="2" t="s">
        <v>14</v>
      </c>
      <c r="AG36" s="2" t="s">
        <v>14</v>
      </c>
      <c r="AH36" s="2" t="s">
        <v>14</v>
      </c>
      <c r="AI36" s="2" t="s">
        <v>14</v>
      </c>
      <c r="AJ36" s="2" t="s">
        <v>14</v>
      </c>
      <c r="AK36" s="2" t="s">
        <v>14</v>
      </c>
      <c r="AL36" s="2" t="s">
        <v>14</v>
      </c>
      <c r="AM36" s="2" t="s">
        <v>14</v>
      </c>
    </row>
    <row r="37" spans="2:39" s="21" customFormat="1" ht="19.899999999999999" customHeight="1" collapsed="1"/>
    <row r="38" spans="2:39" ht="19.899999999999999" customHeight="1">
      <c r="B38" s="61">
        <f ca="1">DATE(CalendarYear,7,1)</f>
        <v>45839</v>
      </c>
      <c r="C38" s="4" t="str">
        <f ca="1">IF(DAY(JulSun1)=1,"",IF(AND(YEAR(JulSun1+1)=CalendarYear,MONTH(JulSun1+1)=7),JulSun1+1,""))</f>
        <v/>
      </c>
      <c r="D38" s="4" t="str">
        <f ca="1">IF(DAY(JulSun1)=1,"",IF(AND(YEAR(JulSun1+2)=CalendarYear,MONTH(JulSun1+2)=7),JulSun1+2,""))</f>
        <v/>
      </c>
      <c r="E38" s="4">
        <f ca="1">IF(DAY(JulSun1)=1,"",IF(AND(YEAR(JulSun1+3)=CalendarYear,MONTH(JulSun1+3)=7),JulSun1+3,""))</f>
        <v>45839</v>
      </c>
      <c r="F38" s="4">
        <f ca="1">IF(DAY(JulSun1)=1,"",IF(AND(YEAR(JulSun1+4)=CalendarYear,MONTH(JulSun1+4)=7),JulSun1+4,""))</f>
        <v>45840</v>
      </c>
      <c r="G38" s="4">
        <f ca="1">IF(DAY(JulSun1)=1,"",IF(AND(YEAR(JulSun1+5)=CalendarYear,MONTH(JulSun1+5)=7),JulSun1+5,""))</f>
        <v>45841</v>
      </c>
      <c r="H38" s="4">
        <f ca="1">IF(DAY(JulSun1)=1,"",IF(AND(YEAR(JulSun1+6)=CalendarYear,MONTH(JulSun1+6)=7),JulSun1+6,""))</f>
        <v>45842</v>
      </c>
      <c r="I38" s="4">
        <f ca="1">IF(DAY(JulSun1)=1,IF(AND(YEAR(JulSun1)=CalendarYear,MONTH(JulSun1)=7),JulSun1,""),IF(AND(YEAR(JulSun1+7)=CalendarYear,MONTH(JulSun1+7)=7),JulSun1+7,""))</f>
        <v>45843</v>
      </c>
      <c r="J38" s="4">
        <f ca="1">IF(DAY(JulSun1)=1,IF(AND(YEAR(JulSun1+1)=CalendarYear,MONTH(JulSun1+1)=7),JulSun1+1,""),IF(AND(YEAR(JulSun1+8)=CalendarYear,MONTH(JulSun1+8)=7),JulSun1+8,""))</f>
        <v>45844</v>
      </c>
      <c r="K38" s="4">
        <f ca="1">IF(DAY(JulSun1)=1,IF(AND(YEAR(JulSun1+2)=CalendarYear,MONTH(JulSun1+2)=7),JulSun1+2,""),IF(AND(YEAR(JulSun1+9)=CalendarYear,MONTH(JulSun1+9)=7),JulSun1+9,""))</f>
        <v>45845</v>
      </c>
      <c r="L38" s="4">
        <f ca="1">IF(DAY(JulSun1)=1,IF(AND(YEAR(JulSun1+3)=CalendarYear,MONTH(JulSun1+3)=7),JulSun1+3,""),IF(AND(YEAR(JulSun1+10)=CalendarYear,MONTH(JulSun1+10)=7),JulSun1+10,""))</f>
        <v>45846</v>
      </c>
      <c r="M38" s="4">
        <f ca="1">IF(DAY(JulSun1)=1,IF(AND(YEAR(JulSun1+4)=CalendarYear,MONTH(JulSun1+4)=7),JulSun1+4,""),IF(AND(YEAR(JulSun1+11)=CalendarYear,MONTH(JulSun1+11)=7),JulSun1+11,""))</f>
        <v>45847</v>
      </c>
      <c r="N38" s="4">
        <f ca="1">IF(DAY(JulSun1)=1,IF(AND(YEAR(JulSun1+5)=CalendarYear,MONTH(JulSun1+5)=7),JulSun1+5,""),IF(AND(YEAR(JulSun1+12)=CalendarYear,MONTH(JulSun1+12)=7),JulSun1+12,""))</f>
        <v>45848</v>
      </c>
      <c r="O38" s="4">
        <f ca="1">IF(DAY(JulSun1)=1,IF(AND(YEAR(JulSun1+6)=CalendarYear,MONTH(JulSun1+6)=7),JulSun1+6,""),IF(AND(YEAR(JulSun1+13)=CalendarYear,MONTH(JulSun1+13)=7),JulSun1+13,""))</f>
        <v>45849</v>
      </c>
      <c r="P38" s="4">
        <f ca="1">IF(DAY(JulSun1)=1,IF(AND(YEAR(JulSun1+7)=CalendarYear,MONTH(JulSun1+7)=7),JulSun1+7,""),IF(AND(YEAR(JulSun1+14)=CalendarYear,MONTH(JulSun1+14)=7),JulSun1+14,""))</f>
        <v>45850</v>
      </c>
      <c r="Q38" s="4">
        <f ca="1">IF(DAY(JulSun1)=1,IF(AND(YEAR(JulSun1+8)=CalendarYear,MONTH(JulSun1+8)=7),JulSun1+8,""),IF(AND(YEAR(JulSun1+15)=CalendarYear,MONTH(JulSun1+15)=7),JulSun1+15,""))</f>
        <v>45851</v>
      </c>
      <c r="R38" s="4">
        <f ca="1">IF(DAY(JulSun1)=1,IF(AND(YEAR(JulSun1+9)=CalendarYear,MONTH(JulSun1+9)=7),JulSun1+9,""),IF(AND(YEAR(JulSun1+16)=CalendarYear,MONTH(JulSun1+16)=7),JulSun1+16,""))</f>
        <v>45852</v>
      </c>
      <c r="S38" s="4">
        <f ca="1">IF(DAY(JulSun1)=1,IF(AND(YEAR(JulSun1+10)=CalendarYear,MONTH(JulSun1+10)=7),JulSun1+10,""),IF(AND(YEAR(JulSun1+17)=CalendarYear,MONTH(JulSun1+17)=7),JulSun1+17,""))</f>
        <v>45853</v>
      </c>
      <c r="T38" s="4">
        <f ca="1">IF(DAY(JulSun1)=1,IF(AND(YEAR(JulSun1+11)=CalendarYear,MONTH(JulSun1+11)=7),JulSun1+11,""),IF(AND(YEAR(JulSun1+18)=CalendarYear,MONTH(JulSun1+18)=7),JulSun1+18,""))</f>
        <v>45854</v>
      </c>
      <c r="U38" s="4">
        <f ca="1">IF(DAY(JulSun1)=1,IF(AND(YEAR(JulSun1+12)=CalendarYear,MONTH(JulSun1+12)=7),JulSun1+12,""),IF(AND(YEAR(JulSun1+19)=CalendarYear,MONTH(JulSun1+19)=7),JulSun1+19,""))</f>
        <v>45855</v>
      </c>
      <c r="V38" s="4">
        <f ca="1">IF(DAY(JulSun1)=1,IF(AND(YEAR(JulSun1+13)=CalendarYear,MONTH(JulSun1+13)=7),JulSun1+13,""),IF(AND(YEAR(JulSun1+20)=CalendarYear,MONTH(JulSun1+20)=7),JulSun1+20,""))</f>
        <v>45856</v>
      </c>
      <c r="W38" s="4">
        <f ca="1">IF(DAY(JulSun1)=1,IF(AND(YEAR(JulSun1+14)=CalendarYear,MONTH(JulSun1+14)=7),JulSun1+14,""),IF(AND(YEAR(JulSun1+21)=CalendarYear,MONTH(JulSun1+21)=7),JulSun1+21,""))</f>
        <v>45857</v>
      </c>
      <c r="X38" s="4">
        <f ca="1">IF(DAY(JulSun1)=1,IF(AND(YEAR(JulSun1+15)=CalendarYear,MONTH(JulSun1+15)=7),JulSun1+15,""),IF(AND(YEAR(JulSun1+22)=CalendarYear,MONTH(JulSun1+22)=7),JulSun1+22,""))</f>
        <v>45858</v>
      </c>
      <c r="Y38" s="4">
        <f ca="1">IF(DAY(JulSun1)=1,IF(AND(YEAR(JulSun1+16)=CalendarYear,MONTH(JulSun1+16)=7),JulSun1+16,""),IF(AND(YEAR(JulSun1+23)=CalendarYear,MONTH(JulSun1+23)=7),JulSun1+23,""))</f>
        <v>45859</v>
      </c>
      <c r="Z38" s="4">
        <f ca="1">IF(DAY(JulSun1)=1,IF(AND(YEAR(JulSun1+17)=CalendarYear,MONTH(JulSun1+17)=7),JulSun1+17,""),IF(AND(YEAR(JulSun1+24)=CalendarYear,MONTH(JulSun1+24)=7),JulSun1+24,""))</f>
        <v>45860</v>
      </c>
      <c r="AA38" s="4">
        <f ca="1">IF(DAY(JulSun1)=1,IF(AND(YEAR(JulSun1+18)=CalendarYear,MONTH(JulSun1+18)=7),JulSun1+18,""),IF(AND(YEAR(JulSun1+25)=CalendarYear,MONTH(JulSun1+25)=7),JulSun1+25,""))</f>
        <v>45861</v>
      </c>
      <c r="AB38" s="4">
        <f ca="1">IF(DAY(JulSun1)=1,IF(AND(YEAR(JulSun1+19)=CalendarYear,MONTH(JulSun1+19)=7),JulSun1+19,""),IF(AND(YEAR(JulSun1+26)=CalendarYear,MONTH(JulSun1+26)=7),JulSun1+26,""))</f>
        <v>45862</v>
      </c>
      <c r="AC38" s="4">
        <f ca="1">IF(DAY(JulSun1)=1,IF(AND(YEAR(JulSun1+20)=CalendarYear,MONTH(JulSun1+20)=7),JulSun1+20,""),IF(AND(YEAR(JulSun1+27)=CalendarYear,MONTH(JulSun1+27)=7),JulSun1+27,""))</f>
        <v>45863</v>
      </c>
      <c r="AD38" s="4">
        <f ca="1">IF(DAY(JulSun1)=1,IF(AND(YEAR(JulSun1+21)=CalendarYear,MONTH(JulSun1+21)=7),JulSun1+21,""),IF(AND(YEAR(JulSun1+28)=CalendarYear,MONTH(JulSun1+28)=7),JulSun1+28,""))</f>
        <v>45864</v>
      </c>
      <c r="AE38" s="4">
        <f ca="1">IF(DAY(JulSun1)=1,IF(AND(YEAR(JulSun1+22)=CalendarYear,MONTH(JulSun1+22)=7),JulSun1+22,""),IF(AND(YEAR(JulSun1+29)=CalendarYear,MONTH(JulSun1+29)=7),JulSun1+29,""))</f>
        <v>45865</v>
      </c>
      <c r="AF38" s="4">
        <f ca="1">IF(DAY(JulSun1)=1,IF(AND(YEAR(JulSun1+23)=CalendarYear,MONTH(JulSun1+23)=7),JulSun1+23,""),IF(AND(YEAR(JulSun1+30)=CalendarYear,MONTH(JulSun1+30)=7),JulSun1+30,""))</f>
        <v>45866</v>
      </c>
      <c r="AG38" s="4">
        <f ca="1">IF(DAY(JulSun1)=1,IF(AND(YEAR(JulSun1+24)=CalendarYear,MONTH(JulSun1+24)=7),JulSun1+24,""),IF(AND(YEAR(JulSun1+31)=CalendarYear,MONTH(JulSun1+31)=7),JulSun1+31,""))</f>
        <v>45867</v>
      </c>
      <c r="AH38" s="4">
        <f ca="1">IF(DAY(JulSun1)=1,IF(AND(YEAR(JulSun1+25)=CalendarYear,MONTH(JulSun1+25)=7),JulSun1+25,""),IF(AND(YEAR(JulSun1+32)=CalendarYear,MONTH(JulSun1+32)=7),JulSun1+32,""))</f>
        <v>45868</v>
      </c>
      <c r="AI38" s="4">
        <f ca="1">IF(DAY(JulSun1)=1,IF(AND(YEAR(JulSun1+26)=CalendarYear,MONTH(JulSun1+26)=7),JulSun1+26,""),IF(AND(YEAR(JulSun1+33)=CalendarYear,MONTH(JulSun1+33)=7),JulSun1+33,""))</f>
        <v>45869</v>
      </c>
      <c r="AJ38" s="4" t="str">
        <f ca="1">IF(DAY(JulSun1)=1,IF(AND(YEAR(JulSun1+27)=CalendarYear,MONTH(JulSun1+27)=7),JulSun1+27,""),IF(AND(YEAR(JulSun1+34)=CalendarYear,MONTH(JulSun1+34)=7),JulSun1+34,""))</f>
        <v/>
      </c>
      <c r="AK38" s="4" t="str">
        <f ca="1">IF(DAY(JulSun1)=1,IF(AND(YEAR(JulSun1+28)=CalendarYear,MONTH(JulSun1+28)=7),JulSun1+28,""),IF(AND(YEAR(JulSun1+35)=CalendarYear,MONTH(JulSun1+35)=7),JulSun1+35,""))</f>
        <v/>
      </c>
      <c r="AL38" s="4" t="str">
        <f ca="1">IF(DAY(JulSun1)=1,IF(AND(YEAR(JulSun1+29)=CalendarYear,MONTH(JulSun1+29)=7),JulSun1+29,""),IF(AND(YEAR(JulSun1+36)=CalendarYear,MONTH(JulSun1+36)=7),JulSun1+36,""))</f>
        <v/>
      </c>
      <c r="AM38" s="6" t="str">
        <f ca="1">IF(DAY(JulSun1)=1,IF(AND(YEAR(JulSun1+30)=CalendarYear,MONTH(JulSun1+30)=7),JulSun1+30,""),IF(AND(YEAR(JulSun1+37)=CalendarYear,MONTH(JulSun1+37)=7),JulSun1+37,""))</f>
        <v/>
      </c>
    </row>
    <row r="39" spans="2:39" ht="19.899999999999999" customHeight="1">
      <c r="B39" s="62"/>
      <c r="C39" s="5" t="s">
        <v>6</v>
      </c>
      <c r="D39" s="5" t="s">
        <v>7</v>
      </c>
      <c r="E39" s="5" t="s">
        <v>8</v>
      </c>
      <c r="F39" s="5" t="s">
        <v>9</v>
      </c>
      <c r="G39" s="5" t="s">
        <v>10</v>
      </c>
      <c r="H39" s="5" t="s">
        <v>11</v>
      </c>
      <c r="I39" s="5" t="s">
        <v>12</v>
      </c>
      <c r="J39" s="5" t="s">
        <v>6</v>
      </c>
      <c r="K39" s="5" t="s">
        <v>7</v>
      </c>
      <c r="L39" s="5" t="s">
        <v>8</v>
      </c>
      <c r="M39" s="5" t="s">
        <v>9</v>
      </c>
      <c r="N39" s="5" t="s">
        <v>10</v>
      </c>
      <c r="O39" s="5" t="s">
        <v>11</v>
      </c>
      <c r="P39" s="5" t="s">
        <v>12</v>
      </c>
      <c r="Q39" s="5" t="s">
        <v>6</v>
      </c>
      <c r="R39" s="5" t="s">
        <v>7</v>
      </c>
      <c r="S39" s="5" t="s">
        <v>8</v>
      </c>
      <c r="T39" s="5" t="s">
        <v>9</v>
      </c>
      <c r="U39" s="5" t="s">
        <v>10</v>
      </c>
      <c r="V39" s="5" t="s">
        <v>11</v>
      </c>
      <c r="W39" s="5" t="s">
        <v>12</v>
      </c>
      <c r="X39" s="5" t="s">
        <v>6</v>
      </c>
      <c r="Y39" s="5" t="s">
        <v>7</v>
      </c>
      <c r="Z39" s="5" t="s">
        <v>8</v>
      </c>
      <c r="AA39" s="5" t="s">
        <v>9</v>
      </c>
      <c r="AB39" s="5" t="s">
        <v>10</v>
      </c>
      <c r="AC39" s="5" t="s">
        <v>11</v>
      </c>
      <c r="AD39" s="5" t="s">
        <v>12</v>
      </c>
      <c r="AE39" s="5" t="s">
        <v>6</v>
      </c>
      <c r="AF39" s="5" t="s">
        <v>7</v>
      </c>
      <c r="AG39" s="5" t="s">
        <v>8</v>
      </c>
      <c r="AH39" s="5" t="s">
        <v>9</v>
      </c>
      <c r="AI39" s="5" t="s">
        <v>10</v>
      </c>
      <c r="AJ39" s="5" t="s">
        <v>11</v>
      </c>
      <c r="AK39" s="5" t="s">
        <v>12</v>
      </c>
      <c r="AL39" s="5" t="s">
        <v>6</v>
      </c>
      <c r="AM39" s="7" t="s">
        <v>7</v>
      </c>
    </row>
    <row r="40" spans="2:39" ht="19.899999999999999" customHeight="1" outlineLevel="1">
      <c r="B40" s="18" t="s">
        <v>13</v>
      </c>
      <c r="C40" s="2" t="s">
        <v>14</v>
      </c>
      <c r="D40" s="2" t="s">
        <v>14</v>
      </c>
      <c r="E40" s="2" t="s">
        <v>14</v>
      </c>
      <c r="F40" s="2" t="s">
        <v>14</v>
      </c>
      <c r="G40" s="2" t="s">
        <v>14</v>
      </c>
      <c r="H40" s="2" t="s">
        <v>14</v>
      </c>
      <c r="I40" s="2" t="s">
        <v>14</v>
      </c>
      <c r="J40" s="2" t="s">
        <v>14</v>
      </c>
      <c r="K40" s="2" t="s">
        <v>14</v>
      </c>
      <c r="L40" s="2" t="s">
        <v>14</v>
      </c>
      <c r="M40" s="3" t="s">
        <v>14</v>
      </c>
      <c r="N40" s="3" t="s">
        <v>14</v>
      </c>
      <c r="O40" s="2" t="s">
        <v>14</v>
      </c>
      <c r="P40" s="2" t="s">
        <v>14</v>
      </c>
      <c r="Q40" s="2" t="s">
        <v>14</v>
      </c>
      <c r="R40" s="168" t="s">
        <v>48</v>
      </c>
      <c r="S40" s="169"/>
      <c r="T40" s="169"/>
      <c r="U40" s="169"/>
      <c r="V40" s="169"/>
      <c r="W40" s="169"/>
      <c r="X40" s="169"/>
      <c r="Y40" s="169"/>
      <c r="Z40" s="169"/>
      <c r="AA40" s="170"/>
      <c r="AB40" s="2" t="s">
        <v>14</v>
      </c>
      <c r="AC40" s="2" t="s">
        <v>14</v>
      </c>
      <c r="AD40" s="2" t="s">
        <v>14</v>
      </c>
      <c r="AE40" s="2" t="s">
        <v>14</v>
      </c>
      <c r="AF40" s="2" t="s">
        <v>14</v>
      </c>
      <c r="AG40" s="2" t="s">
        <v>14</v>
      </c>
      <c r="AH40" s="2" t="s">
        <v>14</v>
      </c>
      <c r="AI40" s="2" t="s">
        <v>14</v>
      </c>
      <c r="AJ40" s="2" t="s">
        <v>14</v>
      </c>
      <c r="AK40" s="2" t="s">
        <v>14</v>
      </c>
      <c r="AL40" s="2" t="s">
        <v>14</v>
      </c>
      <c r="AM40" s="2" t="s">
        <v>14</v>
      </c>
    </row>
    <row r="41" spans="2:39" ht="19.899999999999999" customHeight="1" outlineLevel="1">
      <c r="B41" s="19" t="s">
        <v>15</v>
      </c>
      <c r="C41" s="3" t="s">
        <v>14</v>
      </c>
      <c r="D41" s="3" t="s">
        <v>14</v>
      </c>
      <c r="E41" s="3" t="s">
        <v>14</v>
      </c>
      <c r="F41" s="3" t="s">
        <v>14</v>
      </c>
      <c r="G41" s="3" t="s">
        <v>14</v>
      </c>
      <c r="H41" s="3" t="s">
        <v>14</v>
      </c>
      <c r="I41" s="3" t="s">
        <v>14</v>
      </c>
      <c r="J41" s="3" t="s">
        <v>14</v>
      </c>
      <c r="K41" s="3" t="s">
        <v>14</v>
      </c>
      <c r="L41" s="3" t="s">
        <v>14</v>
      </c>
      <c r="M41" s="3" t="s">
        <v>14</v>
      </c>
      <c r="N41" s="3" t="s">
        <v>14</v>
      </c>
      <c r="O41" s="2" t="s">
        <v>14</v>
      </c>
      <c r="P41" s="2" t="s">
        <v>14</v>
      </c>
      <c r="Q41" s="2" t="s">
        <v>14</v>
      </c>
      <c r="R41" s="2" t="s">
        <v>14</v>
      </c>
      <c r="S41" s="2" t="s">
        <v>14</v>
      </c>
      <c r="T41" s="2" t="s">
        <v>14</v>
      </c>
      <c r="U41" s="2" t="s">
        <v>14</v>
      </c>
      <c r="V41" s="2" t="s">
        <v>14</v>
      </c>
      <c r="W41" s="2" t="s">
        <v>14</v>
      </c>
      <c r="X41" s="2" t="s">
        <v>14</v>
      </c>
      <c r="Y41" s="2" t="s">
        <v>14</v>
      </c>
      <c r="Z41" s="2" t="s">
        <v>14</v>
      </c>
      <c r="AA41" s="2" t="s">
        <v>14</v>
      </c>
      <c r="AB41" s="2" t="s">
        <v>14</v>
      </c>
      <c r="AC41" s="2" t="s">
        <v>14</v>
      </c>
      <c r="AD41" s="2" t="s">
        <v>14</v>
      </c>
      <c r="AE41" s="2" t="s">
        <v>14</v>
      </c>
      <c r="AF41" s="2" t="s">
        <v>14</v>
      </c>
      <c r="AG41" s="2" t="s">
        <v>14</v>
      </c>
      <c r="AH41" s="2" t="s">
        <v>14</v>
      </c>
      <c r="AI41" s="2" t="s">
        <v>14</v>
      </c>
      <c r="AJ41" s="2" t="s">
        <v>14</v>
      </c>
      <c r="AK41" s="2" t="s">
        <v>14</v>
      </c>
      <c r="AL41" s="2" t="s">
        <v>14</v>
      </c>
      <c r="AM41" s="2" t="s">
        <v>14</v>
      </c>
    </row>
    <row r="42" spans="2:39" s="21" customFormat="1" ht="19.899999999999999" customHeight="1" outlineLevel="1">
      <c r="B42" s="33" t="s">
        <v>2</v>
      </c>
      <c r="C42" s="3" t="s">
        <v>14</v>
      </c>
      <c r="D42" s="3" t="s">
        <v>14</v>
      </c>
      <c r="E42" s="133" t="s">
        <v>16</v>
      </c>
      <c r="F42" s="134"/>
      <c r="G42" s="134"/>
      <c r="H42" s="135"/>
      <c r="I42" s="3" t="s">
        <v>14</v>
      </c>
      <c r="J42" s="3" t="s">
        <v>14</v>
      </c>
      <c r="K42" s="167" t="s">
        <v>16</v>
      </c>
      <c r="L42" s="167"/>
      <c r="M42" s="167"/>
      <c r="N42" s="167"/>
      <c r="O42" s="167"/>
      <c r="P42" s="2" t="s">
        <v>14</v>
      </c>
      <c r="Q42" s="2" t="s">
        <v>14</v>
      </c>
      <c r="R42" s="2" t="s">
        <v>14</v>
      </c>
      <c r="S42" s="2" t="s">
        <v>14</v>
      </c>
      <c r="T42" s="2" t="s">
        <v>14</v>
      </c>
      <c r="U42" s="2" t="s">
        <v>14</v>
      </c>
      <c r="V42" s="2" t="s">
        <v>14</v>
      </c>
      <c r="W42" s="2" t="s">
        <v>14</v>
      </c>
      <c r="X42" s="2" t="s">
        <v>14</v>
      </c>
      <c r="Y42" s="2" t="s">
        <v>14</v>
      </c>
      <c r="Z42" s="2" t="s">
        <v>14</v>
      </c>
      <c r="AA42" s="2" t="s">
        <v>14</v>
      </c>
      <c r="AB42" s="32" t="s">
        <v>16</v>
      </c>
      <c r="AC42" s="2" t="s">
        <v>14</v>
      </c>
      <c r="AD42" s="2" t="s">
        <v>14</v>
      </c>
      <c r="AE42" s="2" t="s">
        <v>14</v>
      </c>
      <c r="AF42" s="2" t="s">
        <v>14</v>
      </c>
      <c r="AG42" s="133" t="s">
        <v>16</v>
      </c>
      <c r="AH42" s="134"/>
      <c r="AI42" s="135"/>
      <c r="AJ42" s="2" t="s">
        <v>14</v>
      </c>
      <c r="AK42" s="2" t="s">
        <v>14</v>
      </c>
      <c r="AL42" s="2" t="s">
        <v>14</v>
      </c>
      <c r="AM42" s="2" t="s">
        <v>14</v>
      </c>
    </row>
    <row r="43" spans="2:39" s="21" customFormat="1" ht="19.899999999999999" customHeight="1" outlineLevel="1">
      <c r="B43" s="31" t="s">
        <v>5</v>
      </c>
      <c r="C43" s="3" t="s">
        <v>14</v>
      </c>
      <c r="D43" s="3" t="s">
        <v>14</v>
      </c>
      <c r="E43" s="3" t="s">
        <v>14</v>
      </c>
      <c r="F43" s="3" t="s">
        <v>14</v>
      </c>
      <c r="G43" s="3" t="s">
        <v>14</v>
      </c>
      <c r="H43" s="3" t="s">
        <v>14</v>
      </c>
      <c r="I43" s="3" t="s">
        <v>14</v>
      </c>
      <c r="J43" s="3" t="s">
        <v>14</v>
      </c>
      <c r="K43" s="3" t="s">
        <v>14</v>
      </c>
      <c r="L43" s="3" t="s">
        <v>14</v>
      </c>
      <c r="M43" s="3" t="s">
        <v>14</v>
      </c>
      <c r="N43" s="3" t="s">
        <v>14</v>
      </c>
      <c r="O43" s="2" t="s">
        <v>14</v>
      </c>
      <c r="P43" s="2" t="s">
        <v>14</v>
      </c>
      <c r="Q43" s="2" t="s">
        <v>14</v>
      </c>
      <c r="R43" s="2" t="s">
        <v>14</v>
      </c>
      <c r="S43" s="2" t="s">
        <v>14</v>
      </c>
      <c r="T43" s="2" t="s">
        <v>14</v>
      </c>
      <c r="U43" s="2" t="s">
        <v>14</v>
      </c>
      <c r="V43" s="2" t="s">
        <v>14</v>
      </c>
      <c r="W43" s="2" t="s">
        <v>14</v>
      </c>
      <c r="X43" s="2" t="s">
        <v>14</v>
      </c>
      <c r="Y43" s="2" t="s">
        <v>14</v>
      </c>
      <c r="Z43" s="2" t="s">
        <v>14</v>
      </c>
      <c r="AA43" s="2" t="s">
        <v>14</v>
      </c>
      <c r="AB43" s="2" t="s">
        <v>14</v>
      </c>
      <c r="AC43" s="2" t="s">
        <v>14</v>
      </c>
      <c r="AD43" s="2" t="s">
        <v>14</v>
      </c>
      <c r="AE43" s="2" t="s">
        <v>14</v>
      </c>
      <c r="AF43" s="2" t="s">
        <v>14</v>
      </c>
      <c r="AG43" s="2" t="s">
        <v>14</v>
      </c>
      <c r="AH43" s="2" t="s">
        <v>14</v>
      </c>
      <c r="AI43" s="2" t="s">
        <v>14</v>
      </c>
      <c r="AJ43" s="2" t="s">
        <v>14</v>
      </c>
      <c r="AK43" s="2" t="s">
        <v>14</v>
      </c>
      <c r="AL43" s="2" t="s">
        <v>14</v>
      </c>
      <c r="AM43" s="2" t="s">
        <v>14</v>
      </c>
    </row>
    <row r="44" spans="2:39" ht="19.899999999999999" customHeight="1" outlineLevel="1">
      <c r="B44" s="20" t="s">
        <v>1</v>
      </c>
      <c r="C44" s="3" t="s">
        <v>14</v>
      </c>
      <c r="D44" s="3" t="s">
        <v>14</v>
      </c>
      <c r="E44" s="3" t="s">
        <v>14</v>
      </c>
      <c r="F44" s="3" t="s">
        <v>14</v>
      </c>
      <c r="G44" s="3" t="s">
        <v>14</v>
      </c>
      <c r="H44" s="3" t="s">
        <v>14</v>
      </c>
      <c r="I44" s="3" t="s">
        <v>14</v>
      </c>
      <c r="J44" s="3" t="s">
        <v>14</v>
      </c>
      <c r="K44" s="3" t="s">
        <v>14</v>
      </c>
      <c r="L44" s="3" t="s">
        <v>14</v>
      </c>
      <c r="M44" s="3" t="s">
        <v>14</v>
      </c>
      <c r="N44" s="3" t="s">
        <v>14</v>
      </c>
      <c r="O44" s="2" t="s">
        <v>14</v>
      </c>
      <c r="P44" s="2" t="s">
        <v>14</v>
      </c>
      <c r="Q44" s="2" t="s">
        <v>14</v>
      </c>
      <c r="R44" s="2" t="s">
        <v>14</v>
      </c>
      <c r="S44" s="2" t="s">
        <v>14</v>
      </c>
      <c r="T44" s="2" t="s">
        <v>14</v>
      </c>
      <c r="U44" s="2" t="s">
        <v>14</v>
      </c>
      <c r="V44" s="2" t="s">
        <v>14</v>
      </c>
      <c r="W44" s="2" t="s">
        <v>14</v>
      </c>
      <c r="X44" s="2" t="s">
        <v>14</v>
      </c>
      <c r="Y44" s="2" t="s">
        <v>14</v>
      </c>
      <c r="Z44" s="2" t="s">
        <v>14</v>
      </c>
      <c r="AA44" s="2" t="s">
        <v>14</v>
      </c>
      <c r="AB44" s="2" t="s">
        <v>14</v>
      </c>
      <c r="AC44" s="153" t="s">
        <v>39</v>
      </c>
      <c r="AD44" s="154"/>
      <c r="AE44" s="154"/>
      <c r="AF44" s="155"/>
      <c r="AG44" s="2" t="s">
        <v>14</v>
      </c>
      <c r="AH44" s="2" t="s">
        <v>14</v>
      </c>
      <c r="AI44" s="2" t="s">
        <v>14</v>
      </c>
      <c r="AJ44" s="2" t="s">
        <v>14</v>
      </c>
      <c r="AK44" s="2" t="s">
        <v>14</v>
      </c>
      <c r="AL44" s="2" t="s">
        <v>14</v>
      </c>
      <c r="AM44" s="2" t="s">
        <v>14</v>
      </c>
    </row>
    <row r="45" spans="2:39" ht="19.899999999999999" customHeight="1">
      <c r="B45" s="1"/>
    </row>
    <row r="46" spans="2:39" ht="19.899999999999999" customHeight="1">
      <c r="B46" s="61">
        <f ca="1">DATE(CalendarYear,8,1)</f>
        <v>45870</v>
      </c>
      <c r="C46" s="4" t="str">
        <f ca="1">IF(DAY(AugSun1)=1,"",IF(AND(YEAR(AugSun1+1)=CalendarYear,MONTH(AugSun1+1)=8),AugSun1+1,""))</f>
        <v/>
      </c>
      <c r="D46" s="4" t="str">
        <f ca="1">IF(DAY(AugSun1)=1,"",IF(AND(YEAR(AugSun1+2)=CalendarYear,MONTH(AugSun1+2)=8),AugSun1+2,""))</f>
        <v/>
      </c>
      <c r="E46" s="4" t="str">
        <f ca="1">IF(DAY(AugSun1)=1,"",IF(AND(YEAR(AugSun1+3)=CalendarYear,MONTH(AugSun1+3)=8),AugSun1+3,""))</f>
        <v/>
      </c>
      <c r="F46" s="4" t="str">
        <f ca="1">IF(DAY(AugSun1)=1,"",IF(AND(YEAR(AugSun1+4)=CalendarYear,MONTH(AugSun1+4)=8),AugSun1+4,""))</f>
        <v/>
      </c>
      <c r="G46" s="4" t="str">
        <f ca="1">IF(DAY(AugSun1)=1,"",IF(AND(YEAR(AugSun1+5)=CalendarYear,MONTH(AugSun1+5)=8),AugSun1+5,""))</f>
        <v/>
      </c>
      <c r="H46" s="4">
        <f ca="1">IF(DAY(AugSun1)=1,"",IF(AND(YEAR(AugSun1+6)=CalendarYear,MONTH(AugSun1+6)=8),AugSun1+6,""))</f>
        <v>45870</v>
      </c>
      <c r="I46" s="4">
        <f ca="1">IF(DAY(AugSun1)=1,IF(AND(YEAR(AugSun1)=CalendarYear,MONTH(AugSun1)=8),AugSun1,""),IF(AND(YEAR(AugSun1+7)=CalendarYear,MONTH(AugSun1+7)=8),AugSun1+7,""))</f>
        <v>45871</v>
      </c>
      <c r="J46" s="4">
        <f ca="1">IF(DAY(AugSun1)=1,IF(AND(YEAR(AugSun1+1)=CalendarYear,MONTH(AugSun1+1)=8),AugSun1+1,""),IF(AND(YEAR(AugSun1+8)=CalendarYear,MONTH(AugSun1+8)=8),AugSun1+8,""))</f>
        <v>45872</v>
      </c>
      <c r="K46" s="4">
        <f ca="1">IF(DAY(AugSun1)=1,IF(AND(YEAR(AugSun1+2)=CalendarYear,MONTH(AugSun1+2)=8),AugSun1+2,""),IF(AND(YEAR(AugSun1+9)=CalendarYear,MONTH(AugSun1+9)=8),AugSun1+9,""))</f>
        <v>45873</v>
      </c>
      <c r="L46" s="4">
        <f ca="1">IF(DAY(AugSun1)=1,IF(AND(YEAR(AugSun1+3)=CalendarYear,MONTH(AugSun1+3)=8),AugSun1+3,""),IF(AND(YEAR(AugSun1+10)=CalendarYear,MONTH(AugSun1+10)=8),AugSun1+10,""))</f>
        <v>45874</v>
      </c>
      <c r="M46" s="4">
        <f ca="1">IF(DAY(AugSun1)=1,IF(AND(YEAR(AugSun1+4)=CalendarYear,MONTH(AugSun1+4)=8),AugSun1+4,""),IF(AND(YEAR(AugSun1+11)=CalendarYear,MONTH(AugSun1+11)=8),AugSun1+11,""))</f>
        <v>45875</v>
      </c>
      <c r="N46" s="4">
        <f ca="1">IF(DAY(AugSun1)=1,IF(AND(YEAR(AugSun1+5)=CalendarYear,MONTH(AugSun1+5)=8),AugSun1+5,""),IF(AND(YEAR(AugSun1+12)=CalendarYear,MONTH(AugSun1+12)=8),AugSun1+12,""))</f>
        <v>45876</v>
      </c>
      <c r="O46" s="4">
        <f ca="1">IF(DAY(AugSun1)=1,IF(AND(YEAR(AugSun1+6)=CalendarYear,MONTH(AugSun1+6)=8),AugSun1+6,""),IF(AND(YEAR(AugSun1+13)=CalendarYear,MONTH(AugSun1+13)=8),AugSun1+13,""))</f>
        <v>45877</v>
      </c>
      <c r="P46" s="4">
        <f ca="1">IF(DAY(AugSun1)=1,IF(AND(YEAR(AugSun1+7)=CalendarYear,MONTH(AugSun1+7)=8),AugSun1+7,""),IF(AND(YEAR(AugSun1+14)=CalendarYear,MONTH(AugSun1+14)=8),AugSun1+14,""))</f>
        <v>45878</v>
      </c>
      <c r="Q46" s="4">
        <f ca="1">IF(DAY(AugSun1)=1,IF(AND(YEAR(AugSun1+8)=CalendarYear,MONTH(AugSun1+8)=8),AugSun1+8,""),IF(AND(YEAR(AugSun1+15)=CalendarYear,MONTH(AugSun1+15)=8),AugSun1+15,""))</f>
        <v>45879</v>
      </c>
      <c r="R46" s="4">
        <f ca="1">IF(DAY(AugSun1)=1,IF(AND(YEAR(AugSun1+9)=CalendarYear,MONTH(AugSun1+9)=8),AugSun1+9,""),IF(AND(YEAR(AugSun1+16)=CalendarYear,MONTH(AugSun1+16)=8),AugSun1+16,""))</f>
        <v>45880</v>
      </c>
      <c r="S46" s="4">
        <f ca="1">IF(DAY(AugSun1)=1,IF(AND(YEAR(AugSun1+10)=CalendarYear,MONTH(AugSun1+10)=8),AugSun1+10,""),IF(AND(YEAR(AugSun1+17)=CalendarYear,MONTH(AugSun1+17)=8),AugSun1+17,""))</f>
        <v>45881</v>
      </c>
      <c r="T46" s="4">
        <f ca="1">IF(DAY(AugSun1)=1,IF(AND(YEAR(AugSun1+11)=CalendarYear,MONTH(AugSun1+11)=8),AugSun1+11,""),IF(AND(YEAR(AugSun1+18)=CalendarYear,MONTH(AugSun1+18)=8),AugSun1+18,""))</f>
        <v>45882</v>
      </c>
      <c r="U46" s="4">
        <f ca="1">IF(DAY(AugSun1)=1,IF(AND(YEAR(AugSun1+12)=CalendarYear,MONTH(AugSun1+12)=8),AugSun1+12,""),IF(AND(YEAR(AugSun1+19)=CalendarYear,MONTH(AugSun1+19)=8),AugSun1+19,""))</f>
        <v>45883</v>
      </c>
      <c r="V46" s="4">
        <f ca="1">IF(DAY(AugSun1)=1,IF(AND(YEAR(AugSun1+13)=CalendarYear,MONTH(AugSun1+13)=8),AugSun1+13,""),IF(AND(YEAR(AugSun1+20)=CalendarYear,MONTH(AugSun1+20)=8),AugSun1+20,""))</f>
        <v>45884</v>
      </c>
      <c r="W46" s="4">
        <f ca="1">IF(DAY(AugSun1)=1,IF(AND(YEAR(AugSun1+14)=CalendarYear,MONTH(AugSun1+14)=8),AugSun1+14,""),IF(AND(YEAR(AugSun1+21)=CalendarYear,MONTH(AugSun1+21)=8),AugSun1+21,""))</f>
        <v>45885</v>
      </c>
      <c r="X46" s="4">
        <f ca="1">IF(DAY(AugSun1)=1,IF(AND(YEAR(AugSun1+15)=CalendarYear,MONTH(AugSun1+15)=8),AugSun1+15,""),IF(AND(YEAR(AugSun1+22)=CalendarYear,MONTH(AugSun1+22)=8),AugSun1+22,""))</f>
        <v>45886</v>
      </c>
      <c r="Y46" s="4">
        <f ca="1">IF(DAY(AugSun1)=1,IF(AND(YEAR(AugSun1+16)=CalendarYear,MONTH(AugSun1+16)=8),AugSun1+16,""),IF(AND(YEAR(AugSun1+23)=CalendarYear,MONTH(AugSun1+23)=8),AugSun1+23,""))</f>
        <v>45887</v>
      </c>
      <c r="Z46" s="4">
        <f ca="1">IF(DAY(AugSun1)=1,IF(AND(YEAR(AugSun1+17)=CalendarYear,MONTH(AugSun1+17)=8),AugSun1+17,""),IF(AND(YEAR(AugSun1+24)=CalendarYear,MONTH(AugSun1+24)=8),AugSun1+24,""))</f>
        <v>45888</v>
      </c>
      <c r="AA46" s="4">
        <f ca="1">IF(DAY(AugSun1)=1,IF(AND(YEAR(AugSun1+18)=CalendarYear,MONTH(AugSun1+18)=8),AugSun1+18,""),IF(AND(YEAR(AugSun1+25)=CalendarYear,MONTH(AugSun1+25)=8),AugSun1+25,""))</f>
        <v>45889</v>
      </c>
      <c r="AB46" s="4">
        <f ca="1">IF(DAY(AugSun1)=1,IF(AND(YEAR(AugSun1+19)=CalendarYear,MONTH(AugSun1+19)=8),AugSun1+19,""),IF(AND(YEAR(AugSun1+26)=CalendarYear,MONTH(AugSun1+26)=8),AugSun1+26,""))</f>
        <v>45890</v>
      </c>
      <c r="AC46" s="4">
        <f ca="1">IF(DAY(AugSun1)=1,IF(AND(YEAR(AugSun1+20)=CalendarYear,MONTH(AugSun1+20)=8),AugSun1+20,""),IF(AND(YEAR(AugSun1+27)=CalendarYear,MONTH(AugSun1+27)=8),AugSun1+27,""))</f>
        <v>45891</v>
      </c>
      <c r="AD46" s="4">
        <f ca="1">IF(DAY(AugSun1)=1,IF(AND(YEAR(AugSun1+21)=CalendarYear,MONTH(AugSun1+21)=8),AugSun1+21,""),IF(AND(YEAR(AugSun1+28)=CalendarYear,MONTH(AugSun1+28)=8),AugSun1+28,""))</f>
        <v>45892</v>
      </c>
      <c r="AE46" s="4">
        <f ca="1">IF(DAY(AugSun1)=1,IF(AND(YEAR(AugSun1+22)=CalendarYear,MONTH(AugSun1+22)=8),AugSun1+22,""),IF(AND(YEAR(AugSun1+29)=CalendarYear,MONTH(AugSun1+29)=8),AugSun1+29,""))</f>
        <v>45893</v>
      </c>
      <c r="AF46" s="4">
        <f ca="1">IF(DAY(AugSun1)=1,IF(AND(YEAR(AugSun1+23)=CalendarYear,MONTH(AugSun1+23)=8),AugSun1+23,""),IF(AND(YEAR(AugSun1+30)=CalendarYear,MONTH(AugSun1+30)=8),AugSun1+30,""))</f>
        <v>45894</v>
      </c>
      <c r="AG46" s="4">
        <f ca="1">IF(DAY(AugSun1)=1,IF(AND(YEAR(AugSun1+24)=CalendarYear,MONTH(AugSun1+24)=8),AugSun1+24,""),IF(AND(YEAR(AugSun1+31)=CalendarYear,MONTH(AugSun1+31)=8),AugSun1+31,""))</f>
        <v>45895</v>
      </c>
      <c r="AH46" s="4">
        <f ca="1">IF(DAY(AugSun1)=1,IF(AND(YEAR(AugSun1+25)=CalendarYear,MONTH(AugSun1+25)=8),AugSun1+25,""),IF(AND(YEAR(AugSun1+32)=CalendarYear,MONTH(AugSun1+32)=8),AugSun1+32,""))</f>
        <v>45896</v>
      </c>
      <c r="AI46" s="4">
        <f ca="1">IF(DAY(AugSun1)=1,IF(AND(YEAR(AugSun1+26)=CalendarYear,MONTH(AugSun1+26)=8),AugSun1+26,""),IF(AND(YEAR(AugSun1+33)=CalendarYear,MONTH(AugSun1+33)=8),AugSun1+33,""))</f>
        <v>45897</v>
      </c>
      <c r="AJ46" s="4">
        <f ca="1">IF(DAY(AugSun1)=1,IF(AND(YEAR(AugSun1+27)=CalendarYear,MONTH(AugSun1+27)=8),AugSun1+27,""),IF(AND(YEAR(AugSun1+34)=CalendarYear,MONTH(AugSun1+34)=8),AugSun1+34,""))</f>
        <v>45898</v>
      </c>
      <c r="AK46" s="4">
        <f ca="1">IF(DAY(AugSun1)=1,IF(AND(YEAR(AugSun1+28)=CalendarYear,MONTH(AugSun1+28)=8),AugSun1+28,""),IF(AND(YEAR(AugSun1+35)=CalendarYear,MONTH(AugSun1+35)=8),AugSun1+35,""))</f>
        <v>45899</v>
      </c>
      <c r="AL46" s="4">
        <f ca="1">IF(DAY(AugSun1)=1,IF(AND(YEAR(AugSun1+29)=CalendarYear,MONTH(AugSun1+29)=8),AugSun1+29,""),IF(AND(YEAR(AugSun1+36)=CalendarYear,MONTH(AugSun1+36)=8),AugSun1+36,""))</f>
        <v>45900</v>
      </c>
      <c r="AM46" s="6" t="str">
        <f ca="1">IF(DAY(AugSun1)=1,IF(AND(YEAR(AugSun1+30)=CalendarYear,MONTH(AugSun1+30)=8),AugSun1+30,""),IF(AND(YEAR(AugSun1+37)=CalendarYear,MONTH(AugSun1+37)=8),AugSun1+37,""))</f>
        <v/>
      </c>
    </row>
    <row r="47" spans="2:39" ht="19.899999999999999" customHeight="1">
      <c r="B47" s="62"/>
      <c r="C47" s="5" t="s">
        <v>6</v>
      </c>
      <c r="D47" s="5" t="s">
        <v>7</v>
      </c>
      <c r="E47" s="5" t="s">
        <v>8</v>
      </c>
      <c r="F47" s="5" t="s">
        <v>9</v>
      </c>
      <c r="G47" s="5" t="s">
        <v>10</v>
      </c>
      <c r="H47" s="5" t="s">
        <v>11</v>
      </c>
      <c r="I47" s="5" t="s">
        <v>12</v>
      </c>
      <c r="J47" s="5" t="s">
        <v>6</v>
      </c>
      <c r="K47" s="5" t="s">
        <v>7</v>
      </c>
      <c r="L47" s="5" t="s">
        <v>8</v>
      </c>
      <c r="M47" s="5" t="s">
        <v>9</v>
      </c>
      <c r="N47" s="5" t="s">
        <v>10</v>
      </c>
      <c r="O47" s="5" t="s">
        <v>11</v>
      </c>
      <c r="P47" s="5" t="s">
        <v>12</v>
      </c>
      <c r="Q47" s="5" t="s">
        <v>6</v>
      </c>
      <c r="R47" s="5" t="s">
        <v>7</v>
      </c>
      <c r="S47" s="5" t="s">
        <v>8</v>
      </c>
      <c r="T47" s="5" t="s">
        <v>9</v>
      </c>
      <c r="U47" s="5" t="s">
        <v>10</v>
      </c>
      <c r="V47" s="5" t="s">
        <v>11</v>
      </c>
      <c r="W47" s="5" t="s">
        <v>12</v>
      </c>
      <c r="X47" s="5" t="s">
        <v>6</v>
      </c>
      <c r="Y47" s="5" t="s">
        <v>7</v>
      </c>
      <c r="Z47" s="5" t="s">
        <v>8</v>
      </c>
      <c r="AA47" s="5" t="s">
        <v>9</v>
      </c>
      <c r="AB47" s="5" t="s">
        <v>10</v>
      </c>
      <c r="AC47" s="5" t="s">
        <v>11</v>
      </c>
      <c r="AD47" s="5" t="s">
        <v>12</v>
      </c>
      <c r="AE47" s="5" t="s">
        <v>6</v>
      </c>
      <c r="AF47" s="5" t="s">
        <v>7</v>
      </c>
      <c r="AG47" s="5" t="s">
        <v>8</v>
      </c>
      <c r="AH47" s="5" t="s">
        <v>9</v>
      </c>
      <c r="AI47" s="5" t="s">
        <v>10</v>
      </c>
      <c r="AJ47" s="5" t="s">
        <v>11</v>
      </c>
      <c r="AK47" s="5" t="s">
        <v>12</v>
      </c>
      <c r="AL47" s="5" t="s">
        <v>6</v>
      </c>
      <c r="AM47" s="7" t="s">
        <v>7</v>
      </c>
    </row>
    <row r="48" spans="2:39" s="21" customFormat="1" ht="19.899999999999999" customHeight="1" outlineLevel="1">
      <c r="B48" s="18" t="s">
        <v>13</v>
      </c>
      <c r="C48" s="2" t="s">
        <v>14</v>
      </c>
      <c r="D48" s="2" t="s">
        <v>14</v>
      </c>
      <c r="E48" s="2" t="s">
        <v>14</v>
      </c>
      <c r="F48" s="2" t="s">
        <v>14</v>
      </c>
      <c r="G48" s="2" t="s">
        <v>14</v>
      </c>
      <c r="H48" s="2" t="s">
        <v>14</v>
      </c>
      <c r="I48" s="2" t="s">
        <v>14</v>
      </c>
      <c r="J48" s="2" t="s">
        <v>14</v>
      </c>
      <c r="K48" s="2" t="s">
        <v>14</v>
      </c>
      <c r="L48" s="90" t="s">
        <v>49</v>
      </c>
      <c r="M48" s="91"/>
      <c r="N48" s="92"/>
      <c r="O48" s="87" t="s">
        <v>50</v>
      </c>
      <c r="P48" s="88"/>
      <c r="Q48" s="88"/>
      <c r="R48" s="89"/>
      <c r="S48" s="2" t="s">
        <v>14</v>
      </c>
      <c r="T48" s="2" t="s">
        <v>14</v>
      </c>
      <c r="U48" s="2" t="s">
        <v>14</v>
      </c>
      <c r="V48" s="2" t="s">
        <v>14</v>
      </c>
      <c r="W48" s="2" t="s">
        <v>14</v>
      </c>
      <c r="X48" s="2" t="s">
        <v>14</v>
      </c>
      <c r="Y48" s="2" t="s">
        <v>14</v>
      </c>
      <c r="Z48" s="93" t="s">
        <v>51</v>
      </c>
      <c r="AA48" s="94"/>
      <c r="AB48" s="94"/>
      <c r="AC48" s="94"/>
      <c r="AD48" s="95"/>
      <c r="AE48" s="2" t="s">
        <v>14</v>
      </c>
      <c r="AF48" s="2" t="s">
        <v>14</v>
      </c>
      <c r="AG48" s="2" t="s">
        <v>14</v>
      </c>
      <c r="AH48" s="2" t="s">
        <v>14</v>
      </c>
      <c r="AI48" s="2" t="s">
        <v>14</v>
      </c>
      <c r="AJ48" s="2" t="s">
        <v>14</v>
      </c>
      <c r="AK48" s="2" t="s">
        <v>14</v>
      </c>
      <c r="AL48" s="2" t="s">
        <v>14</v>
      </c>
      <c r="AM48" s="2" t="s">
        <v>14</v>
      </c>
    </row>
    <row r="49" spans="2:39" s="21" customFormat="1" ht="19.899999999999999" customHeight="1" outlineLevel="1">
      <c r="B49" s="19" t="s">
        <v>15</v>
      </c>
      <c r="C49" s="3" t="s">
        <v>14</v>
      </c>
      <c r="D49" s="3" t="s">
        <v>14</v>
      </c>
      <c r="E49" s="3" t="s">
        <v>14</v>
      </c>
      <c r="F49" s="3" t="s">
        <v>14</v>
      </c>
      <c r="G49" s="3" t="s">
        <v>14</v>
      </c>
      <c r="H49" s="3" t="s">
        <v>14</v>
      </c>
      <c r="I49" s="3" t="s">
        <v>14</v>
      </c>
      <c r="J49" s="3" t="s">
        <v>14</v>
      </c>
      <c r="K49" s="3" t="s">
        <v>14</v>
      </c>
      <c r="L49" s="3" t="s">
        <v>14</v>
      </c>
      <c r="M49" s="3"/>
      <c r="N49" s="3" t="s">
        <v>14</v>
      </c>
      <c r="O49" s="2" t="s">
        <v>14</v>
      </c>
      <c r="P49" s="2" t="s">
        <v>14</v>
      </c>
      <c r="Q49" s="2" t="s">
        <v>14</v>
      </c>
      <c r="R49" s="2" t="s">
        <v>14</v>
      </c>
      <c r="S49" s="2" t="s">
        <v>14</v>
      </c>
      <c r="T49" s="2" t="s">
        <v>14</v>
      </c>
      <c r="U49" s="2" t="s">
        <v>14</v>
      </c>
      <c r="V49" s="2" t="s">
        <v>14</v>
      </c>
      <c r="W49" s="2" t="s">
        <v>14</v>
      </c>
      <c r="X49" s="2" t="s">
        <v>14</v>
      </c>
      <c r="Y49" s="2" t="s">
        <v>14</v>
      </c>
      <c r="Z49" s="2" t="s">
        <v>14</v>
      </c>
      <c r="AA49" s="2" t="s">
        <v>14</v>
      </c>
      <c r="AB49" s="2" t="s">
        <v>14</v>
      </c>
      <c r="AC49" s="2" t="s">
        <v>14</v>
      </c>
      <c r="AD49" s="2" t="s">
        <v>14</v>
      </c>
      <c r="AE49" s="2" t="s">
        <v>14</v>
      </c>
      <c r="AF49" s="2" t="s">
        <v>14</v>
      </c>
      <c r="AG49" s="2" t="s">
        <v>14</v>
      </c>
      <c r="AH49" s="2" t="s">
        <v>14</v>
      </c>
      <c r="AI49" s="2" t="s">
        <v>14</v>
      </c>
      <c r="AJ49" s="2" t="s">
        <v>14</v>
      </c>
      <c r="AK49" s="2" t="s">
        <v>14</v>
      </c>
      <c r="AL49" s="2" t="s">
        <v>14</v>
      </c>
      <c r="AM49" s="2" t="s">
        <v>14</v>
      </c>
    </row>
    <row r="50" spans="2:39" ht="19.899999999999999" customHeight="1" outlineLevel="1">
      <c r="B50" s="33" t="s">
        <v>2</v>
      </c>
      <c r="C50" s="3" t="s">
        <v>14</v>
      </c>
      <c r="D50" s="3" t="s">
        <v>14</v>
      </c>
      <c r="E50" s="3" t="s">
        <v>14</v>
      </c>
      <c r="F50" s="3" t="s">
        <v>14</v>
      </c>
      <c r="G50" s="3" t="s">
        <v>14</v>
      </c>
      <c r="H50" s="32" t="s">
        <v>16</v>
      </c>
      <c r="I50" s="3" t="s">
        <v>14</v>
      </c>
      <c r="J50" s="3" t="s">
        <v>14</v>
      </c>
      <c r="K50" s="48" t="s">
        <v>16</v>
      </c>
      <c r="L50" s="3" t="s">
        <v>14</v>
      </c>
      <c r="M50" s="3" t="s">
        <v>14</v>
      </c>
      <c r="N50" s="3" t="s">
        <v>14</v>
      </c>
      <c r="O50" s="2" t="s">
        <v>14</v>
      </c>
      <c r="P50" s="2" t="s">
        <v>14</v>
      </c>
      <c r="Q50" s="2" t="s">
        <v>14</v>
      </c>
      <c r="R50" s="2" t="s">
        <v>14</v>
      </c>
      <c r="S50" s="2" t="s">
        <v>14</v>
      </c>
      <c r="T50" s="133" t="s">
        <v>16</v>
      </c>
      <c r="U50" s="134"/>
      <c r="V50" s="135"/>
      <c r="W50" s="2" t="s">
        <v>14</v>
      </c>
      <c r="X50" s="2" t="s">
        <v>14</v>
      </c>
      <c r="Y50" s="32" t="s">
        <v>16</v>
      </c>
      <c r="Z50" s="2" t="s">
        <v>14</v>
      </c>
      <c r="AA50" s="2" t="s">
        <v>14</v>
      </c>
      <c r="AB50" s="2" t="s">
        <v>14</v>
      </c>
      <c r="AC50" s="2" t="s">
        <v>14</v>
      </c>
      <c r="AD50" s="2" t="s">
        <v>14</v>
      </c>
      <c r="AE50" s="2" t="s">
        <v>14</v>
      </c>
      <c r="AF50" s="167" t="s">
        <v>16</v>
      </c>
      <c r="AG50" s="167"/>
      <c r="AH50" s="167"/>
      <c r="AI50" s="167"/>
      <c r="AJ50" s="167"/>
      <c r="AK50" s="2" t="s">
        <v>14</v>
      </c>
      <c r="AL50" s="2" t="s">
        <v>52</v>
      </c>
      <c r="AM50" s="2" t="s">
        <v>14</v>
      </c>
    </row>
    <row r="51" spans="2:39" ht="19.899999999999999" customHeight="1" outlineLevel="1">
      <c r="B51" s="31" t="s">
        <v>5</v>
      </c>
      <c r="C51" s="3" t="s">
        <v>14</v>
      </c>
      <c r="D51" s="3" t="s">
        <v>14</v>
      </c>
      <c r="E51" s="3" t="s">
        <v>14</v>
      </c>
      <c r="F51" s="3" t="s">
        <v>14</v>
      </c>
      <c r="G51" s="3" t="s">
        <v>14</v>
      </c>
      <c r="H51" s="3" t="s">
        <v>14</v>
      </c>
      <c r="I51" s="3" t="s">
        <v>14</v>
      </c>
      <c r="J51" s="3" t="s">
        <v>14</v>
      </c>
      <c r="K51" s="3" t="s">
        <v>14</v>
      </c>
      <c r="L51" s="3" t="s">
        <v>14</v>
      </c>
      <c r="M51" s="3" t="s">
        <v>14</v>
      </c>
      <c r="N51" s="3" t="s">
        <v>14</v>
      </c>
      <c r="O51" s="2" t="s">
        <v>14</v>
      </c>
      <c r="P51" s="2" t="s">
        <v>14</v>
      </c>
      <c r="Q51" s="2" t="s">
        <v>14</v>
      </c>
      <c r="R51" s="2" t="s">
        <v>14</v>
      </c>
      <c r="S51" s="2" t="s">
        <v>14</v>
      </c>
      <c r="T51" s="2"/>
      <c r="U51" s="2" t="s">
        <v>14</v>
      </c>
      <c r="V51" s="2" t="s">
        <v>14</v>
      </c>
      <c r="W51" s="2" t="s">
        <v>14</v>
      </c>
      <c r="X51" s="2" t="s">
        <v>14</v>
      </c>
      <c r="Y51" s="2" t="s">
        <v>14</v>
      </c>
      <c r="Z51" s="2" t="s">
        <v>14</v>
      </c>
      <c r="AA51" s="2" t="s">
        <v>14</v>
      </c>
      <c r="AB51" s="2" t="s">
        <v>14</v>
      </c>
      <c r="AC51" s="2" t="s">
        <v>14</v>
      </c>
      <c r="AD51" s="2" t="s">
        <v>14</v>
      </c>
      <c r="AE51" s="2" t="s">
        <v>14</v>
      </c>
      <c r="AF51" s="2" t="s">
        <v>14</v>
      </c>
      <c r="AG51" s="2" t="s">
        <v>14</v>
      </c>
      <c r="AH51" s="2" t="s">
        <v>14</v>
      </c>
      <c r="AI51" s="2" t="s">
        <v>14</v>
      </c>
      <c r="AJ51" s="2" t="s">
        <v>14</v>
      </c>
      <c r="AK51" s="2" t="s">
        <v>14</v>
      </c>
      <c r="AL51" s="2" t="s">
        <v>14</v>
      </c>
      <c r="AM51" s="2" t="s">
        <v>14</v>
      </c>
    </row>
    <row r="52" spans="2:39" ht="19.899999999999999" customHeight="1" outlineLevel="1">
      <c r="B52" s="20" t="s">
        <v>1</v>
      </c>
      <c r="C52" s="3" t="s">
        <v>14</v>
      </c>
      <c r="D52" s="3" t="s">
        <v>14</v>
      </c>
      <c r="E52" s="3" t="s">
        <v>14</v>
      </c>
      <c r="F52" s="3" t="s">
        <v>14</v>
      </c>
      <c r="G52" s="3" t="s">
        <v>14</v>
      </c>
      <c r="H52" s="3" t="s">
        <v>14</v>
      </c>
      <c r="I52" s="3" t="s">
        <v>14</v>
      </c>
      <c r="J52" s="3" t="s">
        <v>14</v>
      </c>
      <c r="K52" s="3" t="s">
        <v>14</v>
      </c>
      <c r="L52" s="3" t="s">
        <v>14</v>
      </c>
      <c r="M52" s="3" t="s">
        <v>14</v>
      </c>
      <c r="N52" s="3" t="s">
        <v>14</v>
      </c>
      <c r="O52" s="2" t="s">
        <v>14</v>
      </c>
      <c r="P52" s="2" t="s">
        <v>14</v>
      </c>
      <c r="Q52" s="2" t="s">
        <v>14</v>
      </c>
      <c r="R52" s="2" t="s">
        <v>14</v>
      </c>
      <c r="S52" s="37" t="s">
        <v>39</v>
      </c>
      <c r="T52" s="2" t="s">
        <v>14</v>
      </c>
      <c r="U52" s="2" t="s">
        <v>14</v>
      </c>
      <c r="V52" s="2" t="s">
        <v>14</v>
      </c>
      <c r="W52" s="37" t="s">
        <v>53</v>
      </c>
      <c r="X52" s="2" t="s">
        <v>14</v>
      </c>
      <c r="Y52" s="2" t="s">
        <v>14</v>
      </c>
      <c r="Z52" s="2" t="s">
        <v>14</v>
      </c>
      <c r="AA52" s="2" t="s">
        <v>14</v>
      </c>
      <c r="AB52" s="2" t="s">
        <v>14</v>
      </c>
      <c r="AC52" s="2" t="s">
        <v>14</v>
      </c>
      <c r="AD52" s="2" t="s">
        <v>14</v>
      </c>
      <c r="AE52" s="2" t="s">
        <v>14</v>
      </c>
      <c r="AF52" s="2" t="s">
        <v>14</v>
      </c>
      <c r="AG52" s="2" t="s">
        <v>14</v>
      </c>
      <c r="AH52" s="2" t="s">
        <v>14</v>
      </c>
      <c r="AI52" s="2" t="s">
        <v>14</v>
      </c>
      <c r="AJ52" s="2" t="s">
        <v>14</v>
      </c>
      <c r="AK52" s="2" t="s">
        <v>14</v>
      </c>
      <c r="AL52" s="2" t="s">
        <v>14</v>
      </c>
      <c r="AM52" s="2" t="s">
        <v>14</v>
      </c>
    </row>
    <row r="53" spans="2:39" ht="19.899999999999999" customHeight="1">
      <c r="B53" s="1"/>
    </row>
    <row r="54" spans="2:39" s="21" customFormat="1" ht="19.899999999999999" customHeight="1">
      <c r="B54" s="61">
        <f ca="1">DATE(CalendarYear,9,1)</f>
        <v>45901</v>
      </c>
      <c r="C54" s="4" t="str">
        <f ca="1">IF(DAY(SepSun1)=1,"",IF(AND(YEAR(SepSun1+1)=CalendarYear,MONTH(SepSun1+1)=9),SepSun1+1,""))</f>
        <v/>
      </c>
      <c r="D54" s="4">
        <f ca="1">IF(DAY(SepSun1)=1,"",IF(AND(YEAR(SepSun1+2)=CalendarYear,MONTH(SepSun1+2)=9),SepSun1+2,""))</f>
        <v>45901</v>
      </c>
      <c r="E54" s="4">
        <f ca="1">IF(DAY(SepSun1)=1,"",IF(AND(YEAR(SepSun1+3)=CalendarYear,MONTH(SepSun1+3)=9),SepSun1+3,""))</f>
        <v>45902</v>
      </c>
      <c r="F54" s="4">
        <f ca="1">IF(DAY(SepSun1)=1,"",IF(AND(YEAR(SepSun1+4)=CalendarYear,MONTH(SepSun1+4)=9),SepSun1+4,""))</f>
        <v>45903</v>
      </c>
      <c r="G54" s="4">
        <f ca="1">IF(DAY(SepSun1)=1,"",IF(AND(YEAR(SepSun1+5)=CalendarYear,MONTH(SepSun1+5)=9),SepSun1+5,""))</f>
        <v>45904</v>
      </c>
      <c r="H54" s="4">
        <f ca="1">IF(DAY(SepSun1)=1,"",IF(AND(YEAR(SepSun1+6)=CalendarYear,MONTH(SepSun1+6)=9),SepSun1+6,""))</f>
        <v>45905</v>
      </c>
      <c r="I54" s="4">
        <f ca="1">IF(DAY(SepSun1)=1,IF(AND(YEAR(SepSun1)=CalendarYear,MONTH(SepSun1)=9),SepSun1,""),IF(AND(YEAR(SepSun1+7)=CalendarYear,MONTH(SepSun1+7)=9),SepSun1+7,""))</f>
        <v>45906</v>
      </c>
      <c r="J54" s="4">
        <f ca="1">IF(DAY(SepSun1)=1,IF(AND(YEAR(SepSun1+1)=CalendarYear,MONTH(SepSun1+1)=9),SepSun1+1,""),IF(AND(YEAR(SepSun1+8)=CalendarYear,MONTH(SepSun1+8)=9),SepSun1+8,""))</f>
        <v>45907</v>
      </c>
      <c r="K54" s="4">
        <f ca="1">IF(DAY(SepSun1)=1,IF(AND(YEAR(SepSun1+2)=CalendarYear,MONTH(SepSun1+2)=9),SepSun1+2,""),IF(AND(YEAR(SepSun1+9)=CalendarYear,MONTH(SepSun1+9)=9),SepSun1+9,""))</f>
        <v>45908</v>
      </c>
      <c r="L54" s="4">
        <f ca="1">IF(DAY(SepSun1)=1,IF(AND(YEAR(SepSun1+3)=CalendarYear,MONTH(SepSun1+3)=9),SepSun1+3,""),IF(AND(YEAR(SepSun1+10)=CalendarYear,MONTH(SepSun1+10)=9),SepSun1+10,""))</f>
        <v>45909</v>
      </c>
      <c r="M54" s="4">
        <f ca="1">IF(DAY(SepSun1)=1,IF(AND(YEAR(SepSun1+4)=CalendarYear,MONTH(SepSun1+4)=9),SepSun1+4,""),IF(AND(YEAR(SepSun1+11)=CalendarYear,MONTH(SepSun1+11)=9),SepSun1+11,""))</f>
        <v>45910</v>
      </c>
      <c r="N54" s="4">
        <f ca="1">IF(DAY(SepSun1)=1,IF(AND(YEAR(SepSun1+5)=CalendarYear,MONTH(SepSun1+5)=9),SepSun1+5,""),IF(AND(YEAR(SepSun1+12)=CalendarYear,MONTH(SepSun1+12)=9),SepSun1+12,""))</f>
        <v>45911</v>
      </c>
      <c r="O54" s="4">
        <f ca="1">IF(DAY(SepSun1)=1,IF(AND(YEAR(SepSun1+6)=CalendarYear,MONTH(SepSun1+6)=9),SepSun1+6,""),IF(AND(YEAR(SepSun1+13)=CalendarYear,MONTH(SepSun1+13)=9),SepSun1+13,""))</f>
        <v>45912</v>
      </c>
      <c r="P54" s="4">
        <f ca="1">IF(DAY(SepSun1)=1,IF(AND(YEAR(SepSun1+7)=CalendarYear,MONTH(SepSun1+7)=9),SepSun1+7,""),IF(AND(YEAR(SepSun1+14)=CalendarYear,MONTH(SepSun1+14)=9),SepSun1+14,""))</f>
        <v>45913</v>
      </c>
      <c r="Q54" s="4">
        <f ca="1">IF(DAY(SepSun1)=1,IF(AND(YEAR(SepSun1+8)=CalendarYear,MONTH(SepSun1+8)=9),SepSun1+8,""),IF(AND(YEAR(SepSun1+15)=CalendarYear,MONTH(SepSun1+15)=9),SepSun1+15,""))</f>
        <v>45914</v>
      </c>
      <c r="R54" s="4">
        <f ca="1">IF(DAY(SepSun1)=1,IF(AND(YEAR(SepSun1+9)=CalendarYear,MONTH(SepSun1+9)=9),SepSun1+9,""),IF(AND(YEAR(SepSun1+16)=CalendarYear,MONTH(SepSun1+16)=9),SepSun1+16,""))</f>
        <v>45915</v>
      </c>
      <c r="S54" s="4">
        <f ca="1">IF(DAY(SepSun1)=1,IF(AND(YEAR(SepSun1+10)=CalendarYear,MONTH(SepSun1+10)=9),SepSun1+10,""),IF(AND(YEAR(SepSun1+17)=CalendarYear,MONTH(SepSun1+17)=9),SepSun1+17,""))</f>
        <v>45916</v>
      </c>
      <c r="T54" s="4">
        <f ca="1">IF(DAY(SepSun1)=1,IF(AND(YEAR(SepSun1+11)=CalendarYear,MONTH(SepSun1+11)=9),SepSun1+11,""),IF(AND(YEAR(SepSun1+18)=CalendarYear,MONTH(SepSun1+18)=9),SepSun1+18,""))</f>
        <v>45917</v>
      </c>
      <c r="U54" s="4">
        <f ca="1">IF(DAY(SepSun1)=1,IF(AND(YEAR(SepSun1+12)=CalendarYear,MONTH(SepSun1+12)=9),SepSun1+12,""),IF(AND(YEAR(SepSun1+19)=CalendarYear,MONTH(SepSun1+19)=9),SepSun1+19,""))</f>
        <v>45918</v>
      </c>
      <c r="V54" s="4">
        <f ca="1">IF(DAY(SepSun1)=1,IF(AND(YEAR(SepSun1+13)=CalendarYear,MONTH(SepSun1+13)=9),SepSun1+13,""),IF(AND(YEAR(SepSun1+20)=CalendarYear,MONTH(SepSun1+20)=9),SepSun1+20,""))</f>
        <v>45919</v>
      </c>
      <c r="W54" s="4">
        <f ca="1">IF(DAY(SepSun1)=1,IF(AND(YEAR(SepSun1+14)=CalendarYear,MONTH(SepSun1+14)=9),SepSun1+14,""),IF(AND(YEAR(SepSun1+21)=CalendarYear,MONTH(SepSun1+21)=9),SepSun1+21,""))</f>
        <v>45920</v>
      </c>
      <c r="X54" s="4">
        <f ca="1">IF(DAY(SepSun1)=1,IF(AND(YEAR(SepSun1+15)=CalendarYear,MONTH(SepSun1+15)=9),SepSun1+15,""),IF(AND(YEAR(SepSun1+22)=CalendarYear,MONTH(SepSun1+22)=9),SepSun1+22,""))</f>
        <v>45921</v>
      </c>
      <c r="Y54" s="4">
        <f ca="1">IF(DAY(SepSun1)=1,IF(AND(YEAR(SepSun1+16)=CalendarYear,MONTH(SepSun1+16)=9),SepSun1+16,""),IF(AND(YEAR(SepSun1+23)=CalendarYear,MONTH(SepSun1+23)=9),SepSun1+23,""))</f>
        <v>45922</v>
      </c>
      <c r="Z54" s="4">
        <f ca="1">IF(DAY(SepSun1)=1,IF(AND(YEAR(SepSun1+17)=CalendarYear,MONTH(SepSun1+17)=9),SepSun1+17,""),IF(AND(YEAR(SepSun1+24)=CalendarYear,MONTH(SepSun1+24)=9),SepSun1+24,""))</f>
        <v>45923</v>
      </c>
      <c r="AA54" s="4">
        <f ca="1">IF(DAY(SepSun1)=1,IF(AND(YEAR(SepSun1+18)=CalendarYear,MONTH(SepSun1+18)=9),SepSun1+18,""),IF(AND(YEAR(SepSun1+25)=CalendarYear,MONTH(SepSun1+25)=9),SepSun1+25,""))</f>
        <v>45924</v>
      </c>
      <c r="AB54" s="4">
        <f ca="1">IF(DAY(SepSun1)=1,IF(AND(YEAR(SepSun1+19)=CalendarYear,MONTH(SepSun1+19)=9),SepSun1+19,""),IF(AND(YEAR(SepSun1+26)=CalendarYear,MONTH(SepSun1+26)=9),SepSun1+26,""))</f>
        <v>45925</v>
      </c>
      <c r="AC54" s="4">
        <f ca="1">IF(DAY(SepSun1)=1,IF(AND(YEAR(SepSun1+20)=CalendarYear,MONTH(SepSun1+20)=9),SepSun1+20,""),IF(AND(YEAR(SepSun1+27)=CalendarYear,MONTH(SepSun1+27)=9),SepSun1+27,""))</f>
        <v>45926</v>
      </c>
      <c r="AD54" s="4">
        <f ca="1">IF(DAY(SepSun1)=1,IF(AND(YEAR(SepSun1+21)=CalendarYear,MONTH(SepSun1+21)=9),SepSun1+21,""),IF(AND(YEAR(SepSun1+28)=CalendarYear,MONTH(SepSun1+28)=9),SepSun1+28,""))</f>
        <v>45927</v>
      </c>
      <c r="AE54" s="4">
        <f ca="1">IF(DAY(SepSun1)=1,IF(AND(YEAR(SepSun1+22)=CalendarYear,MONTH(SepSun1+22)=9),SepSun1+22,""),IF(AND(YEAR(SepSun1+29)=CalendarYear,MONTH(SepSun1+29)=9),SepSun1+29,""))</f>
        <v>45928</v>
      </c>
      <c r="AF54" s="4">
        <f ca="1">IF(DAY(SepSun1)=1,IF(AND(YEAR(SepSun1+23)=CalendarYear,MONTH(SepSun1+23)=9),SepSun1+23,""),IF(AND(YEAR(SepSun1+30)=CalendarYear,MONTH(SepSun1+30)=9),SepSun1+30,""))</f>
        <v>45929</v>
      </c>
      <c r="AG54" s="4">
        <f ca="1">IF(DAY(SepSun1)=1,IF(AND(YEAR(SepSun1+24)=CalendarYear,MONTH(SepSun1+24)=9),SepSun1+24,""),IF(AND(YEAR(SepSun1+31)=CalendarYear,MONTH(SepSun1+31)=9),SepSun1+31,""))</f>
        <v>45930</v>
      </c>
      <c r="AH54" s="4" t="str">
        <f ca="1">IF(DAY(SepSun1)=1,IF(AND(YEAR(SepSun1+25)=CalendarYear,MONTH(SepSun1+25)=9),SepSun1+25,""),IF(AND(YEAR(SepSun1+32)=CalendarYear,MONTH(SepSun1+32)=9),SepSun1+32,""))</f>
        <v/>
      </c>
      <c r="AI54" s="4" t="str">
        <f ca="1">IF(DAY(SepSun1)=1,IF(AND(YEAR(SepSun1+26)=CalendarYear,MONTH(SepSun1+26)=9),SepSun1+26,""),IF(AND(YEAR(SepSun1+33)=CalendarYear,MONTH(SepSun1+33)=9),SepSun1+33,""))</f>
        <v/>
      </c>
      <c r="AJ54" s="4" t="str">
        <f ca="1">IF(DAY(SepSun1)=1,IF(AND(YEAR(SepSun1+27)=CalendarYear,MONTH(SepSun1+27)=9),SepSun1+27,""),IF(AND(YEAR(SepSun1+34)=CalendarYear,MONTH(SepSun1+34)=9),SepSun1+34,""))</f>
        <v/>
      </c>
      <c r="AK54" s="4" t="str">
        <f ca="1">IF(DAY(SepSun1)=1,IF(AND(YEAR(SepSun1+28)=CalendarYear,MONTH(SepSun1+28)=9),SepSun1+28,""),IF(AND(YEAR(SepSun1+35)=CalendarYear,MONTH(SepSun1+35)=9),SepSun1+35,""))</f>
        <v/>
      </c>
      <c r="AL54" s="4" t="str">
        <f ca="1">IF(DAY(SepSun1)=1,IF(AND(YEAR(SepSun1+29)=CalendarYear,MONTH(SepSun1+29)=9),SepSun1+29,""),IF(AND(YEAR(SepSun1+36)=CalendarYear,MONTH(SepSun1+36)=9),SepSun1+36,""))</f>
        <v/>
      </c>
      <c r="AM54" s="6" t="str">
        <f ca="1">IF(DAY(SepSun1)=1,IF(AND(YEAR(SepSun1+30)=CalendarYear,MONTH(SepSun1+30)=9),SepSun1+30,""),IF(AND(YEAR(SepSun1+37)=CalendarYear,MONTH(SepSun1+37)=9),SepSun1+37,""))</f>
        <v/>
      </c>
    </row>
    <row r="55" spans="2:39" s="21" customFormat="1" ht="19.899999999999999" customHeight="1">
      <c r="B55" s="62"/>
      <c r="C55" s="5" t="s">
        <v>6</v>
      </c>
      <c r="D55" s="5" t="s">
        <v>7</v>
      </c>
      <c r="E55" s="5" t="s">
        <v>8</v>
      </c>
      <c r="F55" s="5" t="s">
        <v>9</v>
      </c>
      <c r="G55" s="5" t="s">
        <v>10</v>
      </c>
      <c r="H55" s="5" t="s">
        <v>11</v>
      </c>
      <c r="I55" s="5" t="s">
        <v>12</v>
      </c>
      <c r="J55" s="5" t="s">
        <v>6</v>
      </c>
      <c r="K55" s="5" t="s">
        <v>7</v>
      </c>
      <c r="L55" s="5" t="s">
        <v>8</v>
      </c>
      <c r="M55" s="5" t="s">
        <v>9</v>
      </c>
      <c r="N55" s="5" t="s">
        <v>10</v>
      </c>
      <c r="O55" s="5" t="s">
        <v>11</v>
      </c>
      <c r="P55" s="5" t="s">
        <v>12</v>
      </c>
      <c r="Q55" s="5" t="s">
        <v>6</v>
      </c>
      <c r="R55" s="5" t="s">
        <v>7</v>
      </c>
      <c r="S55" s="5" t="s">
        <v>8</v>
      </c>
      <c r="T55" s="5" t="s">
        <v>9</v>
      </c>
      <c r="U55" s="5" t="s">
        <v>10</v>
      </c>
      <c r="V55" s="5" t="s">
        <v>11</v>
      </c>
      <c r="W55" s="5" t="s">
        <v>12</v>
      </c>
      <c r="X55" s="5" t="s">
        <v>6</v>
      </c>
      <c r="Y55" s="5" t="s">
        <v>7</v>
      </c>
      <c r="Z55" s="5" t="s">
        <v>8</v>
      </c>
      <c r="AA55" s="5" t="s">
        <v>9</v>
      </c>
      <c r="AB55" s="5" t="s">
        <v>10</v>
      </c>
      <c r="AC55" s="5" t="s">
        <v>11</v>
      </c>
      <c r="AD55" s="5" t="s">
        <v>12</v>
      </c>
      <c r="AE55" s="5" t="s">
        <v>6</v>
      </c>
      <c r="AF55" s="5" t="s">
        <v>7</v>
      </c>
      <c r="AG55" s="5" t="s">
        <v>8</v>
      </c>
      <c r="AH55" s="5" t="s">
        <v>9</v>
      </c>
      <c r="AI55" s="5" t="s">
        <v>10</v>
      </c>
      <c r="AJ55" s="5" t="s">
        <v>11</v>
      </c>
      <c r="AK55" s="5" t="s">
        <v>12</v>
      </c>
      <c r="AL55" s="5" t="s">
        <v>6</v>
      </c>
      <c r="AM55" s="7" t="s">
        <v>7</v>
      </c>
    </row>
    <row r="56" spans="2:39" ht="19.899999999999999" customHeight="1" outlineLevel="1">
      <c r="B56" s="18" t="s">
        <v>13</v>
      </c>
      <c r="C56" s="2" t="s">
        <v>14</v>
      </c>
      <c r="D56" s="2" t="s">
        <v>14</v>
      </c>
      <c r="E56" s="84" t="s">
        <v>54</v>
      </c>
      <c r="F56" s="85"/>
      <c r="G56" s="85"/>
      <c r="H56" s="86"/>
      <c r="I56" s="2" t="s">
        <v>14</v>
      </c>
      <c r="J56" s="2" t="s">
        <v>14</v>
      </c>
      <c r="K56" s="2" t="s">
        <v>14</v>
      </c>
      <c r="L56" s="2" t="s">
        <v>14</v>
      </c>
      <c r="M56" s="3" t="s">
        <v>14</v>
      </c>
      <c r="N56" s="3" t="s">
        <v>14</v>
      </c>
      <c r="O56" s="2" t="s">
        <v>14</v>
      </c>
      <c r="P56" s="2" t="s">
        <v>14</v>
      </c>
      <c r="Q56" s="2" t="s">
        <v>14</v>
      </c>
      <c r="R56" s="2" t="s">
        <v>14</v>
      </c>
      <c r="S56" s="2" t="s">
        <v>14</v>
      </c>
      <c r="T56" s="2" t="s">
        <v>14</v>
      </c>
      <c r="U56" s="2" t="s">
        <v>14</v>
      </c>
      <c r="V56" s="2" t="s">
        <v>14</v>
      </c>
      <c r="W56" s="2" t="s">
        <v>14</v>
      </c>
      <c r="X56" s="2" t="s">
        <v>14</v>
      </c>
      <c r="Y56" s="2" t="s">
        <v>14</v>
      </c>
      <c r="Z56" s="2" t="s">
        <v>14</v>
      </c>
      <c r="AA56" s="2" t="s">
        <v>14</v>
      </c>
      <c r="AB56" s="2" t="s">
        <v>14</v>
      </c>
      <c r="AC56" s="2" t="s">
        <v>14</v>
      </c>
      <c r="AD56" s="2" t="s">
        <v>14</v>
      </c>
      <c r="AE56" s="2" t="s">
        <v>14</v>
      </c>
      <c r="AF56" s="2" t="s">
        <v>14</v>
      </c>
      <c r="AG56" s="2" t="s">
        <v>14</v>
      </c>
      <c r="AH56" s="2" t="s">
        <v>14</v>
      </c>
      <c r="AI56" s="2" t="s">
        <v>14</v>
      </c>
      <c r="AJ56" s="2" t="s">
        <v>14</v>
      </c>
      <c r="AK56" s="2" t="s">
        <v>14</v>
      </c>
      <c r="AL56" s="2" t="s">
        <v>14</v>
      </c>
      <c r="AM56" s="2" t="s">
        <v>14</v>
      </c>
    </row>
    <row r="57" spans="2:39" ht="19.899999999999999" customHeight="1" outlineLevel="1">
      <c r="B57" s="19" t="s">
        <v>15</v>
      </c>
      <c r="C57" s="3" t="s">
        <v>14</v>
      </c>
      <c r="D57" s="3" t="s">
        <v>14</v>
      </c>
      <c r="E57" s="3" t="s">
        <v>14</v>
      </c>
      <c r="F57" s="3" t="s">
        <v>14</v>
      </c>
      <c r="G57" s="3" t="s">
        <v>14</v>
      </c>
      <c r="H57" s="3" t="s">
        <v>14</v>
      </c>
      <c r="I57" s="3" t="s">
        <v>14</v>
      </c>
      <c r="J57" s="3" t="s">
        <v>14</v>
      </c>
      <c r="K57" s="3" t="s">
        <v>14</v>
      </c>
      <c r="L57" s="3" t="s">
        <v>14</v>
      </c>
      <c r="M57" s="3" t="s">
        <v>14</v>
      </c>
      <c r="N57" s="3" t="s">
        <v>14</v>
      </c>
      <c r="O57" s="2" t="s">
        <v>14</v>
      </c>
      <c r="P57" s="2" t="s">
        <v>14</v>
      </c>
      <c r="Q57" s="2" t="s">
        <v>14</v>
      </c>
      <c r="R57" s="2" t="s">
        <v>14</v>
      </c>
      <c r="S57" s="2" t="s">
        <v>14</v>
      </c>
      <c r="T57" s="2" t="s">
        <v>14</v>
      </c>
      <c r="U57" s="2" t="s">
        <v>14</v>
      </c>
      <c r="V57" s="2" t="s">
        <v>14</v>
      </c>
      <c r="W57" s="2" t="s">
        <v>14</v>
      </c>
      <c r="X57" s="2" t="s">
        <v>14</v>
      </c>
      <c r="Y57" s="2" t="s">
        <v>14</v>
      </c>
      <c r="Z57" s="2" t="s">
        <v>14</v>
      </c>
      <c r="AA57" s="2" t="s">
        <v>14</v>
      </c>
      <c r="AB57" s="2" t="s">
        <v>14</v>
      </c>
      <c r="AC57" s="2" t="s">
        <v>14</v>
      </c>
      <c r="AD57" s="2" t="s">
        <v>14</v>
      </c>
      <c r="AE57" s="2" t="s">
        <v>14</v>
      </c>
      <c r="AF57" s="2" t="s">
        <v>14</v>
      </c>
      <c r="AG57" s="2" t="s">
        <v>14</v>
      </c>
      <c r="AH57" s="2" t="s">
        <v>14</v>
      </c>
      <c r="AI57" s="2" t="s">
        <v>14</v>
      </c>
      <c r="AJ57" s="2" t="s">
        <v>14</v>
      </c>
      <c r="AK57" s="2" t="s">
        <v>14</v>
      </c>
      <c r="AL57" s="2" t="s">
        <v>14</v>
      </c>
      <c r="AM57" s="2" t="s">
        <v>14</v>
      </c>
    </row>
    <row r="58" spans="2:39" ht="19.899999999999999" customHeight="1" outlineLevel="1">
      <c r="B58" s="33" t="s">
        <v>2</v>
      </c>
      <c r="C58" s="3" t="s">
        <v>14</v>
      </c>
      <c r="D58" s="32" t="s">
        <v>16</v>
      </c>
      <c r="E58" s="3" t="s">
        <v>14</v>
      </c>
      <c r="F58" s="3" t="s">
        <v>14</v>
      </c>
      <c r="G58" s="3" t="s">
        <v>14</v>
      </c>
      <c r="H58" s="3" t="s">
        <v>14</v>
      </c>
      <c r="I58" s="3" t="s">
        <v>14</v>
      </c>
      <c r="J58" s="3" t="s">
        <v>14</v>
      </c>
      <c r="K58" s="167" t="s">
        <v>16</v>
      </c>
      <c r="L58" s="167"/>
      <c r="M58" s="167"/>
      <c r="N58" s="167"/>
      <c r="O58" s="167"/>
      <c r="P58" s="2" t="s">
        <v>14</v>
      </c>
      <c r="Q58" s="2" t="s">
        <v>14</v>
      </c>
      <c r="R58" s="167" t="s">
        <v>16</v>
      </c>
      <c r="S58" s="167"/>
      <c r="T58" s="167"/>
      <c r="U58" s="167"/>
      <c r="V58" s="167"/>
      <c r="W58" s="2" t="s">
        <v>14</v>
      </c>
      <c r="X58" s="2" t="s">
        <v>14</v>
      </c>
      <c r="Y58" s="167" t="s">
        <v>16</v>
      </c>
      <c r="Z58" s="167"/>
      <c r="AA58" s="167"/>
      <c r="AB58" s="167"/>
      <c r="AC58" s="167"/>
      <c r="AD58" s="2" t="s">
        <v>14</v>
      </c>
      <c r="AE58" s="2" t="s">
        <v>14</v>
      </c>
      <c r="AF58" s="133" t="s">
        <v>16</v>
      </c>
      <c r="AG58" s="135"/>
      <c r="AH58" s="2" t="s">
        <v>14</v>
      </c>
      <c r="AI58" s="2" t="s">
        <v>14</v>
      </c>
      <c r="AJ58" s="2" t="s">
        <v>14</v>
      </c>
      <c r="AK58" s="2" t="s">
        <v>14</v>
      </c>
      <c r="AL58" s="2" t="s">
        <v>14</v>
      </c>
      <c r="AM58" s="2" t="s">
        <v>14</v>
      </c>
    </row>
    <row r="59" spans="2:39" ht="19.899999999999999" customHeight="1" outlineLevel="1">
      <c r="B59" s="31" t="s">
        <v>5</v>
      </c>
      <c r="C59" s="3" t="s">
        <v>14</v>
      </c>
      <c r="D59" s="3" t="s">
        <v>14</v>
      </c>
      <c r="E59" s="3" t="s">
        <v>14</v>
      </c>
      <c r="F59" s="3" t="s">
        <v>14</v>
      </c>
      <c r="G59" s="3" t="s">
        <v>14</v>
      </c>
      <c r="H59" s="3" t="s">
        <v>14</v>
      </c>
      <c r="I59" s="3" t="s">
        <v>14</v>
      </c>
      <c r="J59" s="3" t="s">
        <v>14</v>
      </c>
      <c r="K59" s="3" t="s">
        <v>14</v>
      </c>
      <c r="L59" s="3" t="s">
        <v>14</v>
      </c>
      <c r="M59" s="3" t="s">
        <v>14</v>
      </c>
      <c r="N59" s="3" t="s">
        <v>14</v>
      </c>
      <c r="O59" s="2" t="s">
        <v>14</v>
      </c>
      <c r="P59" s="2" t="s">
        <v>14</v>
      </c>
      <c r="Q59" s="2" t="s">
        <v>14</v>
      </c>
      <c r="R59" s="2" t="s">
        <v>14</v>
      </c>
      <c r="S59" s="2" t="s">
        <v>14</v>
      </c>
      <c r="T59" s="2" t="s">
        <v>14</v>
      </c>
      <c r="U59" s="2" t="s">
        <v>14</v>
      </c>
      <c r="V59" s="2" t="s">
        <v>14</v>
      </c>
      <c r="W59" s="2" t="s">
        <v>14</v>
      </c>
      <c r="X59" s="2" t="s">
        <v>14</v>
      </c>
      <c r="Y59" s="2" t="s">
        <v>14</v>
      </c>
      <c r="Z59" s="2" t="s">
        <v>14</v>
      </c>
      <c r="AA59" s="2" t="s">
        <v>14</v>
      </c>
      <c r="AB59" s="2" t="s">
        <v>14</v>
      </c>
      <c r="AC59" s="2" t="s">
        <v>14</v>
      </c>
      <c r="AD59" s="2" t="s">
        <v>14</v>
      </c>
      <c r="AE59" s="2" t="s">
        <v>14</v>
      </c>
      <c r="AF59" s="2" t="s">
        <v>14</v>
      </c>
      <c r="AG59" s="2" t="s">
        <v>14</v>
      </c>
      <c r="AH59" s="2" t="s">
        <v>14</v>
      </c>
      <c r="AI59" s="2" t="s">
        <v>14</v>
      </c>
      <c r="AJ59" s="2" t="s">
        <v>14</v>
      </c>
      <c r="AK59" s="2" t="s">
        <v>14</v>
      </c>
      <c r="AL59" s="2" t="s">
        <v>14</v>
      </c>
      <c r="AM59" s="2" t="s">
        <v>14</v>
      </c>
    </row>
    <row r="60" spans="2:39" s="21" customFormat="1" ht="19.899999999999999" customHeight="1" outlineLevel="1">
      <c r="B60" s="20" t="s">
        <v>1</v>
      </c>
      <c r="C60" s="3" t="s">
        <v>14</v>
      </c>
      <c r="D60" s="3" t="s">
        <v>14</v>
      </c>
      <c r="E60" s="3" t="s">
        <v>14</v>
      </c>
      <c r="F60" s="3" t="s">
        <v>14</v>
      </c>
      <c r="G60" s="3" t="s">
        <v>14</v>
      </c>
      <c r="H60" s="3" t="s">
        <v>14</v>
      </c>
      <c r="I60" s="3" t="s">
        <v>14</v>
      </c>
      <c r="J60" s="3" t="s">
        <v>14</v>
      </c>
      <c r="K60" s="3" t="s">
        <v>14</v>
      </c>
      <c r="L60" s="3" t="s">
        <v>14</v>
      </c>
      <c r="M60" s="3" t="s">
        <v>14</v>
      </c>
      <c r="N60" s="3" t="s">
        <v>14</v>
      </c>
      <c r="O60" s="2" t="s">
        <v>14</v>
      </c>
      <c r="P60" s="2" t="s">
        <v>14</v>
      </c>
      <c r="Q60" s="2" t="s">
        <v>14</v>
      </c>
      <c r="R60" s="2" t="s">
        <v>14</v>
      </c>
      <c r="S60" s="2" t="s">
        <v>14</v>
      </c>
      <c r="T60" s="2" t="s">
        <v>14</v>
      </c>
      <c r="U60" s="2" t="s">
        <v>14</v>
      </c>
      <c r="V60" s="2" t="s">
        <v>14</v>
      </c>
      <c r="W60" s="2" t="s">
        <v>14</v>
      </c>
      <c r="X60" s="2" t="s">
        <v>14</v>
      </c>
      <c r="Y60" s="2" t="s">
        <v>14</v>
      </c>
      <c r="Z60" s="2" t="s">
        <v>14</v>
      </c>
      <c r="AA60" s="2" t="s">
        <v>14</v>
      </c>
      <c r="AB60" s="2" t="s">
        <v>14</v>
      </c>
      <c r="AC60" s="2" t="s">
        <v>14</v>
      </c>
      <c r="AD60" s="2" t="s">
        <v>14</v>
      </c>
      <c r="AE60" s="2" t="s">
        <v>14</v>
      </c>
      <c r="AF60" s="2" t="s">
        <v>14</v>
      </c>
      <c r="AG60" s="2" t="s">
        <v>14</v>
      </c>
      <c r="AH60" s="2" t="s">
        <v>14</v>
      </c>
      <c r="AI60" s="2" t="s">
        <v>14</v>
      </c>
      <c r="AJ60" s="2" t="s">
        <v>14</v>
      </c>
      <c r="AK60" s="2" t="s">
        <v>14</v>
      </c>
      <c r="AL60" s="2" t="s">
        <v>14</v>
      </c>
      <c r="AM60" s="2" t="s">
        <v>14</v>
      </c>
    </row>
    <row r="61" spans="2:39" s="21" customFormat="1" ht="19.899999999999999" customHeight="1"/>
    <row r="62" spans="2:39" ht="19.899999999999999" customHeight="1">
      <c r="B62" s="61">
        <f ca="1">DATE(CalendarYear,10,1)</f>
        <v>45931</v>
      </c>
      <c r="C62" s="4" t="str">
        <f ca="1">IF(DAY(OctSun1)=1,"",IF(AND(YEAR(OctSun1+1)=CalendarYear,MONTH(OctSun1+1)=10),OctSun1+1,""))</f>
        <v/>
      </c>
      <c r="D62" s="4" t="str">
        <f ca="1">IF(DAY(OctSun1)=1,"",IF(AND(YEAR(OctSun1+2)=CalendarYear,MONTH(OctSun1+2)=10),OctSun1+2,""))</f>
        <v/>
      </c>
      <c r="E62" s="4" t="str">
        <f ca="1">IF(DAY(OctSun1)=1,"",IF(AND(YEAR(OctSun1+3)=CalendarYear,MONTH(OctSun1+3)=10),OctSun1+3,""))</f>
        <v/>
      </c>
      <c r="F62" s="4">
        <f ca="1">IF(DAY(OctSun1)=1,"",IF(AND(YEAR(OctSun1+4)=CalendarYear,MONTH(OctSun1+4)=10),OctSun1+4,""))</f>
        <v>45931</v>
      </c>
      <c r="G62" s="4">
        <f ca="1">IF(DAY(OctSun1)=1,"",IF(AND(YEAR(OctSun1+5)=CalendarYear,MONTH(OctSun1+5)=10),OctSun1+5,""))</f>
        <v>45932</v>
      </c>
      <c r="H62" s="4">
        <f ca="1">IF(DAY(OctSun1)=1,"",IF(AND(YEAR(OctSun1+6)=CalendarYear,MONTH(OctSun1+6)=10),OctSun1+6,""))</f>
        <v>45933</v>
      </c>
      <c r="I62" s="4">
        <f ca="1">IF(DAY(OctSun1)=1,IF(AND(YEAR(OctSun1)=CalendarYear,MONTH(OctSun1)=10),OctSun1,""),IF(AND(YEAR(OctSun1+7)=CalendarYear,MONTH(OctSun1+7)=10),OctSun1+7,""))</f>
        <v>45934</v>
      </c>
      <c r="J62" s="4">
        <f ca="1">IF(DAY(OctSun1)=1,IF(AND(YEAR(OctSun1+1)=CalendarYear,MONTH(OctSun1+1)=10),OctSun1+1,""),IF(AND(YEAR(OctSun1+8)=CalendarYear,MONTH(OctSun1+8)=10),OctSun1+8,""))</f>
        <v>45935</v>
      </c>
      <c r="K62" s="4">
        <f ca="1">IF(DAY(OctSun1)=1,IF(AND(YEAR(OctSun1+2)=CalendarYear,MONTH(OctSun1+2)=10),OctSun1+2,""),IF(AND(YEAR(OctSun1+9)=CalendarYear,MONTH(OctSun1+9)=10),OctSun1+9,""))</f>
        <v>45936</v>
      </c>
      <c r="L62" s="4">
        <f ca="1">IF(DAY(OctSun1)=1,IF(AND(YEAR(OctSun1+3)=CalendarYear,MONTH(OctSun1+3)=10),OctSun1+3,""),IF(AND(YEAR(OctSun1+10)=CalendarYear,MONTH(OctSun1+10)=10),OctSun1+10,""))</f>
        <v>45937</v>
      </c>
      <c r="M62" s="4">
        <f ca="1">IF(DAY(OctSun1)=1,IF(AND(YEAR(OctSun1+4)=CalendarYear,MONTH(OctSun1+4)=10),OctSun1+4,""),IF(AND(YEAR(OctSun1+11)=CalendarYear,MONTH(OctSun1+11)=10),OctSun1+11,""))</f>
        <v>45938</v>
      </c>
      <c r="N62" s="4">
        <f ca="1">IF(DAY(OctSun1)=1,IF(AND(YEAR(OctSun1+5)=CalendarYear,MONTH(OctSun1+5)=10),OctSun1+5,""),IF(AND(YEAR(OctSun1+12)=CalendarYear,MONTH(OctSun1+12)=10),OctSun1+12,""))</f>
        <v>45939</v>
      </c>
      <c r="O62" s="4">
        <f ca="1">IF(DAY(OctSun1)=1,IF(AND(YEAR(OctSun1+6)=CalendarYear,MONTH(OctSun1+6)=10),OctSun1+6,""),IF(AND(YEAR(OctSun1+13)=CalendarYear,MONTH(OctSun1+13)=10),OctSun1+13,""))</f>
        <v>45940</v>
      </c>
      <c r="P62" s="4">
        <f ca="1">IF(DAY(OctSun1)=1,IF(AND(YEAR(OctSun1+7)=CalendarYear,MONTH(OctSun1+7)=10),OctSun1+7,""),IF(AND(YEAR(OctSun1+14)=CalendarYear,MONTH(OctSun1+14)=10),OctSun1+14,""))</f>
        <v>45941</v>
      </c>
      <c r="Q62" s="4">
        <f ca="1">IF(DAY(OctSun1)=1,IF(AND(YEAR(OctSun1+8)=CalendarYear,MONTH(OctSun1+8)=10),OctSun1+8,""),IF(AND(YEAR(OctSun1+15)=CalendarYear,MONTH(OctSun1+15)=10),OctSun1+15,""))</f>
        <v>45942</v>
      </c>
      <c r="R62" s="4">
        <f ca="1">IF(DAY(OctSun1)=1,IF(AND(YEAR(OctSun1+9)=CalendarYear,MONTH(OctSun1+9)=10),OctSun1+9,""),IF(AND(YEAR(OctSun1+16)=CalendarYear,MONTH(OctSun1+16)=10),OctSun1+16,""))</f>
        <v>45943</v>
      </c>
      <c r="S62" s="4">
        <f ca="1">IF(DAY(OctSun1)=1,IF(AND(YEAR(OctSun1+10)=CalendarYear,MONTH(OctSun1+10)=10),OctSun1+10,""),IF(AND(YEAR(OctSun1+17)=CalendarYear,MONTH(OctSun1+17)=10),OctSun1+17,""))</f>
        <v>45944</v>
      </c>
      <c r="T62" s="4">
        <f ca="1">IF(DAY(OctSun1)=1,IF(AND(YEAR(OctSun1+11)=CalendarYear,MONTH(OctSun1+11)=10),OctSun1+11,""),IF(AND(YEAR(OctSun1+18)=CalendarYear,MONTH(OctSun1+18)=10),OctSun1+18,""))</f>
        <v>45945</v>
      </c>
      <c r="U62" s="4">
        <f ca="1">IF(DAY(OctSun1)=1,IF(AND(YEAR(OctSun1+12)=CalendarYear,MONTH(OctSun1+12)=10),OctSun1+12,""),IF(AND(YEAR(OctSun1+19)=CalendarYear,MONTH(OctSun1+19)=10),OctSun1+19,""))</f>
        <v>45946</v>
      </c>
      <c r="V62" s="4">
        <f ca="1">IF(DAY(OctSun1)=1,IF(AND(YEAR(OctSun1+13)=CalendarYear,MONTH(OctSun1+13)=10),OctSun1+13,""),IF(AND(YEAR(OctSun1+20)=CalendarYear,MONTH(OctSun1+20)=10),OctSun1+20,""))</f>
        <v>45947</v>
      </c>
      <c r="W62" s="4">
        <f ca="1">IF(DAY(OctSun1)=1,IF(AND(YEAR(OctSun1+14)=CalendarYear,MONTH(OctSun1+14)=10),OctSun1+14,""),IF(AND(YEAR(OctSun1+21)=CalendarYear,MONTH(OctSun1+21)=10),OctSun1+21,""))</f>
        <v>45948</v>
      </c>
      <c r="X62" s="4">
        <f ca="1">IF(DAY(OctSun1)=1,IF(AND(YEAR(OctSun1+15)=CalendarYear,MONTH(OctSun1+15)=10),OctSun1+15,""),IF(AND(YEAR(OctSun1+22)=CalendarYear,MONTH(OctSun1+22)=10),OctSun1+22,""))</f>
        <v>45949</v>
      </c>
      <c r="Y62" s="4">
        <f ca="1">IF(DAY(OctSun1)=1,IF(AND(YEAR(OctSun1+16)=CalendarYear,MONTH(OctSun1+16)=10),OctSun1+16,""),IF(AND(YEAR(OctSun1+23)=CalendarYear,MONTH(OctSun1+23)=10),OctSun1+23,""))</f>
        <v>45950</v>
      </c>
      <c r="Z62" s="4">
        <f ca="1">IF(DAY(OctSun1)=1,IF(AND(YEAR(OctSun1+17)=CalendarYear,MONTH(OctSun1+17)=10),OctSun1+17,""),IF(AND(YEAR(OctSun1+24)=CalendarYear,MONTH(OctSun1+24)=10),OctSun1+24,""))</f>
        <v>45951</v>
      </c>
      <c r="AA62" s="4">
        <f ca="1">IF(DAY(OctSun1)=1,IF(AND(YEAR(OctSun1+18)=CalendarYear,MONTH(OctSun1+18)=10),OctSun1+18,""),IF(AND(YEAR(OctSun1+25)=CalendarYear,MONTH(OctSun1+25)=10),OctSun1+25,""))</f>
        <v>45952</v>
      </c>
      <c r="AB62" s="4">
        <f ca="1">IF(DAY(OctSun1)=1,IF(AND(YEAR(OctSun1+19)=CalendarYear,MONTH(OctSun1+19)=10),OctSun1+19,""),IF(AND(YEAR(OctSun1+26)=CalendarYear,MONTH(OctSun1+26)=10),OctSun1+26,""))</f>
        <v>45953</v>
      </c>
      <c r="AC62" s="4">
        <f ca="1">IF(DAY(OctSun1)=1,IF(AND(YEAR(OctSun1+20)=CalendarYear,MONTH(OctSun1+20)=10),OctSun1+20,""),IF(AND(YEAR(OctSun1+27)=CalendarYear,MONTH(OctSun1+27)=10),OctSun1+27,""))</f>
        <v>45954</v>
      </c>
      <c r="AD62" s="4">
        <f ca="1">IF(DAY(OctSun1)=1,IF(AND(YEAR(OctSun1+21)=CalendarYear,MONTH(OctSun1+21)=10),OctSun1+21,""),IF(AND(YEAR(OctSun1+28)=CalendarYear,MONTH(OctSun1+28)=10),OctSun1+28,""))</f>
        <v>45955</v>
      </c>
      <c r="AE62" s="4">
        <f ca="1">IF(DAY(OctSun1)=1,IF(AND(YEAR(OctSun1+22)=CalendarYear,MONTH(OctSun1+22)=10),OctSun1+22,""),IF(AND(YEAR(OctSun1+29)=CalendarYear,MONTH(OctSun1+29)=10),OctSun1+29,""))</f>
        <v>45956</v>
      </c>
      <c r="AF62" s="4">
        <f ca="1">IF(DAY(OctSun1)=1,IF(AND(YEAR(OctSun1+23)=CalendarYear,MONTH(OctSun1+23)=10),OctSun1+23,""),IF(AND(YEAR(OctSun1+30)=CalendarYear,MONTH(OctSun1+30)=10),OctSun1+30,""))</f>
        <v>45957</v>
      </c>
      <c r="AG62" s="4">
        <f ca="1">IF(DAY(OctSun1)=1,IF(AND(YEAR(OctSun1+24)=CalendarYear,MONTH(OctSun1+24)=10),OctSun1+24,""),IF(AND(YEAR(OctSun1+31)=CalendarYear,MONTH(OctSun1+31)=10),OctSun1+31,""))</f>
        <v>45958</v>
      </c>
      <c r="AH62" s="4">
        <f ca="1">IF(DAY(OctSun1)=1,IF(AND(YEAR(OctSun1+25)=CalendarYear,MONTH(OctSun1+25)=10),OctSun1+25,""),IF(AND(YEAR(OctSun1+32)=CalendarYear,MONTH(OctSun1+32)=10),OctSun1+32,""))</f>
        <v>45959</v>
      </c>
      <c r="AI62" s="4">
        <f ca="1">IF(DAY(OctSun1)=1,IF(AND(YEAR(OctSun1+26)=CalendarYear,MONTH(OctSun1+26)=10),OctSun1+26,""),IF(AND(YEAR(OctSun1+33)=CalendarYear,MONTH(OctSun1+33)=10),OctSun1+33,""))</f>
        <v>45960</v>
      </c>
      <c r="AJ62" s="4">
        <f ca="1">IF(DAY(OctSun1)=1,IF(AND(YEAR(OctSun1+27)=CalendarYear,MONTH(OctSun1+27)=10),OctSun1+27,""),IF(AND(YEAR(OctSun1+34)=CalendarYear,MONTH(OctSun1+34)=10),OctSun1+34,""))</f>
        <v>45961</v>
      </c>
      <c r="AK62" s="4" t="str">
        <f ca="1">IF(DAY(OctSun1)=1,IF(AND(YEAR(OctSun1+28)=CalendarYear,MONTH(OctSun1+28)=10),OctSun1+28,""),IF(AND(YEAR(OctSun1+35)=CalendarYear,MONTH(OctSun1+35)=10),OctSun1+35,""))</f>
        <v/>
      </c>
      <c r="AL62" s="4" t="str">
        <f ca="1">IF(DAY(OctSun1)=1,IF(AND(YEAR(OctSun1+29)=CalendarYear,MONTH(OctSun1+29)=10),OctSun1+29,""),IF(AND(YEAR(OctSun1+36)=CalendarYear,MONTH(OctSun1+36)=10),OctSun1+36,""))</f>
        <v/>
      </c>
      <c r="AM62" s="6" t="str">
        <f ca="1">IF(DAY(OctSun1)=1,IF(AND(YEAR(OctSun1+30)=CalendarYear,MONTH(OctSun1+30)=10),OctSun1+30,""),IF(AND(YEAR(OctSun1+37)=CalendarYear,MONTH(OctSun1+37)=10),OctSun1+37,""))</f>
        <v/>
      </c>
    </row>
    <row r="63" spans="2:39" ht="19.899999999999999" customHeight="1">
      <c r="B63" s="62"/>
      <c r="C63" s="5" t="s">
        <v>6</v>
      </c>
      <c r="D63" s="5" t="s">
        <v>7</v>
      </c>
      <c r="E63" s="5" t="s">
        <v>8</v>
      </c>
      <c r="F63" s="5" t="s">
        <v>9</v>
      </c>
      <c r="G63" s="5" t="s">
        <v>10</v>
      </c>
      <c r="H63" s="5" t="s">
        <v>11</v>
      </c>
      <c r="I63" s="5" t="s">
        <v>12</v>
      </c>
      <c r="J63" s="5" t="s">
        <v>6</v>
      </c>
      <c r="K63" s="5" t="s">
        <v>7</v>
      </c>
      <c r="L63" s="5" t="s">
        <v>8</v>
      </c>
      <c r="M63" s="5" t="s">
        <v>9</v>
      </c>
      <c r="N63" s="5" t="s">
        <v>10</v>
      </c>
      <c r="O63" s="5" t="s">
        <v>11</v>
      </c>
      <c r="P63" s="5" t="s">
        <v>12</v>
      </c>
      <c r="Q63" s="5" t="s">
        <v>6</v>
      </c>
      <c r="R63" s="5" t="s">
        <v>7</v>
      </c>
      <c r="S63" s="5" t="s">
        <v>8</v>
      </c>
      <c r="T63" s="5" t="s">
        <v>9</v>
      </c>
      <c r="U63" s="5" t="s">
        <v>10</v>
      </c>
      <c r="V63" s="5" t="s">
        <v>11</v>
      </c>
      <c r="W63" s="5" t="s">
        <v>12</v>
      </c>
      <c r="X63" s="5" t="s">
        <v>6</v>
      </c>
      <c r="Y63" s="5" t="s">
        <v>7</v>
      </c>
      <c r="Z63" s="5" t="s">
        <v>8</v>
      </c>
      <c r="AA63" s="5" t="s">
        <v>9</v>
      </c>
      <c r="AB63" s="5" t="s">
        <v>10</v>
      </c>
      <c r="AC63" s="5" t="s">
        <v>11</v>
      </c>
      <c r="AD63" s="5" t="s">
        <v>12</v>
      </c>
      <c r="AE63" s="5" t="s">
        <v>6</v>
      </c>
      <c r="AF63" s="5" t="s">
        <v>7</v>
      </c>
      <c r="AG63" s="5" t="s">
        <v>8</v>
      </c>
      <c r="AH63" s="5" t="s">
        <v>9</v>
      </c>
      <c r="AI63" s="5" t="s">
        <v>10</v>
      </c>
      <c r="AJ63" s="5" t="s">
        <v>11</v>
      </c>
      <c r="AK63" s="5" t="s">
        <v>12</v>
      </c>
      <c r="AL63" s="5" t="s">
        <v>6</v>
      </c>
      <c r="AM63" s="7" t="s">
        <v>7</v>
      </c>
    </row>
    <row r="64" spans="2:39" ht="19.899999999999999" customHeight="1" outlineLevel="1">
      <c r="B64" s="18" t="s">
        <v>13</v>
      </c>
      <c r="C64" s="2" t="s">
        <v>14</v>
      </c>
      <c r="D64" s="2" t="s">
        <v>14</v>
      </c>
      <c r="E64" s="2" t="s">
        <v>14</v>
      </c>
      <c r="F64" s="2" t="s">
        <v>14</v>
      </c>
      <c r="G64" s="2" t="s">
        <v>14</v>
      </c>
      <c r="H64" s="2" t="s">
        <v>14</v>
      </c>
      <c r="I64" s="2" t="s">
        <v>14</v>
      </c>
      <c r="J64" s="2" t="s">
        <v>14</v>
      </c>
      <c r="K64" s="2" t="s">
        <v>14</v>
      </c>
      <c r="L64" s="2" t="s">
        <v>14</v>
      </c>
      <c r="M64" s="3" t="s">
        <v>14</v>
      </c>
      <c r="N64" s="3" t="s">
        <v>14</v>
      </c>
      <c r="O64" s="2" t="s">
        <v>14</v>
      </c>
      <c r="P64" s="2" t="s">
        <v>14</v>
      </c>
      <c r="Q64" s="2" t="s">
        <v>14</v>
      </c>
      <c r="R64" s="2" t="s">
        <v>14</v>
      </c>
      <c r="S64" s="2" t="s">
        <v>14</v>
      </c>
      <c r="T64" s="2" t="s">
        <v>14</v>
      </c>
      <c r="U64" s="2" t="s">
        <v>14</v>
      </c>
      <c r="V64" s="2" t="s">
        <v>14</v>
      </c>
      <c r="W64" s="2" t="s">
        <v>14</v>
      </c>
      <c r="X64" s="2" t="s">
        <v>14</v>
      </c>
      <c r="Y64" s="2" t="s">
        <v>14</v>
      </c>
      <c r="Z64" s="2" t="s">
        <v>14</v>
      </c>
      <c r="AA64" s="2" t="s">
        <v>14</v>
      </c>
      <c r="AB64" s="2" t="s">
        <v>14</v>
      </c>
      <c r="AC64" s="2" t="s">
        <v>14</v>
      </c>
      <c r="AD64" s="2" t="s">
        <v>14</v>
      </c>
      <c r="AE64" s="2" t="s">
        <v>14</v>
      </c>
      <c r="AF64" s="2" t="s">
        <v>14</v>
      </c>
      <c r="AG64" s="2" t="s">
        <v>14</v>
      </c>
      <c r="AH64" s="2" t="s">
        <v>14</v>
      </c>
      <c r="AI64" s="2" t="s">
        <v>14</v>
      </c>
      <c r="AJ64" s="2" t="s">
        <v>14</v>
      </c>
      <c r="AK64" s="2" t="s">
        <v>14</v>
      </c>
      <c r="AL64" s="2" t="s">
        <v>14</v>
      </c>
      <c r="AM64" s="2" t="s">
        <v>14</v>
      </c>
    </row>
    <row r="65" spans="2:39" ht="19.899999999999999" customHeight="1" outlineLevel="1">
      <c r="B65" s="19" t="s">
        <v>15</v>
      </c>
      <c r="C65" s="3" t="s">
        <v>14</v>
      </c>
      <c r="D65" s="3" t="s">
        <v>14</v>
      </c>
      <c r="E65" s="3" t="s">
        <v>14</v>
      </c>
      <c r="F65" s="3" t="s">
        <v>14</v>
      </c>
      <c r="G65" s="3" t="s">
        <v>14</v>
      </c>
      <c r="H65" s="3" t="s">
        <v>14</v>
      </c>
      <c r="I65" s="3" t="s">
        <v>14</v>
      </c>
      <c r="J65" s="3" t="s">
        <v>14</v>
      </c>
      <c r="K65" s="3" t="s">
        <v>14</v>
      </c>
      <c r="L65" s="3" t="s">
        <v>14</v>
      </c>
      <c r="M65" s="3" t="s">
        <v>14</v>
      </c>
      <c r="N65" s="3" t="s">
        <v>14</v>
      </c>
      <c r="O65" s="2" t="s">
        <v>14</v>
      </c>
      <c r="P65" s="2" t="s">
        <v>14</v>
      </c>
      <c r="Q65" s="2" t="s">
        <v>14</v>
      </c>
      <c r="R65" s="2" t="s">
        <v>14</v>
      </c>
      <c r="S65" s="2" t="s">
        <v>14</v>
      </c>
      <c r="T65" s="2" t="s">
        <v>14</v>
      </c>
      <c r="U65" s="2" t="s">
        <v>14</v>
      </c>
      <c r="V65" s="2" t="s">
        <v>14</v>
      </c>
      <c r="W65" s="2" t="s">
        <v>14</v>
      </c>
      <c r="X65" s="2" t="s">
        <v>14</v>
      </c>
      <c r="Y65" s="2" t="s">
        <v>14</v>
      </c>
      <c r="Z65" s="2" t="s">
        <v>14</v>
      </c>
      <c r="AA65" s="2" t="s">
        <v>14</v>
      </c>
      <c r="AB65" s="2" t="s">
        <v>14</v>
      </c>
      <c r="AC65" s="2" t="s">
        <v>14</v>
      </c>
      <c r="AD65" s="2" t="s">
        <v>14</v>
      </c>
      <c r="AE65" s="2" t="s">
        <v>14</v>
      </c>
      <c r="AF65" s="2" t="s">
        <v>14</v>
      </c>
      <c r="AG65" s="2" t="s">
        <v>14</v>
      </c>
      <c r="AH65" s="2" t="s">
        <v>14</v>
      </c>
      <c r="AI65" s="2" t="s">
        <v>14</v>
      </c>
      <c r="AJ65" s="2" t="s">
        <v>14</v>
      </c>
      <c r="AK65" s="2" t="s">
        <v>14</v>
      </c>
      <c r="AL65" s="2" t="s">
        <v>14</v>
      </c>
      <c r="AM65" s="2" t="s">
        <v>14</v>
      </c>
    </row>
    <row r="66" spans="2:39" s="21" customFormat="1" ht="19.899999999999999" customHeight="1" outlineLevel="1">
      <c r="B66" s="33" t="s">
        <v>2</v>
      </c>
      <c r="C66" s="3" t="s">
        <v>14</v>
      </c>
      <c r="D66" s="3" t="s">
        <v>14</v>
      </c>
      <c r="E66" s="3" t="s">
        <v>14</v>
      </c>
      <c r="F66" s="133" t="s">
        <v>16</v>
      </c>
      <c r="G66" s="134"/>
      <c r="H66" s="135"/>
      <c r="I66" s="3" t="s">
        <v>14</v>
      </c>
      <c r="J66" s="3" t="s">
        <v>14</v>
      </c>
      <c r="K66" s="167" t="s">
        <v>16</v>
      </c>
      <c r="L66" s="167"/>
      <c r="M66" s="167"/>
      <c r="N66" s="167"/>
      <c r="O66" s="167"/>
      <c r="P66" s="2" t="s">
        <v>14</v>
      </c>
      <c r="Q66" s="2" t="s">
        <v>14</v>
      </c>
      <c r="R66" s="167" t="s">
        <v>16</v>
      </c>
      <c r="S66" s="167"/>
      <c r="T66" s="167"/>
      <c r="U66" s="167"/>
      <c r="V66" s="167"/>
      <c r="W66" s="2" t="s">
        <v>14</v>
      </c>
      <c r="X66" s="2" t="s">
        <v>14</v>
      </c>
      <c r="Y66" s="167" t="s">
        <v>16</v>
      </c>
      <c r="Z66" s="167"/>
      <c r="AA66" s="167"/>
      <c r="AB66" s="167"/>
      <c r="AC66" s="167"/>
      <c r="AD66" s="2" t="s">
        <v>14</v>
      </c>
      <c r="AE66" s="2" t="s">
        <v>14</v>
      </c>
      <c r="AF66" s="167" t="s">
        <v>16</v>
      </c>
      <c r="AG66" s="167"/>
      <c r="AH66" s="167"/>
      <c r="AI66" s="167"/>
      <c r="AJ66" s="167"/>
      <c r="AK66" s="2" t="s">
        <v>14</v>
      </c>
      <c r="AL66" s="2" t="s">
        <v>14</v>
      </c>
      <c r="AM66" s="2" t="s">
        <v>14</v>
      </c>
    </row>
    <row r="67" spans="2:39" s="21" customFormat="1" ht="19.899999999999999" customHeight="1" outlineLevel="1">
      <c r="B67" s="31" t="s">
        <v>5</v>
      </c>
      <c r="C67" s="3" t="s">
        <v>14</v>
      </c>
      <c r="D67" s="3" t="s">
        <v>14</v>
      </c>
      <c r="E67" s="3" t="s">
        <v>14</v>
      </c>
      <c r="F67" s="3" t="s">
        <v>14</v>
      </c>
      <c r="G67" s="3" t="s">
        <v>14</v>
      </c>
      <c r="H67" s="3" t="s">
        <v>14</v>
      </c>
      <c r="I67" s="3" t="s">
        <v>14</v>
      </c>
      <c r="J67" s="3" t="s">
        <v>14</v>
      </c>
      <c r="K67" s="3" t="s">
        <v>14</v>
      </c>
      <c r="L67" s="3" t="s">
        <v>14</v>
      </c>
      <c r="M67" s="3" t="s">
        <v>14</v>
      </c>
      <c r="N67" s="3" t="s">
        <v>14</v>
      </c>
      <c r="O67" s="2" t="s">
        <v>14</v>
      </c>
      <c r="P67" s="2" t="s">
        <v>14</v>
      </c>
      <c r="Q67" s="2" t="s">
        <v>14</v>
      </c>
      <c r="R67" s="2" t="s">
        <v>14</v>
      </c>
      <c r="S67" s="2" t="s">
        <v>14</v>
      </c>
      <c r="T67" s="2" t="s">
        <v>14</v>
      </c>
      <c r="U67" s="2" t="s">
        <v>14</v>
      </c>
      <c r="V67" s="2" t="s">
        <v>14</v>
      </c>
      <c r="W67" s="2" t="s">
        <v>14</v>
      </c>
      <c r="X67" s="2" t="s">
        <v>14</v>
      </c>
      <c r="Y67" s="2" t="s">
        <v>14</v>
      </c>
      <c r="Z67" s="2" t="s">
        <v>14</v>
      </c>
      <c r="AA67" s="2" t="s">
        <v>14</v>
      </c>
      <c r="AB67" s="2" t="s">
        <v>14</v>
      </c>
      <c r="AC67" s="2" t="s">
        <v>14</v>
      </c>
      <c r="AD67" s="2" t="s">
        <v>14</v>
      </c>
      <c r="AE67" s="2" t="s">
        <v>14</v>
      </c>
      <c r="AF67" s="2" t="s">
        <v>14</v>
      </c>
      <c r="AG67" s="2" t="s">
        <v>14</v>
      </c>
      <c r="AH67" s="2" t="s">
        <v>14</v>
      </c>
      <c r="AI67" s="2" t="s">
        <v>14</v>
      </c>
      <c r="AJ67" s="2" t="s">
        <v>14</v>
      </c>
      <c r="AK67" s="2" t="s">
        <v>14</v>
      </c>
      <c r="AL67" s="2" t="s">
        <v>14</v>
      </c>
      <c r="AM67" s="2" t="s">
        <v>14</v>
      </c>
    </row>
    <row r="68" spans="2:39" ht="19.899999999999999" customHeight="1" outlineLevel="1">
      <c r="B68" s="20" t="s">
        <v>1</v>
      </c>
      <c r="C68" s="3" t="s">
        <v>14</v>
      </c>
      <c r="D68" s="3" t="s">
        <v>14</v>
      </c>
      <c r="E68" s="3" t="s">
        <v>14</v>
      </c>
      <c r="F68" s="3" t="s">
        <v>14</v>
      </c>
      <c r="G68" s="3" t="s">
        <v>14</v>
      </c>
      <c r="H68" s="3" t="s">
        <v>14</v>
      </c>
      <c r="I68" s="3" t="s">
        <v>14</v>
      </c>
      <c r="J68" s="3" t="s">
        <v>14</v>
      </c>
      <c r="K68" s="3" t="s">
        <v>14</v>
      </c>
      <c r="L68" s="3" t="s">
        <v>14</v>
      </c>
      <c r="M68" s="3" t="s">
        <v>14</v>
      </c>
      <c r="N68" s="3" t="s">
        <v>14</v>
      </c>
      <c r="O68" s="2" t="s">
        <v>14</v>
      </c>
      <c r="P68" s="2" t="s">
        <v>14</v>
      </c>
      <c r="Q68" s="2" t="s">
        <v>14</v>
      </c>
      <c r="R68" s="2" t="s">
        <v>14</v>
      </c>
      <c r="S68" s="2" t="s">
        <v>14</v>
      </c>
      <c r="T68" s="2" t="s">
        <v>14</v>
      </c>
      <c r="U68" s="2" t="s">
        <v>14</v>
      </c>
      <c r="V68" s="2" t="s">
        <v>14</v>
      </c>
      <c r="W68" s="2" t="s">
        <v>14</v>
      </c>
      <c r="X68" s="2" t="s">
        <v>14</v>
      </c>
      <c r="Y68" s="2" t="s">
        <v>14</v>
      </c>
      <c r="Z68" s="2" t="s">
        <v>14</v>
      </c>
      <c r="AA68" s="2" t="s">
        <v>14</v>
      </c>
      <c r="AB68" s="2" t="s">
        <v>14</v>
      </c>
      <c r="AC68" s="2" t="s">
        <v>14</v>
      </c>
      <c r="AD68" s="2" t="s">
        <v>14</v>
      </c>
      <c r="AE68" s="2" t="s">
        <v>14</v>
      </c>
      <c r="AF68" s="2" t="s">
        <v>14</v>
      </c>
      <c r="AG68" s="2" t="s">
        <v>14</v>
      </c>
      <c r="AH68" s="2" t="s">
        <v>14</v>
      </c>
      <c r="AI68" s="2" t="s">
        <v>14</v>
      </c>
      <c r="AJ68" s="2" t="s">
        <v>14</v>
      </c>
      <c r="AK68" s="2" t="s">
        <v>14</v>
      </c>
      <c r="AL68" s="2" t="s">
        <v>14</v>
      </c>
      <c r="AM68" s="2" t="s">
        <v>14</v>
      </c>
    </row>
    <row r="69" spans="2:39" ht="19.899999999999999" customHeight="1">
      <c r="B69" s="1"/>
    </row>
    <row r="70" spans="2:39" ht="19.899999999999999" customHeight="1">
      <c r="B70" s="61">
        <f ca="1">DATE(CalendarYear,11,1)</f>
        <v>45962</v>
      </c>
      <c r="C70" s="4" t="str">
        <f ca="1">IF(DAY(NovSun1)=1,"",IF(AND(YEAR(NovSun1+1)=CalendarYear,MONTH(NovSun1+1)=11),NovSun1+1,""))</f>
        <v/>
      </c>
      <c r="D70" s="4" t="str">
        <f ca="1">IF(DAY(NovSun1)=1,"",IF(AND(YEAR(NovSun1+2)=CalendarYear,MONTH(NovSun1+2)=11),NovSun1+2,""))</f>
        <v/>
      </c>
      <c r="E70" s="4" t="str">
        <f ca="1">IF(DAY(NovSun1)=1,"",IF(AND(YEAR(NovSun1+3)=CalendarYear,MONTH(NovSun1+3)=11),NovSun1+3,""))</f>
        <v/>
      </c>
      <c r="F70" s="4" t="str">
        <f ca="1">IF(DAY(NovSun1)=1,"",IF(AND(YEAR(NovSun1+4)=CalendarYear,MONTH(NovSun1+4)=11),NovSun1+4,""))</f>
        <v/>
      </c>
      <c r="G70" s="4" t="str">
        <f ca="1">IF(DAY(NovSun1)=1,"",IF(AND(YEAR(NovSun1+5)=CalendarYear,MONTH(NovSun1+5)=11),NovSun1+5,""))</f>
        <v/>
      </c>
      <c r="H70" s="4" t="str">
        <f ca="1">IF(DAY(NovSun1)=1,"",IF(AND(YEAR(NovSun1+6)=CalendarYear,MONTH(NovSun1+6)=11),NovSun1+6,""))</f>
        <v/>
      </c>
      <c r="I70" s="4">
        <f ca="1">IF(DAY(NovSun1)=1,IF(AND(YEAR(NovSun1)=CalendarYear,MONTH(NovSun1)=11),NovSun1,""),IF(AND(YEAR(NovSun1+7)=CalendarYear,MONTH(NovSun1+7)=11),NovSun1+7,""))</f>
        <v>45962</v>
      </c>
      <c r="J70" s="4">
        <f ca="1">IF(DAY(NovSun1)=1,IF(AND(YEAR(NovSun1+1)=CalendarYear,MONTH(NovSun1+1)=11),NovSun1+1,""),IF(AND(YEAR(NovSun1+8)=CalendarYear,MONTH(NovSun1+8)=11),NovSun1+8,""))</f>
        <v>45963</v>
      </c>
      <c r="K70" s="4">
        <f ca="1">IF(DAY(NovSun1)=1,IF(AND(YEAR(NovSun1+2)=CalendarYear,MONTH(NovSun1+2)=11),NovSun1+2,""),IF(AND(YEAR(NovSun1+9)=CalendarYear,MONTH(NovSun1+9)=11),NovSun1+9,""))</f>
        <v>45964</v>
      </c>
      <c r="L70" s="4">
        <f ca="1">IF(DAY(NovSun1)=1,IF(AND(YEAR(NovSun1+3)=CalendarYear,MONTH(NovSun1+3)=11),NovSun1+3,""),IF(AND(YEAR(NovSun1+10)=CalendarYear,MONTH(NovSun1+10)=11),NovSun1+10,""))</f>
        <v>45965</v>
      </c>
      <c r="M70" s="4">
        <f ca="1">IF(DAY(NovSun1)=1,IF(AND(YEAR(NovSun1+4)=CalendarYear,MONTH(NovSun1+4)=11),NovSun1+4,""),IF(AND(YEAR(NovSun1+11)=CalendarYear,MONTH(NovSun1+11)=11),NovSun1+11,""))</f>
        <v>45966</v>
      </c>
      <c r="N70" s="4">
        <f ca="1">IF(DAY(NovSun1)=1,IF(AND(YEAR(NovSun1+5)=CalendarYear,MONTH(NovSun1+5)=11),NovSun1+5,""),IF(AND(YEAR(NovSun1+12)=CalendarYear,MONTH(NovSun1+12)=11),NovSun1+12,""))</f>
        <v>45967</v>
      </c>
      <c r="O70" s="4">
        <f ca="1">IF(DAY(NovSun1)=1,IF(AND(YEAR(NovSun1+6)=CalendarYear,MONTH(NovSun1+6)=11),NovSun1+6,""),IF(AND(YEAR(NovSun1+13)=CalendarYear,MONTH(NovSun1+13)=11),NovSun1+13,""))</f>
        <v>45968</v>
      </c>
      <c r="P70" s="4">
        <f ca="1">IF(DAY(NovSun1)=1,IF(AND(YEAR(NovSun1+7)=CalendarYear,MONTH(NovSun1+7)=11),NovSun1+7,""),IF(AND(YEAR(NovSun1+14)=CalendarYear,MONTH(NovSun1+14)=11),NovSun1+14,""))</f>
        <v>45969</v>
      </c>
      <c r="Q70" s="4">
        <f ca="1">IF(DAY(NovSun1)=1,IF(AND(YEAR(NovSun1+8)=CalendarYear,MONTH(NovSun1+8)=11),NovSun1+8,""),IF(AND(YEAR(NovSun1+15)=CalendarYear,MONTH(NovSun1+15)=11),NovSun1+15,""))</f>
        <v>45970</v>
      </c>
      <c r="R70" s="4">
        <f ca="1">IF(DAY(NovSun1)=1,IF(AND(YEAR(NovSun1+9)=CalendarYear,MONTH(NovSun1+9)=11),NovSun1+9,""),IF(AND(YEAR(NovSun1+16)=CalendarYear,MONTH(NovSun1+16)=11),NovSun1+16,""))</f>
        <v>45971</v>
      </c>
      <c r="S70" s="4">
        <f ca="1">IF(DAY(NovSun1)=1,IF(AND(YEAR(NovSun1+10)=CalendarYear,MONTH(NovSun1+10)=11),NovSun1+10,""),IF(AND(YEAR(NovSun1+17)=CalendarYear,MONTH(NovSun1+17)=11),NovSun1+17,""))</f>
        <v>45972</v>
      </c>
      <c r="T70" s="4">
        <f ca="1">IF(DAY(NovSun1)=1,IF(AND(YEAR(NovSun1+11)=CalendarYear,MONTH(NovSun1+11)=11),NovSun1+11,""),IF(AND(YEAR(NovSun1+18)=CalendarYear,MONTH(NovSun1+18)=11),NovSun1+18,""))</f>
        <v>45973</v>
      </c>
      <c r="U70" s="4">
        <f ca="1">IF(DAY(NovSun1)=1,IF(AND(YEAR(NovSun1+12)=CalendarYear,MONTH(NovSun1+12)=11),NovSun1+12,""),IF(AND(YEAR(NovSun1+19)=CalendarYear,MONTH(NovSun1+19)=11),NovSun1+19,""))</f>
        <v>45974</v>
      </c>
      <c r="V70" s="4">
        <f ca="1">IF(DAY(NovSun1)=1,IF(AND(YEAR(NovSun1+13)=CalendarYear,MONTH(NovSun1+13)=11),NovSun1+13,""),IF(AND(YEAR(NovSun1+20)=CalendarYear,MONTH(NovSun1+20)=11),NovSun1+20,""))</f>
        <v>45975</v>
      </c>
      <c r="W70" s="4">
        <f ca="1">IF(DAY(NovSun1)=1,IF(AND(YEAR(NovSun1+14)=CalendarYear,MONTH(NovSun1+14)=11),NovSun1+14,""),IF(AND(YEAR(NovSun1+21)=CalendarYear,MONTH(NovSun1+21)=11),NovSun1+21,""))</f>
        <v>45976</v>
      </c>
      <c r="X70" s="4">
        <f ca="1">IF(DAY(NovSun1)=1,IF(AND(YEAR(NovSun1+15)=CalendarYear,MONTH(NovSun1+15)=11),NovSun1+15,""),IF(AND(YEAR(NovSun1+22)=CalendarYear,MONTH(NovSun1+22)=11),NovSun1+22,""))</f>
        <v>45977</v>
      </c>
      <c r="Y70" s="4">
        <f ca="1">IF(DAY(NovSun1)=1,IF(AND(YEAR(NovSun1+16)=CalendarYear,MONTH(NovSun1+16)=11),NovSun1+16,""),IF(AND(YEAR(NovSun1+23)=CalendarYear,MONTH(NovSun1+23)=11),NovSun1+23,""))</f>
        <v>45978</v>
      </c>
      <c r="Z70" s="4">
        <f ca="1">IF(DAY(NovSun1)=1,IF(AND(YEAR(NovSun1+17)=CalendarYear,MONTH(NovSun1+17)=11),NovSun1+17,""),IF(AND(YEAR(NovSun1+24)=CalendarYear,MONTH(NovSun1+24)=11),NovSun1+24,""))</f>
        <v>45979</v>
      </c>
      <c r="AA70" s="4">
        <f ca="1">IF(DAY(NovSun1)=1,IF(AND(YEAR(NovSun1+18)=CalendarYear,MONTH(NovSun1+18)=11),NovSun1+18,""),IF(AND(YEAR(NovSun1+25)=CalendarYear,MONTH(NovSun1+25)=11),NovSun1+25,""))</f>
        <v>45980</v>
      </c>
      <c r="AB70" s="4">
        <f ca="1">IF(DAY(NovSun1)=1,IF(AND(YEAR(NovSun1+19)=CalendarYear,MONTH(NovSun1+19)=11),NovSun1+19,""),IF(AND(YEAR(NovSun1+26)=CalendarYear,MONTH(NovSun1+26)=11),NovSun1+26,""))</f>
        <v>45981</v>
      </c>
      <c r="AC70" s="4">
        <f ca="1">IF(DAY(NovSun1)=1,IF(AND(YEAR(NovSun1+20)=CalendarYear,MONTH(NovSun1+20)=11),NovSun1+20,""),IF(AND(YEAR(NovSun1+27)=CalendarYear,MONTH(NovSun1+27)=11),NovSun1+27,""))</f>
        <v>45982</v>
      </c>
      <c r="AD70" s="4">
        <f ca="1">IF(DAY(NovSun1)=1,IF(AND(YEAR(NovSun1+21)=CalendarYear,MONTH(NovSun1+21)=11),NovSun1+21,""),IF(AND(YEAR(NovSun1+28)=CalendarYear,MONTH(NovSun1+28)=11),NovSun1+28,""))</f>
        <v>45983</v>
      </c>
      <c r="AE70" s="4">
        <f ca="1">IF(DAY(NovSun1)=1,IF(AND(YEAR(NovSun1+22)=CalendarYear,MONTH(NovSun1+22)=11),NovSun1+22,""),IF(AND(YEAR(NovSun1+29)=CalendarYear,MONTH(NovSun1+29)=11),NovSun1+29,""))</f>
        <v>45984</v>
      </c>
      <c r="AF70" s="4">
        <f ca="1">IF(DAY(NovSun1)=1,IF(AND(YEAR(NovSun1+23)=CalendarYear,MONTH(NovSun1+23)=11),NovSun1+23,""),IF(AND(YEAR(NovSun1+30)=CalendarYear,MONTH(NovSun1+30)=11),NovSun1+30,""))</f>
        <v>45985</v>
      </c>
      <c r="AG70" s="4">
        <f ca="1">IF(DAY(NovSun1)=1,IF(AND(YEAR(NovSun1+24)=CalendarYear,MONTH(NovSun1+24)=11),NovSun1+24,""),IF(AND(YEAR(NovSun1+31)=CalendarYear,MONTH(NovSun1+31)=11),NovSun1+31,""))</f>
        <v>45986</v>
      </c>
      <c r="AH70" s="4">
        <f ca="1">IF(DAY(NovSun1)=1,IF(AND(YEAR(NovSun1+25)=CalendarYear,MONTH(NovSun1+25)=11),NovSun1+25,""),IF(AND(YEAR(NovSun1+32)=CalendarYear,MONTH(NovSun1+32)=11),NovSun1+32,""))</f>
        <v>45987</v>
      </c>
      <c r="AI70" s="4">
        <f ca="1">IF(DAY(NovSun1)=1,IF(AND(YEAR(NovSun1+26)=CalendarYear,MONTH(NovSun1+26)=11),NovSun1+26,""),IF(AND(YEAR(NovSun1+33)=CalendarYear,MONTH(NovSun1+33)=11),NovSun1+33,""))</f>
        <v>45988</v>
      </c>
      <c r="AJ70" s="4">
        <f ca="1">IF(DAY(NovSun1)=1,IF(AND(YEAR(NovSun1+27)=CalendarYear,MONTH(NovSun1+27)=11),NovSun1+27,""),IF(AND(YEAR(NovSun1+34)=CalendarYear,MONTH(NovSun1+34)=11),NovSun1+34,""))</f>
        <v>45989</v>
      </c>
      <c r="AK70" s="4">
        <f ca="1">IF(DAY(NovSun1)=1,IF(AND(YEAR(NovSun1+28)=CalendarYear,MONTH(NovSun1+28)=11),NovSun1+28,""),IF(AND(YEAR(NovSun1+35)=CalendarYear,MONTH(NovSun1+35)=11),NovSun1+35,""))</f>
        <v>45990</v>
      </c>
      <c r="AL70" s="4">
        <f ca="1">IF(DAY(NovSun1)=1,IF(AND(YEAR(NovSun1+29)=CalendarYear,MONTH(NovSun1+29)=11),NovSun1+29,""),IF(AND(YEAR(NovSun1+36)=CalendarYear,MONTH(NovSun1+36)=11),NovSun1+36,""))</f>
        <v>45991</v>
      </c>
      <c r="AM70" s="6" t="str">
        <f ca="1">IF(DAY(NovSun1)=1,IF(AND(YEAR(NovSun1+30)=CalendarYear,MONTH(NovSun1+30)=11),NovSun1+30,""),IF(AND(YEAR(NovSun1+37)=CalendarYear,MONTH(NovSun1+37)=11),NovSun1+37,""))</f>
        <v/>
      </c>
    </row>
    <row r="71" spans="2:39" ht="19.899999999999999" customHeight="1">
      <c r="B71" s="62"/>
      <c r="C71" s="5" t="s">
        <v>6</v>
      </c>
      <c r="D71" s="5" t="s">
        <v>7</v>
      </c>
      <c r="E71" s="5" t="s">
        <v>8</v>
      </c>
      <c r="F71" s="5" t="s">
        <v>9</v>
      </c>
      <c r="G71" s="5" t="s">
        <v>10</v>
      </c>
      <c r="H71" s="5" t="s">
        <v>11</v>
      </c>
      <c r="I71" s="5" t="s">
        <v>12</v>
      </c>
      <c r="J71" s="5" t="s">
        <v>6</v>
      </c>
      <c r="K71" s="5" t="s">
        <v>7</v>
      </c>
      <c r="L71" s="5" t="s">
        <v>8</v>
      </c>
      <c r="M71" s="5" t="s">
        <v>9</v>
      </c>
      <c r="N71" s="5" t="s">
        <v>10</v>
      </c>
      <c r="O71" s="5" t="s">
        <v>11</v>
      </c>
      <c r="P71" s="5" t="s">
        <v>12</v>
      </c>
      <c r="Q71" s="5" t="s">
        <v>6</v>
      </c>
      <c r="R71" s="5" t="s">
        <v>7</v>
      </c>
      <c r="S71" s="5" t="s">
        <v>8</v>
      </c>
      <c r="T71" s="5" t="s">
        <v>9</v>
      </c>
      <c r="U71" s="5" t="s">
        <v>10</v>
      </c>
      <c r="V71" s="5" t="s">
        <v>11</v>
      </c>
      <c r="W71" s="5" t="s">
        <v>12</v>
      </c>
      <c r="X71" s="5" t="s">
        <v>6</v>
      </c>
      <c r="Y71" s="5" t="s">
        <v>7</v>
      </c>
      <c r="Z71" s="5" t="s">
        <v>8</v>
      </c>
      <c r="AA71" s="5" t="s">
        <v>9</v>
      </c>
      <c r="AB71" s="5" t="s">
        <v>10</v>
      </c>
      <c r="AC71" s="5" t="s">
        <v>11</v>
      </c>
      <c r="AD71" s="5" t="s">
        <v>12</v>
      </c>
      <c r="AE71" s="5" t="s">
        <v>6</v>
      </c>
      <c r="AF71" s="5" t="s">
        <v>7</v>
      </c>
      <c r="AG71" s="5" t="s">
        <v>8</v>
      </c>
      <c r="AH71" s="5" t="s">
        <v>9</v>
      </c>
      <c r="AI71" s="5" t="s">
        <v>10</v>
      </c>
      <c r="AJ71" s="5" t="s">
        <v>11</v>
      </c>
      <c r="AK71" s="5" t="s">
        <v>12</v>
      </c>
      <c r="AL71" s="5" t="s">
        <v>6</v>
      </c>
      <c r="AM71" s="7" t="s">
        <v>7</v>
      </c>
    </row>
    <row r="72" spans="2:39" s="21" customFormat="1" ht="19.899999999999999" hidden="1" customHeight="1" outlineLevel="1">
      <c r="B72" s="18" t="s">
        <v>13</v>
      </c>
      <c r="C72" s="2" t="s">
        <v>14</v>
      </c>
      <c r="D72" s="2" t="s">
        <v>14</v>
      </c>
      <c r="E72" s="2" t="s">
        <v>14</v>
      </c>
      <c r="F72" s="2" t="s">
        <v>14</v>
      </c>
      <c r="G72" s="2" t="s">
        <v>14</v>
      </c>
      <c r="H72" s="2" t="s">
        <v>14</v>
      </c>
      <c r="I72" s="2" t="s">
        <v>14</v>
      </c>
      <c r="J72" s="2" t="s">
        <v>14</v>
      </c>
      <c r="K72" s="2" t="s">
        <v>14</v>
      </c>
      <c r="L72" s="2" t="s">
        <v>14</v>
      </c>
      <c r="M72" s="3" t="s">
        <v>14</v>
      </c>
      <c r="N72" s="3" t="s">
        <v>14</v>
      </c>
      <c r="O72" s="2" t="s">
        <v>14</v>
      </c>
      <c r="P72" s="2" t="s">
        <v>14</v>
      </c>
      <c r="Q72" s="2" t="s">
        <v>14</v>
      </c>
      <c r="R72" s="2" t="s">
        <v>14</v>
      </c>
      <c r="S72" s="2" t="s">
        <v>14</v>
      </c>
      <c r="T72" s="2" t="s">
        <v>14</v>
      </c>
      <c r="U72" s="2" t="s">
        <v>14</v>
      </c>
      <c r="V72" s="2" t="s">
        <v>14</v>
      </c>
      <c r="W72" s="2" t="s">
        <v>14</v>
      </c>
      <c r="X72" s="2" t="s">
        <v>14</v>
      </c>
      <c r="Y72" s="2" t="s">
        <v>14</v>
      </c>
      <c r="Z72" s="2" t="s">
        <v>14</v>
      </c>
      <c r="AA72" s="2" t="s">
        <v>14</v>
      </c>
      <c r="AB72" s="2" t="s">
        <v>14</v>
      </c>
      <c r="AC72" s="2" t="s">
        <v>14</v>
      </c>
      <c r="AD72" s="2" t="s">
        <v>14</v>
      </c>
      <c r="AE72" s="2" t="s">
        <v>14</v>
      </c>
      <c r="AF72" s="2" t="s">
        <v>14</v>
      </c>
      <c r="AG72" s="2" t="s">
        <v>14</v>
      </c>
      <c r="AH72" s="2" t="s">
        <v>14</v>
      </c>
      <c r="AI72" s="2" t="s">
        <v>14</v>
      </c>
      <c r="AJ72" s="2" t="s">
        <v>14</v>
      </c>
      <c r="AK72" s="2" t="s">
        <v>14</v>
      </c>
      <c r="AL72" s="2" t="s">
        <v>14</v>
      </c>
      <c r="AM72" s="2" t="s">
        <v>14</v>
      </c>
    </row>
    <row r="73" spans="2:39" s="21" customFormat="1" ht="19.899999999999999" hidden="1" customHeight="1" outlineLevel="1">
      <c r="B73" s="19" t="s">
        <v>15</v>
      </c>
      <c r="C73" s="3" t="s">
        <v>14</v>
      </c>
      <c r="D73" s="3" t="s">
        <v>14</v>
      </c>
      <c r="E73" s="3" t="s">
        <v>14</v>
      </c>
      <c r="F73" s="3" t="s">
        <v>14</v>
      </c>
      <c r="G73" s="3" t="s">
        <v>14</v>
      </c>
      <c r="H73" s="3" t="s">
        <v>14</v>
      </c>
      <c r="I73" s="3" t="s">
        <v>14</v>
      </c>
      <c r="J73" s="3" t="s">
        <v>14</v>
      </c>
      <c r="K73" s="3" t="s">
        <v>14</v>
      </c>
      <c r="L73" s="3" t="s">
        <v>14</v>
      </c>
      <c r="M73" s="3" t="s">
        <v>14</v>
      </c>
      <c r="N73" s="3" t="s">
        <v>14</v>
      </c>
      <c r="O73" s="2" t="s">
        <v>14</v>
      </c>
      <c r="P73" s="2" t="s">
        <v>14</v>
      </c>
      <c r="Q73" s="2" t="s">
        <v>14</v>
      </c>
      <c r="R73" s="2" t="s">
        <v>14</v>
      </c>
      <c r="S73" s="2" t="s">
        <v>14</v>
      </c>
      <c r="T73" s="2" t="s">
        <v>14</v>
      </c>
      <c r="U73" s="2" t="s">
        <v>14</v>
      </c>
      <c r="V73" s="2" t="s">
        <v>14</v>
      </c>
      <c r="W73" s="2" t="s">
        <v>14</v>
      </c>
      <c r="X73" s="2" t="s">
        <v>14</v>
      </c>
      <c r="Y73" s="2" t="s">
        <v>14</v>
      </c>
      <c r="Z73" s="2" t="s">
        <v>14</v>
      </c>
      <c r="AA73" s="2" t="s">
        <v>14</v>
      </c>
      <c r="AB73" s="2" t="s">
        <v>14</v>
      </c>
      <c r="AC73" s="2" t="s">
        <v>14</v>
      </c>
      <c r="AD73" s="2" t="s">
        <v>14</v>
      </c>
      <c r="AE73" s="2" t="s">
        <v>14</v>
      </c>
      <c r="AF73" s="2" t="s">
        <v>14</v>
      </c>
      <c r="AG73" s="2" t="s">
        <v>14</v>
      </c>
      <c r="AH73" s="2" t="s">
        <v>14</v>
      </c>
      <c r="AI73" s="2" t="s">
        <v>14</v>
      </c>
      <c r="AJ73" s="2" t="s">
        <v>14</v>
      </c>
      <c r="AK73" s="2" t="s">
        <v>14</v>
      </c>
      <c r="AL73" s="2" t="s">
        <v>14</v>
      </c>
      <c r="AM73" s="2" t="s">
        <v>14</v>
      </c>
    </row>
    <row r="74" spans="2:39" ht="19.899999999999999" hidden="1" customHeight="1" outlineLevel="1">
      <c r="B74" s="33" t="s">
        <v>2</v>
      </c>
      <c r="C74" s="3" t="s">
        <v>14</v>
      </c>
      <c r="D74" s="3" t="s">
        <v>14</v>
      </c>
      <c r="E74" s="3" t="s">
        <v>14</v>
      </c>
      <c r="F74" s="3" t="s">
        <v>14</v>
      </c>
      <c r="G74" s="3" t="s">
        <v>14</v>
      </c>
      <c r="H74" s="3" t="s">
        <v>14</v>
      </c>
      <c r="I74" s="3" t="s">
        <v>14</v>
      </c>
      <c r="J74" s="3" t="s">
        <v>14</v>
      </c>
      <c r="K74" s="167" t="s">
        <v>16</v>
      </c>
      <c r="L74" s="167"/>
      <c r="M74" s="167"/>
      <c r="N74" s="167"/>
      <c r="O74" s="167"/>
      <c r="P74" s="2" t="s">
        <v>14</v>
      </c>
      <c r="Q74" s="2" t="s">
        <v>14</v>
      </c>
      <c r="R74" s="167" t="s">
        <v>16</v>
      </c>
      <c r="S74" s="167"/>
      <c r="T74" s="167"/>
      <c r="U74" s="167"/>
      <c r="V74" s="167"/>
      <c r="W74" s="2" t="s">
        <v>14</v>
      </c>
      <c r="X74" s="2" t="s">
        <v>14</v>
      </c>
      <c r="Y74" s="167" t="s">
        <v>16</v>
      </c>
      <c r="Z74" s="167"/>
      <c r="AA74" s="167"/>
      <c r="AB74" s="167"/>
      <c r="AC74" s="167"/>
      <c r="AD74" s="2" t="s">
        <v>14</v>
      </c>
      <c r="AE74" s="2" t="s">
        <v>14</v>
      </c>
      <c r="AF74" s="167" t="s">
        <v>16</v>
      </c>
      <c r="AG74" s="167"/>
      <c r="AH74" s="167"/>
      <c r="AI74" s="167"/>
      <c r="AJ74" s="167"/>
      <c r="AK74" s="2" t="s">
        <v>14</v>
      </c>
      <c r="AL74" s="2" t="s">
        <v>14</v>
      </c>
      <c r="AM74" s="2" t="s">
        <v>14</v>
      </c>
    </row>
    <row r="75" spans="2:39" ht="19.899999999999999" hidden="1" customHeight="1" outlineLevel="1">
      <c r="B75" s="31" t="s">
        <v>5</v>
      </c>
      <c r="C75" s="3" t="s">
        <v>14</v>
      </c>
      <c r="D75" s="3" t="s">
        <v>14</v>
      </c>
      <c r="E75" s="3" t="s">
        <v>14</v>
      </c>
      <c r="F75" s="3" t="s">
        <v>14</v>
      </c>
      <c r="G75" s="3" t="s">
        <v>14</v>
      </c>
      <c r="H75" s="3" t="s">
        <v>14</v>
      </c>
      <c r="I75" s="3" t="s">
        <v>14</v>
      </c>
      <c r="J75" s="3" t="s">
        <v>14</v>
      </c>
      <c r="K75" s="3" t="s">
        <v>14</v>
      </c>
      <c r="L75" s="3" t="s">
        <v>14</v>
      </c>
      <c r="M75" s="3" t="s">
        <v>14</v>
      </c>
      <c r="N75" s="3" t="s">
        <v>14</v>
      </c>
      <c r="O75" s="2" t="s">
        <v>14</v>
      </c>
      <c r="P75" s="2" t="s">
        <v>14</v>
      </c>
      <c r="Q75" s="2" t="s">
        <v>14</v>
      </c>
      <c r="R75" s="2" t="s">
        <v>14</v>
      </c>
      <c r="S75" s="2" t="s">
        <v>14</v>
      </c>
      <c r="T75" s="2" t="s">
        <v>14</v>
      </c>
      <c r="U75" s="2" t="s">
        <v>14</v>
      </c>
      <c r="V75" s="2" t="s">
        <v>14</v>
      </c>
      <c r="W75" s="2" t="s">
        <v>14</v>
      </c>
      <c r="X75" s="2" t="s">
        <v>14</v>
      </c>
      <c r="Y75" s="2" t="s">
        <v>14</v>
      </c>
      <c r="Z75" s="2" t="s">
        <v>14</v>
      </c>
      <c r="AA75" s="2" t="s">
        <v>14</v>
      </c>
      <c r="AB75" s="2" t="s">
        <v>14</v>
      </c>
      <c r="AC75" s="2" t="s">
        <v>14</v>
      </c>
      <c r="AD75" s="2" t="s">
        <v>14</v>
      </c>
      <c r="AE75" s="2" t="s">
        <v>14</v>
      </c>
      <c r="AF75" s="2" t="s">
        <v>14</v>
      </c>
      <c r="AG75" s="2" t="s">
        <v>14</v>
      </c>
      <c r="AH75" s="2" t="s">
        <v>14</v>
      </c>
      <c r="AI75" s="2" t="s">
        <v>14</v>
      </c>
      <c r="AJ75" s="2" t="s">
        <v>14</v>
      </c>
      <c r="AK75" s="2" t="s">
        <v>14</v>
      </c>
      <c r="AL75" s="2" t="s">
        <v>14</v>
      </c>
      <c r="AM75" s="2" t="s">
        <v>14</v>
      </c>
    </row>
    <row r="76" spans="2:39" ht="19.899999999999999" hidden="1" customHeight="1" outlineLevel="1">
      <c r="B76" s="20" t="s">
        <v>1</v>
      </c>
      <c r="C76" s="3" t="s">
        <v>14</v>
      </c>
      <c r="D76" s="3" t="s">
        <v>14</v>
      </c>
      <c r="E76" s="3" t="s">
        <v>14</v>
      </c>
      <c r="F76" s="3" t="s">
        <v>14</v>
      </c>
      <c r="G76" s="3" t="s">
        <v>14</v>
      </c>
      <c r="H76" s="3" t="s">
        <v>14</v>
      </c>
      <c r="I76" s="3" t="s">
        <v>14</v>
      </c>
      <c r="J76" s="3" t="s">
        <v>14</v>
      </c>
      <c r="K76" s="3" t="s">
        <v>14</v>
      </c>
      <c r="L76" s="3" t="s">
        <v>14</v>
      </c>
      <c r="M76" s="3" t="s">
        <v>14</v>
      </c>
      <c r="N76" s="3" t="s">
        <v>14</v>
      </c>
      <c r="O76" s="2" t="s">
        <v>14</v>
      </c>
      <c r="P76" s="2" t="s">
        <v>14</v>
      </c>
      <c r="Q76" s="2" t="s">
        <v>14</v>
      </c>
      <c r="R76" s="2" t="s">
        <v>14</v>
      </c>
      <c r="S76" s="2" t="s">
        <v>14</v>
      </c>
      <c r="T76" s="2" t="s">
        <v>14</v>
      </c>
      <c r="U76" s="2" t="s">
        <v>14</v>
      </c>
      <c r="V76" s="2" t="s">
        <v>14</v>
      </c>
      <c r="W76" s="2" t="s">
        <v>14</v>
      </c>
      <c r="X76" s="2" t="s">
        <v>14</v>
      </c>
      <c r="Y76" s="2" t="s">
        <v>14</v>
      </c>
      <c r="Z76" s="2" t="s">
        <v>14</v>
      </c>
      <c r="AA76" s="2" t="s">
        <v>14</v>
      </c>
      <c r="AB76" s="2" t="s">
        <v>14</v>
      </c>
      <c r="AC76" s="2" t="s">
        <v>14</v>
      </c>
      <c r="AD76" s="2" t="s">
        <v>14</v>
      </c>
      <c r="AE76" s="2" t="s">
        <v>14</v>
      </c>
      <c r="AF76" s="2" t="s">
        <v>14</v>
      </c>
      <c r="AG76" s="2" t="s">
        <v>14</v>
      </c>
      <c r="AH76" s="2" t="s">
        <v>14</v>
      </c>
      <c r="AI76" s="2" t="s">
        <v>14</v>
      </c>
      <c r="AJ76" s="2" t="s">
        <v>14</v>
      </c>
      <c r="AK76" s="2" t="s">
        <v>14</v>
      </c>
      <c r="AL76" s="2" t="s">
        <v>14</v>
      </c>
      <c r="AM76" s="2" t="s">
        <v>14</v>
      </c>
    </row>
    <row r="77" spans="2:39" ht="18.95" customHeight="1" collapsed="1"/>
    <row r="78" spans="2:39" ht="18.95" customHeight="1">
      <c r="B78" s="61">
        <f ca="1">DATE(CalendarYear,12,1)</f>
        <v>45992</v>
      </c>
      <c r="C78" s="4" t="str">
        <f ca="1">IF(DAY(DecSun1)=1,"",IF(AND(YEAR(DecSun1+1)=CalendarYear,MONTH(DecSun1+1)=12),DecSun1+1,""))</f>
        <v/>
      </c>
      <c r="D78" s="4">
        <f ca="1">IF(DAY(DecSun1)=1,"",IF(AND(YEAR(DecSun1+2)=CalendarYear,MONTH(DecSun1+2)=12),DecSun1+2,""))</f>
        <v>45992</v>
      </c>
      <c r="E78" s="4">
        <f ca="1">IF(DAY(DecSun1)=1,"",IF(AND(YEAR(DecSun1+3)=CalendarYear,MONTH(DecSun1+3)=12),DecSun1+3,""))</f>
        <v>45993</v>
      </c>
      <c r="F78" s="4">
        <f ca="1">IF(DAY(DecSun1)=1,"",IF(AND(YEAR(DecSun1+4)=CalendarYear,MONTH(DecSun1+4)=12),DecSun1+4,""))</f>
        <v>45994</v>
      </c>
      <c r="G78" s="4">
        <f ca="1">IF(DAY(DecSun1)=1,"",IF(AND(YEAR(DecSun1+5)=CalendarYear,MONTH(DecSun1+5)=12),DecSun1+5,""))</f>
        <v>45995</v>
      </c>
      <c r="H78" s="4">
        <f ca="1">IF(DAY(DecSun1)=1,"",IF(AND(YEAR(DecSun1+6)=CalendarYear,MONTH(DecSun1+6)=12),DecSun1+6,""))</f>
        <v>45996</v>
      </c>
      <c r="I78" s="4">
        <f ca="1">IF(DAY(DecSun1)=1,IF(AND(YEAR(DecSun1)=CalendarYear,MONTH(DecSun1)=12),DecSun1,""),IF(AND(YEAR(DecSun1+7)=CalendarYear,MONTH(DecSun1+7)=12),DecSun1+7,""))</f>
        <v>45997</v>
      </c>
      <c r="J78" s="4">
        <f ca="1">IF(DAY(DecSun1)=1,IF(AND(YEAR(DecSun1+1)=CalendarYear,MONTH(DecSun1+1)=12),DecSun1+1,""),IF(AND(YEAR(DecSun1+8)=CalendarYear,MONTH(DecSun1+8)=12),DecSun1+8,""))</f>
        <v>45998</v>
      </c>
      <c r="K78" s="4">
        <f ca="1">IF(DAY(DecSun1)=1,IF(AND(YEAR(DecSun1+2)=CalendarYear,MONTH(DecSun1+2)=12),DecSun1+2,""),IF(AND(YEAR(DecSun1+9)=CalendarYear,MONTH(DecSun1+9)=12),DecSun1+9,""))</f>
        <v>45999</v>
      </c>
      <c r="L78" s="4">
        <f ca="1">IF(DAY(DecSun1)=1,IF(AND(YEAR(DecSun1+3)=CalendarYear,MONTH(DecSun1+3)=12),DecSun1+3,""),IF(AND(YEAR(DecSun1+10)=CalendarYear,MONTH(DecSun1+10)=12),DecSun1+10,""))</f>
        <v>46000</v>
      </c>
      <c r="M78" s="4">
        <f ca="1">IF(DAY(DecSun1)=1,IF(AND(YEAR(DecSun1+4)=CalendarYear,MONTH(DecSun1+4)=12),DecSun1+4,""),IF(AND(YEAR(DecSun1+11)=CalendarYear,MONTH(DecSun1+11)=12),DecSun1+11,""))</f>
        <v>46001</v>
      </c>
      <c r="N78" s="4">
        <f ca="1">IF(DAY(DecSun1)=1,IF(AND(YEAR(DecSun1+5)=CalendarYear,MONTH(DecSun1+5)=12),DecSun1+5,""),IF(AND(YEAR(DecSun1+12)=CalendarYear,MONTH(DecSun1+12)=12),DecSun1+12,""))</f>
        <v>46002</v>
      </c>
      <c r="O78" s="4">
        <f ca="1">IF(DAY(DecSun1)=1,IF(AND(YEAR(DecSun1+6)=CalendarYear,MONTH(DecSun1+6)=12),DecSun1+6,""),IF(AND(YEAR(DecSun1+13)=CalendarYear,MONTH(DecSun1+13)=12),DecSun1+13,""))</f>
        <v>46003</v>
      </c>
      <c r="P78" s="4">
        <f ca="1">IF(DAY(DecSun1)=1,IF(AND(YEAR(DecSun1+7)=CalendarYear,MONTH(DecSun1+7)=12),DecSun1+7,""),IF(AND(YEAR(DecSun1+14)=CalendarYear,MONTH(DecSun1+14)=12),DecSun1+14,""))</f>
        <v>46004</v>
      </c>
      <c r="Q78" s="4">
        <f ca="1">IF(DAY(DecSun1)=1,IF(AND(YEAR(DecSun1+8)=CalendarYear,MONTH(DecSun1+8)=12),DecSun1+8,""),IF(AND(YEAR(DecSun1+15)=CalendarYear,MONTH(DecSun1+15)=12),DecSun1+15,""))</f>
        <v>46005</v>
      </c>
      <c r="R78" s="4">
        <f ca="1">IF(DAY(DecSun1)=1,IF(AND(YEAR(DecSun1+9)=CalendarYear,MONTH(DecSun1+9)=12),DecSun1+9,""),IF(AND(YEAR(DecSun1+16)=CalendarYear,MONTH(DecSun1+16)=12),DecSun1+16,""))</f>
        <v>46006</v>
      </c>
      <c r="S78" s="4">
        <f ca="1">IF(DAY(DecSun1)=1,IF(AND(YEAR(DecSun1+10)=CalendarYear,MONTH(DecSun1+10)=12),DecSun1+10,""),IF(AND(YEAR(DecSun1+17)=CalendarYear,MONTH(DecSun1+17)=12),DecSun1+17,""))</f>
        <v>46007</v>
      </c>
      <c r="T78" s="4">
        <f ca="1">IF(DAY(DecSun1)=1,IF(AND(YEAR(DecSun1+11)=CalendarYear,MONTH(DecSun1+11)=12),DecSun1+11,""),IF(AND(YEAR(DecSun1+18)=CalendarYear,MONTH(DecSun1+18)=12),DecSun1+18,""))</f>
        <v>46008</v>
      </c>
      <c r="U78" s="4">
        <f ca="1">IF(DAY(DecSun1)=1,IF(AND(YEAR(DecSun1+12)=CalendarYear,MONTH(DecSun1+12)=12),DecSun1+12,""),IF(AND(YEAR(DecSun1+19)=CalendarYear,MONTH(DecSun1+19)=12),DecSun1+19,""))</f>
        <v>46009</v>
      </c>
      <c r="V78" s="4">
        <f ca="1">IF(DAY(DecSun1)=1,IF(AND(YEAR(DecSun1+13)=CalendarYear,MONTH(DecSun1+13)=12),DecSun1+13,""),IF(AND(YEAR(DecSun1+20)=CalendarYear,MONTH(DecSun1+20)=12),DecSun1+20,""))</f>
        <v>46010</v>
      </c>
      <c r="W78" s="4">
        <f ca="1">IF(DAY(DecSun1)=1,IF(AND(YEAR(DecSun1+14)=CalendarYear,MONTH(DecSun1+14)=12),DecSun1+14,""),IF(AND(YEAR(DecSun1+21)=CalendarYear,MONTH(DecSun1+21)=12),DecSun1+21,""))</f>
        <v>46011</v>
      </c>
      <c r="X78" s="4">
        <f ca="1">IF(DAY(DecSun1)=1,IF(AND(YEAR(DecSun1+15)=CalendarYear,MONTH(DecSun1+15)=12),DecSun1+15,""),IF(AND(YEAR(DecSun1+22)=CalendarYear,MONTH(DecSun1+22)=12),DecSun1+22,""))</f>
        <v>46012</v>
      </c>
      <c r="Y78" s="4">
        <f ca="1">IF(DAY(DecSun1)=1,IF(AND(YEAR(DecSun1+16)=CalendarYear,MONTH(DecSun1+16)=12),DecSun1+16,""),IF(AND(YEAR(DecSun1+23)=CalendarYear,MONTH(DecSun1+23)=12),DecSun1+23,""))</f>
        <v>46013</v>
      </c>
      <c r="Z78" s="4">
        <f ca="1">IF(DAY(DecSun1)=1,IF(AND(YEAR(DecSun1+17)=CalendarYear,MONTH(DecSun1+17)=12),DecSun1+17,""),IF(AND(YEAR(DecSun1+24)=CalendarYear,MONTH(DecSun1+24)=12),DecSun1+24,""))</f>
        <v>46014</v>
      </c>
      <c r="AA78" s="4">
        <f ca="1">IF(DAY(DecSun1)=1,IF(AND(YEAR(DecSun1+18)=CalendarYear,MONTH(DecSun1+18)=12),DecSun1+18,""),IF(AND(YEAR(DecSun1+25)=CalendarYear,MONTH(DecSun1+25)=12),DecSun1+25,""))</f>
        <v>46015</v>
      </c>
      <c r="AB78" s="4">
        <f ca="1">IF(DAY(DecSun1)=1,IF(AND(YEAR(DecSun1+19)=CalendarYear,MONTH(DecSun1+19)=12),DecSun1+19,""),IF(AND(YEAR(DecSun1+26)=CalendarYear,MONTH(DecSun1+26)=12),DecSun1+26,""))</f>
        <v>46016</v>
      </c>
      <c r="AC78" s="4">
        <f ca="1">IF(DAY(DecSun1)=1,IF(AND(YEAR(DecSun1+20)=CalendarYear,MONTH(DecSun1+20)=12),DecSun1+20,""),IF(AND(YEAR(DecSun1+27)=CalendarYear,MONTH(DecSun1+27)=12),DecSun1+27,""))</f>
        <v>46017</v>
      </c>
      <c r="AD78" s="4">
        <f ca="1">IF(DAY(DecSun1)=1,IF(AND(YEAR(DecSun1+21)=CalendarYear,MONTH(DecSun1+21)=12),DecSun1+21,""),IF(AND(YEAR(DecSun1+28)=CalendarYear,MONTH(DecSun1+28)=12),DecSun1+28,""))</f>
        <v>46018</v>
      </c>
      <c r="AE78" s="4">
        <f ca="1">IF(DAY(DecSun1)=1,IF(AND(YEAR(DecSun1+22)=CalendarYear,MONTH(DecSun1+22)=12),DecSun1+22,""),IF(AND(YEAR(DecSun1+29)=CalendarYear,MONTH(DecSun1+29)=12),DecSun1+29,""))</f>
        <v>46019</v>
      </c>
      <c r="AF78" s="4">
        <f ca="1">IF(DAY(DecSun1)=1,IF(AND(YEAR(DecSun1+23)=CalendarYear,MONTH(DecSun1+23)=12),DecSun1+23,""),IF(AND(YEAR(DecSun1+30)=CalendarYear,MONTH(DecSun1+30)=12),DecSun1+30,""))</f>
        <v>46020</v>
      </c>
      <c r="AG78" s="4">
        <f ca="1">IF(DAY(DecSun1)=1,IF(AND(YEAR(DecSun1+24)=CalendarYear,MONTH(DecSun1+24)=12),DecSun1+24,""),IF(AND(YEAR(DecSun1+31)=CalendarYear,MONTH(DecSun1+31)=12),DecSun1+31,""))</f>
        <v>46021</v>
      </c>
      <c r="AH78" s="4">
        <f ca="1">IF(DAY(DecSun1)=1,IF(AND(YEAR(DecSun1+25)=CalendarYear,MONTH(DecSun1+25)=12),DecSun1+25,""),IF(AND(YEAR(DecSun1+32)=CalendarYear,MONTH(DecSun1+32)=12),DecSun1+32,""))</f>
        <v>46022</v>
      </c>
      <c r="AI78" s="4" t="str">
        <f ca="1">IF(DAY(DecSun1)=1,IF(AND(YEAR(DecSun1+26)=CalendarYear,MONTH(DecSun1+26)=12),DecSun1+26,""),IF(AND(YEAR(DecSun1+33)=CalendarYear,MONTH(DecSun1+33)=12),DecSun1+33,""))</f>
        <v/>
      </c>
      <c r="AJ78" s="4" t="str">
        <f ca="1">IF(DAY(DecSun1)=1,IF(AND(YEAR(DecSun1+27)=CalendarYear,MONTH(DecSun1+27)=12),DecSun1+27,""),IF(AND(YEAR(DecSun1+34)=CalendarYear,MONTH(DecSun1+34)=12),DecSun1+34,""))</f>
        <v/>
      </c>
      <c r="AK78" s="4" t="str">
        <f ca="1">IF(DAY(DecSun1)=1,IF(AND(YEAR(DecSun1+28)=CalendarYear,MONTH(DecSun1+28)=12),DecSun1+28,""),IF(AND(YEAR(DecSun1+35)=CalendarYear,MONTH(DecSun1+35)=12),DecSun1+35,""))</f>
        <v/>
      </c>
      <c r="AL78" s="4" t="str">
        <f ca="1">IF(DAY(DecSun1)=1,IF(AND(YEAR(DecSun1+29)=CalendarYear,MONTH(DecSun1+29)=12),DecSun1+29,""),IF(AND(YEAR(DecSun1+36)=CalendarYear,MONTH(DecSun1+36)=12),DecSun1+36,""))</f>
        <v/>
      </c>
      <c r="AM78" s="6" t="str">
        <f ca="1">IF(DAY(DecSun1)=1,IF(AND(YEAR(DecSun1+30)=CalendarYear,MONTH(DecSun1+30)=12),DecSun1+30,""),IF(AND(YEAR(DecSun1+37)=CalendarYear,MONTH(DecSun1+37)=12),DecSun1+37,""))</f>
        <v/>
      </c>
    </row>
    <row r="79" spans="2:39" ht="18.95" customHeight="1">
      <c r="B79" s="62"/>
      <c r="C79" s="5" t="s">
        <v>6</v>
      </c>
      <c r="D79" s="5" t="s">
        <v>7</v>
      </c>
      <c r="E79" s="5" t="s">
        <v>8</v>
      </c>
      <c r="F79" s="5" t="s">
        <v>9</v>
      </c>
      <c r="G79" s="5" t="s">
        <v>10</v>
      </c>
      <c r="H79" s="5" t="s">
        <v>11</v>
      </c>
      <c r="I79" s="5" t="s">
        <v>12</v>
      </c>
      <c r="J79" s="5" t="s">
        <v>6</v>
      </c>
      <c r="K79" s="5" t="s">
        <v>7</v>
      </c>
      <c r="L79" s="5" t="s">
        <v>8</v>
      </c>
      <c r="M79" s="5" t="s">
        <v>9</v>
      </c>
      <c r="N79" s="5" t="s">
        <v>10</v>
      </c>
      <c r="O79" s="5" t="s">
        <v>11</v>
      </c>
      <c r="P79" s="5" t="s">
        <v>12</v>
      </c>
      <c r="Q79" s="5" t="s">
        <v>6</v>
      </c>
      <c r="R79" s="5" t="s">
        <v>7</v>
      </c>
      <c r="S79" s="5" t="s">
        <v>8</v>
      </c>
      <c r="T79" s="5" t="s">
        <v>9</v>
      </c>
      <c r="U79" s="5" t="s">
        <v>10</v>
      </c>
      <c r="V79" s="5" t="s">
        <v>11</v>
      </c>
      <c r="W79" s="5" t="s">
        <v>12</v>
      </c>
      <c r="X79" s="5" t="s">
        <v>6</v>
      </c>
      <c r="Y79" s="5" t="s">
        <v>7</v>
      </c>
      <c r="Z79" s="5" t="s">
        <v>8</v>
      </c>
      <c r="AA79" s="5" t="s">
        <v>9</v>
      </c>
      <c r="AB79" s="5" t="s">
        <v>10</v>
      </c>
      <c r="AC79" s="5" t="s">
        <v>11</v>
      </c>
      <c r="AD79" s="5" t="s">
        <v>12</v>
      </c>
      <c r="AE79" s="5" t="s">
        <v>6</v>
      </c>
      <c r="AF79" s="5" t="s">
        <v>7</v>
      </c>
      <c r="AG79" s="5" t="s">
        <v>8</v>
      </c>
      <c r="AH79" s="5" t="s">
        <v>9</v>
      </c>
      <c r="AI79" s="5" t="s">
        <v>10</v>
      </c>
      <c r="AJ79" s="5" t="s">
        <v>11</v>
      </c>
      <c r="AK79" s="5" t="s">
        <v>12</v>
      </c>
      <c r="AL79" s="5" t="s">
        <v>6</v>
      </c>
      <c r="AM79" s="7" t="s">
        <v>7</v>
      </c>
    </row>
    <row r="80" spans="2:39" ht="18.95" hidden="1" customHeight="1" outlineLevel="1">
      <c r="B80" s="18" t="s">
        <v>13</v>
      </c>
      <c r="C80" s="2" t="s">
        <v>14</v>
      </c>
      <c r="D80" s="2" t="s">
        <v>14</v>
      </c>
      <c r="E80" s="2" t="s">
        <v>14</v>
      </c>
      <c r="F80" s="2" t="s">
        <v>14</v>
      </c>
      <c r="G80" s="2" t="s">
        <v>14</v>
      </c>
      <c r="H80" s="2" t="s">
        <v>14</v>
      </c>
      <c r="I80" s="2" t="s">
        <v>14</v>
      </c>
      <c r="J80" s="2" t="s">
        <v>14</v>
      </c>
      <c r="K80" s="2" t="s">
        <v>14</v>
      </c>
      <c r="L80" s="2" t="s">
        <v>14</v>
      </c>
      <c r="M80" s="3" t="s">
        <v>14</v>
      </c>
      <c r="N80" s="3" t="s">
        <v>14</v>
      </c>
      <c r="O80" s="2" t="s">
        <v>14</v>
      </c>
      <c r="P80" s="2" t="s">
        <v>14</v>
      </c>
      <c r="Q80" s="2" t="s">
        <v>14</v>
      </c>
      <c r="R80" s="2" t="s">
        <v>14</v>
      </c>
      <c r="S80" s="2" t="s">
        <v>14</v>
      </c>
      <c r="T80" s="2" t="s">
        <v>14</v>
      </c>
      <c r="U80" s="2" t="s">
        <v>14</v>
      </c>
      <c r="V80" s="2" t="s">
        <v>14</v>
      </c>
      <c r="W80" s="2" t="s">
        <v>14</v>
      </c>
      <c r="X80" s="2" t="s">
        <v>14</v>
      </c>
      <c r="Y80" s="2" t="s">
        <v>14</v>
      </c>
      <c r="Z80" s="2" t="s">
        <v>14</v>
      </c>
      <c r="AA80" s="2" t="s">
        <v>14</v>
      </c>
      <c r="AB80" s="2" t="s">
        <v>14</v>
      </c>
      <c r="AC80" s="2" t="s">
        <v>14</v>
      </c>
      <c r="AD80" s="2" t="s">
        <v>14</v>
      </c>
      <c r="AE80" s="2" t="s">
        <v>14</v>
      </c>
      <c r="AF80" s="2" t="s">
        <v>14</v>
      </c>
      <c r="AG80" s="2" t="s">
        <v>14</v>
      </c>
      <c r="AH80" s="2" t="s">
        <v>14</v>
      </c>
      <c r="AI80" s="2" t="s">
        <v>14</v>
      </c>
      <c r="AJ80" s="2" t="s">
        <v>14</v>
      </c>
      <c r="AK80" s="2" t="s">
        <v>14</v>
      </c>
      <c r="AL80" s="2" t="s">
        <v>14</v>
      </c>
      <c r="AM80" s="2" t="s">
        <v>14</v>
      </c>
    </row>
    <row r="81" spans="2:39" ht="18.95" hidden="1" customHeight="1" outlineLevel="1">
      <c r="B81" s="19" t="s">
        <v>15</v>
      </c>
      <c r="C81" s="3" t="s">
        <v>14</v>
      </c>
      <c r="D81" s="3" t="s">
        <v>14</v>
      </c>
      <c r="E81" s="3" t="s">
        <v>14</v>
      </c>
      <c r="F81" s="3" t="s">
        <v>14</v>
      </c>
      <c r="G81" s="3" t="s">
        <v>14</v>
      </c>
      <c r="H81" s="3" t="s">
        <v>14</v>
      </c>
      <c r="I81" s="3" t="s">
        <v>14</v>
      </c>
      <c r="J81" s="3" t="s">
        <v>14</v>
      </c>
      <c r="K81" s="3" t="s">
        <v>14</v>
      </c>
      <c r="L81" s="3" t="s">
        <v>14</v>
      </c>
      <c r="M81" s="3" t="s">
        <v>14</v>
      </c>
      <c r="N81" s="3" t="s">
        <v>14</v>
      </c>
      <c r="O81" s="2" t="s">
        <v>14</v>
      </c>
      <c r="P81" s="2" t="s">
        <v>14</v>
      </c>
      <c r="Q81" s="2" t="s">
        <v>14</v>
      </c>
      <c r="R81" s="2" t="s">
        <v>14</v>
      </c>
      <c r="S81" s="2" t="s">
        <v>14</v>
      </c>
      <c r="T81" s="2" t="s">
        <v>14</v>
      </c>
      <c r="U81" s="2" t="s">
        <v>14</v>
      </c>
      <c r="V81" s="2" t="s">
        <v>14</v>
      </c>
      <c r="W81" s="2" t="s">
        <v>14</v>
      </c>
      <c r="X81" s="2" t="s">
        <v>14</v>
      </c>
      <c r="Y81" s="2" t="s">
        <v>14</v>
      </c>
      <c r="Z81" s="2" t="s">
        <v>14</v>
      </c>
      <c r="AA81" s="2" t="s">
        <v>14</v>
      </c>
      <c r="AB81" s="2" t="s">
        <v>14</v>
      </c>
      <c r="AC81" s="2" t="s">
        <v>14</v>
      </c>
      <c r="AD81" s="2" t="s">
        <v>14</v>
      </c>
      <c r="AE81" s="2" t="s">
        <v>14</v>
      </c>
      <c r="AF81" s="2" t="s">
        <v>14</v>
      </c>
      <c r="AG81" s="2" t="s">
        <v>14</v>
      </c>
      <c r="AH81" s="2" t="s">
        <v>14</v>
      </c>
      <c r="AI81" s="2" t="s">
        <v>14</v>
      </c>
      <c r="AJ81" s="2" t="s">
        <v>14</v>
      </c>
      <c r="AK81" s="2" t="s">
        <v>14</v>
      </c>
      <c r="AL81" s="2" t="s">
        <v>14</v>
      </c>
      <c r="AM81" s="2" t="s">
        <v>14</v>
      </c>
    </row>
    <row r="82" spans="2:39" ht="18.95" hidden="1" customHeight="1" outlineLevel="1">
      <c r="B82" s="33" t="s">
        <v>2</v>
      </c>
      <c r="C82" s="3" t="s">
        <v>14</v>
      </c>
      <c r="D82" s="167" t="s">
        <v>16</v>
      </c>
      <c r="E82" s="167"/>
      <c r="F82" s="167"/>
      <c r="G82" s="167"/>
      <c r="H82" s="167"/>
      <c r="I82" s="3" t="s">
        <v>14</v>
      </c>
      <c r="J82" s="3" t="s">
        <v>14</v>
      </c>
      <c r="K82" s="167" t="s">
        <v>16</v>
      </c>
      <c r="L82" s="167"/>
      <c r="M82" s="167"/>
      <c r="N82" s="167"/>
      <c r="O82" s="167"/>
      <c r="P82" s="2" t="s">
        <v>14</v>
      </c>
      <c r="Q82" s="2" t="s">
        <v>14</v>
      </c>
      <c r="R82" s="167" t="s">
        <v>16</v>
      </c>
      <c r="S82" s="167"/>
      <c r="T82" s="167"/>
      <c r="U82" s="167"/>
      <c r="V82" s="167"/>
      <c r="W82" s="2" t="s">
        <v>14</v>
      </c>
      <c r="X82" s="2" t="s">
        <v>14</v>
      </c>
      <c r="Y82" s="167" t="s">
        <v>16</v>
      </c>
      <c r="Z82" s="167"/>
      <c r="AA82" s="167"/>
      <c r="AB82" s="167"/>
      <c r="AC82" s="167"/>
      <c r="AD82" s="2" t="s">
        <v>14</v>
      </c>
      <c r="AE82" s="2" t="s">
        <v>14</v>
      </c>
      <c r="AF82" s="133" t="s">
        <v>16</v>
      </c>
      <c r="AG82" s="134"/>
      <c r="AH82" s="135"/>
      <c r="AI82" s="2" t="s">
        <v>14</v>
      </c>
      <c r="AJ82" s="2" t="s">
        <v>14</v>
      </c>
      <c r="AK82" s="2" t="s">
        <v>14</v>
      </c>
      <c r="AL82" s="2" t="s">
        <v>14</v>
      </c>
      <c r="AM82" s="2" t="s">
        <v>14</v>
      </c>
    </row>
    <row r="83" spans="2:39" ht="18.95" hidden="1" customHeight="1" outlineLevel="1">
      <c r="B83" s="31" t="s">
        <v>5</v>
      </c>
      <c r="C83" s="3" t="s">
        <v>14</v>
      </c>
      <c r="D83" s="3" t="s">
        <v>14</v>
      </c>
      <c r="E83" s="3" t="s">
        <v>14</v>
      </c>
      <c r="F83" s="3" t="s">
        <v>14</v>
      </c>
      <c r="G83" s="3" t="s">
        <v>14</v>
      </c>
      <c r="H83" s="3" t="s">
        <v>14</v>
      </c>
      <c r="I83" s="3" t="s">
        <v>14</v>
      </c>
      <c r="J83" s="3" t="s">
        <v>14</v>
      </c>
      <c r="K83" s="3" t="s">
        <v>14</v>
      </c>
      <c r="L83" s="3" t="s">
        <v>14</v>
      </c>
      <c r="M83" s="3" t="s">
        <v>14</v>
      </c>
      <c r="N83" s="3" t="s">
        <v>14</v>
      </c>
      <c r="O83" s="2" t="s">
        <v>14</v>
      </c>
      <c r="P83" s="2" t="s">
        <v>14</v>
      </c>
      <c r="Q83" s="2" t="s">
        <v>14</v>
      </c>
      <c r="R83" s="2" t="s">
        <v>14</v>
      </c>
      <c r="S83" s="2" t="s">
        <v>14</v>
      </c>
      <c r="T83" s="2" t="s">
        <v>14</v>
      </c>
      <c r="U83" s="2" t="s">
        <v>14</v>
      </c>
      <c r="V83" s="2" t="s">
        <v>14</v>
      </c>
      <c r="W83" s="2" t="s">
        <v>14</v>
      </c>
      <c r="X83" s="2" t="s">
        <v>14</v>
      </c>
      <c r="Y83" s="2" t="s">
        <v>14</v>
      </c>
      <c r="Z83" s="2" t="s">
        <v>14</v>
      </c>
      <c r="AA83" s="2" t="s">
        <v>14</v>
      </c>
      <c r="AB83" s="2" t="s">
        <v>14</v>
      </c>
      <c r="AC83" s="2" t="s">
        <v>14</v>
      </c>
      <c r="AD83" s="2" t="s">
        <v>14</v>
      </c>
      <c r="AE83" s="2" t="s">
        <v>14</v>
      </c>
      <c r="AF83" s="2" t="s">
        <v>14</v>
      </c>
      <c r="AG83" s="2" t="s">
        <v>14</v>
      </c>
      <c r="AH83" s="2" t="s">
        <v>14</v>
      </c>
      <c r="AI83" s="2" t="s">
        <v>14</v>
      </c>
      <c r="AJ83" s="2" t="s">
        <v>14</v>
      </c>
      <c r="AK83" s="2" t="s">
        <v>14</v>
      </c>
      <c r="AL83" s="2" t="s">
        <v>14</v>
      </c>
      <c r="AM83" s="2" t="s">
        <v>14</v>
      </c>
    </row>
    <row r="84" spans="2:39" ht="18.95" hidden="1" customHeight="1" outlineLevel="1">
      <c r="B84" s="20" t="s">
        <v>1</v>
      </c>
      <c r="C84" s="3" t="s">
        <v>14</v>
      </c>
      <c r="D84" s="3" t="s">
        <v>14</v>
      </c>
      <c r="E84" s="3" t="s">
        <v>14</v>
      </c>
      <c r="F84" s="3" t="s">
        <v>14</v>
      </c>
      <c r="G84" s="3" t="s">
        <v>14</v>
      </c>
      <c r="H84" s="3" t="s">
        <v>14</v>
      </c>
      <c r="I84" s="3" t="s">
        <v>14</v>
      </c>
      <c r="J84" s="3" t="s">
        <v>14</v>
      </c>
      <c r="K84" s="3" t="s">
        <v>14</v>
      </c>
      <c r="L84" s="3" t="s">
        <v>14</v>
      </c>
      <c r="M84" s="3" t="s">
        <v>14</v>
      </c>
      <c r="N84" s="3" t="s">
        <v>14</v>
      </c>
      <c r="O84" s="2" t="s">
        <v>14</v>
      </c>
      <c r="P84" s="2" t="s">
        <v>14</v>
      </c>
      <c r="Q84" s="2" t="s">
        <v>14</v>
      </c>
      <c r="R84" s="2" t="s">
        <v>14</v>
      </c>
      <c r="S84" s="2" t="s">
        <v>14</v>
      </c>
      <c r="T84" s="2" t="s">
        <v>14</v>
      </c>
      <c r="U84" s="2" t="s">
        <v>14</v>
      </c>
      <c r="V84" s="2" t="s">
        <v>14</v>
      </c>
      <c r="W84" s="2" t="s">
        <v>14</v>
      </c>
      <c r="X84" s="2" t="s">
        <v>14</v>
      </c>
      <c r="Y84" s="2" t="s">
        <v>14</v>
      </c>
      <c r="Z84" s="2" t="s">
        <v>14</v>
      </c>
      <c r="AA84" s="2" t="s">
        <v>14</v>
      </c>
      <c r="AB84" s="2" t="s">
        <v>14</v>
      </c>
      <c r="AC84" s="2" t="s">
        <v>14</v>
      </c>
      <c r="AD84" s="2" t="s">
        <v>14</v>
      </c>
      <c r="AE84" s="2" t="s">
        <v>14</v>
      </c>
      <c r="AF84" s="2" t="s">
        <v>14</v>
      </c>
      <c r="AG84" s="2" t="s">
        <v>14</v>
      </c>
      <c r="AH84" s="2" t="s">
        <v>14</v>
      </c>
      <c r="AI84" s="2" t="s">
        <v>14</v>
      </c>
      <c r="AJ84" s="2" t="s">
        <v>14</v>
      </c>
      <c r="AK84" s="2" t="s">
        <v>14</v>
      </c>
      <c r="AL84" s="2" t="s">
        <v>14</v>
      </c>
      <c r="AM84" s="2" t="s">
        <v>14</v>
      </c>
    </row>
    <row r="85" spans="2:39" ht="18.95" customHeight="1" collapsed="1"/>
  </sheetData>
  <mergeCells count="60">
    <mergeCell ref="E56:H56"/>
    <mergeCell ref="R26:V26"/>
    <mergeCell ref="E42:H42"/>
    <mergeCell ref="K42:O42"/>
    <mergeCell ref="R40:AA40"/>
    <mergeCell ref="O48:R48"/>
    <mergeCell ref="L48:N48"/>
    <mergeCell ref="Y34:AC34"/>
    <mergeCell ref="Z48:AD48"/>
    <mergeCell ref="D34:H34"/>
    <mergeCell ref="K34:O34"/>
    <mergeCell ref="R34:V34"/>
    <mergeCell ref="AC44:AF44"/>
    <mergeCell ref="T50:V50"/>
    <mergeCell ref="AF50:AJ50"/>
    <mergeCell ref="AG42:AI42"/>
    <mergeCell ref="K74:O74"/>
    <mergeCell ref="R74:V74"/>
    <mergeCell ref="Y74:AC74"/>
    <mergeCell ref="AF74:AJ74"/>
    <mergeCell ref="K58:O58"/>
    <mergeCell ref="R58:V58"/>
    <mergeCell ref="Y58:AC58"/>
    <mergeCell ref="K66:O66"/>
    <mergeCell ref="R66:V66"/>
    <mergeCell ref="Y66:AC66"/>
    <mergeCell ref="AF66:AJ66"/>
    <mergeCell ref="AF58:AG58"/>
    <mergeCell ref="D82:H82"/>
    <mergeCell ref="K82:O82"/>
    <mergeCell ref="R82:V82"/>
    <mergeCell ref="Y82:AC82"/>
    <mergeCell ref="AF82:AH82"/>
    <mergeCell ref="B78:B79"/>
    <mergeCell ref="Y11:AC11"/>
    <mergeCell ref="E18:H18"/>
    <mergeCell ref="K18:O18"/>
    <mergeCell ref="R18:V18"/>
    <mergeCell ref="Y18:AC18"/>
    <mergeCell ref="G26:H26"/>
    <mergeCell ref="K26:O26"/>
    <mergeCell ref="B30:B31"/>
    <mergeCell ref="B38:B39"/>
    <mergeCell ref="B46:B47"/>
    <mergeCell ref="B54:B55"/>
    <mergeCell ref="B62:B63"/>
    <mergeCell ref="B70:B71"/>
    <mergeCell ref="B22:B23"/>
    <mergeCell ref="F66:H66"/>
    <mergeCell ref="B6:B7"/>
    <mergeCell ref="B14:B15"/>
    <mergeCell ref="AF9:AJ9"/>
    <mergeCell ref="R10:V10"/>
    <mergeCell ref="K10:O10"/>
    <mergeCell ref="AH2:AM2"/>
    <mergeCell ref="W4:X4"/>
    <mergeCell ref="AJ4:AK4"/>
    <mergeCell ref="AF18:AH18"/>
    <mergeCell ref="Y26:AC26"/>
    <mergeCell ref="AG26:AJ26"/>
  </mergeCells>
  <conditionalFormatting sqref="C34:D34">
    <cfRule type="cellIs" dxfId="2195" priority="145" stopIfTrue="1" operator="equal">
      <formula>1</formula>
    </cfRule>
    <cfRule type="cellIs" dxfId="2194" priority="146" stopIfTrue="1" operator="equal">
      <formula>2</formula>
    </cfRule>
    <cfRule type="cellIs" dxfId="2193" priority="147" operator="equal">
      <formula>3</formula>
    </cfRule>
  </conditionalFormatting>
  <conditionalFormatting sqref="C58">
    <cfRule type="cellIs" dxfId="2192" priority="112" stopIfTrue="1" operator="equal">
      <formula>1</formula>
    </cfRule>
    <cfRule type="cellIs" dxfId="2191" priority="113" stopIfTrue="1" operator="equal">
      <formula>2</formula>
    </cfRule>
    <cfRule type="cellIs" dxfId="2190" priority="114" operator="equal">
      <formula>3</formula>
    </cfRule>
  </conditionalFormatting>
  <conditionalFormatting sqref="C82:D82">
    <cfRule type="cellIs" dxfId="2189" priority="76" stopIfTrue="1" operator="equal">
      <formula>1</formula>
    </cfRule>
    <cfRule type="cellIs" dxfId="2188" priority="77" stopIfTrue="1" operator="equal">
      <formula>2</formula>
    </cfRule>
    <cfRule type="cellIs" dxfId="2187" priority="78" operator="equal">
      <formula>3</formula>
    </cfRule>
  </conditionalFormatting>
  <conditionalFormatting sqref="C66:F66">
    <cfRule type="cellIs" dxfId="2186" priority="64" stopIfTrue="1" operator="equal">
      <formula>1</formula>
    </cfRule>
    <cfRule type="cellIs" dxfId="2185" priority="65" stopIfTrue="1" operator="equal">
      <formula>2</formula>
    </cfRule>
    <cfRule type="cellIs" dxfId="2184" priority="66" operator="equal">
      <formula>3</formula>
    </cfRule>
  </conditionalFormatting>
  <conditionalFormatting sqref="C50:K50">
    <cfRule type="cellIs" dxfId="2183" priority="61" stopIfTrue="1" operator="equal">
      <formula>1</formula>
    </cfRule>
    <cfRule type="cellIs" dxfId="2182" priority="62" stopIfTrue="1" operator="equal">
      <formula>2</formula>
    </cfRule>
    <cfRule type="cellIs" dxfId="2181" priority="63" operator="equal">
      <formula>3</formula>
    </cfRule>
  </conditionalFormatting>
  <conditionalFormatting sqref="C74:K74">
    <cfRule type="cellIs" dxfId="2180" priority="88" stopIfTrue="1" operator="equal">
      <formula>1</formula>
    </cfRule>
    <cfRule type="cellIs" dxfId="2179" priority="89" stopIfTrue="1" operator="equal">
      <formula>2</formula>
    </cfRule>
    <cfRule type="cellIs" dxfId="2178" priority="90" operator="equal">
      <formula>3</formula>
    </cfRule>
  </conditionalFormatting>
  <conditionalFormatting sqref="C6:AM6">
    <cfRule type="expression" dxfId="2177" priority="216">
      <formula>NOT(ISNUMBER(C6))</formula>
    </cfRule>
  </conditionalFormatting>
  <conditionalFormatting sqref="C7:AM7 C47:AM47">
    <cfRule type="expression" dxfId="2176" priority="214" stopIfTrue="1">
      <formula>NOT(ISNUMBER(C6))</formula>
    </cfRule>
    <cfRule type="expression" dxfId="2175" priority="215">
      <formula>OR(COUNTIF(C8:C10,1)&gt;1,COUNTIF(C8:C10,2)&gt;1,COUNTIF(C8:C10,3)&gt;1)</formula>
    </cfRule>
  </conditionalFormatting>
  <conditionalFormatting sqref="C8:AM8 C9:AF9 AK9:AM10 C10:K10 P10:R10 W10:AJ10 C11:Y11 AD11:AM11 C12:AM12">
    <cfRule type="cellIs" dxfId="2174" priority="217" stopIfTrue="1" operator="equal">
      <formula>1</formula>
    </cfRule>
    <cfRule type="cellIs" dxfId="2173" priority="218" stopIfTrue="1" operator="equal">
      <formula>2</formula>
    </cfRule>
    <cfRule type="cellIs" dxfId="2172" priority="219" operator="equal">
      <formula>3</formula>
    </cfRule>
  </conditionalFormatting>
  <conditionalFormatting sqref="C14:AM14">
    <cfRule type="expression" dxfId="2171" priority="210">
      <formula>NOT(ISNUMBER(C14))</formula>
    </cfRule>
  </conditionalFormatting>
  <conditionalFormatting sqref="C15:AM15">
    <cfRule type="expression" dxfId="2170" priority="208" stopIfTrue="1">
      <formula>NOT(ISNUMBER(C14))</formula>
    </cfRule>
    <cfRule type="expression" dxfId="2169" priority="209">
      <formula>OR(COUNTIF(C16:C18,1)&gt;1,COUNTIF(C16:C18,2)&gt;1,COUNTIF(C16:C18,3)&gt;1)</formula>
    </cfRule>
  </conditionalFormatting>
  <conditionalFormatting sqref="C16:AM17 C18:E18 I18:K18 P18:R18 W18:Y18 AD18:AF18 AI18:AM18 C19:AM20">
    <cfRule type="cellIs" dxfId="2168" priority="211" stopIfTrue="1" operator="equal">
      <formula>1</formula>
    </cfRule>
    <cfRule type="cellIs" dxfId="2167" priority="212" stopIfTrue="1" operator="equal">
      <formula>2</formula>
    </cfRule>
    <cfRule type="cellIs" dxfId="2166" priority="213" operator="equal">
      <formula>3</formula>
    </cfRule>
  </conditionalFormatting>
  <conditionalFormatting sqref="C22:AM22">
    <cfRule type="expression" dxfId="2165" priority="183">
      <formula>NOT(ISNUMBER(C22))</formula>
    </cfRule>
  </conditionalFormatting>
  <conditionalFormatting sqref="C23:AM23">
    <cfRule type="expression" dxfId="2164" priority="181" stopIfTrue="1">
      <formula>NOT(ISNUMBER(C22))</formula>
    </cfRule>
    <cfRule type="expression" dxfId="2163" priority="182">
      <formula>OR(COUNTIF(C24:C26,1)&gt;1,COUNTIF(C24:C26,2)&gt;1,COUNTIF(C24:C26,3)&gt;1)</formula>
    </cfRule>
  </conditionalFormatting>
  <conditionalFormatting sqref="C24:AM25 C26:G26 C27:AM27 C28:AE28 AG28:AM28 AF26 AK26:AM26">
    <cfRule type="cellIs" dxfId="2162" priority="205" stopIfTrue="1" operator="equal">
      <formula>1</formula>
    </cfRule>
    <cfRule type="cellIs" dxfId="2161" priority="206" stopIfTrue="1" operator="equal">
      <formula>2</formula>
    </cfRule>
    <cfRule type="cellIs" dxfId="2160" priority="207" operator="equal">
      <formula>3</formula>
    </cfRule>
  </conditionalFormatting>
  <conditionalFormatting sqref="C30:AM30">
    <cfRule type="expression" dxfId="2159" priority="180">
      <formula>NOT(ISNUMBER(C30))</formula>
    </cfRule>
  </conditionalFormatting>
  <conditionalFormatting sqref="C31:AM31">
    <cfRule type="expression" dxfId="2158" priority="178" stopIfTrue="1">
      <formula>NOT(ISNUMBER(C30))</formula>
    </cfRule>
    <cfRule type="expression" dxfId="2157" priority="179">
      <formula>OR(COUNTIF(C32:C34,1)&gt;1,COUNTIF(C32:C34,2)&gt;1,COUNTIF(C32:C34,3)&gt;1)</formula>
    </cfRule>
  </conditionalFormatting>
  <conditionalFormatting sqref="C32:AM32 C35:AM36 AD33:AM34 C33:AC33">
    <cfRule type="cellIs" dxfId="2156" priority="202" stopIfTrue="1" operator="equal">
      <formula>1</formula>
    </cfRule>
    <cfRule type="cellIs" dxfId="2155" priority="203" stopIfTrue="1" operator="equal">
      <formula>2</formula>
    </cfRule>
    <cfRule type="cellIs" dxfId="2154" priority="204" operator="equal">
      <formula>3</formula>
    </cfRule>
  </conditionalFormatting>
  <conditionalFormatting sqref="C38:AM38">
    <cfRule type="expression" dxfId="2153" priority="177">
      <formula>NOT(ISNUMBER(C38))</formula>
    </cfRule>
  </conditionalFormatting>
  <conditionalFormatting sqref="C39:AM39">
    <cfRule type="expression" dxfId="2152" priority="175" stopIfTrue="1">
      <formula>NOT(ISNUMBER(C38))</formula>
    </cfRule>
    <cfRule type="expression" dxfId="2151" priority="176">
      <formula>OR(COUNTIF(C40:C42,1)&gt;1,COUNTIF(C40:C42,2)&gt;1,COUNTIF(C40:C42,3)&gt;1)</formula>
    </cfRule>
  </conditionalFormatting>
  <conditionalFormatting sqref="C41:AM41 C42:E42 AJ42:AM42 C43:AM43 C44:AC44 AG44:AM44 C40:Q40 AB40:AM40 R42:AA42 AC42:AG42">
    <cfRule type="cellIs" dxfId="2150" priority="199" stopIfTrue="1" operator="equal">
      <formula>1</formula>
    </cfRule>
    <cfRule type="cellIs" dxfId="2149" priority="200" stopIfTrue="1" operator="equal">
      <formula>2</formula>
    </cfRule>
    <cfRule type="cellIs" dxfId="2148" priority="201" operator="equal">
      <formula>3</formula>
    </cfRule>
  </conditionalFormatting>
  <conditionalFormatting sqref="C46:AM46">
    <cfRule type="expression" dxfId="2147" priority="174">
      <formula>NOT(ISNUMBER(C46))</formula>
    </cfRule>
  </conditionalFormatting>
  <conditionalFormatting sqref="C48:N48 R50:S50 L50:N50 S48:Y48 C51:AM52 AE48:AM48 AK49:AM50 C49:W49 AE49:AJ49">
    <cfRule type="cellIs" dxfId="2146" priority="196" stopIfTrue="1" operator="equal">
      <formula>1</formula>
    </cfRule>
    <cfRule type="cellIs" dxfId="2145" priority="197" stopIfTrue="1" operator="equal">
      <formula>2</formula>
    </cfRule>
    <cfRule type="cellIs" dxfId="2144" priority="198" operator="equal">
      <formula>3</formula>
    </cfRule>
  </conditionalFormatting>
  <conditionalFormatting sqref="C54:AM54">
    <cfRule type="expression" dxfId="2143" priority="171">
      <formula>NOT(ISNUMBER(C54))</formula>
    </cfRule>
  </conditionalFormatting>
  <conditionalFormatting sqref="C55:AM55">
    <cfRule type="expression" dxfId="2142" priority="169" stopIfTrue="1">
      <formula>NOT(ISNUMBER(C54))</formula>
    </cfRule>
    <cfRule type="expression" dxfId="2141" priority="170">
      <formula>OR(COUNTIF(C56:C58,1)&gt;1,COUNTIF(C56:C58,2)&gt;1,COUNTIF(C56:C58,3)&gt;1)</formula>
    </cfRule>
  </conditionalFormatting>
  <conditionalFormatting sqref="C57:AM57 AD58:AF58 AH58:AM58 C59:AM60 C56:D56 I56:AM56 E58:H58">
    <cfRule type="cellIs" dxfId="2140" priority="193" stopIfTrue="1" operator="equal">
      <formula>1</formula>
    </cfRule>
    <cfRule type="cellIs" dxfId="2139" priority="194" stopIfTrue="1" operator="equal">
      <formula>2</formula>
    </cfRule>
    <cfRule type="cellIs" dxfId="2138" priority="195" operator="equal">
      <formula>3</formula>
    </cfRule>
  </conditionalFormatting>
  <conditionalFormatting sqref="C62:AM62">
    <cfRule type="expression" dxfId="2137" priority="168">
      <formula>NOT(ISNUMBER(C62))</formula>
    </cfRule>
  </conditionalFormatting>
  <conditionalFormatting sqref="C63:AM63">
    <cfRule type="expression" dxfId="2136" priority="166" stopIfTrue="1">
      <formula>NOT(ISNUMBER(C62))</formula>
    </cfRule>
    <cfRule type="expression" dxfId="2135" priority="167">
      <formula>OR(COUNTIF(C64:C66,1)&gt;1,COUNTIF(C64:C66,2)&gt;1,COUNTIF(C64:C66,3)&gt;1)</formula>
    </cfRule>
  </conditionalFormatting>
  <conditionalFormatting sqref="C64:AM65 AK66:AM66 C67:AM68">
    <cfRule type="cellIs" dxfId="2134" priority="190" stopIfTrue="1" operator="equal">
      <formula>1</formula>
    </cfRule>
    <cfRule type="cellIs" dxfId="2133" priority="191" stopIfTrue="1" operator="equal">
      <formula>2</formula>
    </cfRule>
    <cfRule type="cellIs" dxfId="2132" priority="192" operator="equal">
      <formula>3</formula>
    </cfRule>
  </conditionalFormatting>
  <conditionalFormatting sqref="C70:AM70">
    <cfRule type="expression" dxfId="2131" priority="165">
      <formula>NOT(ISNUMBER(C70))</formula>
    </cfRule>
  </conditionalFormatting>
  <conditionalFormatting sqref="C71:AM71">
    <cfRule type="expression" dxfId="2130" priority="163" stopIfTrue="1">
      <formula>NOT(ISNUMBER(C70))</formula>
    </cfRule>
    <cfRule type="expression" dxfId="2129" priority="164">
      <formula>OR(COUNTIF(C72:C74,1)&gt;1,COUNTIF(C72:C74,2)&gt;1,COUNTIF(C72:C74,3)&gt;1)</formula>
    </cfRule>
  </conditionalFormatting>
  <conditionalFormatting sqref="C72:AM73 AK74:AM74 C75:AM76">
    <cfRule type="cellIs" dxfId="2128" priority="187" stopIfTrue="1" operator="equal">
      <formula>1</formula>
    </cfRule>
    <cfRule type="cellIs" dxfId="2127" priority="188" stopIfTrue="1" operator="equal">
      <formula>2</formula>
    </cfRule>
    <cfRule type="cellIs" dxfId="2126" priority="189" operator="equal">
      <formula>3</formula>
    </cfRule>
  </conditionalFormatting>
  <conditionalFormatting sqref="C78:AM78">
    <cfRule type="expression" dxfId="2125" priority="162">
      <formula>NOT(ISNUMBER(C78))</formula>
    </cfRule>
  </conditionalFormatting>
  <conditionalFormatting sqref="C79:AM79">
    <cfRule type="expression" dxfId="2124" priority="160" stopIfTrue="1">
      <formula>NOT(ISNUMBER(C78))</formula>
    </cfRule>
    <cfRule type="expression" dxfId="2123" priority="161">
      <formula>OR(COUNTIF(C80:C82,1)&gt;1,COUNTIF(C80:C82,2)&gt;1,COUNTIF(C80:C82,3)&gt;1)</formula>
    </cfRule>
  </conditionalFormatting>
  <conditionalFormatting sqref="C80:AM81 AD82:AF82 AI82:AM82 C83:AM84">
    <cfRule type="cellIs" dxfId="2122" priority="184" stopIfTrue="1" operator="equal">
      <formula>1</formula>
    </cfRule>
    <cfRule type="cellIs" dxfId="2121" priority="185" stopIfTrue="1" operator="equal">
      <formula>2</formula>
    </cfRule>
    <cfRule type="cellIs" dxfId="2120" priority="186" operator="equal">
      <formula>3</formula>
    </cfRule>
  </conditionalFormatting>
  <conditionalFormatting sqref="I26:K26">
    <cfRule type="cellIs" dxfId="2119" priority="157" stopIfTrue="1" operator="equal">
      <formula>1</formula>
    </cfRule>
    <cfRule type="cellIs" dxfId="2118" priority="158" stopIfTrue="1" operator="equal">
      <formula>2</formula>
    </cfRule>
    <cfRule type="cellIs" dxfId="2117" priority="159" operator="equal">
      <formula>3</formula>
    </cfRule>
  </conditionalFormatting>
  <conditionalFormatting sqref="I34:K34">
    <cfRule type="cellIs" dxfId="2116" priority="142" stopIfTrue="1" operator="equal">
      <formula>1</formula>
    </cfRule>
    <cfRule type="cellIs" dxfId="2115" priority="143" stopIfTrue="1" operator="equal">
      <formula>2</formula>
    </cfRule>
    <cfRule type="cellIs" dxfId="2114" priority="144" operator="equal">
      <formula>3</formula>
    </cfRule>
  </conditionalFormatting>
  <conditionalFormatting sqref="I42:K42">
    <cfRule type="cellIs" dxfId="2113" priority="133" stopIfTrue="1" operator="equal">
      <formula>1</formula>
    </cfRule>
    <cfRule type="cellIs" dxfId="2112" priority="134" stopIfTrue="1" operator="equal">
      <formula>2</formula>
    </cfRule>
    <cfRule type="cellIs" dxfId="2111" priority="135" operator="equal">
      <formula>3</formula>
    </cfRule>
  </conditionalFormatting>
  <conditionalFormatting sqref="I58:K58">
    <cfRule type="cellIs" dxfId="2110" priority="109" stopIfTrue="1" operator="equal">
      <formula>1</formula>
    </cfRule>
    <cfRule type="cellIs" dxfId="2109" priority="110" stopIfTrue="1" operator="equal">
      <formula>2</formula>
    </cfRule>
    <cfRule type="cellIs" dxfId="2108" priority="111" operator="equal">
      <formula>3</formula>
    </cfRule>
  </conditionalFormatting>
  <conditionalFormatting sqref="I66:K66">
    <cfRule type="cellIs" dxfId="2107" priority="100" stopIfTrue="1" operator="equal">
      <formula>1</formula>
    </cfRule>
    <cfRule type="cellIs" dxfId="2106" priority="101" stopIfTrue="1" operator="equal">
      <formula>2</formula>
    </cfRule>
    <cfRule type="cellIs" dxfId="2105" priority="102" operator="equal">
      <formula>3</formula>
    </cfRule>
  </conditionalFormatting>
  <conditionalFormatting sqref="I82:K82">
    <cfRule type="cellIs" dxfId="2104" priority="73" stopIfTrue="1" operator="equal">
      <formula>1</formula>
    </cfRule>
    <cfRule type="cellIs" dxfId="2103" priority="74" stopIfTrue="1" operator="equal">
      <formula>2</formula>
    </cfRule>
    <cfRule type="cellIs" dxfId="2102" priority="75" operator="equal">
      <formula>3</formula>
    </cfRule>
  </conditionalFormatting>
  <conditionalFormatting sqref="P26:R26">
    <cfRule type="cellIs" dxfId="2101" priority="154" stopIfTrue="1" operator="equal">
      <formula>1</formula>
    </cfRule>
    <cfRule type="cellIs" dxfId="2100" priority="155" stopIfTrue="1" operator="equal">
      <formula>2</formula>
    </cfRule>
    <cfRule type="cellIs" dxfId="2099" priority="156" operator="equal">
      <formula>3</formula>
    </cfRule>
  </conditionalFormatting>
  <conditionalFormatting sqref="P34:R34">
    <cfRule type="cellIs" dxfId="2098" priority="139" stopIfTrue="1" operator="equal">
      <formula>1</formula>
    </cfRule>
    <cfRule type="cellIs" dxfId="2097" priority="140" stopIfTrue="1" operator="equal">
      <formula>2</formula>
    </cfRule>
    <cfRule type="cellIs" dxfId="2096" priority="141" operator="equal">
      <formula>3</formula>
    </cfRule>
  </conditionalFormatting>
  <conditionalFormatting sqref="P42:Q42">
    <cfRule type="cellIs" dxfId="2095" priority="130" stopIfTrue="1" operator="equal">
      <formula>1</formula>
    </cfRule>
    <cfRule type="cellIs" dxfId="2094" priority="131" stopIfTrue="1" operator="equal">
      <formula>2</formula>
    </cfRule>
    <cfRule type="cellIs" dxfId="2093" priority="132" operator="equal">
      <formula>3</formula>
    </cfRule>
  </conditionalFormatting>
  <conditionalFormatting sqref="O50:Q50">
    <cfRule type="cellIs" dxfId="2092" priority="121" stopIfTrue="1" operator="equal">
      <formula>1</formula>
    </cfRule>
    <cfRule type="cellIs" dxfId="2091" priority="122" stopIfTrue="1" operator="equal">
      <formula>2</formula>
    </cfRule>
    <cfRule type="cellIs" dxfId="2090" priority="123" operator="equal">
      <formula>3</formula>
    </cfRule>
  </conditionalFormatting>
  <conditionalFormatting sqref="P58:R58">
    <cfRule type="cellIs" dxfId="2089" priority="106" stopIfTrue="1" operator="equal">
      <formula>1</formula>
    </cfRule>
    <cfRule type="cellIs" dxfId="2088" priority="107" stopIfTrue="1" operator="equal">
      <formula>2</formula>
    </cfRule>
    <cfRule type="cellIs" dxfId="2087" priority="108" operator="equal">
      <formula>3</formula>
    </cfRule>
  </conditionalFormatting>
  <conditionalFormatting sqref="P66:R66">
    <cfRule type="cellIs" dxfId="2086" priority="97" stopIfTrue="1" operator="equal">
      <formula>1</formula>
    </cfRule>
    <cfRule type="cellIs" dxfId="2085" priority="98" stopIfTrue="1" operator="equal">
      <formula>2</formula>
    </cfRule>
    <cfRule type="cellIs" dxfId="2084" priority="99" operator="equal">
      <formula>3</formula>
    </cfRule>
  </conditionalFormatting>
  <conditionalFormatting sqref="P74:R74">
    <cfRule type="cellIs" dxfId="2083" priority="85" stopIfTrue="1" operator="equal">
      <formula>1</formula>
    </cfRule>
    <cfRule type="cellIs" dxfId="2082" priority="86" stopIfTrue="1" operator="equal">
      <formula>2</formula>
    </cfRule>
    <cfRule type="cellIs" dxfId="2081" priority="87" operator="equal">
      <formula>3</formula>
    </cfRule>
  </conditionalFormatting>
  <conditionalFormatting sqref="P82:R82">
    <cfRule type="cellIs" dxfId="2080" priority="70" stopIfTrue="1" operator="equal">
      <formula>1</formula>
    </cfRule>
    <cfRule type="cellIs" dxfId="2079" priority="71" stopIfTrue="1" operator="equal">
      <formula>2</formula>
    </cfRule>
    <cfRule type="cellIs" dxfId="2078" priority="72" operator="equal">
      <formula>3</formula>
    </cfRule>
  </conditionalFormatting>
  <conditionalFormatting sqref="W26:Y26">
    <cfRule type="cellIs" dxfId="2077" priority="151" stopIfTrue="1" operator="equal">
      <formula>1</formula>
    </cfRule>
    <cfRule type="cellIs" dxfId="2076" priority="152" stopIfTrue="1" operator="equal">
      <formula>2</formula>
    </cfRule>
    <cfRule type="cellIs" dxfId="2075" priority="153" operator="equal">
      <formula>3</formula>
    </cfRule>
  </conditionalFormatting>
  <conditionalFormatting sqref="W34:X34">
    <cfRule type="cellIs" dxfId="2074" priority="136" stopIfTrue="1" operator="equal">
      <formula>1</formula>
    </cfRule>
    <cfRule type="cellIs" dxfId="2073" priority="137" stopIfTrue="1" operator="equal">
      <formula>2</formula>
    </cfRule>
    <cfRule type="cellIs" dxfId="2072" priority="138" operator="equal">
      <formula>3</formula>
    </cfRule>
  </conditionalFormatting>
  <conditionalFormatting sqref="W50:X50 X49:AD49 Z50:AE50">
    <cfRule type="cellIs" dxfId="2071" priority="118" stopIfTrue="1" operator="equal">
      <formula>1</formula>
    </cfRule>
    <cfRule type="cellIs" dxfId="2070" priority="119" stopIfTrue="1" operator="equal">
      <formula>2</formula>
    </cfRule>
    <cfRule type="cellIs" dxfId="2069" priority="120" operator="equal">
      <formula>3</formula>
    </cfRule>
  </conditionalFormatting>
  <conditionalFormatting sqref="W58:Y58">
    <cfRule type="cellIs" dxfId="2068" priority="103" stopIfTrue="1" operator="equal">
      <formula>1</formula>
    </cfRule>
    <cfRule type="cellIs" dxfId="2067" priority="104" stopIfTrue="1" operator="equal">
      <formula>2</formula>
    </cfRule>
    <cfRule type="cellIs" dxfId="2066" priority="105" operator="equal">
      <formula>3</formula>
    </cfRule>
  </conditionalFormatting>
  <conditionalFormatting sqref="W66:Y66">
    <cfRule type="cellIs" dxfId="2065" priority="94" stopIfTrue="1" operator="equal">
      <formula>1</formula>
    </cfRule>
    <cfRule type="cellIs" dxfId="2064" priority="95" stopIfTrue="1" operator="equal">
      <formula>2</formula>
    </cfRule>
    <cfRule type="cellIs" dxfId="2063" priority="96" operator="equal">
      <formula>3</formula>
    </cfRule>
  </conditionalFormatting>
  <conditionalFormatting sqref="W74:Y74">
    <cfRule type="cellIs" dxfId="2062" priority="82" stopIfTrue="1" operator="equal">
      <formula>1</formula>
    </cfRule>
    <cfRule type="cellIs" dxfId="2061" priority="83" stopIfTrue="1" operator="equal">
      <formula>2</formula>
    </cfRule>
    <cfRule type="cellIs" dxfId="2060" priority="84" operator="equal">
      <formula>3</formula>
    </cfRule>
  </conditionalFormatting>
  <conditionalFormatting sqref="W82:Y82">
    <cfRule type="cellIs" dxfId="2059" priority="67" stopIfTrue="1" operator="equal">
      <formula>1</formula>
    </cfRule>
    <cfRule type="cellIs" dxfId="2058" priority="68" stopIfTrue="1" operator="equal">
      <formula>2</formula>
    </cfRule>
    <cfRule type="cellIs" dxfId="2057" priority="69" operator="equal">
      <formula>3</formula>
    </cfRule>
  </conditionalFormatting>
  <conditionalFormatting sqref="AD26:AE26">
    <cfRule type="cellIs" dxfId="2056" priority="148" stopIfTrue="1" operator="equal">
      <formula>1</formula>
    </cfRule>
    <cfRule type="cellIs" dxfId="2055" priority="149" stopIfTrue="1" operator="equal">
      <formula>2</formula>
    </cfRule>
    <cfRule type="cellIs" dxfId="2054" priority="150" operator="equal">
      <formula>3</formula>
    </cfRule>
  </conditionalFormatting>
  <conditionalFormatting sqref="AD66:AF66">
    <cfRule type="cellIs" dxfId="2053" priority="91" stopIfTrue="1" operator="equal">
      <formula>1</formula>
    </cfRule>
    <cfRule type="cellIs" dxfId="2052" priority="92" stopIfTrue="1" operator="equal">
      <formula>2</formula>
    </cfRule>
    <cfRule type="cellIs" dxfId="2051" priority="93" operator="equal">
      <formula>3</formula>
    </cfRule>
  </conditionalFormatting>
  <conditionalFormatting sqref="AD74:AF74">
    <cfRule type="cellIs" dxfId="2050" priority="79" stopIfTrue="1" operator="equal">
      <formula>1</formula>
    </cfRule>
    <cfRule type="cellIs" dxfId="2049" priority="80" stopIfTrue="1" operator="equal">
      <formula>2</formula>
    </cfRule>
    <cfRule type="cellIs" dxfId="2048" priority="81" operator="equal">
      <formula>3</formula>
    </cfRule>
  </conditionalFormatting>
  <conditionalFormatting sqref="AF28">
    <cfRule type="cellIs" dxfId="2047" priority="58" stopIfTrue="1" operator="equal">
      <formula>1</formula>
    </cfRule>
    <cfRule type="cellIs" dxfId="2046" priority="59" stopIfTrue="1" operator="equal">
      <formula>2</formula>
    </cfRule>
    <cfRule type="cellIs" dxfId="2045" priority="60" operator="equal">
      <formula>3</formula>
    </cfRule>
  </conditionalFormatting>
  <conditionalFormatting sqref="AG26">
    <cfRule type="cellIs" dxfId="2044" priority="55" stopIfTrue="1" operator="equal">
      <formula>1</formula>
    </cfRule>
    <cfRule type="cellIs" dxfId="2043" priority="56" stopIfTrue="1" operator="equal">
      <formula>2</formula>
    </cfRule>
    <cfRule type="cellIs" dxfId="2042" priority="57" operator="equal">
      <formula>3</formula>
    </cfRule>
  </conditionalFormatting>
  <conditionalFormatting sqref="Y34">
    <cfRule type="cellIs" dxfId="2041" priority="52" stopIfTrue="1" operator="equal">
      <formula>1</formula>
    </cfRule>
    <cfRule type="cellIs" dxfId="2040" priority="53" stopIfTrue="1" operator="equal">
      <formula>2</formula>
    </cfRule>
    <cfRule type="cellIs" dxfId="2039" priority="54" operator="equal">
      <formula>3</formula>
    </cfRule>
  </conditionalFormatting>
  <conditionalFormatting sqref="R40">
    <cfRule type="cellIs" dxfId="2038" priority="49" stopIfTrue="1" operator="equal">
      <formula>1</formula>
    </cfRule>
    <cfRule type="cellIs" dxfId="2037" priority="50" stopIfTrue="1" operator="equal">
      <formula>2</formula>
    </cfRule>
    <cfRule type="cellIs" dxfId="2036" priority="51" operator="equal">
      <formula>3</formula>
    </cfRule>
  </conditionalFormatting>
  <conditionalFormatting sqref="AB42">
    <cfRule type="cellIs" dxfId="2035" priority="46" stopIfTrue="1" operator="equal">
      <formula>1</formula>
    </cfRule>
    <cfRule type="cellIs" dxfId="2034" priority="47" stopIfTrue="1" operator="equal">
      <formula>2</formula>
    </cfRule>
    <cfRule type="cellIs" dxfId="2033" priority="48" operator="equal">
      <formula>3</formula>
    </cfRule>
  </conditionalFormatting>
  <conditionalFormatting sqref="O48">
    <cfRule type="cellIs" dxfId="2032" priority="43" stopIfTrue="1" operator="equal">
      <formula>1</formula>
    </cfRule>
    <cfRule type="cellIs" dxfId="2031" priority="44" stopIfTrue="1" operator="equal">
      <formula>2</formula>
    </cfRule>
    <cfRule type="cellIs" dxfId="2030" priority="45" operator="equal">
      <formula>3</formula>
    </cfRule>
  </conditionalFormatting>
  <conditionalFormatting sqref="L48">
    <cfRule type="cellIs" dxfId="2029" priority="34" stopIfTrue="1" operator="equal">
      <formula>1</formula>
    </cfRule>
    <cfRule type="cellIs" dxfId="2028" priority="35" stopIfTrue="1" operator="equal">
      <formula>2</formula>
    </cfRule>
    <cfRule type="cellIs" dxfId="2027" priority="36" operator="equal">
      <formula>3</formula>
    </cfRule>
  </conditionalFormatting>
  <conditionalFormatting sqref="E56">
    <cfRule type="cellIs" dxfId="2026" priority="19" stopIfTrue="1" operator="equal">
      <formula>1</formula>
    </cfRule>
    <cfRule type="cellIs" dxfId="2025" priority="20" stopIfTrue="1" operator="equal">
      <formula>2</formula>
    </cfRule>
    <cfRule type="cellIs" dxfId="2024" priority="21" operator="equal">
      <formula>3</formula>
    </cfRule>
  </conditionalFormatting>
  <conditionalFormatting sqref="T50">
    <cfRule type="cellIs" dxfId="2023" priority="16" stopIfTrue="1" operator="equal">
      <formula>1</formula>
    </cfRule>
    <cfRule type="cellIs" dxfId="2022" priority="17" stopIfTrue="1" operator="equal">
      <formula>2</formula>
    </cfRule>
    <cfRule type="cellIs" dxfId="2021" priority="18" operator="equal">
      <formula>3</formula>
    </cfRule>
  </conditionalFormatting>
  <conditionalFormatting sqref="D58">
    <cfRule type="cellIs" dxfId="2020" priority="7" stopIfTrue="1" operator="equal">
      <formula>1</formula>
    </cfRule>
    <cfRule type="cellIs" dxfId="2019" priority="8" stopIfTrue="1" operator="equal">
      <formula>2</formula>
    </cfRule>
    <cfRule type="cellIs" dxfId="2018" priority="9" operator="equal">
      <formula>3</formula>
    </cfRule>
  </conditionalFormatting>
  <conditionalFormatting sqref="Y50">
    <cfRule type="cellIs" dxfId="2017" priority="4" stopIfTrue="1" operator="equal">
      <formula>1</formula>
    </cfRule>
    <cfRule type="cellIs" dxfId="2016" priority="5" stopIfTrue="1" operator="equal">
      <formula>2</formula>
    </cfRule>
    <cfRule type="cellIs" dxfId="2015" priority="6" operator="equal">
      <formula>3</formula>
    </cfRule>
  </conditionalFormatting>
  <conditionalFormatting sqref="AF50">
    <cfRule type="cellIs" dxfId="2014" priority="1" stopIfTrue="1" operator="equal">
      <formula>1</formula>
    </cfRule>
    <cfRule type="cellIs" dxfId="2013" priority="2" stopIfTrue="1" operator="equal">
      <formula>2</formula>
    </cfRule>
    <cfRule type="cellIs" dxfId="2012" priority="3" operator="equal">
      <formula>3</formula>
    </cfRule>
  </conditionalFormatting>
  <dataValidations count="3">
    <dataValidation allowBlank="1" showInputMessage="1" showErrorMessage="1" promptTitle="Shift Work Calendar" sqref="A2" xr:uid="{3E85F1D9-0BE5-461E-A795-76C406DAC286}"/>
    <dataValidation allowBlank="1" showInputMessage="1" showErrorMessage="1" prompt="Type the year in cell AJ2 to change the calendar year._x000a__x000a_Calendar automatically shows daily shift schedule for up to 3 jobs. Setup the job/shift details and pattern from the Jobs and Shifts tab._x000a__x000a_Days highlighted red indicate schedule conflicts." sqref="A1" xr:uid="{B3F9877B-238C-4C09-A054-CA732F937C81}"/>
    <dataValidation allowBlank="1" showInputMessage="1" showErrorMessage="1" prompt="Type the year in this cell." sqref="AH2:AM2" xr:uid="{46634CA6-B7E2-4A9C-8432-28F565A86A5B}"/>
  </dataValidations>
  <printOptions horizontalCentered="1" verticalCentered="1"/>
  <pageMargins left="0.3" right="0.3" top="0.3" bottom="0.3" header="0.3" footer="0.3"/>
  <pageSetup scale="58"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N85"/>
  <sheetViews>
    <sheetView showGridLines="0" topLeftCell="A15" zoomScaleNormal="100" workbookViewId="0">
      <selection activeCell="AA50" sqref="AA50"/>
    </sheetView>
  </sheetViews>
  <sheetFormatPr defaultColWidth="0" defaultRowHeight="18.95" customHeight="1" outlineLevelRow="1"/>
  <cols>
    <col min="1" max="1" width="3.77734375" style="1" customWidth="1"/>
    <col min="2" max="2" width="21.77734375" style="16" customWidth="1"/>
    <col min="3" max="40" width="3.77734375" style="1" customWidth="1"/>
    <col min="41" max="16384" width="8.88671875" style="1" hidden="1"/>
  </cols>
  <sheetData>
    <row r="1" spans="2:39" ht="4.9000000000000004" customHeight="1"/>
    <row r="2" spans="2:39" s="10" customFormat="1" ht="60" customHeight="1">
      <c r="B2" s="11" t="s">
        <v>55</v>
      </c>
      <c r="C2" s="12"/>
      <c r="D2" s="12"/>
      <c r="E2" s="12"/>
      <c r="F2" s="12"/>
      <c r="G2" s="12"/>
      <c r="H2" s="12"/>
      <c r="I2" s="12"/>
      <c r="J2" s="12"/>
      <c r="K2" s="12"/>
      <c r="L2" s="13"/>
      <c r="M2" s="14"/>
      <c r="N2" s="14"/>
      <c r="O2" s="14"/>
      <c r="P2" s="14"/>
      <c r="Q2" s="14"/>
      <c r="R2" s="14"/>
      <c r="S2" s="14"/>
      <c r="T2" s="14"/>
      <c r="U2" s="14"/>
      <c r="V2" s="14"/>
      <c r="W2" s="14"/>
      <c r="X2" s="14"/>
      <c r="Y2" s="14"/>
      <c r="Z2" s="14"/>
      <c r="AA2" s="14"/>
      <c r="AB2" s="14"/>
      <c r="AC2" s="14"/>
      <c r="AD2" s="14"/>
      <c r="AE2" s="14"/>
      <c r="AF2" s="14"/>
      <c r="AG2" s="15"/>
      <c r="AH2" s="67">
        <f ca="1">IF(MONTH(TODAY())=12,YEAR(TODAY())+1,YEAR(TODAY()))</f>
        <v>2025</v>
      </c>
      <c r="AI2" s="67"/>
      <c r="AJ2" s="67"/>
      <c r="AK2" s="67"/>
      <c r="AL2" s="67"/>
      <c r="AM2" s="67"/>
    </row>
    <row r="3" spans="2:39" customFormat="1" ht="19.899999999999999" customHeight="1">
      <c r="B3" s="17"/>
    </row>
    <row r="4" spans="2:39" customFormat="1" ht="18.95" customHeight="1">
      <c r="B4" s="17"/>
      <c r="R4" s="35" t="s">
        <v>1</v>
      </c>
      <c r="T4" s="1"/>
      <c r="U4" s="36"/>
      <c r="V4" s="37"/>
      <c r="W4" s="64" t="s">
        <v>16</v>
      </c>
      <c r="X4" s="65"/>
      <c r="Y4" s="32"/>
      <c r="Z4" s="8" t="s">
        <v>3</v>
      </c>
      <c r="AA4" s="1"/>
      <c r="AB4" s="8"/>
      <c r="AC4" s="8"/>
      <c r="AD4" s="28"/>
      <c r="AE4" s="8" t="s">
        <v>4</v>
      </c>
      <c r="AF4" s="1"/>
      <c r="AG4" s="1"/>
      <c r="AH4" s="1"/>
      <c r="AI4" s="29"/>
      <c r="AJ4" s="68" t="s">
        <v>5</v>
      </c>
      <c r="AK4" s="69"/>
      <c r="AL4" s="30"/>
      <c r="AM4" s="9"/>
    </row>
    <row r="5" spans="2:39" customFormat="1" ht="19.899999999999999" customHeight="1">
      <c r="B5" s="17"/>
    </row>
    <row r="6" spans="2:39" s="21" customFormat="1" ht="19.899999999999999" customHeight="1">
      <c r="B6" s="61">
        <f ca="1">DATE(CalendarYear,3,1)</f>
        <v>45717</v>
      </c>
      <c r="C6" s="4" t="str">
        <f ca="1">IF(DAY(MarSun1)=1,"",IF(AND(YEAR(MarSun1+1)=CalendarYear,MONTH(MarSun1+1)=3),MarSun1+1,""))</f>
        <v/>
      </c>
      <c r="D6" s="4" t="str">
        <f ca="1">IF(DAY(MarSun1)=1,"",IF(AND(YEAR(MarSun1+2)=CalendarYear,MONTH(MarSun1+2)=3),MarSun1+2,""))</f>
        <v/>
      </c>
      <c r="E6" s="4" t="str">
        <f ca="1">IF(DAY(MarSun1)=1,"",IF(AND(YEAR(MarSun1+3)=CalendarYear,MONTH(MarSun1+3)=3),MarSun1+3,""))</f>
        <v/>
      </c>
      <c r="F6" s="4" t="str">
        <f ca="1">IF(DAY(MarSun1)=1,"",IF(AND(YEAR(MarSun1+4)=CalendarYear,MONTH(MarSun1+4)=3),MarSun1+4,""))</f>
        <v/>
      </c>
      <c r="G6" s="4" t="str">
        <f ca="1">IF(DAY(MarSun1)=1,"",IF(AND(YEAR(MarSun1+5)=CalendarYear,MONTH(MarSun1+5)=3),MarSun1+5,""))</f>
        <v/>
      </c>
      <c r="H6" s="4" t="str">
        <f ca="1">IF(DAY(MarSun1)=1,"",IF(AND(YEAR(MarSun1+6)=CalendarYear,MONTH(MarSun1+6)=3),MarSun1+6,""))</f>
        <v/>
      </c>
      <c r="I6" s="4">
        <f ca="1">IF(DAY(MarSun1)=1,IF(AND(YEAR(MarSun1)=CalendarYear,MONTH(MarSun1)=3),MarSun1,""),IF(AND(YEAR(MarSun1+7)=CalendarYear,MONTH(MarSun1+7)=3),MarSun1+7,""))</f>
        <v>45717</v>
      </c>
      <c r="J6" s="4">
        <f ca="1">IF(DAY(MarSun1)=1,IF(AND(YEAR(MarSun1+1)=CalendarYear,MONTH(MarSun1+1)=3),MarSun1+1,""),IF(AND(YEAR(MarSun1+8)=CalendarYear,MONTH(MarSun1+8)=3),MarSun1+8,""))</f>
        <v>45718</v>
      </c>
      <c r="K6" s="4">
        <f ca="1">IF(DAY(MarSun1)=1,IF(AND(YEAR(MarSun1+2)=CalendarYear,MONTH(MarSun1+2)=3),MarSun1+2,""),IF(AND(YEAR(MarSun1+9)=CalendarYear,MONTH(MarSun1+9)=3),MarSun1+9,""))</f>
        <v>45719</v>
      </c>
      <c r="L6" s="4">
        <f ca="1">IF(DAY(MarSun1)=1,IF(AND(YEAR(MarSun1+3)=CalendarYear,MONTH(MarSun1+3)=3),MarSun1+3,""),IF(AND(YEAR(MarSun1+10)=CalendarYear,MONTH(MarSun1+10)=3),MarSun1+10,""))</f>
        <v>45720</v>
      </c>
      <c r="M6" s="4">
        <f ca="1">IF(DAY(MarSun1)=1,IF(AND(YEAR(MarSun1+4)=CalendarYear,MONTH(MarSun1+4)=3),MarSun1+4,""),IF(AND(YEAR(MarSun1+11)=CalendarYear,MONTH(MarSun1+11)=3),MarSun1+11,""))</f>
        <v>45721</v>
      </c>
      <c r="N6" s="4">
        <f ca="1">IF(DAY(MarSun1)=1,IF(AND(YEAR(MarSun1+5)=CalendarYear,MONTH(MarSun1+5)=3),MarSun1+5,""),IF(AND(YEAR(MarSun1+12)=CalendarYear,MONTH(MarSun1+12)=3),MarSun1+12,""))</f>
        <v>45722</v>
      </c>
      <c r="O6" s="4">
        <f ca="1">IF(DAY(MarSun1)=1,IF(AND(YEAR(MarSun1+6)=CalendarYear,MONTH(MarSun1+6)=3),MarSun1+6,""),IF(AND(YEAR(MarSun1+13)=CalendarYear,MONTH(MarSun1+13)=3),MarSun1+13,""))</f>
        <v>45723</v>
      </c>
      <c r="P6" s="4">
        <f ca="1">IF(DAY(MarSun1)=1,IF(AND(YEAR(MarSun1+7)=CalendarYear,MONTH(MarSun1+7)=3),MarSun1+7,""),IF(AND(YEAR(MarSun1+14)=CalendarYear,MONTH(MarSun1+14)=3),MarSun1+14,""))</f>
        <v>45724</v>
      </c>
      <c r="Q6" s="4">
        <f ca="1">IF(DAY(MarSun1)=1,IF(AND(YEAR(MarSun1+8)=CalendarYear,MONTH(MarSun1+8)=3),MarSun1+8,""),IF(AND(YEAR(MarSun1+15)=CalendarYear,MONTH(MarSun1+15)=3),MarSun1+15,""))</f>
        <v>45725</v>
      </c>
      <c r="R6" s="4">
        <f ca="1">IF(DAY(MarSun1)=1,IF(AND(YEAR(MarSun1+9)=CalendarYear,MONTH(MarSun1+9)=3),MarSun1+9,""),IF(AND(YEAR(MarSun1+16)=CalendarYear,MONTH(MarSun1+16)=3),MarSun1+16,""))</f>
        <v>45726</v>
      </c>
      <c r="S6" s="4">
        <f ca="1">IF(DAY(MarSun1)=1,IF(AND(YEAR(MarSun1+10)=CalendarYear,MONTH(MarSun1+10)=3),MarSun1+10,""),IF(AND(YEAR(MarSun1+17)=CalendarYear,MONTH(MarSun1+17)=3),MarSun1+17,""))</f>
        <v>45727</v>
      </c>
      <c r="T6" s="4">
        <f ca="1">IF(DAY(MarSun1)=1,IF(AND(YEAR(MarSun1+11)=CalendarYear,MONTH(MarSun1+11)=3),MarSun1+11,""),IF(AND(YEAR(MarSun1+18)=CalendarYear,MONTH(MarSun1+18)=3),MarSun1+18,""))</f>
        <v>45728</v>
      </c>
      <c r="U6" s="4">
        <f ca="1">IF(DAY(MarSun1)=1,IF(AND(YEAR(MarSun1+12)=CalendarYear,MONTH(MarSun1+12)=3),MarSun1+12,""),IF(AND(YEAR(MarSun1+19)=CalendarYear,MONTH(MarSun1+19)=3),MarSun1+19,""))</f>
        <v>45729</v>
      </c>
      <c r="V6" s="4">
        <f ca="1">IF(DAY(MarSun1)=1,IF(AND(YEAR(MarSun1+13)=CalendarYear,MONTH(MarSun1+13)=3),MarSun1+13,""),IF(AND(YEAR(MarSun1+20)=CalendarYear,MONTH(MarSun1+20)=3),MarSun1+20,""))</f>
        <v>45730</v>
      </c>
      <c r="W6" s="4">
        <f ca="1">IF(DAY(MarSun1)=1,IF(AND(YEAR(MarSun1+14)=CalendarYear,MONTH(MarSun1+14)=3),MarSun1+14,""),IF(AND(YEAR(MarSun1+21)=CalendarYear,MONTH(MarSun1+21)=3),MarSun1+21,""))</f>
        <v>45731</v>
      </c>
      <c r="X6" s="4">
        <f ca="1">IF(DAY(MarSun1)=1,IF(AND(YEAR(MarSun1+15)=CalendarYear,MONTH(MarSun1+15)=3),MarSun1+15,""),IF(AND(YEAR(MarSun1+22)=CalendarYear,MONTH(MarSun1+22)=3),MarSun1+22,""))</f>
        <v>45732</v>
      </c>
      <c r="Y6" s="4">
        <f ca="1">IF(DAY(MarSun1)=1,IF(AND(YEAR(MarSun1+16)=CalendarYear,MONTH(MarSun1+16)=3),MarSun1+16,""),IF(AND(YEAR(MarSun1+23)=CalendarYear,MONTH(MarSun1+23)=3),MarSun1+23,""))</f>
        <v>45733</v>
      </c>
      <c r="Z6" s="4">
        <f ca="1">IF(DAY(MarSun1)=1,IF(AND(YEAR(MarSun1+17)=CalendarYear,MONTH(MarSun1+17)=3),MarSun1+17,""),IF(AND(YEAR(MarSun1+24)=CalendarYear,MONTH(MarSun1+24)=3),MarSun1+24,""))</f>
        <v>45734</v>
      </c>
      <c r="AA6" s="4">
        <f ca="1">IF(DAY(MarSun1)=1,IF(AND(YEAR(MarSun1+18)=CalendarYear,MONTH(MarSun1+18)=3),MarSun1+18,""),IF(AND(YEAR(MarSun1+25)=CalendarYear,MONTH(MarSun1+25)=3),MarSun1+25,""))</f>
        <v>45735</v>
      </c>
      <c r="AB6" s="4">
        <f ca="1">IF(DAY(MarSun1)=1,IF(AND(YEAR(MarSun1+19)=CalendarYear,MONTH(MarSun1+19)=3),MarSun1+19,""),IF(AND(YEAR(MarSun1+26)=CalendarYear,MONTH(MarSun1+26)=3),MarSun1+26,""))</f>
        <v>45736</v>
      </c>
      <c r="AC6" s="4">
        <f ca="1">IF(DAY(MarSun1)=1,IF(AND(YEAR(MarSun1+20)=CalendarYear,MONTH(MarSun1+20)=3),MarSun1+20,""),IF(AND(YEAR(MarSun1+27)=CalendarYear,MONTH(MarSun1+27)=3),MarSun1+27,""))</f>
        <v>45737</v>
      </c>
      <c r="AD6" s="4">
        <f ca="1">IF(DAY(MarSun1)=1,IF(AND(YEAR(MarSun1+21)=CalendarYear,MONTH(MarSun1+21)=3),MarSun1+21,""),IF(AND(YEAR(MarSun1+28)=CalendarYear,MONTH(MarSun1+28)=3),MarSun1+28,""))</f>
        <v>45738</v>
      </c>
      <c r="AE6" s="4">
        <f ca="1">IF(DAY(MarSun1)=1,IF(AND(YEAR(MarSun1+22)=CalendarYear,MONTH(MarSun1+22)=3),MarSun1+22,""),IF(AND(YEAR(MarSun1+29)=CalendarYear,MONTH(MarSun1+29)=3),MarSun1+29,""))</f>
        <v>45739</v>
      </c>
      <c r="AF6" s="4">
        <f ca="1">IF(DAY(MarSun1)=1,IF(AND(YEAR(MarSun1+23)=CalendarYear,MONTH(MarSun1+23)=3),MarSun1+23,""),IF(AND(YEAR(MarSun1+30)=CalendarYear,MONTH(MarSun1+30)=3),MarSun1+30,""))</f>
        <v>45740</v>
      </c>
      <c r="AG6" s="4">
        <f ca="1">IF(DAY(MarSun1)=1,IF(AND(YEAR(MarSun1+24)=CalendarYear,MONTH(MarSun1+24)=3),MarSun1+24,""),IF(AND(YEAR(MarSun1+31)=CalendarYear,MONTH(MarSun1+31)=3),MarSun1+31,""))</f>
        <v>45741</v>
      </c>
      <c r="AH6" s="4">
        <f ca="1">IF(DAY(MarSun1)=1,IF(AND(YEAR(MarSun1+25)=CalendarYear,MONTH(MarSun1+25)=3),MarSun1+25,""),IF(AND(YEAR(MarSun1+32)=CalendarYear,MONTH(MarSun1+32)=3),MarSun1+32,""))</f>
        <v>45742</v>
      </c>
      <c r="AI6" s="4">
        <f ca="1">IF(DAY(MarSun1)=1,IF(AND(YEAR(MarSun1+26)=CalendarYear,MONTH(MarSun1+26)=3),MarSun1+26,""),IF(AND(YEAR(MarSun1+33)=CalendarYear,MONTH(MarSun1+33)=3),MarSun1+33,""))</f>
        <v>45743</v>
      </c>
      <c r="AJ6" s="4">
        <f ca="1">IF(DAY(MarSun1)=1,IF(AND(YEAR(MarSun1+27)=CalendarYear,MONTH(MarSun1+27)=3),MarSun1+27,""),IF(AND(YEAR(MarSun1+34)=CalendarYear,MONTH(MarSun1+34)=3),MarSun1+34,""))</f>
        <v>45744</v>
      </c>
      <c r="AK6" s="4">
        <f ca="1">IF(DAY(MarSun1)=1,IF(AND(YEAR(MarSun1+28)=CalendarYear,MONTH(MarSun1+28)=3),MarSun1+28,""),IF(AND(YEAR(MarSun1+35)=CalendarYear,MONTH(MarSun1+35)=3),MarSun1+35,""))</f>
        <v>45745</v>
      </c>
      <c r="AL6" s="4">
        <f ca="1">IF(DAY(MarSun1)=1,IF(AND(YEAR(MarSun1+29)=CalendarYear,MONTH(MarSun1+29)=3),MarSun1+29,""),IF(AND(YEAR(MarSun1+36)=CalendarYear,MONTH(MarSun1+36)=3),MarSun1+36,""))</f>
        <v>45746</v>
      </c>
      <c r="AM6" s="6">
        <f ca="1">IF(DAY(MarSun1)=1,IF(AND(YEAR(MarSun1+30)=CalendarYear,MONTH(MarSun1+30)=3),MarSun1+30,""),IF(AND(YEAR(MarSun1+37)=CalendarYear,MONTH(MarSun1+37)=3),MarSun1+37,""))</f>
        <v>45747</v>
      </c>
    </row>
    <row r="7" spans="2:39" s="21" customFormat="1" ht="19.899999999999999" customHeight="1">
      <c r="B7" s="62"/>
      <c r="C7" s="5" t="s">
        <v>6</v>
      </c>
      <c r="D7" s="5" t="s">
        <v>7</v>
      </c>
      <c r="E7" s="5" t="s">
        <v>8</v>
      </c>
      <c r="F7" s="5" t="s">
        <v>9</v>
      </c>
      <c r="G7" s="5" t="s">
        <v>10</v>
      </c>
      <c r="H7" s="5" t="s">
        <v>11</v>
      </c>
      <c r="I7" s="5" t="s">
        <v>12</v>
      </c>
      <c r="J7" s="5" t="s">
        <v>6</v>
      </c>
      <c r="K7" s="5" t="s">
        <v>7</v>
      </c>
      <c r="L7" s="5" t="s">
        <v>8</v>
      </c>
      <c r="M7" s="5" t="s">
        <v>9</v>
      </c>
      <c r="N7" s="5" t="s">
        <v>10</v>
      </c>
      <c r="O7" s="5" t="s">
        <v>11</v>
      </c>
      <c r="P7" s="5" t="s">
        <v>12</v>
      </c>
      <c r="Q7" s="5" t="s">
        <v>6</v>
      </c>
      <c r="R7" s="5" t="s">
        <v>7</v>
      </c>
      <c r="S7" s="5" t="s">
        <v>8</v>
      </c>
      <c r="T7" s="5" t="s">
        <v>9</v>
      </c>
      <c r="U7" s="5" t="s">
        <v>10</v>
      </c>
      <c r="V7" s="5" t="s">
        <v>11</v>
      </c>
      <c r="W7" s="5" t="s">
        <v>12</v>
      </c>
      <c r="X7" s="5" t="s">
        <v>6</v>
      </c>
      <c r="Y7" s="5" t="s">
        <v>7</v>
      </c>
      <c r="Z7" s="5" t="s">
        <v>8</v>
      </c>
      <c r="AA7" s="5" t="s">
        <v>9</v>
      </c>
      <c r="AB7" s="5" t="s">
        <v>10</v>
      </c>
      <c r="AC7" s="5" t="s">
        <v>11</v>
      </c>
      <c r="AD7" s="5" t="s">
        <v>12</v>
      </c>
      <c r="AE7" s="5" t="s">
        <v>6</v>
      </c>
      <c r="AF7" s="5" t="s">
        <v>7</v>
      </c>
      <c r="AG7" s="5" t="s">
        <v>8</v>
      </c>
      <c r="AH7" s="5" t="s">
        <v>9</v>
      </c>
      <c r="AI7" s="5" t="s">
        <v>10</v>
      </c>
      <c r="AJ7" s="5" t="s">
        <v>11</v>
      </c>
      <c r="AK7" s="5" t="s">
        <v>12</v>
      </c>
      <c r="AL7" s="5" t="s">
        <v>6</v>
      </c>
      <c r="AM7" s="7" t="s">
        <v>7</v>
      </c>
    </row>
    <row r="8" spans="2:39" ht="19.899999999999999" hidden="1" customHeight="1" outlineLevel="1">
      <c r="B8" s="18" t="s">
        <v>13</v>
      </c>
      <c r="C8" s="2" t="s">
        <v>14</v>
      </c>
      <c r="D8" s="2" t="s">
        <v>14</v>
      </c>
      <c r="E8" s="2" t="s">
        <v>14</v>
      </c>
      <c r="F8" s="2" t="s">
        <v>14</v>
      </c>
      <c r="G8" s="2" t="s">
        <v>14</v>
      </c>
      <c r="H8" s="2" t="s">
        <v>14</v>
      </c>
      <c r="I8" s="2" t="s">
        <v>14</v>
      </c>
      <c r="J8" s="2" t="s">
        <v>14</v>
      </c>
      <c r="K8" s="2" t="s">
        <v>14</v>
      </c>
      <c r="L8" s="2" t="s">
        <v>14</v>
      </c>
      <c r="M8" s="161" t="s">
        <v>56</v>
      </c>
      <c r="N8" s="161"/>
      <c r="O8" s="161"/>
      <c r="P8" s="161"/>
      <c r="Q8" s="161"/>
      <c r="R8" s="161"/>
      <c r="S8" s="161"/>
      <c r="T8" s="2" t="s">
        <v>14</v>
      </c>
      <c r="U8" s="2" t="s">
        <v>14</v>
      </c>
      <c r="V8" s="2" t="s">
        <v>14</v>
      </c>
      <c r="W8" s="2" t="s">
        <v>14</v>
      </c>
      <c r="X8" s="2" t="s">
        <v>14</v>
      </c>
      <c r="Y8" s="2" t="s">
        <v>14</v>
      </c>
      <c r="Z8" s="2" t="s">
        <v>14</v>
      </c>
      <c r="AA8" s="2" t="s">
        <v>14</v>
      </c>
      <c r="AB8" s="2" t="s">
        <v>14</v>
      </c>
      <c r="AC8" s="2" t="s">
        <v>14</v>
      </c>
      <c r="AD8" s="2" t="s">
        <v>14</v>
      </c>
      <c r="AE8" s="2" t="s">
        <v>14</v>
      </c>
      <c r="AF8" s="2" t="s">
        <v>14</v>
      </c>
      <c r="AG8" s="2" t="s">
        <v>14</v>
      </c>
      <c r="AH8" s="2" t="s">
        <v>14</v>
      </c>
      <c r="AI8" s="2" t="s">
        <v>14</v>
      </c>
      <c r="AJ8" s="2" t="s">
        <v>14</v>
      </c>
      <c r="AK8" s="2" t="s">
        <v>14</v>
      </c>
      <c r="AL8" s="2" t="s">
        <v>14</v>
      </c>
      <c r="AM8" s="2" t="s">
        <v>14</v>
      </c>
    </row>
    <row r="9" spans="2:39" ht="19.899999999999999" hidden="1" customHeight="1" outlineLevel="1">
      <c r="B9" s="19" t="s">
        <v>15</v>
      </c>
      <c r="C9" s="3" t="s">
        <v>14</v>
      </c>
      <c r="D9" s="3" t="s">
        <v>14</v>
      </c>
      <c r="E9" s="3" t="s">
        <v>14</v>
      </c>
      <c r="F9" s="3" t="s">
        <v>14</v>
      </c>
      <c r="G9" s="3" t="s">
        <v>14</v>
      </c>
      <c r="H9" s="3" t="s">
        <v>14</v>
      </c>
      <c r="I9" s="3" t="s">
        <v>14</v>
      </c>
      <c r="J9" s="3" t="s">
        <v>14</v>
      </c>
      <c r="K9" s="3" t="s">
        <v>14</v>
      </c>
      <c r="L9" s="3" t="s">
        <v>14</v>
      </c>
      <c r="M9" s="3" t="s">
        <v>14</v>
      </c>
      <c r="N9" s="3" t="s">
        <v>14</v>
      </c>
      <c r="O9" s="2" t="s">
        <v>14</v>
      </c>
      <c r="P9" s="2" t="s">
        <v>14</v>
      </c>
      <c r="Q9" s="2" t="s">
        <v>14</v>
      </c>
      <c r="R9" s="2" t="s">
        <v>14</v>
      </c>
      <c r="S9" s="2" t="s">
        <v>14</v>
      </c>
      <c r="T9" s="2" t="s">
        <v>14</v>
      </c>
      <c r="U9" s="2" t="s">
        <v>14</v>
      </c>
      <c r="V9" s="2" t="s">
        <v>14</v>
      </c>
      <c r="W9" s="2" t="s">
        <v>14</v>
      </c>
      <c r="X9" s="2" t="s">
        <v>14</v>
      </c>
      <c r="Y9" s="2" t="s">
        <v>14</v>
      </c>
      <c r="Z9" s="2" t="s">
        <v>14</v>
      </c>
      <c r="AA9" s="2" t="s">
        <v>14</v>
      </c>
      <c r="AB9" s="2" t="s">
        <v>14</v>
      </c>
      <c r="AC9" s="2" t="s">
        <v>14</v>
      </c>
      <c r="AD9" s="2" t="s">
        <v>14</v>
      </c>
      <c r="AE9" s="2" t="s">
        <v>14</v>
      </c>
      <c r="AF9" s="2" t="s">
        <v>14</v>
      </c>
      <c r="AG9" s="2" t="s">
        <v>14</v>
      </c>
      <c r="AH9" s="105" t="s">
        <v>57</v>
      </c>
      <c r="AI9" s="106"/>
      <c r="AJ9" s="106"/>
      <c r="AK9" s="106"/>
      <c r="AL9" s="106"/>
      <c r="AM9" s="107"/>
    </row>
    <row r="10" spans="2:39" ht="19.899999999999999" hidden="1" customHeight="1" outlineLevel="1">
      <c r="B10" s="33" t="s">
        <v>2</v>
      </c>
      <c r="C10" s="3" t="s">
        <v>14</v>
      </c>
      <c r="D10" s="3" t="s">
        <v>14</v>
      </c>
      <c r="E10" s="3" t="s">
        <v>14</v>
      </c>
      <c r="F10" s="3" t="s">
        <v>14</v>
      </c>
      <c r="G10" s="3" t="s">
        <v>14</v>
      </c>
      <c r="H10" s="3" t="s">
        <v>14</v>
      </c>
      <c r="I10" s="3" t="s">
        <v>14</v>
      </c>
      <c r="J10" s="3" t="s">
        <v>14</v>
      </c>
      <c r="K10" s="3" t="s">
        <v>14</v>
      </c>
      <c r="L10" s="3" t="s">
        <v>14</v>
      </c>
      <c r="M10" s="3" t="s">
        <v>14</v>
      </c>
      <c r="N10" s="3" t="s">
        <v>14</v>
      </c>
      <c r="O10" s="2" t="s">
        <v>14</v>
      </c>
      <c r="P10" s="2" t="s">
        <v>14</v>
      </c>
      <c r="Q10" s="2" t="s">
        <v>14</v>
      </c>
      <c r="R10" s="2" t="s">
        <v>14</v>
      </c>
      <c r="S10" s="26" t="s">
        <v>14</v>
      </c>
      <c r="T10" s="26" t="s">
        <v>14</v>
      </c>
      <c r="U10" s="26" t="s">
        <v>14</v>
      </c>
      <c r="V10" s="26" t="s">
        <v>14</v>
      </c>
      <c r="W10" s="26" t="s">
        <v>14</v>
      </c>
      <c r="X10" s="2" t="s">
        <v>14</v>
      </c>
      <c r="Y10" s="2" t="s">
        <v>14</v>
      </c>
      <c r="Z10" s="2" t="s">
        <v>14</v>
      </c>
      <c r="AA10" s="2" t="s">
        <v>14</v>
      </c>
      <c r="AB10" s="2" t="s">
        <v>14</v>
      </c>
      <c r="AC10" s="2" t="s">
        <v>14</v>
      </c>
      <c r="AD10" s="2" t="s">
        <v>14</v>
      </c>
      <c r="AE10" s="2" t="s">
        <v>14</v>
      </c>
      <c r="AF10" s="139" t="s">
        <v>16</v>
      </c>
      <c r="AG10" s="139"/>
      <c r="AH10" s="2" t="s">
        <v>14</v>
      </c>
      <c r="AI10" s="2" t="s">
        <v>14</v>
      </c>
      <c r="AJ10" s="2" t="s">
        <v>14</v>
      </c>
      <c r="AK10" s="2" t="s">
        <v>14</v>
      </c>
      <c r="AL10" s="2" t="s">
        <v>14</v>
      </c>
      <c r="AM10" s="2" t="s">
        <v>14</v>
      </c>
    </row>
    <row r="11" spans="2:39" ht="19.899999999999999" hidden="1" customHeight="1" outlineLevel="1">
      <c r="B11" s="31" t="s">
        <v>5</v>
      </c>
      <c r="C11" s="3" t="s">
        <v>14</v>
      </c>
      <c r="D11" s="3" t="s">
        <v>14</v>
      </c>
      <c r="E11" s="3" t="s">
        <v>14</v>
      </c>
      <c r="F11" s="3" t="s">
        <v>14</v>
      </c>
      <c r="G11" s="3" t="s">
        <v>14</v>
      </c>
      <c r="H11" s="3" t="s">
        <v>14</v>
      </c>
      <c r="I11" s="3" t="s">
        <v>14</v>
      </c>
      <c r="J11" s="3" t="s">
        <v>14</v>
      </c>
      <c r="K11" s="3" t="s">
        <v>14</v>
      </c>
      <c r="L11" s="3" t="s">
        <v>14</v>
      </c>
      <c r="M11" s="3" t="s">
        <v>14</v>
      </c>
      <c r="N11" s="3" t="s">
        <v>14</v>
      </c>
      <c r="O11" s="2" t="s">
        <v>14</v>
      </c>
      <c r="P11" s="2" t="s">
        <v>14</v>
      </c>
      <c r="Q11" s="2" t="s">
        <v>14</v>
      </c>
      <c r="R11" s="27" t="s">
        <v>14</v>
      </c>
      <c r="S11" s="40" t="s">
        <v>14</v>
      </c>
      <c r="T11" s="40" t="s">
        <v>14</v>
      </c>
      <c r="U11" s="40" t="s">
        <v>14</v>
      </c>
      <c r="V11" s="40" t="s">
        <v>14</v>
      </c>
      <c r="W11" s="40" t="s">
        <v>14</v>
      </c>
      <c r="X11" s="24" t="s">
        <v>14</v>
      </c>
      <c r="Y11" s="142" t="s">
        <v>58</v>
      </c>
      <c r="Z11" s="142"/>
      <c r="AA11" s="142"/>
      <c r="AB11" s="142"/>
      <c r="AC11" s="142"/>
      <c r="AD11" s="2" t="s">
        <v>14</v>
      </c>
      <c r="AE11" s="2" t="s">
        <v>14</v>
      </c>
      <c r="AF11" s="2" t="s">
        <v>14</v>
      </c>
      <c r="AG11" s="2" t="s">
        <v>14</v>
      </c>
      <c r="AH11" s="2" t="s">
        <v>14</v>
      </c>
      <c r="AI11" s="2" t="s">
        <v>14</v>
      </c>
      <c r="AJ11" s="2" t="s">
        <v>14</v>
      </c>
      <c r="AK11" s="2" t="s">
        <v>14</v>
      </c>
      <c r="AL11" s="2" t="s">
        <v>14</v>
      </c>
      <c r="AM11" s="2" t="s">
        <v>14</v>
      </c>
    </row>
    <row r="12" spans="2:39" s="22" customFormat="1" ht="19.899999999999999" hidden="1" customHeight="1" outlineLevel="1">
      <c r="B12" s="20" t="s">
        <v>1</v>
      </c>
      <c r="C12" s="3" t="s">
        <v>14</v>
      </c>
      <c r="D12" s="3" t="s">
        <v>14</v>
      </c>
      <c r="E12" s="3" t="s">
        <v>14</v>
      </c>
      <c r="F12" s="3" t="s">
        <v>14</v>
      </c>
      <c r="G12" s="3" t="s">
        <v>14</v>
      </c>
      <c r="H12" s="3" t="s">
        <v>14</v>
      </c>
      <c r="I12" s="3" t="s">
        <v>14</v>
      </c>
      <c r="J12" s="3" t="s">
        <v>14</v>
      </c>
      <c r="K12" s="3" t="s">
        <v>14</v>
      </c>
      <c r="L12" s="3" t="s">
        <v>14</v>
      </c>
      <c r="M12" s="3" t="s">
        <v>14</v>
      </c>
      <c r="N12" s="3" t="s">
        <v>14</v>
      </c>
      <c r="O12" s="2" t="s">
        <v>14</v>
      </c>
      <c r="P12" s="2" t="s">
        <v>14</v>
      </c>
      <c r="Q12" s="2" t="s">
        <v>14</v>
      </c>
      <c r="R12" s="2" t="s">
        <v>14</v>
      </c>
      <c r="S12" s="27" t="s">
        <v>14</v>
      </c>
      <c r="T12" s="149" t="s">
        <v>39</v>
      </c>
      <c r="U12" s="149"/>
      <c r="V12" s="149"/>
      <c r="W12" s="24" t="s">
        <v>14</v>
      </c>
      <c r="X12" s="2" t="s">
        <v>14</v>
      </c>
      <c r="Y12" s="2" t="s">
        <v>14</v>
      </c>
      <c r="Z12" s="2" t="s">
        <v>14</v>
      </c>
      <c r="AA12" s="2" t="s">
        <v>14</v>
      </c>
      <c r="AB12" s="2" t="s">
        <v>14</v>
      </c>
      <c r="AC12" s="2" t="s">
        <v>14</v>
      </c>
      <c r="AD12" s="2" t="s">
        <v>14</v>
      </c>
      <c r="AE12" s="2" t="s">
        <v>14</v>
      </c>
      <c r="AF12" s="2" t="s">
        <v>14</v>
      </c>
      <c r="AG12" s="2" t="s">
        <v>14</v>
      </c>
      <c r="AH12" s="2" t="s">
        <v>14</v>
      </c>
      <c r="AI12" s="2" t="s">
        <v>14</v>
      </c>
      <c r="AJ12" s="2" t="s">
        <v>14</v>
      </c>
      <c r="AK12" s="2" t="s">
        <v>14</v>
      </c>
      <c r="AL12" s="2" t="s">
        <v>14</v>
      </c>
      <c r="AM12" s="2" t="s">
        <v>14</v>
      </c>
    </row>
    <row r="13" spans="2:39" s="22" customFormat="1" ht="19.899999999999999" customHeight="1" collapsed="1"/>
    <row r="14" spans="2:39" ht="19.899999999999999" customHeight="1">
      <c r="B14" s="61">
        <f ca="1">DATE(CalendarYear,4,1)</f>
        <v>45748</v>
      </c>
      <c r="C14" s="4" t="str">
        <f ca="1">IF(DAY(AprSun1)=1,"",IF(AND(YEAR(AprSun1+1)=CalendarYear,MONTH(AprSun1+1)=4),AprSun1+1,""))</f>
        <v/>
      </c>
      <c r="D14" s="4" t="str">
        <f ca="1">IF(DAY(AprSun1)=1,"",IF(AND(YEAR(AprSun1+2)=CalendarYear,MONTH(AprSun1+2)=4),AprSun1+2,""))</f>
        <v/>
      </c>
      <c r="E14" s="4">
        <f ca="1">IF(DAY(AprSun1)=1,"",IF(AND(YEAR(AprSun1+3)=CalendarYear,MONTH(AprSun1+3)=4),AprSun1+3,""))</f>
        <v>45748</v>
      </c>
      <c r="F14" s="4">
        <f ca="1">IF(DAY(AprSun1)=1,"",IF(AND(YEAR(AprSun1+4)=CalendarYear,MONTH(AprSun1+4)=4),AprSun1+4,""))</f>
        <v>45749</v>
      </c>
      <c r="G14" s="4">
        <f ca="1">IF(DAY(AprSun1)=1,"",IF(AND(YEAR(AprSun1+5)=CalendarYear,MONTH(AprSun1+5)=4),AprSun1+5,""))</f>
        <v>45750</v>
      </c>
      <c r="H14" s="4">
        <f ca="1">IF(DAY(AprSun1)=1,"",IF(AND(YEAR(AprSun1+6)=CalendarYear,MONTH(AprSun1+6)=4),AprSun1+6,""))</f>
        <v>45751</v>
      </c>
      <c r="I14" s="4">
        <f ca="1">IF(DAY(AprSun1)=1,IF(AND(YEAR(AprSun1)=CalendarYear,MONTH(AprSun1)=4),AprSun1,""),IF(AND(YEAR(AprSun1+7)=CalendarYear,MONTH(AprSun1+7)=4),AprSun1+7,""))</f>
        <v>45752</v>
      </c>
      <c r="J14" s="4">
        <f ca="1">IF(DAY(AprSun1)=1,IF(AND(YEAR(AprSun1+1)=CalendarYear,MONTH(AprSun1+1)=4),AprSun1+1,""),IF(AND(YEAR(AprSun1+8)=CalendarYear,MONTH(AprSun1+8)=4),AprSun1+8,""))</f>
        <v>45753</v>
      </c>
      <c r="K14" s="4">
        <f ca="1">IF(DAY(AprSun1)=1,IF(AND(YEAR(AprSun1+2)=CalendarYear,MONTH(AprSun1+2)=4),AprSun1+2,""),IF(AND(YEAR(AprSun1+9)=CalendarYear,MONTH(AprSun1+9)=4),AprSun1+9,""))</f>
        <v>45754</v>
      </c>
      <c r="L14" s="4">
        <f ca="1">IF(DAY(AprSun1)=1,IF(AND(YEAR(AprSun1+3)=CalendarYear,MONTH(AprSun1+3)=4),AprSun1+3,""),IF(AND(YEAR(AprSun1+10)=CalendarYear,MONTH(AprSun1+10)=4),AprSun1+10,""))</f>
        <v>45755</v>
      </c>
      <c r="M14" s="4">
        <f ca="1">IF(DAY(AprSun1)=1,IF(AND(YEAR(AprSun1+4)=CalendarYear,MONTH(AprSun1+4)=4),AprSun1+4,""),IF(AND(YEAR(AprSun1+11)=CalendarYear,MONTH(AprSun1+11)=4),AprSun1+11,""))</f>
        <v>45756</v>
      </c>
      <c r="N14" s="4">
        <f ca="1">IF(DAY(AprSun1)=1,IF(AND(YEAR(AprSun1+5)=CalendarYear,MONTH(AprSun1+5)=4),AprSun1+5,""),IF(AND(YEAR(AprSun1+12)=CalendarYear,MONTH(AprSun1+12)=4),AprSun1+12,""))</f>
        <v>45757</v>
      </c>
      <c r="O14" s="4">
        <f ca="1">IF(DAY(AprSun1)=1,IF(AND(YEAR(AprSun1+6)=CalendarYear,MONTH(AprSun1+6)=4),AprSun1+6,""),IF(AND(YEAR(AprSun1+13)=CalendarYear,MONTH(AprSun1+13)=4),AprSun1+13,""))</f>
        <v>45758</v>
      </c>
      <c r="P14" s="4">
        <f ca="1">IF(DAY(AprSun1)=1,IF(AND(YEAR(AprSun1+7)=CalendarYear,MONTH(AprSun1+7)=4),AprSun1+7,""),IF(AND(YEAR(AprSun1+14)=CalendarYear,MONTH(AprSun1+14)=4),AprSun1+14,""))</f>
        <v>45759</v>
      </c>
      <c r="Q14" s="4">
        <f ca="1">IF(DAY(AprSun1)=1,IF(AND(YEAR(AprSun1+8)=CalendarYear,MONTH(AprSun1+8)=4),AprSun1+8,""),IF(AND(YEAR(AprSun1+15)=CalendarYear,MONTH(AprSun1+15)=4),AprSun1+15,""))</f>
        <v>45760</v>
      </c>
      <c r="R14" s="4">
        <f ca="1">IF(DAY(AprSun1)=1,IF(AND(YEAR(AprSun1+9)=CalendarYear,MONTH(AprSun1+9)=4),AprSun1+9,""),IF(AND(YEAR(AprSun1+16)=CalendarYear,MONTH(AprSun1+16)=4),AprSun1+16,""))</f>
        <v>45761</v>
      </c>
      <c r="S14" s="4">
        <f ca="1">IF(DAY(AprSun1)=1,IF(AND(YEAR(AprSun1+10)=CalendarYear,MONTH(AprSun1+10)=4),AprSun1+10,""),IF(AND(YEAR(AprSun1+17)=CalendarYear,MONTH(AprSun1+17)=4),AprSun1+17,""))</f>
        <v>45762</v>
      </c>
      <c r="T14" s="4">
        <f ca="1">IF(DAY(AprSun1)=1,IF(AND(YEAR(AprSun1+11)=CalendarYear,MONTH(AprSun1+11)=4),AprSun1+11,""),IF(AND(YEAR(AprSun1+18)=CalendarYear,MONTH(AprSun1+18)=4),AprSun1+18,""))</f>
        <v>45763</v>
      </c>
      <c r="U14" s="4">
        <f ca="1">IF(DAY(AprSun1)=1,IF(AND(YEAR(AprSun1+12)=CalendarYear,MONTH(AprSun1+12)=4),AprSun1+12,""),IF(AND(YEAR(AprSun1+19)=CalendarYear,MONTH(AprSun1+19)=4),AprSun1+19,""))</f>
        <v>45764</v>
      </c>
      <c r="V14" s="4">
        <f ca="1">IF(DAY(AprSun1)=1,IF(AND(YEAR(AprSun1+13)=CalendarYear,MONTH(AprSun1+13)=4),AprSun1+13,""),IF(AND(YEAR(AprSun1+20)=CalendarYear,MONTH(AprSun1+20)=4),AprSun1+20,""))</f>
        <v>45765</v>
      </c>
      <c r="W14" s="4">
        <f ca="1">IF(DAY(AprSun1)=1,IF(AND(YEAR(AprSun1+14)=CalendarYear,MONTH(AprSun1+14)=4),AprSun1+14,""),IF(AND(YEAR(AprSun1+21)=CalendarYear,MONTH(AprSun1+21)=4),AprSun1+21,""))</f>
        <v>45766</v>
      </c>
      <c r="X14" s="4">
        <f ca="1">IF(DAY(AprSun1)=1,IF(AND(YEAR(AprSun1+15)=CalendarYear,MONTH(AprSun1+15)=4),AprSun1+15,""),IF(AND(YEAR(AprSun1+22)=CalendarYear,MONTH(AprSun1+22)=4),AprSun1+22,""))</f>
        <v>45767</v>
      </c>
      <c r="Y14" s="4">
        <f ca="1">IF(DAY(AprSun1)=1,IF(AND(YEAR(AprSun1+16)=CalendarYear,MONTH(AprSun1+16)=4),AprSun1+16,""),IF(AND(YEAR(AprSun1+23)=CalendarYear,MONTH(AprSun1+23)=4),AprSun1+23,""))</f>
        <v>45768</v>
      </c>
      <c r="Z14" s="4">
        <f ca="1">IF(DAY(AprSun1)=1,IF(AND(YEAR(AprSun1+17)=CalendarYear,MONTH(AprSun1+17)=4),AprSun1+17,""),IF(AND(YEAR(AprSun1+24)=CalendarYear,MONTH(AprSun1+24)=4),AprSun1+24,""))</f>
        <v>45769</v>
      </c>
      <c r="AA14" s="4">
        <f ca="1">IF(DAY(AprSun1)=1,IF(AND(YEAR(AprSun1+18)=CalendarYear,MONTH(AprSun1+18)=4),AprSun1+18,""),IF(AND(YEAR(AprSun1+25)=CalendarYear,MONTH(AprSun1+25)=4),AprSun1+25,""))</f>
        <v>45770</v>
      </c>
      <c r="AB14" s="4">
        <f ca="1">IF(DAY(AprSun1)=1,IF(AND(YEAR(AprSun1+19)=CalendarYear,MONTH(AprSun1+19)=4),AprSun1+19,""),IF(AND(YEAR(AprSun1+26)=CalendarYear,MONTH(AprSun1+26)=4),AprSun1+26,""))</f>
        <v>45771</v>
      </c>
      <c r="AC14" s="4">
        <f ca="1">IF(DAY(AprSun1)=1,IF(AND(YEAR(AprSun1+20)=CalendarYear,MONTH(AprSun1+20)=4),AprSun1+20,""),IF(AND(YEAR(AprSun1+27)=CalendarYear,MONTH(AprSun1+27)=4),AprSun1+27,""))</f>
        <v>45772</v>
      </c>
      <c r="AD14" s="4">
        <f ca="1">IF(DAY(AprSun1)=1,IF(AND(YEAR(AprSun1+21)=CalendarYear,MONTH(AprSun1+21)=4),AprSun1+21,""),IF(AND(YEAR(AprSun1+28)=CalendarYear,MONTH(AprSun1+28)=4),AprSun1+28,""))</f>
        <v>45773</v>
      </c>
      <c r="AE14" s="4">
        <f ca="1">IF(DAY(AprSun1)=1,IF(AND(YEAR(AprSun1+22)=CalendarYear,MONTH(AprSun1+22)=4),AprSun1+22,""),IF(AND(YEAR(AprSun1+29)=CalendarYear,MONTH(AprSun1+29)=4),AprSun1+29,""))</f>
        <v>45774</v>
      </c>
      <c r="AF14" s="4">
        <f ca="1">IF(DAY(AprSun1)=1,IF(AND(YEAR(AprSun1+23)=CalendarYear,MONTH(AprSun1+23)=4),AprSun1+23,""),IF(AND(YEAR(AprSun1+30)=CalendarYear,MONTH(AprSun1+30)=4),AprSun1+30,""))</f>
        <v>45775</v>
      </c>
      <c r="AG14" s="4">
        <f ca="1">IF(DAY(AprSun1)=1,IF(AND(YEAR(AprSun1+24)=CalendarYear,MONTH(AprSun1+24)=4),AprSun1+24,""),IF(AND(YEAR(AprSun1+31)=CalendarYear,MONTH(AprSun1+31)=4),AprSun1+31,""))</f>
        <v>45776</v>
      </c>
      <c r="AH14" s="4">
        <f ca="1">IF(DAY(AprSun1)=1,IF(AND(YEAR(AprSun1+25)=CalendarYear,MONTH(AprSun1+25)=4),AprSun1+25,""),IF(AND(YEAR(AprSun1+32)=CalendarYear,MONTH(AprSun1+32)=4),AprSun1+32,""))</f>
        <v>45777</v>
      </c>
      <c r="AI14" s="4" t="str">
        <f ca="1">IF(DAY(AprSun1)=1,IF(AND(YEAR(AprSun1+26)=CalendarYear,MONTH(AprSun1+26)=4),AprSun1+26,""),IF(AND(YEAR(AprSun1+33)=CalendarYear,MONTH(AprSun1+33)=4),AprSun1+33,""))</f>
        <v/>
      </c>
      <c r="AJ14" s="4" t="str">
        <f ca="1">IF(DAY(AprSun1)=1,IF(AND(YEAR(AprSun1+27)=CalendarYear,MONTH(AprSun1+27)=4),AprSun1+27,""),IF(AND(YEAR(AprSun1+34)=CalendarYear,MONTH(AprSun1+34)=4),AprSun1+34,""))</f>
        <v/>
      </c>
      <c r="AK14" s="4" t="str">
        <f ca="1">IF(DAY(AprSun1)=1,IF(AND(YEAR(AprSun1+28)=CalendarYear,MONTH(AprSun1+28)=4),AprSun1+28,""),IF(AND(YEAR(AprSun1+35)=CalendarYear,MONTH(AprSun1+35)=4),AprSun1+35,""))</f>
        <v/>
      </c>
      <c r="AL14" s="4" t="str">
        <f ca="1">IF(DAY(AprSun1)=1,IF(AND(YEAR(AprSun1+29)=CalendarYear,MONTH(AprSun1+29)=4),AprSun1+29,""),IF(AND(YEAR(AprSun1+36)=CalendarYear,MONTH(AprSun1+36)=4),AprSun1+36,""))</f>
        <v/>
      </c>
      <c r="AM14" s="6" t="str">
        <f ca="1">IF(DAY(AprSun1)=1,IF(AND(YEAR(AprSun1+30)=CalendarYear,MONTH(AprSun1+30)=4),AprSun1+30,""),IF(AND(YEAR(AprSun1+37)=CalendarYear,MONTH(AprSun1+37)=4),AprSun1+37,""))</f>
        <v/>
      </c>
    </row>
    <row r="15" spans="2:39" ht="19.899999999999999" customHeight="1">
      <c r="B15" s="62"/>
      <c r="C15" s="5" t="s">
        <v>6</v>
      </c>
      <c r="D15" s="5" t="s">
        <v>7</v>
      </c>
      <c r="E15" s="5" t="s">
        <v>8</v>
      </c>
      <c r="F15" s="5" t="s">
        <v>9</v>
      </c>
      <c r="G15" s="5" t="s">
        <v>10</v>
      </c>
      <c r="H15" s="5" t="s">
        <v>11</v>
      </c>
      <c r="I15" s="5" t="s">
        <v>12</v>
      </c>
      <c r="J15" s="5" t="s">
        <v>6</v>
      </c>
      <c r="K15" s="5" t="s">
        <v>7</v>
      </c>
      <c r="L15" s="5" t="s">
        <v>8</v>
      </c>
      <c r="M15" s="5" t="s">
        <v>9</v>
      </c>
      <c r="N15" s="5" t="s">
        <v>10</v>
      </c>
      <c r="O15" s="5" t="s">
        <v>11</v>
      </c>
      <c r="P15" s="5" t="s">
        <v>12</v>
      </c>
      <c r="Q15" s="5" t="s">
        <v>6</v>
      </c>
      <c r="R15" s="5" t="s">
        <v>7</v>
      </c>
      <c r="S15" s="5" t="s">
        <v>8</v>
      </c>
      <c r="T15" s="5" t="s">
        <v>9</v>
      </c>
      <c r="U15" s="5" t="s">
        <v>10</v>
      </c>
      <c r="V15" s="5" t="s">
        <v>11</v>
      </c>
      <c r="W15" s="5" t="s">
        <v>12</v>
      </c>
      <c r="X15" s="5" t="s">
        <v>6</v>
      </c>
      <c r="Y15" s="5" t="s">
        <v>7</v>
      </c>
      <c r="Z15" s="5" t="s">
        <v>8</v>
      </c>
      <c r="AA15" s="5" t="s">
        <v>9</v>
      </c>
      <c r="AB15" s="5" t="s">
        <v>10</v>
      </c>
      <c r="AC15" s="5" t="s">
        <v>11</v>
      </c>
      <c r="AD15" s="5" t="s">
        <v>12</v>
      </c>
      <c r="AE15" s="5" t="s">
        <v>6</v>
      </c>
      <c r="AF15" s="5" t="s">
        <v>7</v>
      </c>
      <c r="AG15" s="5" t="s">
        <v>8</v>
      </c>
      <c r="AH15" s="5" t="s">
        <v>9</v>
      </c>
      <c r="AI15" s="5" t="s">
        <v>10</v>
      </c>
      <c r="AJ15" s="5" t="s">
        <v>11</v>
      </c>
      <c r="AK15" s="5" t="s">
        <v>12</v>
      </c>
      <c r="AL15" s="5" t="s">
        <v>6</v>
      </c>
      <c r="AM15" s="7" t="s">
        <v>7</v>
      </c>
    </row>
    <row r="16" spans="2:39" ht="19.899999999999999" hidden="1" customHeight="1" outlineLevel="1">
      <c r="B16" s="18" t="s">
        <v>13</v>
      </c>
      <c r="C16" s="2" t="s">
        <v>14</v>
      </c>
      <c r="D16" s="2" t="s">
        <v>14</v>
      </c>
      <c r="E16" s="2" t="s">
        <v>14</v>
      </c>
      <c r="F16" s="2" t="s">
        <v>14</v>
      </c>
      <c r="G16" s="2" t="s">
        <v>14</v>
      </c>
      <c r="H16" s="2" t="s">
        <v>14</v>
      </c>
      <c r="I16" s="2" t="s">
        <v>14</v>
      </c>
      <c r="J16" s="2" t="s">
        <v>14</v>
      </c>
      <c r="K16" s="2" t="s">
        <v>14</v>
      </c>
      <c r="L16" s="2" t="s">
        <v>14</v>
      </c>
      <c r="M16" s="3" t="s">
        <v>14</v>
      </c>
      <c r="N16" s="3" t="s">
        <v>14</v>
      </c>
      <c r="O16" s="2" t="s">
        <v>14</v>
      </c>
      <c r="P16" s="2" t="s">
        <v>14</v>
      </c>
      <c r="Q16" s="2" t="s">
        <v>14</v>
      </c>
      <c r="R16" s="2" t="s">
        <v>14</v>
      </c>
      <c r="S16" s="2" t="s">
        <v>14</v>
      </c>
      <c r="T16" s="2" t="s">
        <v>14</v>
      </c>
      <c r="U16" s="2" t="s">
        <v>14</v>
      </c>
      <c r="V16" s="2" t="s">
        <v>14</v>
      </c>
      <c r="W16" s="2" t="s">
        <v>14</v>
      </c>
      <c r="X16" s="2" t="s">
        <v>14</v>
      </c>
      <c r="Y16" s="2" t="s">
        <v>14</v>
      </c>
      <c r="Z16" s="2" t="s">
        <v>14</v>
      </c>
      <c r="AA16" s="2" t="s">
        <v>14</v>
      </c>
      <c r="AB16" s="2" t="s">
        <v>14</v>
      </c>
      <c r="AC16" s="2" t="s">
        <v>14</v>
      </c>
      <c r="AD16" s="2" t="s">
        <v>14</v>
      </c>
      <c r="AE16" s="2" t="s">
        <v>14</v>
      </c>
      <c r="AF16" s="2" t="s">
        <v>14</v>
      </c>
      <c r="AG16" s="2" t="s">
        <v>14</v>
      </c>
      <c r="AH16" s="2" t="s">
        <v>14</v>
      </c>
      <c r="AI16" s="2" t="s">
        <v>14</v>
      </c>
      <c r="AJ16" s="2" t="s">
        <v>14</v>
      </c>
      <c r="AK16" s="2" t="s">
        <v>14</v>
      </c>
      <c r="AL16" s="2" t="s">
        <v>14</v>
      </c>
      <c r="AM16" s="2" t="s">
        <v>14</v>
      </c>
    </row>
    <row r="17" spans="2:39" ht="19.899999999999999" hidden="1" customHeight="1" outlineLevel="1">
      <c r="B17" s="19" t="s">
        <v>15</v>
      </c>
      <c r="C17" s="39" t="s">
        <v>14</v>
      </c>
      <c r="D17" s="39" t="s">
        <v>14</v>
      </c>
      <c r="E17" s="39" t="s">
        <v>14</v>
      </c>
      <c r="F17" s="39" t="s">
        <v>14</v>
      </c>
      <c r="G17" s="39" t="s">
        <v>14</v>
      </c>
      <c r="H17" s="39" t="s">
        <v>14</v>
      </c>
      <c r="I17" s="39" t="s">
        <v>14</v>
      </c>
      <c r="J17" s="39" t="s">
        <v>14</v>
      </c>
      <c r="K17" s="39" t="s">
        <v>14</v>
      </c>
      <c r="L17" s="39" t="s">
        <v>14</v>
      </c>
      <c r="M17" s="39" t="s">
        <v>14</v>
      </c>
      <c r="N17" s="39" t="s">
        <v>14</v>
      </c>
      <c r="O17" s="26" t="s">
        <v>14</v>
      </c>
      <c r="P17" s="26" t="s">
        <v>14</v>
      </c>
      <c r="Q17" s="26" t="s">
        <v>14</v>
      </c>
      <c r="R17" s="26" t="s">
        <v>14</v>
      </c>
      <c r="S17" s="26" t="s">
        <v>14</v>
      </c>
      <c r="T17" s="26" t="s">
        <v>14</v>
      </c>
      <c r="U17" s="26" t="s">
        <v>14</v>
      </c>
      <c r="V17" s="26" t="s">
        <v>14</v>
      </c>
      <c r="W17" s="26" t="s">
        <v>14</v>
      </c>
      <c r="X17" s="26" t="s">
        <v>14</v>
      </c>
      <c r="Y17" s="26" t="s">
        <v>14</v>
      </c>
      <c r="Z17" s="26" t="s">
        <v>14</v>
      </c>
      <c r="AA17" s="26" t="s">
        <v>14</v>
      </c>
      <c r="AB17" s="26" t="s">
        <v>14</v>
      </c>
      <c r="AC17" s="26" t="s">
        <v>14</v>
      </c>
      <c r="AD17" s="26" t="s">
        <v>14</v>
      </c>
      <c r="AE17" s="26" t="s">
        <v>14</v>
      </c>
      <c r="AF17" s="26" t="s">
        <v>14</v>
      </c>
      <c r="AG17" s="26" t="s">
        <v>14</v>
      </c>
      <c r="AH17" s="26" t="s">
        <v>14</v>
      </c>
      <c r="AI17" s="26" t="s">
        <v>14</v>
      </c>
      <c r="AJ17" s="26" t="s">
        <v>14</v>
      </c>
      <c r="AK17" s="2" t="s">
        <v>14</v>
      </c>
      <c r="AL17" s="2" t="s">
        <v>14</v>
      </c>
      <c r="AM17" s="2" t="s">
        <v>14</v>
      </c>
    </row>
    <row r="18" spans="2:39" s="21" customFormat="1" ht="19.899999999999999" hidden="1" customHeight="1" outlineLevel="1">
      <c r="B18" s="43" t="s">
        <v>2</v>
      </c>
      <c r="C18" s="40" t="s">
        <v>14</v>
      </c>
      <c r="D18" s="40" t="s">
        <v>14</v>
      </c>
      <c r="E18" s="171" t="s">
        <v>16</v>
      </c>
      <c r="F18" s="171"/>
      <c r="G18" s="171"/>
      <c r="H18" s="171"/>
      <c r="I18" s="40" t="s">
        <v>14</v>
      </c>
      <c r="J18" s="40" t="s">
        <v>14</v>
      </c>
      <c r="K18" s="40"/>
      <c r="L18" s="40" t="s">
        <v>14</v>
      </c>
      <c r="M18" s="40" t="s">
        <v>14</v>
      </c>
      <c r="N18" s="40" t="s">
        <v>14</v>
      </c>
      <c r="O18" s="32" t="s">
        <v>16</v>
      </c>
      <c r="P18" s="40" t="s">
        <v>14</v>
      </c>
      <c r="Q18" s="40" t="s">
        <v>14</v>
      </c>
      <c r="R18" s="171" t="s">
        <v>16</v>
      </c>
      <c r="S18" s="171"/>
      <c r="T18" s="171"/>
      <c r="U18" s="171"/>
      <c r="V18" s="171"/>
      <c r="W18" s="40" t="s">
        <v>14</v>
      </c>
      <c r="X18" s="40" t="s">
        <v>14</v>
      </c>
      <c r="Y18" s="171" t="s">
        <v>16</v>
      </c>
      <c r="Z18" s="171"/>
      <c r="AA18" s="171"/>
      <c r="AB18" s="171"/>
      <c r="AC18" s="171"/>
      <c r="AD18" s="40" t="s">
        <v>14</v>
      </c>
      <c r="AE18" s="40" t="s">
        <v>14</v>
      </c>
      <c r="AF18" s="40" t="s">
        <v>14</v>
      </c>
      <c r="AG18" s="40" t="s">
        <v>14</v>
      </c>
      <c r="AH18" s="40" t="s">
        <v>14</v>
      </c>
      <c r="AI18" s="40" t="s">
        <v>14</v>
      </c>
      <c r="AJ18" s="40" t="s">
        <v>14</v>
      </c>
      <c r="AK18" s="24" t="s">
        <v>14</v>
      </c>
      <c r="AL18" s="2" t="s">
        <v>14</v>
      </c>
      <c r="AM18" s="2" t="s">
        <v>14</v>
      </c>
    </row>
    <row r="19" spans="2:39" s="21" customFormat="1" ht="19.899999999999999" hidden="1" customHeight="1" outlineLevel="1">
      <c r="B19" s="44" t="s">
        <v>5</v>
      </c>
      <c r="C19" s="40" t="s">
        <v>14</v>
      </c>
      <c r="D19" s="40" t="s">
        <v>14</v>
      </c>
      <c r="E19" s="40" t="s">
        <v>14</v>
      </c>
      <c r="F19" s="40" t="s">
        <v>14</v>
      </c>
      <c r="G19" s="40" t="s">
        <v>14</v>
      </c>
      <c r="H19" s="40" t="s">
        <v>14</v>
      </c>
      <c r="I19" s="40" t="s">
        <v>14</v>
      </c>
      <c r="J19" s="40" t="s">
        <v>14</v>
      </c>
      <c r="K19" s="40"/>
      <c r="L19" s="40" t="s">
        <v>14</v>
      </c>
      <c r="M19" s="40" t="s">
        <v>14</v>
      </c>
      <c r="N19" s="40" t="s">
        <v>14</v>
      </c>
      <c r="O19" s="40" t="s">
        <v>14</v>
      </c>
      <c r="P19" s="40" t="s">
        <v>14</v>
      </c>
      <c r="Q19" s="40" t="s">
        <v>14</v>
      </c>
      <c r="R19" s="40" t="s">
        <v>14</v>
      </c>
      <c r="S19" s="40" t="s">
        <v>14</v>
      </c>
      <c r="T19" s="40" t="s">
        <v>14</v>
      </c>
      <c r="U19" s="40" t="s">
        <v>14</v>
      </c>
      <c r="V19" s="40" t="s">
        <v>14</v>
      </c>
      <c r="W19" s="40" t="s">
        <v>14</v>
      </c>
      <c r="X19" s="40" t="s">
        <v>14</v>
      </c>
      <c r="Y19" s="40" t="s">
        <v>14</v>
      </c>
      <c r="Z19" s="40" t="s">
        <v>14</v>
      </c>
      <c r="AA19" s="40" t="s">
        <v>14</v>
      </c>
      <c r="AB19" s="40" t="s">
        <v>14</v>
      </c>
      <c r="AC19" s="40" t="s">
        <v>14</v>
      </c>
      <c r="AD19" s="40" t="s">
        <v>14</v>
      </c>
      <c r="AE19" s="40" t="s">
        <v>14</v>
      </c>
      <c r="AF19" s="40" t="s">
        <v>14</v>
      </c>
      <c r="AG19" s="40" t="s">
        <v>14</v>
      </c>
      <c r="AH19" s="40" t="s">
        <v>14</v>
      </c>
      <c r="AI19" s="40" t="s">
        <v>14</v>
      </c>
      <c r="AJ19" s="40" t="s">
        <v>14</v>
      </c>
      <c r="AK19" s="24" t="s">
        <v>14</v>
      </c>
      <c r="AL19" s="2" t="s">
        <v>14</v>
      </c>
      <c r="AM19" s="2" t="s">
        <v>14</v>
      </c>
    </row>
    <row r="20" spans="2:39" ht="19.899999999999999" hidden="1" customHeight="1" outlineLevel="1">
      <c r="B20" s="20" t="s">
        <v>1</v>
      </c>
      <c r="C20" s="2" t="s">
        <v>14</v>
      </c>
      <c r="D20" s="2" t="s">
        <v>14</v>
      </c>
      <c r="E20" s="2" t="s">
        <v>14</v>
      </c>
      <c r="F20" s="2" t="s">
        <v>14</v>
      </c>
      <c r="G20" s="2" t="s">
        <v>14</v>
      </c>
      <c r="H20" s="2" t="s">
        <v>14</v>
      </c>
      <c r="I20" s="2" t="s">
        <v>14</v>
      </c>
      <c r="J20" s="2" t="s">
        <v>14</v>
      </c>
      <c r="K20" s="149" t="s">
        <v>39</v>
      </c>
      <c r="L20" s="149"/>
      <c r="M20" s="149"/>
      <c r="N20" s="149"/>
      <c r="O20" s="2" t="s">
        <v>14</v>
      </c>
      <c r="P20" s="2" t="s">
        <v>14</v>
      </c>
      <c r="Q20" s="2" t="s">
        <v>14</v>
      </c>
      <c r="R20" s="2" t="s">
        <v>14</v>
      </c>
      <c r="S20" s="2" t="s">
        <v>14</v>
      </c>
      <c r="T20" s="2" t="s">
        <v>14</v>
      </c>
      <c r="U20" s="2" t="s">
        <v>14</v>
      </c>
      <c r="V20" s="2" t="s">
        <v>14</v>
      </c>
      <c r="W20" s="2" t="s">
        <v>14</v>
      </c>
      <c r="X20" s="2" t="s">
        <v>14</v>
      </c>
      <c r="Y20" s="2" t="s">
        <v>14</v>
      </c>
      <c r="Z20" s="2" t="s">
        <v>14</v>
      </c>
      <c r="AA20" s="2" t="s">
        <v>14</v>
      </c>
      <c r="AB20" s="2" t="s">
        <v>14</v>
      </c>
      <c r="AC20" s="2" t="s">
        <v>14</v>
      </c>
      <c r="AD20" s="2" t="s">
        <v>14</v>
      </c>
      <c r="AE20" s="2" t="s">
        <v>14</v>
      </c>
      <c r="AF20" s="2" t="s">
        <v>14</v>
      </c>
      <c r="AG20" s="2" t="s">
        <v>14</v>
      </c>
      <c r="AH20" s="2" t="s">
        <v>14</v>
      </c>
      <c r="AI20" s="2" t="s">
        <v>14</v>
      </c>
      <c r="AJ20" s="2" t="s">
        <v>14</v>
      </c>
      <c r="AK20" s="2" t="s">
        <v>14</v>
      </c>
      <c r="AL20" s="2" t="s">
        <v>14</v>
      </c>
      <c r="AM20" s="2" t="s">
        <v>14</v>
      </c>
    </row>
    <row r="21" spans="2:39" ht="19.899999999999999" customHeight="1" collapsed="1">
      <c r="B21" s="1"/>
    </row>
    <row r="22" spans="2:39" ht="19.899999999999999" customHeight="1">
      <c r="B22" s="61">
        <f ca="1">DATE(CalendarYear,5,1)</f>
        <v>45778</v>
      </c>
      <c r="C22" s="4" t="str">
        <f ca="1">IF(DAY(MaySun1)=1,"",IF(AND(YEAR(MaySun1+1)=CalendarYear,MONTH(MaySun1+1)=5),MaySun1+1,""))</f>
        <v/>
      </c>
      <c r="D22" s="4" t="str">
        <f ca="1">IF(DAY(MaySun1)=1,"",IF(AND(YEAR(MaySun1+2)=CalendarYear,MONTH(MaySun1+2)=5),MaySun1+2,""))</f>
        <v/>
      </c>
      <c r="E22" s="4" t="str">
        <f ca="1">IF(DAY(MaySun1)=1,"",IF(AND(YEAR(MaySun1+3)=CalendarYear,MONTH(MaySun1+3)=5),MaySun1+3,""))</f>
        <v/>
      </c>
      <c r="F22" s="4" t="str">
        <f ca="1">IF(DAY(MaySun1)=1,"",IF(AND(YEAR(MaySun1+4)=CalendarYear,MONTH(MaySun1+4)=5),MaySun1+4,""))</f>
        <v/>
      </c>
      <c r="G22" s="4">
        <f ca="1">IF(DAY(MaySun1)=1,"",IF(AND(YEAR(MaySun1+5)=CalendarYear,MONTH(MaySun1+5)=5),MaySun1+5,""))</f>
        <v>45778</v>
      </c>
      <c r="H22" s="4">
        <f ca="1">IF(DAY(MaySun1)=1,"",IF(AND(YEAR(MaySun1+6)=CalendarYear,MONTH(MaySun1+6)=5),MaySun1+6,""))</f>
        <v>45779</v>
      </c>
      <c r="I22" s="4">
        <f ca="1">IF(DAY(MaySun1)=1,IF(AND(YEAR(MaySun1)=CalendarYear,MONTH(MaySun1)=5),MaySun1,""),IF(AND(YEAR(MaySun1+7)=CalendarYear,MONTH(MaySun1+7)=5),MaySun1+7,""))</f>
        <v>45780</v>
      </c>
      <c r="J22" s="4">
        <f ca="1">IF(DAY(MaySun1)=1,IF(AND(YEAR(MaySun1+1)=CalendarYear,MONTH(MaySun1+1)=5),MaySun1+1,""),IF(AND(YEAR(MaySun1+8)=CalendarYear,MONTH(MaySun1+8)=5),MaySun1+8,""))</f>
        <v>45781</v>
      </c>
      <c r="K22" s="4">
        <f ca="1">IF(DAY(MaySun1)=1,IF(AND(YEAR(MaySun1+2)=CalendarYear,MONTH(MaySun1+2)=5),MaySun1+2,""),IF(AND(YEAR(MaySun1+9)=CalendarYear,MONTH(MaySun1+9)=5),MaySun1+9,""))</f>
        <v>45782</v>
      </c>
      <c r="L22" s="4">
        <f ca="1">IF(DAY(MaySun1)=1,IF(AND(YEAR(MaySun1+3)=CalendarYear,MONTH(MaySun1+3)=5),MaySun1+3,""),IF(AND(YEAR(MaySun1+10)=CalendarYear,MONTH(MaySun1+10)=5),MaySun1+10,""))</f>
        <v>45783</v>
      </c>
      <c r="M22" s="4">
        <f ca="1">IF(DAY(MaySun1)=1,IF(AND(YEAR(MaySun1+4)=CalendarYear,MONTH(MaySun1+4)=5),MaySun1+4,""),IF(AND(YEAR(MaySun1+11)=CalendarYear,MONTH(MaySun1+11)=5),MaySun1+11,""))</f>
        <v>45784</v>
      </c>
      <c r="N22" s="4">
        <f ca="1">IF(DAY(MaySun1)=1,IF(AND(YEAR(MaySun1+5)=CalendarYear,MONTH(MaySun1+5)=5),MaySun1+5,""),IF(AND(YEAR(MaySun1+12)=CalendarYear,MONTH(MaySun1+12)=5),MaySun1+12,""))</f>
        <v>45785</v>
      </c>
      <c r="O22" s="4">
        <f ca="1">IF(DAY(MaySun1)=1,IF(AND(YEAR(MaySun1+6)=CalendarYear,MONTH(MaySun1+6)=5),MaySun1+6,""),IF(AND(YEAR(MaySun1+13)=CalendarYear,MONTH(MaySun1+13)=5),MaySun1+13,""))</f>
        <v>45786</v>
      </c>
      <c r="P22" s="4">
        <f ca="1">IF(DAY(MaySun1)=1,IF(AND(YEAR(MaySun1+7)=CalendarYear,MONTH(MaySun1+7)=5),MaySun1+7,""),IF(AND(YEAR(MaySun1+14)=CalendarYear,MONTH(MaySun1+14)=5),MaySun1+14,""))</f>
        <v>45787</v>
      </c>
      <c r="Q22" s="4">
        <f ca="1">IF(DAY(MaySun1)=1,IF(AND(YEAR(MaySun1+8)=CalendarYear,MONTH(MaySun1+8)=5),MaySun1+8,""),IF(AND(YEAR(MaySun1+15)=CalendarYear,MONTH(MaySun1+15)=5),MaySun1+15,""))</f>
        <v>45788</v>
      </c>
      <c r="R22" s="4">
        <f ca="1">IF(DAY(MaySun1)=1,IF(AND(YEAR(MaySun1+9)=CalendarYear,MONTH(MaySun1+9)=5),MaySun1+9,""),IF(AND(YEAR(MaySun1+16)=CalendarYear,MONTH(MaySun1+16)=5),MaySun1+16,""))</f>
        <v>45789</v>
      </c>
      <c r="S22" s="4">
        <f ca="1">IF(DAY(MaySun1)=1,IF(AND(YEAR(MaySun1+10)=CalendarYear,MONTH(MaySun1+10)=5),MaySun1+10,""),IF(AND(YEAR(MaySun1+17)=CalendarYear,MONTH(MaySun1+17)=5),MaySun1+17,""))</f>
        <v>45790</v>
      </c>
      <c r="T22" s="4">
        <f ca="1">IF(DAY(MaySun1)=1,IF(AND(YEAR(MaySun1+11)=CalendarYear,MONTH(MaySun1+11)=5),MaySun1+11,""),IF(AND(YEAR(MaySun1+18)=CalendarYear,MONTH(MaySun1+18)=5),MaySun1+18,""))</f>
        <v>45791</v>
      </c>
      <c r="U22" s="4">
        <f ca="1">IF(DAY(MaySun1)=1,IF(AND(YEAR(MaySun1+12)=CalendarYear,MONTH(MaySun1+12)=5),MaySun1+12,""),IF(AND(YEAR(MaySun1+19)=CalendarYear,MONTH(MaySun1+19)=5),MaySun1+19,""))</f>
        <v>45792</v>
      </c>
      <c r="V22" s="4">
        <f ca="1">IF(DAY(MaySun1)=1,IF(AND(YEAR(MaySun1+13)=CalendarYear,MONTH(MaySun1+13)=5),MaySun1+13,""),IF(AND(YEAR(MaySun1+20)=CalendarYear,MONTH(MaySun1+20)=5),MaySun1+20,""))</f>
        <v>45793</v>
      </c>
      <c r="W22" s="4">
        <f ca="1">IF(DAY(MaySun1)=1,IF(AND(YEAR(MaySun1+14)=CalendarYear,MONTH(MaySun1+14)=5),MaySun1+14,""),IF(AND(YEAR(MaySun1+21)=CalendarYear,MONTH(MaySun1+21)=5),MaySun1+21,""))</f>
        <v>45794</v>
      </c>
      <c r="X22" s="4">
        <f ca="1">IF(DAY(MaySun1)=1,IF(AND(YEAR(MaySun1+15)=CalendarYear,MONTH(MaySun1+15)=5),MaySun1+15,""),IF(AND(YEAR(MaySun1+22)=CalendarYear,MONTH(MaySun1+22)=5),MaySun1+22,""))</f>
        <v>45795</v>
      </c>
      <c r="Y22" s="4">
        <f ca="1">IF(DAY(MaySun1)=1,IF(AND(YEAR(MaySun1+16)=CalendarYear,MONTH(MaySun1+16)=5),MaySun1+16,""),IF(AND(YEAR(MaySun1+23)=CalendarYear,MONTH(MaySun1+23)=5),MaySun1+23,""))</f>
        <v>45796</v>
      </c>
      <c r="Z22" s="4">
        <f ca="1">IF(DAY(MaySun1)=1,IF(AND(YEAR(MaySun1+17)=CalendarYear,MONTH(MaySun1+17)=5),MaySun1+17,""),IF(AND(YEAR(MaySun1+24)=CalendarYear,MONTH(MaySun1+24)=5),MaySun1+24,""))</f>
        <v>45797</v>
      </c>
      <c r="AA22" s="4">
        <f ca="1">IF(DAY(MaySun1)=1,IF(AND(YEAR(MaySun1+18)=CalendarYear,MONTH(MaySun1+18)=5),MaySun1+18,""),IF(AND(YEAR(MaySun1+25)=CalendarYear,MONTH(MaySun1+25)=5),MaySun1+25,""))</f>
        <v>45798</v>
      </c>
      <c r="AB22" s="4">
        <f ca="1">IF(DAY(MaySun1)=1,IF(AND(YEAR(MaySun1+19)=CalendarYear,MONTH(MaySun1+19)=5),MaySun1+19,""),IF(AND(YEAR(MaySun1+26)=CalendarYear,MONTH(MaySun1+26)=5),MaySun1+26,""))</f>
        <v>45799</v>
      </c>
      <c r="AC22" s="4">
        <f ca="1">IF(DAY(MaySun1)=1,IF(AND(YEAR(MaySun1+20)=CalendarYear,MONTH(MaySun1+20)=5),MaySun1+20,""),IF(AND(YEAR(MaySun1+27)=CalendarYear,MONTH(MaySun1+27)=5),MaySun1+27,""))</f>
        <v>45800</v>
      </c>
      <c r="AD22" s="4">
        <f ca="1">IF(DAY(MaySun1)=1,IF(AND(YEAR(MaySun1+21)=CalendarYear,MONTH(MaySun1+21)=5),MaySun1+21,""),IF(AND(YEAR(MaySun1+28)=CalendarYear,MONTH(MaySun1+28)=5),MaySun1+28,""))</f>
        <v>45801</v>
      </c>
      <c r="AE22" s="4">
        <f ca="1">IF(DAY(MaySun1)=1,IF(AND(YEAR(MaySun1+22)=CalendarYear,MONTH(MaySun1+22)=5),MaySun1+22,""),IF(AND(YEAR(MaySun1+29)=CalendarYear,MONTH(MaySun1+29)=5),MaySun1+29,""))</f>
        <v>45802</v>
      </c>
      <c r="AF22" s="4">
        <f ca="1">IF(DAY(MaySun1)=1,IF(AND(YEAR(MaySun1+23)=CalendarYear,MONTH(MaySun1+23)=5),MaySun1+23,""),IF(AND(YEAR(MaySun1+30)=CalendarYear,MONTH(MaySun1+30)=5),MaySun1+30,""))</f>
        <v>45803</v>
      </c>
      <c r="AG22" s="4">
        <f ca="1">IF(DAY(MaySun1)=1,IF(AND(YEAR(MaySun1+24)=CalendarYear,MONTH(MaySun1+24)=5),MaySun1+24,""),IF(AND(YEAR(MaySun1+31)=CalendarYear,MONTH(MaySun1+31)=5),MaySun1+31,""))</f>
        <v>45804</v>
      </c>
      <c r="AH22" s="4">
        <f ca="1">IF(DAY(MaySun1)=1,IF(AND(YEAR(MaySun1+25)=CalendarYear,MONTH(MaySun1+25)=5),MaySun1+25,""),IF(AND(YEAR(MaySun1+32)=CalendarYear,MONTH(MaySun1+32)=5),MaySun1+32,""))</f>
        <v>45805</v>
      </c>
      <c r="AI22" s="4">
        <f ca="1">IF(DAY(MaySun1)=1,IF(AND(YEAR(MaySun1+26)=CalendarYear,MONTH(MaySun1+26)=5),MaySun1+26,""),IF(AND(YEAR(MaySun1+33)=CalendarYear,MONTH(MaySun1+33)=5),MaySun1+33,""))</f>
        <v>45806</v>
      </c>
      <c r="AJ22" s="4">
        <f ca="1">IF(DAY(MaySun1)=1,IF(AND(YEAR(MaySun1+27)=CalendarYear,MONTH(MaySun1+27)=5),MaySun1+27,""),IF(AND(YEAR(MaySun1+34)=CalendarYear,MONTH(MaySun1+34)=5),MaySun1+34,""))</f>
        <v>45807</v>
      </c>
      <c r="AK22" s="4">
        <f ca="1">IF(DAY(MaySun1)=1,IF(AND(YEAR(MaySun1+28)=CalendarYear,MONTH(MaySun1+28)=5),MaySun1+28,""),IF(AND(YEAR(MaySun1+35)=CalendarYear,MONTH(MaySun1+35)=5),MaySun1+35,""))</f>
        <v>45808</v>
      </c>
      <c r="AL22" s="4" t="str">
        <f ca="1">IF(DAY(MaySun1)=1,IF(AND(YEAR(MaySun1+29)=CalendarYear,MONTH(MaySun1+29)=5),MaySun1+29,""),IF(AND(YEAR(MaySun1+36)=CalendarYear,MONTH(MaySun1+36)=5),MaySun1+36,""))</f>
        <v/>
      </c>
      <c r="AM22" s="6" t="str">
        <f ca="1">IF(DAY(MaySun1)=1,IF(AND(YEAR(MaySun1+30)=CalendarYear,MONTH(MaySun1+30)=5),MaySun1+30,""),IF(AND(YEAR(MaySun1+37)=CalendarYear,MONTH(MaySun1+37)=5),MaySun1+37,""))</f>
        <v/>
      </c>
    </row>
    <row r="23" spans="2:39" ht="19.899999999999999" customHeight="1">
      <c r="B23" s="62"/>
      <c r="C23" s="5" t="s">
        <v>6</v>
      </c>
      <c r="D23" s="5" t="s">
        <v>7</v>
      </c>
      <c r="E23" s="5" t="s">
        <v>8</v>
      </c>
      <c r="F23" s="5" t="s">
        <v>9</v>
      </c>
      <c r="G23" s="5" t="s">
        <v>10</v>
      </c>
      <c r="H23" s="5" t="s">
        <v>11</v>
      </c>
      <c r="I23" s="5" t="s">
        <v>12</v>
      </c>
      <c r="J23" s="5" t="s">
        <v>6</v>
      </c>
      <c r="K23" s="5" t="s">
        <v>7</v>
      </c>
      <c r="L23" s="5" t="s">
        <v>8</v>
      </c>
      <c r="M23" s="5" t="s">
        <v>9</v>
      </c>
      <c r="N23" s="5" t="s">
        <v>10</v>
      </c>
      <c r="O23" s="5" t="s">
        <v>11</v>
      </c>
      <c r="P23" s="5" t="s">
        <v>12</v>
      </c>
      <c r="Q23" s="5" t="s">
        <v>6</v>
      </c>
      <c r="R23" s="5" t="s">
        <v>7</v>
      </c>
      <c r="S23" s="5" t="s">
        <v>8</v>
      </c>
      <c r="T23" s="5" t="s">
        <v>9</v>
      </c>
      <c r="U23" s="5" t="s">
        <v>10</v>
      </c>
      <c r="V23" s="5" t="s">
        <v>11</v>
      </c>
      <c r="W23" s="5" t="s">
        <v>12</v>
      </c>
      <c r="X23" s="5" t="s">
        <v>6</v>
      </c>
      <c r="Y23" s="5" t="s">
        <v>7</v>
      </c>
      <c r="Z23" s="5" t="s">
        <v>8</v>
      </c>
      <c r="AA23" s="5" t="s">
        <v>9</v>
      </c>
      <c r="AB23" s="5" t="s">
        <v>10</v>
      </c>
      <c r="AC23" s="5" t="s">
        <v>11</v>
      </c>
      <c r="AD23" s="5" t="s">
        <v>12</v>
      </c>
      <c r="AE23" s="5" t="s">
        <v>6</v>
      </c>
      <c r="AF23" s="5" t="s">
        <v>7</v>
      </c>
      <c r="AG23" s="5" t="s">
        <v>8</v>
      </c>
      <c r="AH23" s="5" t="s">
        <v>9</v>
      </c>
      <c r="AI23" s="5" t="s">
        <v>10</v>
      </c>
      <c r="AJ23" s="5" t="s">
        <v>11</v>
      </c>
      <c r="AK23" s="5" t="s">
        <v>12</v>
      </c>
      <c r="AL23" s="5" t="s">
        <v>6</v>
      </c>
      <c r="AM23" s="7" t="s">
        <v>7</v>
      </c>
    </row>
    <row r="24" spans="2:39" s="21" customFormat="1" ht="19.899999999999999" hidden="1" customHeight="1" outlineLevel="1">
      <c r="B24" s="18" t="s">
        <v>13</v>
      </c>
      <c r="C24" s="2" t="s">
        <v>14</v>
      </c>
      <c r="D24" s="2" t="s">
        <v>14</v>
      </c>
      <c r="E24" s="2" t="s">
        <v>14</v>
      </c>
      <c r="F24" s="2" t="s">
        <v>14</v>
      </c>
      <c r="G24" s="2" t="s">
        <v>14</v>
      </c>
      <c r="H24" s="2" t="s">
        <v>14</v>
      </c>
      <c r="I24" s="2" t="s">
        <v>14</v>
      </c>
      <c r="J24" s="2" t="s">
        <v>14</v>
      </c>
      <c r="K24" s="2" t="s">
        <v>14</v>
      </c>
      <c r="L24" s="2" t="s">
        <v>14</v>
      </c>
      <c r="M24" s="3" t="s">
        <v>14</v>
      </c>
      <c r="N24" s="3" t="s">
        <v>14</v>
      </c>
      <c r="O24" s="2" t="s">
        <v>14</v>
      </c>
      <c r="P24" s="2" t="s">
        <v>14</v>
      </c>
      <c r="Q24" s="2" t="s">
        <v>14</v>
      </c>
      <c r="R24" s="2" t="s">
        <v>14</v>
      </c>
      <c r="S24" s="2" t="s">
        <v>14</v>
      </c>
      <c r="T24" s="2" t="s">
        <v>14</v>
      </c>
      <c r="U24" s="2" t="s">
        <v>14</v>
      </c>
      <c r="V24" s="2" t="s">
        <v>14</v>
      </c>
      <c r="W24" s="2" t="s">
        <v>14</v>
      </c>
      <c r="X24" s="2" t="s">
        <v>14</v>
      </c>
      <c r="Y24" s="2" t="s">
        <v>14</v>
      </c>
      <c r="Z24" s="2" t="s">
        <v>14</v>
      </c>
      <c r="AA24" s="2" t="s">
        <v>14</v>
      </c>
      <c r="AB24" s="2" t="s">
        <v>14</v>
      </c>
      <c r="AC24" s="2" t="s">
        <v>14</v>
      </c>
      <c r="AD24" s="2" t="s">
        <v>14</v>
      </c>
      <c r="AE24" s="2" t="s">
        <v>14</v>
      </c>
      <c r="AF24" s="2" t="s">
        <v>14</v>
      </c>
      <c r="AG24" s="143" t="s">
        <v>59</v>
      </c>
      <c r="AH24" s="144"/>
      <c r="AI24" s="144"/>
      <c r="AJ24" s="144"/>
      <c r="AK24" s="157"/>
      <c r="AL24" s="2" t="s">
        <v>14</v>
      </c>
      <c r="AM24" s="2" t="s">
        <v>14</v>
      </c>
    </row>
    <row r="25" spans="2:39" s="21" customFormat="1" ht="19.899999999999999" hidden="1" customHeight="1" outlineLevel="1">
      <c r="B25" s="19" t="s">
        <v>15</v>
      </c>
      <c r="C25" s="39" t="s">
        <v>14</v>
      </c>
      <c r="D25" s="39" t="s">
        <v>14</v>
      </c>
      <c r="E25" s="39" t="s">
        <v>14</v>
      </c>
      <c r="F25" s="39" t="s">
        <v>14</v>
      </c>
      <c r="G25" s="39" t="s">
        <v>14</v>
      </c>
      <c r="H25" s="39" t="s">
        <v>14</v>
      </c>
      <c r="I25" s="39" t="s">
        <v>14</v>
      </c>
      <c r="J25" s="39" t="s">
        <v>14</v>
      </c>
      <c r="K25" s="39" t="s">
        <v>14</v>
      </c>
      <c r="L25" s="39" t="s">
        <v>14</v>
      </c>
      <c r="M25" s="39" t="s">
        <v>14</v>
      </c>
      <c r="N25" s="39" t="s">
        <v>14</v>
      </c>
      <c r="O25" s="26" t="s">
        <v>14</v>
      </c>
      <c r="P25" s="26" t="s">
        <v>14</v>
      </c>
      <c r="Q25" s="172" t="s">
        <v>60</v>
      </c>
      <c r="R25" s="172"/>
      <c r="S25" s="172"/>
      <c r="T25" s="172"/>
      <c r="U25" s="172"/>
      <c r="V25" s="172"/>
      <c r="W25" s="172"/>
      <c r="X25" s="26" t="s">
        <v>14</v>
      </c>
      <c r="Y25" s="173" t="s">
        <v>61</v>
      </c>
      <c r="Z25" s="174"/>
      <c r="AA25" s="174"/>
      <c r="AB25" s="174"/>
      <c r="AC25" s="175"/>
      <c r="AD25" s="26" t="s">
        <v>14</v>
      </c>
      <c r="AE25" s="26" t="s">
        <v>14</v>
      </c>
      <c r="AF25" s="26" t="s">
        <v>14</v>
      </c>
      <c r="AG25" s="26" t="s">
        <v>14</v>
      </c>
      <c r="AH25" s="26" t="s">
        <v>14</v>
      </c>
      <c r="AI25" s="26" t="s">
        <v>14</v>
      </c>
      <c r="AJ25" s="26" t="s">
        <v>14</v>
      </c>
      <c r="AK25" s="26" t="s">
        <v>14</v>
      </c>
      <c r="AL25" s="26" t="s">
        <v>14</v>
      </c>
      <c r="AM25" s="2" t="s">
        <v>14</v>
      </c>
    </row>
    <row r="26" spans="2:39" ht="19.899999999999999" hidden="1" customHeight="1" outlineLevel="1">
      <c r="B26" s="43" t="s">
        <v>2</v>
      </c>
      <c r="C26" s="40" t="s">
        <v>14</v>
      </c>
      <c r="D26" s="40" t="s">
        <v>14</v>
      </c>
      <c r="E26" s="40" t="s">
        <v>14</v>
      </c>
      <c r="F26" s="40" t="s">
        <v>14</v>
      </c>
      <c r="G26" s="39" t="s">
        <v>14</v>
      </c>
      <c r="H26" s="39" t="s">
        <v>14</v>
      </c>
      <c r="I26" s="40" t="s">
        <v>14</v>
      </c>
      <c r="J26" s="40" t="s">
        <v>14</v>
      </c>
      <c r="K26" s="171" t="s">
        <v>16</v>
      </c>
      <c r="L26" s="171"/>
      <c r="M26" s="171"/>
      <c r="N26" s="171"/>
      <c r="O26" s="171"/>
      <c r="P26" s="40" t="s">
        <v>14</v>
      </c>
      <c r="Q26" s="40" t="s">
        <v>14</v>
      </c>
      <c r="R26" s="40" t="s">
        <v>14</v>
      </c>
      <c r="S26" s="40" t="s">
        <v>14</v>
      </c>
      <c r="T26" s="40" t="s">
        <v>14</v>
      </c>
      <c r="U26" s="40" t="s">
        <v>14</v>
      </c>
      <c r="V26" s="40" t="s">
        <v>14</v>
      </c>
      <c r="W26" s="40" t="s">
        <v>14</v>
      </c>
      <c r="X26" s="40" t="s">
        <v>14</v>
      </c>
      <c r="Y26" s="40" t="s">
        <v>14</v>
      </c>
      <c r="Z26" s="40" t="s">
        <v>14</v>
      </c>
      <c r="AA26" s="40" t="s">
        <v>14</v>
      </c>
      <c r="AB26" s="40" t="s">
        <v>14</v>
      </c>
      <c r="AC26" s="40" t="s">
        <v>14</v>
      </c>
      <c r="AD26" s="40" t="s">
        <v>14</v>
      </c>
      <c r="AE26" s="40" t="s">
        <v>14</v>
      </c>
      <c r="AF26" s="40" t="s">
        <v>14</v>
      </c>
      <c r="AG26" s="40" t="s">
        <v>14</v>
      </c>
      <c r="AH26" s="40" t="s">
        <v>14</v>
      </c>
      <c r="AI26" s="40" t="s">
        <v>14</v>
      </c>
      <c r="AJ26" s="40" t="s">
        <v>14</v>
      </c>
      <c r="AK26" s="40" t="s">
        <v>14</v>
      </c>
      <c r="AL26" s="40" t="s">
        <v>14</v>
      </c>
      <c r="AM26" s="24" t="s">
        <v>14</v>
      </c>
    </row>
    <row r="27" spans="2:39" ht="19.899999999999999" hidden="1" customHeight="1" outlineLevel="1">
      <c r="B27" s="44" t="s">
        <v>5</v>
      </c>
      <c r="C27" s="40" t="s">
        <v>14</v>
      </c>
      <c r="D27" s="40" t="s">
        <v>14</v>
      </c>
      <c r="E27" s="40" t="s">
        <v>14</v>
      </c>
      <c r="F27" s="40" t="s">
        <v>14</v>
      </c>
      <c r="G27" s="40" t="s">
        <v>14</v>
      </c>
      <c r="H27" s="40" t="s">
        <v>14</v>
      </c>
      <c r="I27" s="40" t="s">
        <v>14</v>
      </c>
      <c r="J27" s="40" t="s">
        <v>14</v>
      </c>
      <c r="K27" s="40" t="s">
        <v>14</v>
      </c>
      <c r="L27" s="40" t="s">
        <v>14</v>
      </c>
      <c r="M27" s="40" t="s">
        <v>14</v>
      </c>
      <c r="N27" s="40" t="s">
        <v>14</v>
      </c>
      <c r="O27" s="40" t="s">
        <v>14</v>
      </c>
      <c r="P27" s="40" t="s">
        <v>14</v>
      </c>
      <c r="Q27" s="40" t="s">
        <v>14</v>
      </c>
      <c r="R27" s="40" t="s">
        <v>14</v>
      </c>
      <c r="S27" s="40" t="s">
        <v>14</v>
      </c>
      <c r="T27" s="40" t="s">
        <v>14</v>
      </c>
      <c r="U27" s="40" t="s">
        <v>14</v>
      </c>
      <c r="V27" s="40" t="s">
        <v>14</v>
      </c>
      <c r="W27" s="40" t="s">
        <v>14</v>
      </c>
      <c r="X27" s="40" t="s">
        <v>14</v>
      </c>
      <c r="Y27" s="40" t="s">
        <v>14</v>
      </c>
      <c r="Z27" s="40" t="s">
        <v>14</v>
      </c>
      <c r="AA27" s="40" t="s">
        <v>14</v>
      </c>
      <c r="AB27" s="40" t="s">
        <v>14</v>
      </c>
      <c r="AC27" s="40" t="s">
        <v>14</v>
      </c>
      <c r="AD27" s="40" t="s">
        <v>14</v>
      </c>
      <c r="AE27" s="40" t="s">
        <v>14</v>
      </c>
      <c r="AF27" s="40" t="s">
        <v>14</v>
      </c>
      <c r="AG27" s="40" t="s">
        <v>14</v>
      </c>
      <c r="AH27" s="40" t="s">
        <v>14</v>
      </c>
      <c r="AI27" s="40" t="s">
        <v>14</v>
      </c>
      <c r="AJ27" s="40" t="s">
        <v>14</v>
      </c>
      <c r="AK27" s="40" t="s">
        <v>14</v>
      </c>
      <c r="AL27" s="40" t="s">
        <v>14</v>
      </c>
      <c r="AM27" s="24" t="s">
        <v>14</v>
      </c>
    </row>
    <row r="28" spans="2:39" ht="19.899999999999999" hidden="1" customHeight="1" outlineLevel="1">
      <c r="B28" s="20" t="s">
        <v>1</v>
      </c>
      <c r="C28" s="2" t="s">
        <v>14</v>
      </c>
      <c r="D28" s="2" t="s">
        <v>14</v>
      </c>
      <c r="E28" s="2" t="s">
        <v>14</v>
      </c>
      <c r="F28" s="2" t="s">
        <v>14</v>
      </c>
      <c r="G28" s="2" t="s">
        <v>14</v>
      </c>
      <c r="H28" s="2" t="s">
        <v>14</v>
      </c>
      <c r="I28" s="2" t="s">
        <v>14</v>
      </c>
      <c r="J28" s="2" t="s">
        <v>14</v>
      </c>
      <c r="K28" s="2" t="s">
        <v>14</v>
      </c>
      <c r="L28" s="2" t="s">
        <v>14</v>
      </c>
      <c r="M28" s="2" t="s">
        <v>14</v>
      </c>
      <c r="N28" s="2" t="s">
        <v>14</v>
      </c>
      <c r="O28" s="2" t="s">
        <v>14</v>
      </c>
      <c r="P28" s="2" t="s">
        <v>14</v>
      </c>
      <c r="Q28" s="2" t="s">
        <v>14</v>
      </c>
      <c r="R28" s="2" t="s">
        <v>14</v>
      </c>
      <c r="S28" s="2" t="s">
        <v>14</v>
      </c>
      <c r="T28" s="2" t="s">
        <v>14</v>
      </c>
      <c r="U28" s="2" t="s">
        <v>14</v>
      </c>
      <c r="V28" s="2" t="s">
        <v>14</v>
      </c>
      <c r="W28" s="2" t="s">
        <v>14</v>
      </c>
      <c r="X28" s="2" t="s">
        <v>14</v>
      </c>
      <c r="Y28" s="2" t="s">
        <v>14</v>
      </c>
      <c r="Z28" s="2" t="s">
        <v>14</v>
      </c>
      <c r="AA28" s="2" t="s">
        <v>14</v>
      </c>
      <c r="AB28" s="2" t="s">
        <v>14</v>
      </c>
      <c r="AC28" s="2" t="s">
        <v>14</v>
      </c>
      <c r="AD28" s="2" t="s">
        <v>14</v>
      </c>
      <c r="AE28" s="2" t="s">
        <v>14</v>
      </c>
      <c r="AF28" s="37" t="s">
        <v>19</v>
      </c>
      <c r="AG28" s="2" t="s">
        <v>14</v>
      </c>
      <c r="AH28" s="2" t="s">
        <v>14</v>
      </c>
      <c r="AI28" s="2" t="s">
        <v>14</v>
      </c>
      <c r="AJ28" s="2" t="s">
        <v>14</v>
      </c>
      <c r="AK28" s="2" t="s">
        <v>14</v>
      </c>
      <c r="AL28" s="2" t="s">
        <v>14</v>
      </c>
      <c r="AM28" s="2" t="s">
        <v>14</v>
      </c>
    </row>
    <row r="29" spans="2:39" ht="19.899999999999999" customHeight="1" collapsed="1">
      <c r="B29" s="1"/>
    </row>
    <row r="30" spans="2:39" s="21" customFormat="1" ht="19.899999999999999" customHeight="1">
      <c r="B30" s="61">
        <f ca="1">DATE(CalendarYear,6,1)</f>
        <v>45809</v>
      </c>
      <c r="C30" s="4">
        <f ca="1">IF(DAY(JunSun1)=1,"",IF(AND(YEAR(JunSun1+1)=CalendarYear,MONTH(JunSun1+1)=6),JunSun1+1,""))</f>
        <v>45809</v>
      </c>
      <c r="D30" s="4">
        <f ca="1">IF(DAY(JunSun1)=1,"",IF(AND(YEAR(JunSun1+2)=CalendarYear,MONTH(JunSun1+2)=6),JunSun1+2,""))</f>
        <v>45810</v>
      </c>
      <c r="E30" s="4">
        <f ca="1">IF(DAY(JunSun1)=1,"",IF(AND(YEAR(JunSun1+3)=CalendarYear,MONTH(JunSun1+3)=6),JunSun1+3,""))</f>
        <v>45811</v>
      </c>
      <c r="F30" s="4">
        <f ca="1">IF(DAY(JunSun1)=1,"",IF(AND(YEAR(JunSun1+4)=CalendarYear,MONTH(JunSun1+4)=6),JunSun1+4,""))</f>
        <v>45812</v>
      </c>
      <c r="G30" s="4">
        <f ca="1">IF(DAY(JunSun1)=1,"",IF(AND(YEAR(JunSun1+5)=CalendarYear,MONTH(JunSun1+5)=6),JunSun1+5,""))</f>
        <v>45813</v>
      </c>
      <c r="H30" s="4">
        <f ca="1">IF(DAY(JunSun1)=1,"",IF(AND(YEAR(JunSun1+6)=CalendarYear,MONTH(JunSun1+6)=6),JunSun1+6,""))</f>
        <v>45814</v>
      </c>
      <c r="I30" s="4">
        <f ca="1">IF(DAY(JunSun1)=1,IF(AND(YEAR(JunSun1)=CalendarYear,MONTH(JunSun1)=6),JunSun1,""),IF(AND(YEAR(JunSun1+7)=CalendarYear,MONTH(JunSun1+7)=6),JunSun1+7,""))</f>
        <v>45815</v>
      </c>
      <c r="J30" s="4">
        <f ca="1">IF(DAY(JunSun1)=1,IF(AND(YEAR(JunSun1+1)=CalendarYear,MONTH(JunSun1+1)=6),JunSun1+1,""),IF(AND(YEAR(JunSun1+8)=CalendarYear,MONTH(JunSun1+8)=6),JunSun1+8,""))</f>
        <v>45816</v>
      </c>
      <c r="K30" s="4">
        <f ca="1">IF(DAY(JunSun1)=1,IF(AND(YEAR(JunSun1+2)=CalendarYear,MONTH(JunSun1+2)=6),JunSun1+2,""),IF(AND(YEAR(JunSun1+9)=CalendarYear,MONTH(JunSun1+9)=6),JunSun1+9,""))</f>
        <v>45817</v>
      </c>
      <c r="L30" s="4">
        <f ca="1">IF(DAY(JunSun1)=1,IF(AND(YEAR(JunSun1+3)=CalendarYear,MONTH(JunSun1+3)=6),JunSun1+3,""),IF(AND(YEAR(JunSun1+10)=CalendarYear,MONTH(JunSun1+10)=6),JunSun1+10,""))</f>
        <v>45818</v>
      </c>
      <c r="M30" s="4">
        <f ca="1">IF(DAY(JunSun1)=1,IF(AND(YEAR(JunSun1+4)=CalendarYear,MONTH(JunSun1+4)=6),JunSun1+4,""),IF(AND(YEAR(JunSun1+11)=CalendarYear,MONTH(JunSun1+11)=6),JunSun1+11,""))</f>
        <v>45819</v>
      </c>
      <c r="N30" s="4">
        <f ca="1">IF(DAY(JunSun1)=1,IF(AND(YEAR(JunSun1+5)=CalendarYear,MONTH(JunSun1+5)=6),JunSun1+5,""),IF(AND(YEAR(JunSun1+12)=CalendarYear,MONTH(JunSun1+12)=6),JunSun1+12,""))</f>
        <v>45820</v>
      </c>
      <c r="O30" s="4">
        <f ca="1">IF(DAY(JunSun1)=1,IF(AND(YEAR(JunSun1+6)=CalendarYear,MONTH(JunSun1+6)=6),JunSun1+6,""),IF(AND(YEAR(JunSun1+13)=CalendarYear,MONTH(JunSun1+13)=6),JunSun1+13,""))</f>
        <v>45821</v>
      </c>
      <c r="P30" s="4">
        <f ca="1">IF(DAY(JunSun1)=1,IF(AND(YEAR(JunSun1+7)=CalendarYear,MONTH(JunSun1+7)=6),JunSun1+7,""),IF(AND(YEAR(JunSun1+14)=CalendarYear,MONTH(JunSun1+14)=6),JunSun1+14,""))</f>
        <v>45822</v>
      </c>
      <c r="Q30" s="4">
        <f ca="1">IF(DAY(JunSun1)=1,IF(AND(YEAR(JunSun1+8)=CalendarYear,MONTH(JunSun1+8)=6),JunSun1+8,""),IF(AND(YEAR(JunSun1+15)=CalendarYear,MONTH(JunSun1+15)=6),JunSun1+15,""))</f>
        <v>45823</v>
      </c>
      <c r="R30" s="4">
        <f ca="1">IF(DAY(JunSun1)=1,IF(AND(YEAR(JunSun1+9)=CalendarYear,MONTH(JunSun1+9)=6),JunSun1+9,""),IF(AND(YEAR(JunSun1+16)=CalendarYear,MONTH(JunSun1+16)=6),JunSun1+16,""))</f>
        <v>45824</v>
      </c>
      <c r="S30" s="4">
        <f ca="1">IF(DAY(JunSun1)=1,IF(AND(YEAR(JunSun1+10)=CalendarYear,MONTH(JunSun1+10)=6),JunSun1+10,""),IF(AND(YEAR(JunSun1+17)=CalendarYear,MONTH(JunSun1+17)=6),JunSun1+17,""))</f>
        <v>45825</v>
      </c>
      <c r="T30" s="4">
        <f ca="1">IF(DAY(JunSun1)=1,IF(AND(YEAR(JunSun1+11)=CalendarYear,MONTH(JunSun1+11)=6),JunSun1+11,""),IF(AND(YEAR(JunSun1+18)=CalendarYear,MONTH(JunSun1+18)=6),JunSun1+18,""))</f>
        <v>45826</v>
      </c>
      <c r="U30" s="4">
        <f ca="1">IF(DAY(JunSun1)=1,IF(AND(YEAR(JunSun1+12)=CalendarYear,MONTH(JunSun1+12)=6),JunSun1+12,""),IF(AND(YEAR(JunSun1+19)=CalendarYear,MONTH(JunSun1+19)=6),JunSun1+19,""))</f>
        <v>45827</v>
      </c>
      <c r="V30" s="4">
        <f ca="1">IF(DAY(JunSun1)=1,IF(AND(YEAR(JunSun1+13)=CalendarYear,MONTH(JunSun1+13)=6),JunSun1+13,""),IF(AND(YEAR(JunSun1+20)=CalendarYear,MONTH(JunSun1+20)=6),JunSun1+20,""))</f>
        <v>45828</v>
      </c>
      <c r="W30" s="4">
        <f ca="1">IF(DAY(JunSun1)=1,IF(AND(YEAR(JunSun1+14)=CalendarYear,MONTH(JunSun1+14)=6),JunSun1+14,""),IF(AND(YEAR(JunSun1+21)=CalendarYear,MONTH(JunSun1+21)=6),JunSun1+21,""))</f>
        <v>45829</v>
      </c>
      <c r="X30" s="4">
        <f ca="1">IF(DAY(JunSun1)=1,IF(AND(YEAR(JunSun1+15)=CalendarYear,MONTH(JunSun1+15)=6),JunSun1+15,""),IF(AND(YEAR(JunSun1+22)=CalendarYear,MONTH(JunSun1+22)=6),JunSun1+22,""))</f>
        <v>45830</v>
      </c>
      <c r="Y30" s="4">
        <f ca="1">IF(DAY(JunSun1)=1,IF(AND(YEAR(JunSun1+16)=CalendarYear,MONTH(JunSun1+16)=6),JunSun1+16,""),IF(AND(YEAR(JunSun1+23)=CalendarYear,MONTH(JunSun1+23)=6),JunSun1+23,""))</f>
        <v>45831</v>
      </c>
      <c r="Z30" s="4">
        <f ca="1">IF(DAY(JunSun1)=1,IF(AND(YEAR(JunSun1+17)=CalendarYear,MONTH(JunSun1+17)=6),JunSun1+17,""),IF(AND(YEAR(JunSun1+24)=CalendarYear,MONTH(JunSun1+24)=6),JunSun1+24,""))</f>
        <v>45832</v>
      </c>
      <c r="AA30" s="4">
        <f ca="1">IF(DAY(JunSun1)=1,IF(AND(YEAR(JunSun1+18)=CalendarYear,MONTH(JunSun1+18)=6),JunSun1+18,""),IF(AND(YEAR(JunSun1+25)=CalendarYear,MONTH(JunSun1+25)=6),JunSun1+25,""))</f>
        <v>45833</v>
      </c>
      <c r="AB30" s="4">
        <f ca="1">IF(DAY(JunSun1)=1,IF(AND(YEAR(JunSun1+19)=CalendarYear,MONTH(JunSun1+19)=6),JunSun1+19,""),IF(AND(YEAR(JunSun1+26)=CalendarYear,MONTH(JunSun1+26)=6),JunSun1+26,""))</f>
        <v>45834</v>
      </c>
      <c r="AC30" s="4">
        <f ca="1">IF(DAY(JunSun1)=1,IF(AND(YEAR(JunSun1+20)=CalendarYear,MONTH(JunSun1+20)=6),JunSun1+20,""),IF(AND(YEAR(JunSun1+27)=CalendarYear,MONTH(JunSun1+27)=6),JunSun1+27,""))</f>
        <v>45835</v>
      </c>
      <c r="AD30" s="4">
        <f ca="1">IF(DAY(JunSun1)=1,IF(AND(YEAR(JunSun1+21)=CalendarYear,MONTH(JunSun1+21)=6),JunSun1+21,""),IF(AND(YEAR(JunSun1+28)=CalendarYear,MONTH(JunSun1+28)=6),JunSun1+28,""))</f>
        <v>45836</v>
      </c>
      <c r="AE30" s="4">
        <f ca="1">IF(DAY(JunSun1)=1,IF(AND(YEAR(JunSun1+22)=CalendarYear,MONTH(JunSun1+22)=6),JunSun1+22,""),IF(AND(YEAR(JunSun1+29)=CalendarYear,MONTH(JunSun1+29)=6),JunSun1+29,""))</f>
        <v>45837</v>
      </c>
      <c r="AF30" s="4">
        <f ca="1">IF(DAY(JunSun1)=1,IF(AND(YEAR(JunSun1+23)=CalendarYear,MONTH(JunSun1+23)=6),JunSun1+23,""),IF(AND(YEAR(JunSun1+30)=CalendarYear,MONTH(JunSun1+30)=6),JunSun1+30,""))</f>
        <v>45838</v>
      </c>
      <c r="AG30" s="4" t="str">
        <f ca="1">IF(DAY(JunSun1)=1,IF(AND(YEAR(JunSun1+24)=CalendarYear,MONTH(JunSun1+24)=6),JunSun1+24,""),IF(AND(YEAR(JunSun1+31)=CalendarYear,MONTH(JunSun1+31)=6),JunSun1+31,""))</f>
        <v/>
      </c>
      <c r="AH30" s="4" t="str">
        <f ca="1">IF(DAY(JunSun1)=1,IF(AND(YEAR(JunSun1+25)=CalendarYear,MONTH(JunSun1+25)=6),JunSun1+25,""),IF(AND(YEAR(JunSun1+32)=CalendarYear,MONTH(JunSun1+32)=6),JunSun1+32,""))</f>
        <v/>
      </c>
      <c r="AI30" s="4" t="str">
        <f ca="1">IF(DAY(JunSun1)=1,IF(AND(YEAR(JunSun1+26)=CalendarYear,MONTH(JunSun1+26)=6),JunSun1+26,""),IF(AND(YEAR(JunSun1+33)=CalendarYear,MONTH(JunSun1+33)=6),JunSun1+33,""))</f>
        <v/>
      </c>
      <c r="AJ30" s="4" t="str">
        <f ca="1">IF(DAY(JunSun1)=1,IF(AND(YEAR(JunSun1+27)=CalendarYear,MONTH(JunSun1+27)=6),JunSun1+27,""),IF(AND(YEAR(JunSun1+34)=CalendarYear,MONTH(JunSun1+34)=6),JunSun1+34,""))</f>
        <v/>
      </c>
      <c r="AK30" s="4" t="str">
        <f ca="1">IF(DAY(JunSun1)=1,IF(AND(YEAR(JunSun1+28)=CalendarYear,MONTH(JunSun1+28)=6),JunSun1+28,""),IF(AND(YEAR(JunSun1+35)=CalendarYear,MONTH(JunSun1+35)=6),JunSun1+35,""))</f>
        <v/>
      </c>
      <c r="AL30" s="4" t="str">
        <f ca="1">IF(DAY(JunSun1)=1,IF(AND(YEAR(JunSun1+29)=CalendarYear,MONTH(JunSun1+29)=6),JunSun1+29,""),IF(AND(YEAR(JunSun1+36)=CalendarYear,MONTH(JunSun1+36)=6),JunSun1+36,""))</f>
        <v/>
      </c>
      <c r="AM30" s="6" t="str">
        <f ca="1">IF(DAY(JunSun1)=1,IF(AND(YEAR(JunSun1+30)=CalendarYear,MONTH(JunSun1+30)=6),JunSun1+30,""),IF(AND(YEAR(JunSun1+37)=CalendarYear,MONTH(JunSun1+37)=6),JunSun1+37,""))</f>
        <v/>
      </c>
    </row>
    <row r="31" spans="2:39" s="21" customFormat="1" ht="19.899999999999999" customHeight="1">
      <c r="B31" s="62"/>
      <c r="C31" s="5" t="s">
        <v>6</v>
      </c>
      <c r="D31" s="5" t="s">
        <v>7</v>
      </c>
      <c r="E31" s="5" t="s">
        <v>8</v>
      </c>
      <c r="F31" s="5" t="s">
        <v>9</v>
      </c>
      <c r="G31" s="5" t="s">
        <v>10</v>
      </c>
      <c r="H31" s="5" t="s">
        <v>11</v>
      </c>
      <c r="I31" s="5" t="s">
        <v>12</v>
      </c>
      <c r="J31" s="5" t="s">
        <v>6</v>
      </c>
      <c r="K31" s="5" t="s">
        <v>7</v>
      </c>
      <c r="L31" s="5" t="s">
        <v>8</v>
      </c>
      <c r="M31" s="5" t="s">
        <v>9</v>
      </c>
      <c r="N31" s="5" t="s">
        <v>10</v>
      </c>
      <c r="O31" s="5" t="s">
        <v>11</v>
      </c>
      <c r="P31" s="5" t="s">
        <v>12</v>
      </c>
      <c r="Q31" s="5" t="s">
        <v>6</v>
      </c>
      <c r="R31" s="5" t="s">
        <v>7</v>
      </c>
      <c r="S31" s="5" t="s">
        <v>8</v>
      </c>
      <c r="T31" s="5" t="s">
        <v>9</v>
      </c>
      <c r="U31" s="5" t="s">
        <v>10</v>
      </c>
      <c r="V31" s="5" t="s">
        <v>11</v>
      </c>
      <c r="W31" s="5" t="s">
        <v>12</v>
      </c>
      <c r="X31" s="5" t="s">
        <v>6</v>
      </c>
      <c r="Y31" s="5" t="s">
        <v>7</v>
      </c>
      <c r="Z31" s="5" t="s">
        <v>8</v>
      </c>
      <c r="AA31" s="5" t="s">
        <v>9</v>
      </c>
      <c r="AB31" s="5" t="s">
        <v>10</v>
      </c>
      <c r="AC31" s="5" t="s">
        <v>11</v>
      </c>
      <c r="AD31" s="5" t="s">
        <v>12</v>
      </c>
      <c r="AE31" s="5" t="s">
        <v>6</v>
      </c>
      <c r="AF31" s="5" t="s">
        <v>7</v>
      </c>
      <c r="AG31" s="5" t="s">
        <v>8</v>
      </c>
      <c r="AH31" s="5" t="s">
        <v>9</v>
      </c>
      <c r="AI31" s="5" t="s">
        <v>10</v>
      </c>
      <c r="AJ31" s="5" t="s">
        <v>11</v>
      </c>
      <c r="AK31" s="5" t="s">
        <v>12</v>
      </c>
      <c r="AL31" s="5" t="s">
        <v>6</v>
      </c>
      <c r="AM31" s="7" t="s">
        <v>7</v>
      </c>
    </row>
    <row r="32" spans="2:39" ht="19.899999999999999" hidden="1" customHeight="1" outlineLevel="1">
      <c r="B32" s="18" t="s">
        <v>13</v>
      </c>
      <c r="C32" s="2" t="s">
        <v>14</v>
      </c>
      <c r="D32" s="2" t="s">
        <v>14</v>
      </c>
      <c r="E32" s="2" t="s">
        <v>14</v>
      </c>
      <c r="F32" s="2" t="s">
        <v>14</v>
      </c>
      <c r="G32" s="2" t="s">
        <v>14</v>
      </c>
      <c r="H32" s="2" t="s">
        <v>14</v>
      </c>
      <c r="I32" s="2" t="s">
        <v>14</v>
      </c>
      <c r="J32" s="2" t="s">
        <v>14</v>
      </c>
      <c r="K32" s="161" t="s">
        <v>62</v>
      </c>
      <c r="L32" s="161"/>
      <c r="M32" s="161"/>
      <c r="N32" s="3" t="s">
        <v>14</v>
      </c>
      <c r="O32" s="2" t="s">
        <v>14</v>
      </c>
      <c r="P32" s="2" t="s">
        <v>14</v>
      </c>
      <c r="Q32" s="2" t="s">
        <v>14</v>
      </c>
      <c r="R32" s="2" t="s">
        <v>14</v>
      </c>
      <c r="S32" s="2" t="s">
        <v>14</v>
      </c>
      <c r="T32" s="2" t="s">
        <v>14</v>
      </c>
      <c r="U32" s="2" t="s">
        <v>14</v>
      </c>
      <c r="V32" s="2" t="s">
        <v>14</v>
      </c>
      <c r="W32" s="2" t="s">
        <v>14</v>
      </c>
      <c r="X32" s="2" t="s">
        <v>14</v>
      </c>
      <c r="Y32" s="2" t="s">
        <v>14</v>
      </c>
      <c r="Z32" s="2" t="s">
        <v>14</v>
      </c>
      <c r="AA32" s="2" t="s">
        <v>14</v>
      </c>
      <c r="AB32" s="2" t="s">
        <v>14</v>
      </c>
      <c r="AC32" s="2" t="s">
        <v>14</v>
      </c>
      <c r="AD32" s="2" t="s">
        <v>14</v>
      </c>
      <c r="AE32" s="2" t="s">
        <v>14</v>
      </c>
      <c r="AF32" s="2" t="s">
        <v>14</v>
      </c>
      <c r="AG32" s="2" t="s">
        <v>14</v>
      </c>
      <c r="AH32" s="2" t="s">
        <v>14</v>
      </c>
      <c r="AI32" s="2" t="s">
        <v>14</v>
      </c>
      <c r="AJ32" s="2" t="s">
        <v>14</v>
      </c>
      <c r="AK32" s="2" t="s">
        <v>14</v>
      </c>
      <c r="AL32" s="2" t="s">
        <v>14</v>
      </c>
      <c r="AM32" s="2" t="s">
        <v>14</v>
      </c>
    </row>
    <row r="33" spans="2:39" ht="19.899999999999999" hidden="1" customHeight="1" outlineLevel="1">
      <c r="B33" s="19" t="s">
        <v>15</v>
      </c>
      <c r="C33" s="39" t="s">
        <v>14</v>
      </c>
      <c r="D33" s="39" t="s">
        <v>14</v>
      </c>
      <c r="E33" s="39" t="s">
        <v>14</v>
      </c>
      <c r="F33" s="39" t="s">
        <v>14</v>
      </c>
      <c r="G33" s="39" t="s">
        <v>14</v>
      </c>
      <c r="H33" s="39" t="s">
        <v>14</v>
      </c>
      <c r="I33" s="39" t="s">
        <v>14</v>
      </c>
      <c r="J33" s="39" t="s">
        <v>14</v>
      </c>
      <c r="K33" s="39" t="s">
        <v>14</v>
      </c>
      <c r="L33" s="39" t="s">
        <v>14</v>
      </c>
      <c r="M33" s="39" t="s">
        <v>14</v>
      </c>
      <c r="N33" s="39" t="s">
        <v>14</v>
      </c>
      <c r="O33" s="26" t="s">
        <v>14</v>
      </c>
      <c r="P33" s="26" t="s">
        <v>14</v>
      </c>
      <c r="Q33" s="26" t="s">
        <v>14</v>
      </c>
      <c r="R33" s="173" t="s">
        <v>63</v>
      </c>
      <c r="S33" s="174"/>
      <c r="T33" s="174"/>
      <c r="U33" s="174"/>
      <c r="V33" s="174"/>
      <c r="W33" s="175"/>
      <c r="X33" s="26" t="s">
        <v>14</v>
      </c>
      <c r="Y33" s="108" t="s">
        <v>64</v>
      </c>
      <c r="Z33" s="109"/>
      <c r="AA33" s="109"/>
      <c r="AB33" s="109"/>
      <c r="AC33" s="110"/>
      <c r="AD33" s="26" t="s">
        <v>14</v>
      </c>
      <c r="AE33" s="26" t="s">
        <v>14</v>
      </c>
      <c r="AF33" s="50" t="s">
        <v>63</v>
      </c>
      <c r="AG33" s="26" t="s">
        <v>14</v>
      </c>
      <c r="AH33" s="26" t="s">
        <v>14</v>
      </c>
      <c r="AI33" s="26" t="s">
        <v>14</v>
      </c>
      <c r="AJ33" s="26" t="s">
        <v>14</v>
      </c>
      <c r="AK33" s="2" t="s">
        <v>14</v>
      </c>
      <c r="AL33" s="2" t="s">
        <v>14</v>
      </c>
      <c r="AM33" s="2" t="s">
        <v>14</v>
      </c>
    </row>
    <row r="34" spans="2:39" ht="19.899999999999999" hidden="1" customHeight="1" outlineLevel="1">
      <c r="B34" s="43" t="s">
        <v>2</v>
      </c>
      <c r="C34" s="40" t="s">
        <v>14</v>
      </c>
      <c r="D34" s="40" t="s">
        <v>14</v>
      </c>
      <c r="E34" s="40" t="s">
        <v>14</v>
      </c>
      <c r="F34" s="40" t="s">
        <v>14</v>
      </c>
      <c r="G34" s="40" t="s">
        <v>14</v>
      </c>
      <c r="H34" s="32" t="s">
        <v>16</v>
      </c>
      <c r="I34" s="40" t="s">
        <v>14</v>
      </c>
      <c r="J34" s="40" t="s">
        <v>14</v>
      </c>
      <c r="K34" s="40" t="s">
        <v>14</v>
      </c>
      <c r="L34" s="40" t="s">
        <v>14</v>
      </c>
      <c r="M34" s="40" t="s">
        <v>14</v>
      </c>
      <c r="N34" s="176" t="s">
        <v>16</v>
      </c>
      <c r="O34" s="177"/>
      <c r="P34" s="40" t="s">
        <v>14</v>
      </c>
      <c r="Q34" s="40" t="s">
        <v>14</v>
      </c>
      <c r="R34" s="40" t="s">
        <v>14</v>
      </c>
      <c r="S34" s="40" t="s">
        <v>14</v>
      </c>
      <c r="T34" s="40" t="s">
        <v>14</v>
      </c>
      <c r="U34" s="40" t="s">
        <v>14</v>
      </c>
      <c r="V34" s="40" t="s">
        <v>14</v>
      </c>
      <c r="W34" s="40" t="s">
        <v>14</v>
      </c>
      <c r="X34" s="40" t="s">
        <v>14</v>
      </c>
      <c r="Y34" s="40" t="s">
        <v>14</v>
      </c>
      <c r="Z34" s="40" t="s">
        <v>14</v>
      </c>
      <c r="AA34" s="40" t="s">
        <v>14</v>
      </c>
      <c r="AB34" s="40" t="s">
        <v>14</v>
      </c>
      <c r="AC34" s="40" t="s">
        <v>14</v>
      </c>
      <c r="AD34" s="40" t="s">
        <v>14</v>
      </c>
      <c r="AE34" s="40" t="s">
        <v>14</v>
      </c>
      <c r="AF34" s="40" t="s">
        <v>14</v>
      </c>
      <c r="AG34" s="40" t="s">
        <v>14</v>
      </c>
      <c r="AH34" s="40" t="s">
        <v>14</v>
      </c>
      <c r="AI34" s="40" t="s">
        <v>14</v>
      </c>
      <c r="AJ34" s="40" t="s">
        <v>14</v>
      </c>
      <c r="AK34" s="24" t="s">
        <v>14</v>
      </c>
      <c r="AL34" s="2" t="s">
        <v>14</v>
      </c>
      <c r="AM34" s="2" t="s">
        <v>14</v>
      </c>
    </row>
    <row r="35" spans="2:39" ht="19.899999999999999" hidden="1" customHeight="1" outlineLevel="1">
      <c r="B35" s="44" t="s">
        <v>5</v>
      </c>
      <c r="C35" s="40" t="s">
        <v>14</v>
      </c>
      <c r="D35" s="40" t="s">
        <v>14</v>
      </c>
      <c r="E35" s="40" t="s">
        <v>14</v>
      </c>
      <c r="F35" s="40" t="s">
        <v>14</v>
      </c>
      <c r="G35" s="40" t="s">
        <v>14</v>
      </c>
      <c r="H35" s="40" t="s">
        <v>14</v>
      </c>
      <c r="I35" s="40" t="s">
        <v>14</v>
      </c>
      <c r="J35" s="40" t="s">
        <v>14</v>
      </c>
      <c r="K35" s="40" t="s">
        <v>14</v>
      </c>
      <c r="L35" s="40" t="s">
        <v>14</v>
      </c>
      <c r="M35" s="40" t="s">
        <v>14</v>
      </c>
      <c r="N35" s="40" t="s">
        <v>14</v>
      </c>
      <c r="O35" s="40" t="s">
        <v>14</v>
      </c>
      <c r="P35" s="40" t="s">
        <v>14</v>
      </c>
      <c r="Q35" s="40" t="s">
        <v>14</v>
      </c>
      <c r="R35" s="40" t="s">
        <v>14</v>
      </c>
      <c r="S35" s="40" t="s">
        <v>14</v>
      </c>
      <c r="T35" s="40" t="s">
        <v>14</v>
      </c>
      <c r="U35" s="40" t="s">
        <v>14</v>
      </c>
      <c r="V35" s="40" t="s">
        <v>14</v>
      </c>
      <c r="W35" s="40" t="s">
        <v>14</v>
      </c>
      <c r="X35" s="40" t="s">
        <v>14</v>
      </c>
      <c r="Y35" s="40" t="s">
        <v>14</v>
      </c>
      <c r="Z35" s="40" t="s">
        <v>14</v>
      </c>
      <c r="AA35" s="40" t="s">
        <v>14</v>
      </c>
      <c r="AB35" s="40" t="s">
        <v>14</v>
      </c>
      <c r="AC35" s="40" t="s">
        <v>14</v>
      </c>
      <c r="AD35" s="40" t="s">
        <v>14</v>
      </c>
      <c r="AE35" s="40" t="s">
        <v>14</v>
      </c>
      <c r="AF35" s="40" t="s">
        <v>14</v>
      </c>
      <c r="AG35" s="40" t="s">
        <v>14</v>
      </c>
      <c r="AH35" s="40" t="s">
        <v>14</v>
      </c>
      <c r="AI35" s="40" t="s">
        <v>14</v>
      </c>
      <c r="AJ35" s="40" t="s">
        <v>14</v>
      </c>
      <c r="AK35" s="24" t="s">
        <v>14</v>
      </c>
      <c r="AL35" s="2" t="s">
        <v>14</v>
      </c>
      <c r="AM35" s="2" t="s">
        <v>14</v>
      </c>
    </row>
    <row r="36" spans="2:39" s="21" customFormat="1" ht="19.899999999999999" hidden="1" customHeight="1" outlineLevel="1">
      <c r="B36" s="20" t="s">
        <v>1</v>
      </c>
      <c r="C36" s="2" t="s">
        <v>14</v>
      </c>
      <c r="D36" s="37" t="s">
        <v>39</v>
      </c>
      <c r="E36" s="178" t="s">
        <v>29</v>
      </c>
      <c r="F36" s="179"/>
      <c r="G36" s="180"/>
      <c r="H36" s="2" t="s">
        <v>14</v>
      </c>
      <c r="I36" s="2" t="s">
        <v>14</v>
      </c>
      <c r="J36" s="2" t="s">
        <v>14</v>
      </c>
      <c r="K36" s="2" t="s">
        <v>14</v>
      </c>
      <c r="L36" s="2" t="s">
        <v>14</v>
      </c>
      <c r="M36" s="2" t="s">
        <v>14</v>
      </c>
      <c r="N36" s="2" t="s">
        <v>14</v>
      </c>
      <c r="O36" s="2" t="s">
        <v>14</v>
      </c>
      <c r="P36" s="2" t="s">
        <v>14</v>
      </c>
      <c r="Q36" s="2" t="s">
        <v>14</v>
      </c>
      <c r="R36" s="2" t="s">
        <v>14</v>
      </c>
      <c r="S36" s="2" t="s">
        <v>14</v>
      </c>
      <c r="T36" s="2" t="s">
        <v>14</v>
      </c>
      <c r="U36" s="2" t="s">
        <v>14</v>
      </c>
      <c r="V36" s="2" t="s">
        <v>14</v>
      </c>
      <c r="W36" s="2" t="s">
        <v>14</v>
      </c>
      <c r="X36" s="2" t="s">
        <v>14</v>
      </c>
      <c r="Y36" s="2" t="s">
        <v>14</v>
      </c>
      <c r="Z36" s="2" t="s">
        <v>14</v>
      </c>
      <c r="AA36" s="2" t="s">
        <v>14</v>
      </c>
      <c r="AB36" s="2" t="s">
        <v>14</v>
      </c>
      <c r="AC36" s="2" t="s">
        <v>14</v>
      </c>
      <c r="AD36" s="2" t="s">
        <v>14</v>
      </c>
      <c r="AE36" s="2" t="s">
        <v>14</v>
      </c>
      <c r="AF36" s="2" t="s">
        <v>14</v>
      </c>
      <c r="AG36" s="2" t="s">
        <v>14</v>
      </c>
      <c r="AH36" s="2" t="s">
        <v>14</v>
      </c>
      <c r="AI36" s="2" t="s">
        <v>14</v>
      </c>
      <c r="AJ36" s="2" t="s">
        <v>14</v>
      </c>
      <c r="AK36" s="2" t="s">
        <v>14</v>
      </c>
      <c r="AL36" s="2" t="s">
        <v>14</v>
      </c>
      <c r="AM36" s="2" t="s">
        <v>14</v>
      </c>
    </row>
    <row r="37" spans="2:39" s="21" customFormat="1" ht="19.899999999999999" customHeight="1" collapsed="1"/>
    <row r="38" spans="2:39" ht="19.899999999999999" customHeight="1">
      <c r="B38" s="61">
        <f ca="1">DATE(CalendarYear,7,1)</f>
        <v>45839</v>
      </c>
      <c r="C38" s="4" t="str">
        <f ca="1">IF(DAY(JulSun1)=1,"",IF(AND(YEAR(JulSun1+1)=CalendarYear,MONTH(JulSun1+1)=7),JulSun1+1,""))</f>
        <v/>
      </c>
      <c r="D38" s="4" t="str">
        <f ca="1">IF(DAY(JulSun1)=1,"",IF(AND(YEAR(JulSun1+2)=CalendarYear,MONTH(JulSun1+2)=7),JulSun1+2,""))</f>
        <v/>
      </c>
      <c r="E38" s="4">
        <f ca="1">IF(DAY(JulSun1)=1,"",IF(AND(YEAR(JulSun1+3)=CalendarYear,MONTH(JulSun1+3)=7),JulSun1+3,""))</f>
        <v>45839</v>
      </c>
      <c r="F38" s="4">
        <f ca="1">IF(DAY(JulSun1)=1,"",IF(AND(YEAR(JulSun1+4)=CalendarYear,MONTH(JulSun1+4)=7),JulSun1+4,""))</f>
        <v>45840</v>
      </c>
      <c r="G38" s="4">
        <f ca="1">IF(DAY(JulSun1)=1,"",IF(AND(YEAR(JulSun1+5)=CalendarYear,MONTH(JulSun1+5)=7),JulSun1+5,""))</f>
        <v>45841</v>
      </c>
      <c r="H38" s="4">
        <f ca="1">IF(DAY(JulSun1)=1,"",IF(AND(YEAR(JulSun1+6)=CalendarYear,MONTH(JulSun1+6)=7),JulSun1+6,""))</f>
        <v>45842</v>
      </c>
      <c r="I38" s="4">
        <f ca="1">IF(DAY(JulSun1)=1,IF(AND(YEAR(JulSun1)=CalendarYear,MONTH(JulSun1)=7),JulSun1,""),IF(AND(YEAR(JulSun1+7)=CalendarYear,MONTH(JulSun1+7)=7),JulSun1+7,""))</f>
        <v>45843</v>
      </c>
      <c r="J38" s="4">
        <f ca="1">IF(DAY(JulSun1)=1,IF(AND(YEAR(JulSun1+1)=CalendarYear,MONTH(JulSun1+1)=7),JulSun1+1,""),IF(AND(YEAR(JulSun1+8)=CalendarYear,MONTH(JulSun1+8)=7),JulSun1+8,""))</f>
        <v>45844</v>
      </c>
      <c r="K38" s="4">
        <f ca="1">IF(DAY(JulSun1)=1,IF(AND(YEAR(JulSun1+2)=CalendarYear,MONTH(JulSun1+2)=7),JulSun1+2,""),IF(AND(YEAR(JulSun1+9)=CalendarYear,MONTH(JulSun1+9)=7),JulSun1+9,""))</f>
        <v>45845</v>
      </c>
      <c r="L38" s="4">
        <f ca="1">IF(DAY(JulSun1)=1,IF(AND(YEAR(JulSun1+3)=CalendarYear,MONTH(JulSun1+3)=7),JulSun1+3,""),IF(AND(YEAR(JulSun1+10)=CalendarYear,MONTH(JulSun1+10)=7),JulSun1+10,""))</f>
        <v>45846</v>
      </c>
      <c r="M38" s="4">
        <f ca="1">IF(DAY(JulSun1)=1,IF(AND(YEAR(JulSun1+4)=CalendarYear,MONTH(JulSun1+4)=7),JulSun1+4,""),IF(AND(YEAR(JulSun1+11)=CalendarYear,MONTH(JulSun1+11)=7),JulSun1+11,""))</f>
        <v>45847</v>
      </c>
      <c r="N38" s="4">
        <f ca="1">IF(DAY(JulSun1)=1,IF(AND(YEAR(JulSun1+5)=CalendarYear,MONTH(JulSun1+5)=7),JulSun1+5,""),IF(AND(YEAR(JulSun1+12)=CalendarYear,MONTH(JulSun1+12)=7),JulSun1+12,""))</f>
        <v>45848</v>
      </c>
      <c r="O38" s="4">
        <f ca="1">IF(DAY(JulSun1)=1,IF(AND(YEAR(JulSun1+6)=CalendarYear,MONTH(JulSun1+6)=7),JulSun1+6,""),IF(AND(YEAR(JulSun1+13)=CalendarYear,MONTH(JulSun1+13)=7),JulSun1+13,""))</f>
        <v>45849</v>
      </c>
      <c r="P38" s="4">
        <f ca="1">IF(DAY(JulSun1)=1,IF(AND(YEAR(JulSun1+7)=CalendarYear,MONTH(JulSun1+7)=7),JulSun1+7,""),IF(AND(YEAR(JulSun1+14)=CalendarYear,MONTH(JulSun1+14)=7),JulSun1+14,""))</f>
        <v>45850</v>
      </c>
      <c r="Q38" s="4">
        <f ca="1">IF(DAY(JulSun1)=1,IF(AND(YEAR(JulSun1+8)=CalendarYear,MONTH(JulSun1+8)=7),JulSun1+8,""),IF(AND(YEAR(JulSun1+15)=CalendarYear,MONTH(JulSun1+15)=7),JulSun1+15,""))</f>
        <v>45851</v>
      </c>
      <c r="R38" s="4">
        <f ca="1">IF(DAY(JulSun1)=1,IF(AND(YEAR(JulSun1+9)=CalendarYear,MONTH(JulSun1+9)=7),JulSun1+9,""),IF(AND(YEAR(JulSun1+16)=CalendarYear,MONTH(JulSun1+16)=7),JulSun1+16,""))</f>
        <v>45852</v>
      </c>
      <c r="S38" s="4">
        <f ca="1">IF(DAY(JulSun1)=1,IF(AND(YEAR(JulSun1+10)=CalendarYear,MONTH(JulSun1+10)=7),JulSun1+10,""),IF(AND(YEAR(JulSun1+17)=CalendarYear,MONTH(JulSun1+17)=7),JulSun1+17,""))</f>
        <v>45853</v>
      </c>
      <c r="T38" s="4">
        <f ca="1">IF(DAY(JulSun1)=1,IF(AND(YEAR(JulSun1+11)=CalendarYear,MONTH(JulSun1+11)=7),JulSun1+11,""),IF(AND(YEAR(JulSun1+18)=CalendarYear,MONTH(JulSun1+18)=7),JulSun1+18,""))</f>
        <v>45854</v>
      </c>
      <c r="U38" s="4">
        <f ca="1">IF(DAY(JulSun1)=1,IF(AND(YEAR(JulSun1+12)=CalendarYear,MONTH(JulSun1+12)=7),JulSun1+12,""),IF(AND(YEAR(JulSun1+19)=CalendarYear,MONTH(JulSun1+19)=7),JulSun1+19,""))</f>
        <v>45855</v>
      </c>
      <c r="V38" s="4">
        <f ca="1">IF(DAY(JulSun1)=1,IF(AND(YEAR(JulSun1+13)=CalendarYear,MONTH(JulSun1+13)=7),JulSun1+13,""),IF(AND(YEAR(JulSun1+20)=CalendarYear,MONTH(JulSun1+20)=7),JulSun1+20,""))</f>
        <v>45856</v>
      </c>
      <c r="W38" s="4">
        <f ca="1">IF(DAY(JulSun1)=1,IF(AND(YEAR(JulSun1+14)=CalendarYear,MONTH(JulSun1+14)=7),JulSun1+14,""),IF(AND(YEAR(JulSun1+21)=CalendarYear,MONTH(JulSun1+21)=7),JulSun1+21,""))</f>
        <v>45857</v>
      </c>
      <c r="X38" s="4">
        <f ca="1">IF(DAY(JulSun1)=1,IF(AND(YEAR(JulSun1+15)=CalendarYear,MONTH(JulSun1+15)=7),JulSun1+15,""),IF(AND(YEAR(JulSun1+22)=CalendarYear,MONTH(JulSun1+22)=7),JulSun1+22,""))</f>
        <v>45858</v>
      </c>
      <c r="Y38" s="4">
        <f ca="1">IF(DAY(JulSun1)=1,IF(AND(YEAR(JulSun1+16)=CalendarYear,MONTH(JulSun1+16)=7),JulSun1+16,""),IF(AND(YEAR(JulSun1+23)=CalendarYear,MONTH(JulSun1+23)=7),JulSun1+23,""))</f>
        <v>45859</v>
      </c>
      <c r="Z38" s="4">
        <f ca="1">IF(DAY(JulSun1)=1,IF(AND(YEAR(JulSun1+17)=CalendarYear,MONTH(JulSun1+17)=7),JulSun1+17,""),IF(AND(YEAR(JulSun1+24)=CalendarYear,MONTH(JulSun1+24)=7),JulSun1+24,""))</f>
        <v>45860</v>
      </c>
      <c r="AA38" s="4">
        <f ca="1">IF(DAY(JulSun1)=1,IF(AND(YEAR(JulSun1+18)=CalendarYear,MONTH(JulSun1+18)=7),JulSun1+18,""),IF(AND(YEAR(JulSun1+25)=CalendarYear,MONTH(JulSun1+25)=7),JulSun1+25,""))</f>
        <v>45861</v>
      </c>
      <c r="AB38" s="4">
        <f ca="1">IF(DAY(JulSun1)=1,IF(AND(YEAR(JulSun1+19)=CalendarYear,MONTH(JulSun1+19)=7),JulSun1+19,""),IF(AND(YEAR(JulSun1+26)=CalendarYear,MONTH(JulSun1+26)=7),JulSun1+26,""))</f>
        <v>45862</v>
      </c>
      <c r="AC38" s="4">
        <f ca="1">IF(DAY(JulSun1)=1,IF(AND(YEAR(JulSun1+20)=CalendarYear,MONTH(JulSun1+20)=7),JulSun1+20,""),IF(AND(YEAR(JulSun1+27)=CalendarYear,MONTH(JulSun1+27)=7),JulSun1+27,""))</f>
        <v>45863</v>
      </c>
      <c r="AD38" s="4">
        <f ca="1">IF(DAY(JulSun1)=1,IF(AND(YEAR(JulSun1+21)=CalendarYear,MONTH(JulSun1+21)=7),JulSun1+21,""),IF(AND(YEAR(JulSun1+28)=CalendarYear,MONTH(JulSun1+28)=7),JulSun1+28,""))</f>
        <v>45864</v>
      </c>
      <c r="AE38" s="4">
        <f ca="1">IF(DAY(JulSun1)=1,IF(AND(YEAR(JulSun1+22)=CalendarYear,MONTH(JulSun1+22)=7),JulSun1+22,""),IF(AND(YEAR(JulSun1+29)=CalendarYear,MONTH(JulSun1+29)=7),JulSun1+29,""))</f>
        <v>45865</v>
      </c>
      <c r="AF38" s="4">
        <f ca="1">IF(DAY(JulSun1)=1,IF(AND(YEAR(JulSun1+23)=CalendarYear,MONTH(JulSun1+23)=7),JulSun1+23,""),IF(AND(YEAR(JulSun1+30)=CalendarYear,MONTH(JulSun1+30)=7),JulSun1+30,""))</f>
        <v>45866</v>
      </c>
      <c r="AG38" s="4">
        <f ca="1">IF(DAY(JulSun1)=1,IF(AND(YEAR(JulSun1+24)=CalendarYear,MONTH(JulSun1+24)=7),JulSun1+24,""),IF(AND(YEAR(JulSun1+31)=CalendarYear,MONTH(JulSun1+31)=7),JulSun1+31,""))</f>
        <v>45867</v>
      </c>
      <c r="AH38" s="4">
        <f ca="1">IF(DAY(JulSun1)=1,IF(AND(YEAR(JulSun1+25)=CalendarYear,MONTH(JulSun1+25)=7),JulSun1+25,""),IF(AND(YEAR(JulSun1+32)=CalendarYear,MONTH(JulSun1+32)=7),JulSun1+32,""))</f>
        <v>45868</v>
      </c>
      <c r="AI38" s="4">
        <f ca="1">IF(DAY(JulSun1)=1,IF(AND(YEAR(JulSun1+26)=CalendarYear,MONTH(JulSun1+26)=7),JulSun1+26,""),IF(AND(YEAR(JulSun1+33)=CalendarYear,MONTH(JulSun1+33)=7),JulSun1+33,""))</f>
        <v>45869</v>
      </c>
      <c r="AJ38" s="4" t="str">
        <f ca="1">IF(DAY(JulSun1)=1,IF(AND(YEAR(JulSun1+27)=CalendarYear,MONTH(JulSun1+27)=7),JulSun1+27,""),IF(AND(YEAR(JulSun1+34)=CalendarYear,MONTH(JulSun1+34)=7),JulSun1+34,""))</f>
        <v/>
      </c>
      <c r="AK38" s="4" t="str">
        <f ca="1">IF(DAY(JulSun1)=1,IF(AND(YEAR(JulSun1+28)=CalendarYear,MONTH(JulSun1+28)=7),JulSun1+28,""),IF(AND(YEAR(JulSun1+35)=CalendarYear,MONTH(JulSun1+35)=7),JulSun1+35,""))</f>
        <v/>
      </c>
      <c r="AL38" s="4" t="str">
        <f ca="1">IF(DAY(JulSun1)=1,IF(AND(YEAR(JulSun1+29)=CalendarYear,MONTH(JulSun1+29)=7),JulSun1+29,""),IF(AND(YEAR(JulSun1+36)=CalendarYear,MONTH(JulSun1+36)=7),JulSun1+36,""))</f>
        <v/>
      </c>
      <c r="AM38" s="6" t="str">
        <f ca="1">IF(DAY(JulSun1)=1,IF(AND(YEAR(JulSun1+30)=CalendarYear,MONTH(JulSun1+30)=7),JulSun1+30,""),IF(AND(YEAR(JulSun1+37)=CalendarYear,MONTH(JulSun1+37)=7),JulSun1+37,""))</f>
        <v/>
      </c>
    </row>
    <row r="39" spans="2:39" ht="19.899999999999999" customHeight="1">
      <c r="B39" s="62"/>
      <c r="C39" s="5" t="s">
        <v>6</v>
      </c>
      <c r="D39" s="5" t="s">
        <v>7</v>
      </c>
      <c r="E39" s="5" t="s">
        <v>8</v>
      </c>
      <c r="F39" s="5" t="s">
        <v>9</v>
      </c>
      <c r="G39" s="5" t="s">
        <v>10</v>
      </c>
      <c r="H39" s="5" t="s">
        <v>11</v>
      </c>
      <c r="I39" s="5" t="s">
        <v>12</v>
      </c>
      <c r="J39" s="5" t="s">
        <v>6</v>
      </c>
      <c r="K39" s="5" t="s">
        <v>7</v>
      </c>
      <c r="L39" s="5" t="s">
        <v>8</v>
      </c>
      <c r="M39" s="5" t="s">
        <v>9</v>
      </c>
      <c r="N39" s="5" t="s">
        <v>10</v>
      </c>
      <c r="O39" s="5" t="s">
        <v>11</v>
      </c>
      <c r="P39" s="5" t="s">
        <v>12</v>
      </c>
      <c r="Q39" s="5" t="s">
        <v>6</v>
      </c>
      <c r="R39" s="5" t="s">
        <v>7</v>
      </c>
      <c r="S39" s="5" t="s">
        <v>8</v>
      </c>
      <c r="T39" s="5" t="s">
        <v>9</v>
      </c>
      <c r="U39" s="5" t="s">
        <v>10</v>
      </c>
      <c r="V39" s="5" t="s">
        <v>11</v>
      </c>
      <c r="W39" s="5" t="s">
        <v>12</v>
      </c>
      <c r="X39" s="5" t="s">
        <v>6</v>
      </c>
      <c r="Y39" s="5" t="s">
        <v>7</v>
      </c>
      <c r="Z39" s="5" t="s">
        <v>8</v>
      </c>
      <c r="AA39" s="5" t="s">
        <v>9</v>
      </c>
      <c r="AB39" s="5" t="s">
        <v>10</v>
      </c>
      <c r="AC39" s="5" t="s">
        <v>11</v>
      </c>
      <c r="AD39" s="5" t="s">
        <v>12</v>
      </c>
      <c r="AE39" s="5" t="s">
        <v>6</v>
      </c>
      <c r="AF39" s="5" t="s">
        <v>7</v>
      </c>
      <c r="AG39" s="5" t="s">
        <v>8</v>
      </c>
      <c r="AH39" s="5" t="s">
        <v>9</v>
      </c>
      <c r="AI39" s="5" t="s">
        <v>10</v>
      </c>
      <c r="AJ39" s="5" t="s">
        <v>11</v>
      </c>
      <c r="AK39" s="5" t="s">
        <v>12</v>
      </c>
      <c r="AL39" s="5" t="s">
        <v>6</v>
      </c>
      <c r="AM39" s="7" t="s">
        <v>7</v>
      </c>
    </row>
    <row r="40" spans="2:39" ht="19.899999999999999" customHeight="1" outlineLevel="1">
      <c r="B40" s="18" t="s">
        <v>13</v>
      </c>
      <c r="C40" s="2" t="s">
        <v>14</v>
      </c>
      <c r="D40" s="2" t="s">
        <v>14</v>
      </c>
      <c r="E40" s="2" t="s">
        <v>14</v>
      </c>
      <c r="F40" s="2" t="s">
        <v>14</v>
      </c>
      <c r="G40" s="2" t="s">
        <v>14</v>
      </c>
      <c r="H40" s="2" t="s">
        <v>14</v>
      </c>
      <c r="I40" s="2" t="s">
        <v>14</v>
      </c>
      <c r="J40" s="2" t="s">
        <v>14</v>
      </c>
      <c r="K40" s="2" t="s">
        <v>14</v>
      </c>
      <c r="L40" s="2" t="s">
        <v>14</v>
      </c>
      <c r="M40" s="3" t="s">
        <v>14</v>
      </c>
      <c r="N40" s="3" t="s">
        <v>14</v>
      </c>
      <c r="O40" s="2" t="s">
        <v>14</v>
      </c>
      <c r="P40" s="2" t="s">
        <v>14</v>
      </c>
      <c r="Q40" s="2" t="s">
        <v>14</v>
      </c>
      <c r="R40" s="143" t="s">
        <v>48</v>
      </c>
      <c r="S40" s="144"/>
      <c r="T40" s="144"/>
      <c r="U40" s="144"/>
      <c r="V40" s="144"/>
      <c r="W40" s="144"/>
      <c r="X40" s="144"/>
      <c r="Y40" s="144"/>
      <c r="Z40" s="144"/>
      <c r="AA40" s="144"/>
      <c r="AB40" s="157"/>
      <c r="AC40" s="100" t="s">
        <v>65</v>
      </c>
      <c r="AD40" s="101"/>
      <c r="AE40" s="101"/>
      <c r="AF40" s="102"/>
      <c r="AG40" s="40" t="s">
        <v>14</v>
      </c>
      <c r="AH40" s="40" t="s">
        <v>14</v>
      </c>
      <c r="AI40" s="40" t="s">
        <v>14</v>
      </c>
      <c r="AJ40" s="40" t="s">
        <v>14</v>
      </c>
      <c r="AK40" s="40" t="s">
        <v>14</v>
      </c>
      <c r="AL40" s="2" t="s">
        <v>14</v>
      </c>
      <c r="AM40" s="2" t="s">
        <v>14</v>
      </c>
    </row>
    <row r="41" spans="2:39" ht="19.899999999999999" customHeight="1" outlineLevel="1">
      <c r="B41" s="19" t="s">
        <v>15</v>
      </c>
      <c r="C41" s="39" t="s">
        <v>14</v>
      </c>
      <c r="D41" s="39" t="s">
        <v>14</v>
      </c>
      <c r="E41" s="71" t="s">
        <v>63</v>
      </c>
      <c r="F41" s="72"/>
      <c r="G41" s="72"/>
      <c r="H41" s="72"/>
      <c r="I41" s="96"/>
      <c r="J41" s="39" t="s">
        <v>14</v>
      </c>
      <c r="K41" s="39" t="s">
        <v>14</v>
      </c>
      <c r="L41" s="39" t="s">
        <v>14</v>
      </c>
      <c r="M41" s="39" t="s">
        <v>14</v>
      </c>
      <c r="N41" s="39" t="s">
        <v>14</v>
      </c>
      <c r="O41" s="26" t="s">
        <v>14</v>
      </c>
      <c r="P41" s="26" t="s">
        <v>14</v>
      </c>
      <c r="Q41" s="26" t="s">
        <v>14</v>
      </c>
      <c r="R41" s="26" t="s">
        <v>14</v>
      </c>
      <c r="S41" s="26" t="s">
        <v>14</v>
      </c>
      <c r="T41" s="26" t="s">
        <v>14</v>
      </c>
      <c r="U41" s="26" t="s">
        <v>14</v>
      </c>
      <c r="V41" s="26" t="s">
        <v>14</v>
      </c>
      <c r="W41" s="26" t="s">
        <v>14</v>
      </c>
      <c r="X41" s="26" t="s">
        <v>14</v>
      </c>
      <c r="Y41" s="26" t="s">
        <v>14</v>
      </c>
      <c r="Z41" s="26" t="s">
        <v>14</v>
      </c>
      <c r="AA41" s="26" t="s">
        <v>14</v>
      </c>
      <c r="AB41" s="26" t="s">
        <v>14</v>
      </c>
      <c r="AC41" s="26" t="s">
        <v>14</v>
      </c>
      <c r="AD41" s="26" t="s">
        <v>14</v>
      </c>
      <c r="AE41" s="40" t="s">
        <v>14</v>
      </c>
      <c r="AF41" s="40" t="s">
        <v>14</v>
      </c>
      <c r="AG41" s="40" t="s">
        <v>14</v>
      </c>
      <c r="AH41" s="40" t="s">
        <v>14</v>
      </c>
      <c r="AI41" s="40" t="s">
        <v>14</v>
      </c>
      <c r="AJ41" s="40" t="s">
        <v>14</v>
      </c>
      <c r="AK41" s="40" t="s">
        <v>14</v>
      </c>
      <c r="AL41" s="2" t="s">
        <v>14</v>
      </c>
      <c r="AM41" s="2" t="s">
        <v>14</v>
      </c>
    </row>
    <row r="42" spans="2:39" s="21" customFormat="1" ht="19.899999999999999" customHeight="1" outlineLevel="1">
      <c r="B42" s="43" t="s">
        <v>2</v>
      </c>
      <c r="C42" s="40" t="s">
        <v>14</v>
      </c>
      <c r="D42" s="40" t="s">
        <v>14</v>
      </c>
      <c r="E42" s="40" t="s">
        <v>14</v>
      </c>
      <c r="F42" s="40" t="s">
        <v>14</v>
      </c>
      <c r="G42" s="40" t="s">
        <v>14</v>
      </c>
      <c r="H42" s="40" t="s">
        <v>14</v>
      </c>
      <c r="I42" s="40" t="s">
        <v>14</v>
      </c>
      <c r="J42" s="40" t="s">
        <v>14</v>
      </c>
      <c r="K42" s="171" t="s">
        <v>16</v>
      </c>
      <c r="L42" s="171"/>
      <c r="M42" s="171"/>
      <c r="N42" s="171"/>
      <c r="O42" s="171"/>
      <c r="P42" s="40" t="s">
        <v>14</v>
      </c>
      <c r="Q42" s="40" t="s">
        <v>14</v>
      </c>
      <c r="R42" s="40" t="s">
        <v>14</v>
      </c>
      <c r="S42" s="40" t="s">
        <v>14</v>
      </c>
      <c r="T42" s="40" t="s">
        <v>14</v>
      </c>
      <c r="U42" s="40" t="s">
        <v>14</v>
      </c>
      <c r="V42" s="40" t="s">
        <v>14</v>
      </c>
      <c r="W42" s="40" t="s">
        <v>14</v>
      </c>
      <c r="X42" s="40" t="s">
        <v>14</v>
      </c>
      <c r="Y42" s="40" t="s">
        <v>14</v>
      </c>
      <c r="Z42" s="40" t="s">
        <v>14</v>
      </c>
      <c r="AA42" s="40" t="s">
        <v>14</v>
      </c>
      <c r="AB42" s="40" t="s">
        <v>14</v>
      </c>
      <c r="AC42" s="40" t="s">
        <v>14</v>
      </c>
      <c r="AD42" s="40" t="s">
        <v>14</v>
      </c>
      <c r="AE42" s="40" t="s">
        <v>14</v>
      </c>
      <c r="AF42" s="40" t="s">
        <v>14</v>
      </c>
      <c r="AG42" s="40" t="s">
        <v>14</v>
      </c>
      <c r="AH42" s="40" t="s">
        <v>14</v>
      </c>
      <c r="AI42" s="40" t="s">
        <v>14</v>
      </c>
      <c r="AJ42" s="40" t="s">
        <v>14</v>
      </c>
      <c r="AK42" s="40" t="s">
        <v>14</v>
      </c>
      <c r="AL42" s="24" t="s">
        <v>14</v>
      </c>
      <c r="AM42" s="2" t="s">
        <v>14</v>
      </c>
    </row>
    <row r="43" spans="2:39" s="21" customFormat="1" ht="19.899999999999999" customHeight="1" outlineLevel="1">
      <c r="B43" s="44" t="s">
        <v>5</v>
      </c>
      <c r="C43" s="40" t="s">
        <v>14</v>
      </c>
      <c r="D43" s="40" t="s">
        <v>14</v>
      </c>
      <c r="E43" s="40" t="s">
        <v>14</v>
      </c>
      <c r="F43" s="40" t="s">
        <v>14</v>
      </c>
      <c r="G43" s="40" t="s">
        <v>14</v>
      </c>
      <c r="H43" s="40" t="s">
        <v>14</v>
      </c>
      <c r="I43" s="40" t="s">
        <v>14</v>
      </c>
      <c r="J43" s="40" t="s">
        <v>14</v>
      </c>
      <c r="K43" s="40" t="s">
        <v>14</v>
      </c>
      <c r="L43" s="40" t="s">
        <v>14</v>
      </c>
      <c r="M43" s="40" t="s">
        <v>14</v>
      </c>
      <c r="N43" s="40" t="s">
        <v>14</v>
      </c>
      <c r="O43" s="40" t="s">
        <v>14</v>
      </c>
      <c r="P43" s="40" t="s">
        <v>14</v>
      </c>
      <c r="Q43" s="40" t="s">
        <v>14</v>
      </c>
      <c r="R43" s="40" t="s">
        <v>14</v>
      </c>
      <c r="S43" s="40" t="s">
        <v>14</v>
      </c>
      <c r="T43" s="40" t="s">
        <v>14</v>
      </c>
      <c r="U43" s="40" t="s">
        <v>14</v>
      </c>
      <c r="V43" s="40" t="s">
        <v>14</v>
      </c>
      <c r="W43" s="40" t="s">
        <v>14</v>
      </c>
      <c r="X43" s="40" t="s">
        <v>14</v>
      </c>
      <c r="Y43" s="40" t="s">
        <v>14</v>
      </c>
      <c r="Z43" s="40" t="s">
        <v>14</v>
      </c>
      <c r="AA43" s="40" t="s">
        <v>14</v>
      </c>
      <c r="AB43" s="40" t="s">
        <v>14</v>
      </c>
      <c r="AC43" s="40" t="s">
        <v>14</v>
      </c>
      <c r="AD43" s="40" t="s">
        <v>14</v>
      </c>
      <c r="AE43" s="40" t="s">
        <v>14</v>
      </c>
      <c r="AF43" s="40" t="s">
        <v>14</v>
      </c>
      <c r="AG43" s="40" t="s">
        <v>14</v>
      </c>
      <c r="AH43" s="40" t="s">
        <v>14</v>
      </c>
      <c r="AI43" s="40" t="s">
        <v>14</v>
      </c>
      <c r="AJ43" s="40" t="s">
        <v>14</v>
      </c>
      <c r="AK43" s="40" t="s">
        <v>14</v>
      </c>
      <c r="AL43" s="24" t="s">
        <v>14</v>
      </c>
      <c r="AM43" s="2" t="s">
        <v>14</v>
      </c>
    </row>
    <row r="44" spans="2:39" ht="19.899999999999999" customHeight="1" outlineLevel="1">
      <c r="B44" s="20" t="s">
        <v>1</v>
      </c>
      <c r="C44" s="2" t="s">
        <v>14</v>
      </c>
      <c r="D44" s="2" t="s">
        <v>14</v>
      </c>
      <c r="E44" s="2" t="s">
        <v>14</v>
      </c>
      <c r="F44" s="2" t="s">
        <v>14</v>
      </c>
      <c r="G44" s="2" t="s">
        <v>14</v>
      </c>
      <c r="H44" s="2" t="s">
        <v>14</v>
      </c>
      <c r="I44" s="2" t="s">
        <v>14</v>
      </c>
      <c r="J44" s="2" t="s">
        <v>14</v>
      </c>
      <c r="K44" s="2" t="s">
        <v>14</v>
      </c>
      <c r="L44" s="2" t="s">
        <v>14</v>
      </c>
      <c r="M44" s="2" t="s">
        <v>14</v>
      </c>
      <c r="N44" s="2" t="s">
        <v>14</v>
      </c>
      <c r="O44" s="2" t="s">
        <v>14</v>
      </c>
      <c r="P44" s="2" t="s">
        <v>14</v>
      </c>
      <c r="Q44" s="2" t="s">
        <v>14</v>
      </c>
      <c r="R44" s="2" t="s">
        <v>14</v>
      </c>
      <c r="S44" s="2" t="s">
        <v>14</v>
      </c>
      <c r="T44" s="2" t="s">
        <v>14</v>
      </c>
      <c r="U44" s="2" t="s">
        <v>14</v>
      </c>
      <c r="V44" s="2" t="s">
        <v>14</v>
      </c>
      <c r="W44" s="2" t="s">
        <v>14</v>
      </c>
      <c r="X44" s="2" t="s">
        <v>14</v>
      </c>
      <c r="Y44" s="2" t="s">
        <v>14</v>
      </c>
      <c r="Z44" s="2" t="s">
        <v>14</v>
      </c>
      <c r="AA44" s="2" t="s">
        <v>14</v>
      </c>
      <c r="AB44" s="2" t="s">
        <v>14</v>
      </c>
      <c r="AC44" s="2" t="s">
        <v>14</v>
      </c>
      <c r="AD44" s="2" t="s">
        <v>14</v>
      </c>
      <c r="AE44" s="2" t="s">
        <v>14</v>
      </c>
      <c r="AF44" s="2" t="s">
        <v>14</v>
      </c>
      <c r="AG44" s="2" t="s">
        <v>14</v>
      </c>
      <c r="AH44" s="2" t="s">
        <v>14</v>
      </c>
      <c r="AI44" s="2" t="s">
        <v>14</v>
      </c>
      <c r="AJ44" s="2" t="s">
        <v>14</v>
      </c>
      <c r="AK44" s="2" t="s">
        <v>14</v>
      </c>
      <c r="AL44" s="2" t="s">
        <v>14</v>
      </c>
      <c r="AM44" s="2" t="s">
        <v>14</v>
      </c>
    </row>
    <row r="45" spans="2:39" ht="19.899999999999999" customHeight="1">
      <c r="B45" s="1"/>
    </row>
    <row r="46" spans="2:39" ht="19.899999999999999" customHeight="1">
      <c r="B46" s="61">
        <f ca="1">DATE(CalendarYear,8,1)</f>
        <v>45870</v>
      </c>
      <c r="C46" s="4" t="str">
        <f ca="1">IF(DAY(AugSun1)=1,"",IF(AND(YEAR(AugSun1+1)=CalendarYear,MONTH(AugSun1+1)=8),AugSun1+1,""))</f>
        <v/>
      </c>
      <c r="D46" s="4" t="str">
        <f ca="1">IF(DAY(AugSun1)=1,"",IF(AND(YEAR(AugSun1+2)=CalendarYear,MONTH(AugSun1+2)=8),AugSun1+2,""))</f>
        <v/>
      </c>
      <c r="E46" s="4" t="str">
        <f ca="1">IF(DAY(AugSun1)=1,"",IF(AND(YEAR(AugSun1+3)=CalendarYear,MONTH(AugSun1+3)=8),AugSun1+3,""))</f>
        <v/>
      </c>
      <c r="F46" s="4" t="str">
        <f ca="1">IF(DAY(AugSun1)=1,"",IF(AND(YEAR(AugSun1+4)=CalendarYear,MONTH(AugSun1+4)=8),AugSun1+4,""))</f>
        <v/>
      </c>
      <c r="G46" s="4" t="str">
        <f ca="1">IF(DAY(AugSun1)=1,"",IF(AND(YEAR(AugSun1+5)=CalendarYear,MONTH(AugSun1+5)=8),AugSun1+5,""))</f>
        <v/>
      </c>
      <c r="H46" s="4">
        <f ca="1">IF(DAY(AugSun1)=1,"",IF(AND(YEAR(AugSun1+6)=CalendarYear,MONTH(AugSun1+6)=8),AugSun1+6,""))</f>
        <v>45870</v>
      </c>
      <c r="I46" s="4">
        <f ca="1">IF(DAY(AugSun1)=1,IF(AND(YEAR(AugSun1)=CalendarYear,MONTH(AugSun1)=8),AugSun1,""),IF(AND(YEAR(AugSun1+7)=CalendarYear,MONTH(AugSun1+7)=8),AugSun1+7,""))</f>
        <v>45871</v>
      </c>
      <c r="J46" s="4">
        <f ca="1">IF(DAY(AugSun1)=1,IF(AND(YEAR(AugSun1+1)=CalendarYear,MONTH(AugSun1+1)=8),AugSun1+1,""),IF(AND(YEAR(AugSun1+8)=CalendarYear,MONTH(AugSun1+8)=8),AugSun1+8,""))</f>
        <v>45872</v>
      </c>
      <c r="K46" s="4">
        <f ca="1">IF(DAY(AugSun1)=1,IF(AND(YEAR(AugSun1+2)=CalendarYear,MONTH(AugSun1+2)=8),AugSun1+2,""),IF(AND(YEAR(AugSun1+9)=CalendarYear,MONTH(AugSun1+9)=8),AugSun1+9,""))</f>
        <v>45873</v>
      </c>
      <c r="L46" s="4">
        <f ca="1">IF(DAY(AugSun1)=1,IF(AND(YEAR(AugSun1+3)=CalendarYear,MONTH(AugSun1+3)=8),AugSun1+3,""),IF(AND(YEAR(AugSun1+10)=CalendarYear,MONTH(AugSun1+10)=8),AugSun1+10,""))</f>
        <v>45874</v>
      </c>
      <c r="M46" s="4">
        <f ca="1">IF(DAY(AugSun1)=1,IF(AND(YEAR(AugSun1+4)=CalendarYear,MONTH(AugSun1+4)=8),AugSun1+4,""),IF(AND(YEAR(AugSun1+11)=CalendarYear,MONTH(AugSun1+11)=8),AugSun1+11,""))</f>
        <v>45875</v>
      </c>
      <c r="N46" s="4">
        <f ca="1">IF(DAY(AugSun1)=1,IF(AND(YEAR(AugSun1+5)=CalendarYear,MONTH(AugSun1+5)=8),AugSun1+5,""),IF(AND(YEAR(AugSun1+12)=CalendarYear,MONTH(AugSun1+12)=8),AugSun1+12,""))</f>
        <v>45876</v>
      </c>
      <c r="O46" s="4">
        <f ca="1">IF(DAY(AugSun1)=1,IF(AND(YEAR(AugSun1+6)=CalendarYear,MONTH(AugSun1+6)=8),AugSun1+6,""),IF(AND(YEAR(AugSun1+13)=CalendarYear,MONTH(AugSun1+13)=8),AugSun1+13,""))</f>
        <v>45877</v>
      </c>
      <c r="P46" s="4">
        <f ca="1">IF(DAY(AugSun1)=1,IF(AND(YEAR(AugSun1+7)=CalendarYear,MONTH(AugSun1+7)=8),AugSun1+7,""),IF(AND(YEAR(AugSun1+14)=CalendarYear,MONTH(AugSun1+14)=8),AugSun1+14,""))</f>
        <v>45878</v>
      </c>
      <c r="Q46" s="4">
        <f ca="1">IF(DAY(AugSun1)=1,IF(AND(YEAR(AugSun1+8)=CalendarYear,MONTH(AugSun1+8)=8),AugSun1+8,""),IF(AND(YEAR(AugSun1+15)=CalendarYear,MONTH(AugSun1+15)=8),AugSun1+15,""))</f>
        <v>45879</v>
      </c>
      <c r="R46" s="4">
        <f ca="1">IF(DAY(AugSun1)=1,IF(AND(YEAR(AugSun1+9)=CalendarYear,MONTH(AugSun1+9)=8),AugSun1+9,""),IF(AND(YEAR(AugSun1+16)=CalendarYear,MONTH(AugSun1+16)=8),AugSun1+16,""))</f>
        <v>45880</v>
      </c>
      <c r="S46" s="4">
        <f ca="1">IF(DAY(AugSun1)=1,IF(AND(YEAR(AugSun1+10)=CalendarYear,MONTH(AugSun1+10)=8),AugSun1+10,""),IF(AND(YEAR(AugSun1+17)=CalendarYear,MONTH(AugSun1+17)=8),AugSun1+17,""))</f>
        <v>45881</v>
      </c>
      <c r="T46" s="4">
        <f ca="1">IF(DAY(AugSun1)=1,IF(AND(YEAR(AugSun1+11)=CalendarYear,MONTH(AugSun1+11)=8),AugSun1+11,""),IF(AND(YEAR(AugSun1+18)=CalendarYear,MONTH(AugSun1+18)=8),AugSun1+18,""))</f>
        <v>45882</v>
      </c>
      <c r="U46" s="4">
        <f ca="1">IF(DAY(AugSun1)=1,IF(AND(YEAR(AugSun1+12)=CalendarYear,MONTH(AugSun1+12)=8),AugSun1+12,""),IF(AND(YEAR(AugSun1+19)=CalendarYear,MONTH(AugSun1+19)=8),AugSun1+19,""))</f>
        <v>45883</v>
      </c>
      <c r="V46" s="4">
        <f ca="1">IF(DAY(AugSun1)=1,IF(AND(YEAR(AugSun1+13)=CalendarYear,MONTH(AugSun1+13)=8),AugSun1+13,""),IF(AND(YEAR(AugSun1+20)=CalendarYear,MONTH(AugSun1+20)=8),AugSun1+20,""))</f>
        <v>45884</v>
      </c>
      <c r="W46" s="4">
        <f ca="1">IF(DAY(AugSun1)=1,IF(AND(YEAR(AugSun1+14)=CalendarYear,MONTH(AugSun1+14)=8),AugSun1+14,""),IF(AND(YEAR(AugSun1+21)=CalendarYear,MONTH(AugSun1+21)=8),AugSun1+21,""))</f>
        <v>45885</v>
      </c>
      <c r="X46" s="4">
        <f ca="1">IF(DAY(AugSun1)=1,IF(AND(YEAR(AugSun1+15)=CalendarYear,MONTH(AugSun1+15)=8),AugSun1+15,""),IF(AND(YEAR(AugSun1+22)=CalendarYear,MONTH(AugSun1+22)=8),AugSun1+22,""))</f>
        <v>45886</v>
      </c>
      <c r="Y46" s="4">
        <f ca="1">IF(DAY(AugSun1)=1,IF(AND(YEAR(AugSun1+16)=CalendarYear,MONTH(AugSun1+16)=8),AugSun1+16,""),IF(AND(YEAR(AugSun1+23)=CalendarYear,MONTH(AugSun1+23)=8),AugSun1+23,""))</f>
        <v>45887</v>
      </c>
      <c r="Z46" s="4">
        <f ca="1">IF(DAY(AugSun1)=1,IF(AND(YEAR(AugSun1+17)=CalendarYear,MONTH(AugSun1+17)=8),AugSun1+17,""),IF(AND(YEAR(AugSun1+24)=CalendarYear,MONTH(AugSun1+24)=8),AugSun1+24,""))</f>
        <v>45888</v>
      </c>
      <c r="AA46" s="4">
        <f ca="1">IF(DAY(AugSun1)=1,IF(AND(YEAR(AugSun1+18)=CalendarYear,MONTH(AugSun1+18)=8),AugSun1+18,""),IF(AND(YEAR(AugSun1+25)=CalendarYear,MONTH(AugSun1+25)=8),AugSun1+25,""))</f>
        <v>45889</v>
      </c>
      <c r="AB46" s="4">
        <f ca="1">IF(DAY(AugSun1)=1,IF(AND(YEAR(AugSun1+19)=CalendarYear,MONTH(AugSun1+19)=8),AugSun1+19,""),IF(AND(YEAR(AugSun1+26)=CalendarYear,MONTH(AugSun1+26)=8),AugSun1+26,""))</f>
        <v>45890</v>
      </c>
      <c r="AC46" s="4">
        <f ca="1">IF(DAY(AugSun1)=1,IF(AND(YEAR(AugSun1+20)=CalendarYear,MONTH(AugSun1+20)=8),AugSun1+20,""),IF(AND(YEAR(AugSun1+27)=CalendarYear,MONTH(AugSun1+27)=8),AugSun1+27,""))</f>
        <v>45891</v>
      </c>
      <c r="AD46" s="4">
        <f ca="1">IF(DAY(AugSun1)=1,IF(AND(YEAR(AugSun1+21)=CalendarYear,MONTH(AugSun1+21)=8),AugSun1+21,""),IF(AND(YEAR(AugSun1+28)=CalendarYear,MONTH(AugSun1+28)=8),AugSun1+28,""))</f>
        <v>45892</v>
      </c>
      <c r="AE46" s="4">
        <f ca="1">IF(DAY(AugSun1)=1,IF(AND(YEAR(AugSun1+22)=CalendarYear,MONTH(AugSun1+22)=8),AugSun1+22,""),IF(AND(YEAR(AugSun1+29)=CalendarYear,MONTH(AugSun1+29)=8),AugSun1+29,""))</f>
        <v>45893</v>
      </c>
      <c r="AF46" s="4">
        <f ca="1">IF(DAY(AugSun1)=1,IF(AND(YEAR(AugSun1+23)=CalendarYear,MONTH(AugSun1+23)=8),AugSun1+23,""),IF(AND(YEAR(AugSun1+30)=CalendarYear,MONTH(AugSun1+30)=8),AugSun1+30,""))</f>
        <v>45894</v>
      </c>
      <c r="AG46" s="4">
        <f ca="1">IF(DAY(AugSun1)=1,IF(AND(YEAR(AugSun1+24)=CalendarYear,MONTH(AugSun1+24)=8),AugSun1+24,""),IF(AND(YEAR(AugSun1+31)=CalendarYear,MONTH(AugSun1+31)=8),AugSun1+31,""))</f>
        <v>45895</v>
      </c>
      <c r="AH46" s="4">
        <f ca="1">IF(DAY(AugSun1)=1,IF(AND(YEAR(AugSun1+25)=CalendarYear,MONTH(AugSun1+25)=8),AugSun1+25,""),IF(AND(YEAR(AugSun1+32)=CalendarYear,MONTH(AugSun1+32)=8),AugSun1+32,""))</f>
        <v>45896</v>
      </c>
      <c r="AI46" s="4">
        <f ca="1">IF(DAY(AugSun1)=1,IF(AND(YEAR(AugSun1+26)=CalendarYear,MONTH(AugSun1+26)=8),AugSun1+26,""),IF(AND(YEAR(AugSun1+33)=CalendarYear,MONTH(AugSun1+33)=8),AugSun1+33,""))</f>
        <v>45897</v>
      </c>
      <c r="AJ46" s="4">
        <f ca="1">IF(DAY(AugSun1)=1,IF(AND(YEAR(AugSun1+27)=CalendarYear,MONTH(AugSun1+27)=8),AugSun1+27,""),IF(AND(YEAR(AugSun1+34)=CalendarYear,MONTH(AugSun1+34)=8),AugSun1+34,""))</f>
        <v>45898</v>
      </c>
      <c r="AK46" s="4">
        <f ca="1">IF(DAY(AugSun1)=1,IF(AND(YEAR(AugSun1+28)=CalendarYear,MONTH(AugSun1+28)=8),AugSun1+28,""),IF(AND(YEAR(AugSun1+35)=CalendarYear,MONTH(AugSun1+35)=8),AugSun1+35,""))</f>
        <v>45899</v>
      </c>
      <c r="AL46" s="4">
        <f ca="1">IF(DAY(AugSun1)=1,IF(AND(YEAR(AugSun1+29)=CalendarYear,MONTH(AugSun1+29)=8),AugSun1+29,""),IF(AND(YEAR(AugSun1+36)=CalendarYear,MONTH(AugSun1+36)=8),AugSun1+36,""))</f>
        <v>45900</v>
      </c>
      <c r="AM46" s="6" t="str">
        <f ca="1">IF(DAY(AugSun1)=1,IF(AND(YEAR(AugSun1+30)=CalendarYear,MONTH(AugSun1+30)=8),AugSun1+30,""),IF(AND(YEAR(AugSun1+37)=CalendarYear,MONTH(AugSun1+37)=8),AugSun1+37,""))</f>
        <v/>
      </c>
    </row>
    <row r="47" spans="2:39" ht="19.899999999999999" customHeight="1">
      <c r="B47" s="62"/>
      <c r="C47" s="5" t="s">
        <v>6</v>
      </c>
      <c r="D47" s="5" t="s">
        <v>7</v>
      </c>
      <c r="E47" s="5" t="s">
        <v>8</v>
      </c>
      <c r="F47" s="5" t="s">
        <v>9</v>
      </c>
      <c r="G47" s="5" t="s">
        <v>10</v>
      </c>
      <c r="H47" s="5" t="s">
        <v>11</v>
      </c>
      <c r="I47" s="5" t="s">
        <v>12</v>
      </c>
      <c r="J47" s="5" t="s">
        <v>6</v>
      </c>
      <c r="K47" s="5" t="s">
        <v>7</v>
      </c>
      <c r="L47" s="5" t="s">
        <v>8</v>
      </c>
      <c r="M47" s="5" t="s">
        <v>9</v>
      </c>
      <c r="N47" s="5" t="s">
        <v>10</v>
      </c>
      <c r="O47" s="5" t="s">
        <v>11</v>
      </c>
      <c r="P47" s="5" t="s">
        <v>12</v>
      </c>
      <c r="Q47" s="5" t="s">
        <v>6</v>
      </c>
      <c r="R47" s="5" t="s">
        <v>7</v>
      </c>
      <c r="S47" s="5" t="s">
        <v>8</v>
      </c>
      <c r="T47" s="5" t="s">
        <v>9</v>
      </c>
      <c r="U47" s="5" t="s">
        <v>10</v>
      </c>
      <c r="V47" s="5" t="s">
        <v>11</v>
      </c>
      <c r="W47" s="5" t="s">
        <v>12</v>
      </c>
      <c r="X47" s="5" t="s">
        <v>6</v>
      </c>
      <c r="Y47" s="5" t="s">
        <v>7</v>
      </c>
      <c r="Z47" s="5" t="s">
        <v>8</v>
      </c>
      <c r="AA47" s="5" t="s">
        <v>9</v>
      </c>
      <c r="AB47" s="5" t="s">
        <v>10</v>
      </c>
      <c r="AC47" s="5" t="s">
        <v>11</v>
      </c>
      <c r="AD47" s="5" t="s">
        <v>12</v>
      </c>
      <c r="AE47" s="5" t="s">
        <v>6</v>
      </c>
      <c r="AF47" s="5" t="s">
        <v>7</v>
      </c>
      <c r="AG47" s="5" t="s">
        <v>8</v>
      </c>
      <c r="AH47" s="5" t="s">
        <v>9</v>
      </c>
      <c r="AI47" s="5" t="s">
        <v>10</v>
      </c>
      <c r="AJ47" s="5" t="s">
        <v>11</v>
      </c>
      <c r="AK47" s="5" t="s">
        <v>12</v>
      </c>
      <c r="AL47" s="5" t="s">
        <v>6</v>
      </c>
      <c r="AM47" s="7" t="s">
        <v>7</v>
      </c>
    </row>
    <row r="48" spans="2:39" s="21" customFormat="1" ht="19.899999999999999" customHeight="1" outlineLevel="1">
      <c r="B48" s="18" t="s">
        <v>13</v>
      </c>
      <c r="C48" s="2" t="s">
        <v>14</v>
      </c>
      <c r="D48" s="2" t="s">
        <v>14</v>
      </c>
      <c r="E48" s="2" t="s">
        <v>14</v>
      </c>
      <c r="F48" s="2" t="s">
        <v>14</v>
      </c>
      <c r="G48" s="2" t="s">
        <v>14</v>
      </c>
      <c r="H48" s="39" t="s">
        <v>14</v>
      </c>
      <c r="I48" s="39" t="s">
        <v>14</v>
      </c>
      <c r="J48" s="39" t="s">
        <v>14</v>
      </c>
      <c r="K48" s="40" t="s">
        <v>14</v>
      </c>
      <c r="L48" s="40" t="s">
        <v>14</v>
      </c>
      <c r="M48" s="40" t="s">
        <v>14</v>
      </c>
      <c r="N48" s="40" t="s">
        <v>14</v>
      </c>
      <c r="O48" s="40" t="s">
        <v>14</v>
      </c>
      <c r="P48" s="2" t="s">
        <v>14</v>
      </c>
      <c r="Q48" s="2" t="s">
        <v>14</v>
      </c>
      <c r="R48" s="2" t="s">
        <v>14</v>
      </c>
      <c r="S48" s="40" t="s">
        <v>14</v>
      </c>
      <c r="T48" s="40" t="s">
        <v>14</v>
      </c>
      <c r="U48" s="40" t="s">
        <v>14</v>
      </c>
      <c r="V48" s="40" t="s">
        <v>14</v>
      </c>
      <c r="W48" s="2" t="s">
        <v>14</v>
      </c>
      <c r="X48" s="2" t="s">
        <v>14</v>
      </c>
      <c r="Y48" s="103" t="s">
        <v>66</v>
      </c>
      <c r="Z48" s="101"/>
      <c r="AA48" s="101"/>
      <c r="AB48" s="101"/>
      <c r="AC48" s="101"/>
      <c r="AD48" s="104"/>
      <c r="AE48" s="2" t="s">
        <v>14</v>
      </c>
      <c r="AF48" s="2" t="s">
        <v>14</v>
      </c>
      <c r="AG48" s="2" t="s">
        <v>14</v>
      </c>
      <c r="AH48" s="97" t="s">
        <v>67</v>
      </c>
      <c r="AI48" s="98"/>
      <c r="AJ48" s="98"/>
      <c r="AK48" s="98"/>
      <c r="AL48" s="99"/>
      <c r="AM48" s="2" t="s">
        <v>14</v>
      </c>
    </row>
    <row r="49" spans="2:39" s="21" customFormat="1" ht="19.899999999999999" customHeight="1" outlineLevel="1">
      <c r="B49" s="19" t="s">
        <v>15</v>
      </c>
      <c r="C49" s="39" t="s">
        <v>14</v>
      </c>
      <c r="D49" s="39" t="s">
        <v>14</v>
      </c>
      <c r="E49" s="39" t="s">
        <v>14</v>
      </c>
      <c r="F49" s="39" t="s">
        <v>14</v>
      </c>
      <c r="G49" s="39" t="s">
        <v>14</v>
      </c>
      <c r="H49" s="39" t="s">
        <v>14</v>
      </c>
      <c r="I49" s="39" t="s">
        <v>14</v>
      </c>
      <c r="J49" s="136" t="s">
        <v>68</v>
      </c>
      <c r="K49" s="137"/>
      <c r="L49" s="137"/>
      <c r="M49" s="137"/>
      <c r="N49" s="137"/>
      <c r="O49" s="137"/>
      <c r="P49" s="138"/>
      <c r="Q49" s="40" t="s">
        <v>14</v>
      </c>
      <c r="R49" s="40" t="s">
        <v>14</v>
      </c>
      <c r="S49" s="40" t="s">
        <v>14</v>
      </c>
      <c r="T49" s="40" t="s">
        <v>14</v>
      </c>
      <c r="U49" s="40" t="s">
        <v>14</v>
      </c>
      <c r="V49" s="40" t="s">
        <v>14</v>
      </c>
      <c r="W49" s="40" t="s">
        <v>14</v>
      </c>
      <c r="X49" s="40" t="s">
        <v>14</v>
      </c>
      <c r="Y49" s="40" t="s">
        <v>14</v>
      </c>
      <c r="Z49" s="40" t="s">
        <v>14</v>
      </c>
      <c r="AA49" s="40" t="s">
        <v>14</v>
      </c>
      <c r="AB49" s="40" t="s">
        <v>14</v>
      </c>
      <c r="AC49" s="40" t="s">
        <v>14</v>
      </c>
      <c r="AD49" s="40" t="s">
        <v>14</v>
      </c>
      <c r="AE49" s="26" t="s">
        <v>14</v>
      </c>
      <c r="AF49" s="26" t="s">
        <v>14</v>
      </c>
      <c r="AG49" s="26" t="s">
        <v>14</v>
      </c>
      <c r="AH49" s="26" t="s">
        <v>14</v>
      </c>
      <c r="AI49" s="26" t="s">
        <v>14</v>
      </c>
      <c r="AJ49" s="26" t="s">
        <v>14</v>
      </c>
      <c r="AK49" s="26" t="s">
        <v>14</v>
      </c>
      <c r="AL49" s="26" t="s">
        <v>14</v>
      </c>
      <c r="AM49" s="2" t="s">
        <v>14</v>
      </c>
    </row>
    <row r="50" spans="2:39" ht="19.899999999999999" customHeight="1" outlineLevel="1">
      <c r="B50" s="43" t="s">
        <v>2</v>
      </c>
      <c r="C50" s="40" t="s">
        <v>14</v>
      </c>
      <c r="D50" s="40" t="s">
        <v>14</v>
      </c>
      <c r="E50" s="40" t="s">
        <v>14</v>
      </c>
      <c r="F50" s="40" t="s">
        <v>14</v>
      </c>
      <c r="G50" s="40" t="s">
        <v>14</v>
      </c>
      <c r="H50" s="40" t="s">
        <v>14</v>
      </c>
      <c r="I50" s="40" t="s">
        <v>14</v>
      </c>
      <c r="J50" s="40" t="s">
        <v>14</v>
      </c>
      <c r="K50" s="40" t="s">
        <v>14</v>
      </c>
      <c r="L50" s="40" t="s">
        <v>14</v>
      </c>
      <c r="M50" s="40" t="s">
        <v>14</v>
      </c>
      <c r="N50" s="40" t="s">
        <v>14</v>
      </c>
      <c r="O50" s="40" t="s">
        <v>14</v>
      </c>
      <c r="P50" s="40" t="s">
        <v>14</v>
      </c>
      <c r="Q50" s="40" t="s">
        <v>14</v>
      </c>
      <c r="R50" s="40" t="s">
        <v>14</v>
      </c>
      <c r="S50" s="40" t="s">
        <v>14</v>
      </c>
      <c r="T50" s="40" t="s">
        <v>14</v>
      </c>
      <c r="U50" s="40" t="s">
        <v>14</v>
      </c>
      <c r="V50" s="40" t="s">
        <v>14</v>
      </c>
      <c r="W50" s="40" t="s">
        <v>14</v>
      </c>
      <c r="X50" s="40" t="s">
        <v>14</v>
      </c>
      <c r="Y50" s="40" t="s">
        <v>14</v>
      </c>
      <c r="Z50" s="40" t="s">
        <v>14</v>
      </c>
      <c r="AA50" s="40" t="s">
        <v>14</v>
      </c>
      <c r="AB50" s="40" t="s">
        <v>14</v>
      </c>
      <c r="AC50" s="40" t="s">
        <v>14</v>
      </c>
      <c r="AD50" s="40" t="s">
        <v>14</v>
      </c>
      <c r="AE50" s="40" t="s">
        <v>14</v>
      </c>
      <c r="AF50" s="181" t="s">
        <v>16</v>
      </c>
      <c r="AG50" s="182"/>
      <c r="AH50" s="40" t="s">
        <v>14</v>
      </c>
      <c r="AI50" s="40" t="s">
        <v>14</v>
      </c>
      <c r="AJ50" s="40" t="s">
        <v>14</v>
      </c>
      <c r="AK50" s="40" t="s">
        <v>14</v>
      </c>
      <c r="AL50" s="40" t="s">
        <v>14</v>
      </c>
      <c r="AM50" s="24" t="s">
        <v>14</v>
      </c>
    </row>
    <row r="51" spans="2:39" ht="19.899999999999999" customHeight="1" outlineLevel="1">
      <c r="B51" s="44" t="s">
        <v>5</v>
      </c>
      <c r="C51" s="40" t="s">
        <v>14</v>
      </c>
      <c r="D51" s="40" t="s">
        <v>14</v>
      </c>
      <c r="E51" s="40" t="s">
        <v>14</v>
      </c>
      <c r="F51" s="40" t="s">
        <v>14</v>
      </c>
      <c r="G51" s="40" t="s">
        <v>14</v>
      </c>
      <c r="H51" s="40" t="s">
        <v>14</v>
      </c>
      <c r="I51" s="40" t="s">
        <v>14</v>
      </c>
      <c r="J51" s="40" t="s">
        <v>14</v>
      </c>
      <c r="K51" s="40" t="s">
        <v>14</v>
      </c>
      <c r="L51" s="40" t="s">
        <v>14</v>
      </c>
      <c r="M51" s="40" t="s">
        <v>14</v>
      </c>
      <c r="N51" s="40" t="s">
        <v>14</v>
      </c>
      <c r="O51" s="40" t="s">
        <v>14</v>
      </c>
      <c r="P51" s="40" t="s">
        <v>14</v>
      </c>
      <c r="Q51" s="40" t="s">
        <v>14</v>
      </c>
      <c r="R51" s="40" t="s">
        <v>14</v>
      </c>
      <c r="S51" s="40" t="s">
        <v>14</v>
      </c>
      <c r="T51" s="40" t="s">
        <v>14</v>
      </c>
      <c r="U51" s="40" t="s">
        <v>14</v>
      </c>
      <c r="V51" s="40" t="s">
        <v>14</v>
      </c>
      <c r="W51" s="40" t="s">
        <v>14</v>
      </c>
      <c r="X51" s="40" t="s">
        <v>14</v>
      </c>
      <c r="Y51" s="40" t="s">
        <v>14</v>
      </c>
      <c r="Z51" s="40" t="s">
        <v>14</v>
      </c>
      <c r="AA51" s="40" t="s">
        <v>14</v>
      </c>
      <c r="AB51" s="40" t="s">
        <v>14</v>
      </c>
      <c r="AC51" s="40" t="s">
        <v>14</v>
      </c>
      <c r="AD51" s="40" t="s">
        <v>14</v>
      </c>
      <c r="AE51" s="40" t="s">
        <v>14</v>
      </c>
      <c r="AF51" s="40" t="s">
        <v>14</v>
      </c>
      <c r="AG51" s="40" t="s">
        <v>14</v>
      </c>
      <c r="AH51" s="40" t="s">
        <v>14</v>
      </c>
      <c r="AI51" s="40" t="s">
        <v>14</v>
      </c>
      <c r="AJ51" s="40" t="s">
        <v>14</v>
      </c>
      <c r="AK51" s="40" t="s">
        <v>14</v>
      </c>
      <c r="AL51" s="40" t="s">
        <v>14</v>
      </c>
      <c r="AM51" s="24" t="s">
        <v>14</v>
      </c>
    </row>
    <row r="52" spans="2:39" ht="19.899999999999999" customHeight="1" outlineLevel="1">
      <c r="B52" s="20" t="s">
        <v>1</v>
      </c>
      <c r="C52" s="2" t="s">
        <v>14</v>
      </c>
      <c r="D52" s="2" t="s">
        <v>14</v>
      </c>
      <c r="E52" s="2" t="s">
        <v>14</v>
      </c>
      <c r="F52" s="2" t="s">
        <v>14</v>
      </c>
      <c r="G52" s="2" t="s">
        <v>14</v>
      </c>
      <c r="H52" s="2" t="s">
        <v>14</v>
      </c>
      <c r="I52" s="2" t="s">
        <v>14</v>
      </c>
      <c r="J52" s="2" t="s">
        <v>14</v>
      </c>
      <c r="K52" s="2" t="s">
        <v>14</v>
      </c>
      <c r="L52" s="2" t="s">
        <v>14</v>
      </c>
      <c r="M52" s="2" t="s">
        <v>14</v>
      </c>
      <c r="N52" s="2" t="s">
        <v>14</v>
      </c>
      <c r="O52" s="2" t="s">
        <v>14</v>
      </c>
      <c r="P52" s="2" t="s">
        <v>14</v>
      </c>
      <c r="Q52" s="2" t="s">
        <v>14</v>
      </c>
      <c r="R52" s="2" t="s">
        <v>14</v>
      </c>
      <c r="S52" s="2" t="s">
        <v>14</v>
      </c>
      <c r="T52" s="2" t="s">
        <v>14</v>
      </c>
      <c r="U52" s="2" t="s">
        <v>14</v>
      </c>
      <c r="V52" s="2" t="s">
        <v>14</v>
      </c>
      <c r="W52" s="37" t="s">
        <v>53</v>
      </c>
      <c r="X52" s="2" t="s">
        <v>14</v>
      </c>
      <c r="Y52" s="2" t="s">
        <v>14</v>
      </c>
      <c r="Z52" s="2" t="s">
        <v>14</v>
      </c>
      <c r="AA52" s="2" t="s">
        <v>14</v>
      </c>
      <c r="AB52" s="2" t="s">
        <v>14</v>
      </c>
      <c r="AC52" s="2" t="s">
        <v>14</v>
      </c>
      <c r="AD52" s="2" t="s">
        <v>14</v>
      </c>
      <c r="AE52" s="2" t="s">
        <v>14</v>
      </c>
      <c r="AF52" s="2" t="s">
        <v>14</v>
      </c>
      <c r="AG52" s="2" t="s">
        <v>14</v>
      </c>
      <c r="AH52" s="2" t="s">
        <v>14</v>
      </c>
      <c r="AI52" s="2" t="s">
        <v>14</v>
      </c>
      <c r="AJ52" s="2" t="s">
        <v>14</v>
      </c>
      <c r="AK52" s="2" t="s">
        <v>14</v>
      </c>
      <c r="AL52" s="2" t="s">
        <v>14</v>
      </c>
      <c r="AM52" s="2" t="s">
        <v>14</v>
      </c>
    </row>
    <row r="53" spans="2:39" ht="19.899999999999999" customHeight="1">
      <c r="B53" s="1"/>
    </row>
    <row r="54" spans="2:39" s="21" customFormat="1" ht="19.899999999999999" customHeight="1">
      <c r="B54" s="61">
        <f ca="1">DATE(CalendarYear,9,1)</f>
        <v>45901</v>
      </c>
      <c r="C54" s="4" t="str">
        <f ca="1">IF(DAY(SepSun1)=1,"",IF(AND(YEAR(SepSun1+1)=CalendarYear,MONTH(SepSun1+1)=9),SepSun1+1,""))</f>
        <v/>
      </c>
      <c r="D54" s="4">
        <f ca="1">IF(DAY(SepSun1)=1,"",IF(AND(YEAR(SepSun1+2)=CalendarYear,MONTH(SepSun1+2)=9),SepSun1+2,""))</f>
        <v>45901</v>
      </c>
      <c r="E54" s="4">
        <f ca="1">IF(DAY(SepSun1)=1,"",IF(AND(YEAR(SepSun1+3)=CalendarYear,MONTH(SepSun1+3)=9),SepSun1+3,""))</f>
        <v>45902</v>
      </c>
      <c r="F54" s="4">
        <f ca="1">IF(DAY(SepSun1)=1,"",IF(AND(YEAR(SepSun1+4)=CalendarYear,MONTH(SepSun1+4)=9),SepSun1+4,""))</f>
        <v>45903</v>
      </c>
      <c r="G54" s="4">
        <f ca="1">IF(DAY(SepSun1)=1,"",IF(AND(YEAR(SepSun1+5)=CalendarYear,MONTH(SepSun1+5)=9),SepSun1+5,""))</f>
        <v>45904</v>
      </c>
      <c r="H54" s="4">
        <f ca="1">IF(DAY(SepSun1)=1,"",IF(AND(YEAR(SepSun1+6)=CalendarYear,MONTH(SepSun1+6)=9),SepSun1+6,""))</f>
        <v>45905</v>
      </c>
      <c r="I54" s="4">
        <f ca="1">IF(DAY(SepSun1)=1,IF(AND(YEAR(SepSun1)=CalendarYear,MONTH(SepSun1)=9),SepSun1,""),IF(AND(YEAR(SepSun1+7)=CalendarYear,MONTH(SepSun1+7)=9),SepSun1+7,""))</f>
        <v>45906</v>
      </c>
      <c r="J54" s="4">
        <f ca="1">IF(DAY(SepSun1)=1,IF(AND(YEAR(SepSun1+1)=CalendarYear,MONTH(SepSun1+1)=9),SepSun1+1,""),IF(AND(YEAR(SepSun1+8)=CalendarYear,MONTH(SepSun1+8)=9),SepSun1+8,""))</f>
        <v>45907</v>
      </c>
      <c r="K54" s="4">
        <f ca="1">IF(DAY(SepSun1)=1,IF(AND(YEAR(SepSun1+2)=CalendarYear,MONTH(SepSun1+2)=9),SepSun1+2,""),IF(AND(YEAR(SepSun1+9)=CalendarYear,MONTH(SepSun1+9)=9),SepSun1+9,""))</f>
        <v>45908</v>
      </c>
      <c r="L54" s="4">
        <f ca="1">IF(DAY(SepSun1)=1,IF(AND(YEAR(SepSun1+3)=CalendarYear,MONTH(SepSun1+3)=9),SepSun1+3,""),IF(AND(YEAR(SepSun1+10)=CalendarYear,MONTH(SepSun1+10)=9),SepSun1+10,""))</f>
        <v>45909</v>
      </c>
      <c r="M54" s="4">
        <f ca="1">IF(DAY(SepSun1)=1,IF(AND(YEAR(SepSun1+4)=CalendarYear,MONTH(SepSun1+4)=9),SepSun1+4,""),IF(AND(YEAR(SepSun1+11)=CalendarYear,MONTH(SepSun1+11)=9),SepSun1+11,""))</f>
        <v>45910</v>
      </c>
      <c r="N54" s="4">
        <f ca="1">IF(DAY(SepSun1)=1,IF(AND(YEAR(SepSun1+5)=CalendarYear,MONTH(SepSun1+5)=9),SepSun1+5,""),IF(AND(YEAR(SepSun1+12)=CalendarYear,MONTH(SepSun1+12)=9),SepSun1+12,""))</f>
        <v>45911</v>
      </c>
      <c r="O54" s="4">
        <f ca="1">IF(DAY(SepSun1)=1,IF(AND(YEAR(SepSun1+6)=CalendarYear,MONTH(SepSun1+6)=9),SepSun1+6,""),IF(AND(YEAR(SepSun1+13)=CalendarYear,MONTH(SepSun1+13)=9),SepSun1+13,""))</f>
        <v>45912</v>
      </c>
      <c r="P54" s="4">
        <f ca="1">IF(DAY(SepSun1)=1,IF(AND(YEAR(SepSun1+7)=CalendarYear,MONTH(SepSun1+7)=9),SepSun1+7,""),IF(AND(YEAR(SepSun1+14)=CalendarYear,MONTH(SepSun1+14)=9),SepSun1+14,""))</f>
        <v>45913</v>
      </c>
      <c r="Q54" s="4">
        <f ca="1">IF(DAY(SepSun1)=1,IF(AND(YEAR(SepSun1+8)=CalendarYear,MONTH(SepSun1+8)=9),SepSun1+8,""),IF(AND(YEAR(SepSun1+15)=CalendarYear,MONTH(SepSun1+15)=9),SepSun1+15,""))</f>
        <v>45914</v>
      </c>
      <c r="R54" s="4">
        <f ca="1">IF(DAY(SepSun1)=1,IF(AND(YEAR(SepSun1+9)=CalendarYear,MONTH(SepSun1+9)=9),SepSun1+9,""),IF(AND(YEAR(SepSun1+16)=CalendarYear,MONTH(SepSun1+16)=9),SepSun1+16,""))</f>
        <v>45915</v>
      </c>
      <c r="S54" s="4">
        <f ca="1">IF(DAY(SepSun1)=1,IF(AND(YEAR(SepSun1+10)=CalendarYear,MONTH(SepSun1+10)=9),SepSun1+10,""),IF(AND(YEAR(SepSun1+17)=CalendarYear,MONTH(SepSun1+17)=9),SepSun1+17,""))</f>
        <v>45916</v>
      </c>
      <c r="T54" s="4">
        <f ca="1">IF(DAY(SepSun1)=1,IF(AND(YEAR(SepSun1+11)=CalendarYear,MONTH(SepSun1+11)=9),SepSun1+11,""),IF(AND(YEAR(SepSun1+18)=CalendarYear,MONTH(SepSun1+18)=9),SepSun1+18,""))</f>
        <v>45917</v>
      </c>
      <c r="U54" s="4">
        <f ca="1">IF(DAY(SepSun1)=1,IF(AND(YEAR(SepSun1+12)=CalendarYear,MONTH(SepSun1+12)=9),SepSun1+12,""),IF(AND(YEAR(SepSun1+19)=CalendarYear,MONTH(SepSun1+19)=9),SepSun1+19,""))</f>
        <v>45918</v>
      </c>
      <c r="V54" s="4">
        <f ca="1">IF(DAY(SepSun1)=1,IF(AND(YEAR(SepSun1+13)=CalendarYear,MONTH(SepSun1+13)=9),SepSun1+13,""),IF(AND(YEAR(SepSun1+20)=CalendarYear,MONTH(SepSun1+20)=9),SepSun1+20,""))</f>
        <v>45919</v>
      </c>
      <c r="W54" s="4">
        <f ca="1">IF(DAY(SepSun1)=1,IF(AND(YEAR(SepSun1+14)=CalendarYear,MONTH(SepSun1+14)=9),SepSun1+14,""),IF(AND(YEAR(SepSun1+21)=CalendarYear,MONTH(SepSun1+21)=9),SepSun1+21,""))</f>
        <v>45920</v>
      </c>
      <c r="X54" s="4">
        <f ca="1">IF(DAY(SepSun1)=1,IF(AND(YEAR(SepSun1+15)=CalendarYear,MONTH(SepSun1+15)=9),SepSun1+15,""),IF(AND(YEAR(SepSun1+22)=CalendarYear,MONTH(SepSun1+22)=9),SepSun1+22,""))</f>
        <v>45921</v>
      </c>
      <c r="Y54" s="4">
        <f ca="1">IF(DAY(SepSun1)=1,IF(AND(YEAR(SepSun1+16)=CalendarYear,MONTH(SepSun1+16)=9),SepSun1+16,""),IF(AND(YEAR(SepSun1+23)=CalendarYear,MONTH(SepSun1+23)=9),SepSun1+23,""))</f>
        <v>45922</v>
      </c>
      <c r="Z54" s="4">
        <f ca="1">IF(DAY(SepSun1)=1,IF(AND(YEAR(SepSun1+17)=CalendarYear,MONTH(SepSun1+17)=9),SepSun1+17,""),IF(AND(YEAR(SepSun1+24)=CalendarYear,MONTH(SepSun1+24)=9),SepSun1+24,""))</f>
        <v>45923</v>
      </c>
      <c r="AA54" s="4">
        <f ca="1">IF(DAY(SepSun1)=1,IF(AND(YEAR(SepSun1+18)=CalendarYear,MONTH(SepSun1+18)=9),SepSun1+18,""),IF(AND(YEAR(SepSun1+25)=CalendarYear,MONTH(SepSun1+25)=9),SepSun1+25,""))</f>
        <v>45924</v>
      </c>
      <c r="AB54" s="4">
        <f ca="1">IF(DAY(SepSun1)=1,IF(AND(YEAR(SepSun1+19)=CalendarYear,MONTH(SepSun1+19)=9),SepSun1+19,""),IF(AND(YEAR(SepSun1+26)=CalendarYear,MONTH(SepSun1+26)=9),SepSun1+26,""))</f>
        <v>45925</v>
      </c>
      <c r="AC54" s="4">
        <f ca="1">IF(DAY(SepSun1)=1,IF(AND(YEAR(SepSun1+20)=CalendarYear,MONTH(SepSun1+20)=9),SepSun1+20,""),IF(AND(YEAR(SepSun1+27)=CalendarYear,MONTH(SepSun1+27)=9),SepSun1+27,""))</f>
        <v>45926</v>
      </c>
      <c r="AD54" s="4">
        <f ca="1">IF(DAY(SepSun1)=1,IF(AND(YEAR(SepSun1+21)=CalendarYear,MONTH(SepSun1+21)=9),SepSun1+21,""),IF(AND(YEAR(SepSun1+28)=CalendarYear,MONTH(SepSun1+28)=9),SepSun1+28,""))</f>
        <v>45927</v>
      </c>
      <c r="AE54" s="4">
        <f ca="1">IF(DAY(SepSun1)=1,IF(AND(YEAR(SepSun1+22)=CalendarYear,MONTH(SepSun1+22)=9),SepSun1+22,""),IF(AND(YEAR(SepSun1+29)=CalendarYear,MONTH(SepSun1+29)=9),SepSun1+29,""))</f>
        <v>45928</v>
      </c>
      <c r="AF54" s="4">
        <f ca="1">IF(DAY(SepSun1)=1,IF(AND(YEAR(SepSun1+23)=CalendarYear,MONTH(SepSun1+23)=9),SepSun1+23,""),IF(AND(YEAR(SepSun1+30)=CalendarYear,MONTH(SepSun1+30)=9),SepSun1+30,""))</f>
        <v>45929</v>
      </c>
      <c r="AG54" s="4">
        <f ca="1">IF(DAY(SepSun1)=1,IF(AND(YEAR(SepSun1+24)=CalendarYear,MONTH(SepSun1+24)=9),SepSun1+24,""),IF(AND(YEAR(SepSun1+31)=CalendarYear,MONTH(SepSun1+31)=9),SepSun1+31,""))</f>
        <v>45930</v>
      </c>
      <c r="AH54" s="4" t="str">
        <f ca="1">IF(DAY(SepSun1)=1,IF(AND(YEAR(SepSun1+25)=CalendarYear,MONTH(SepSun1+25)=9),SepSun1+25,""),IF(AND(YEAR(SepSun1+32)=CalendarYear,MONTH(SepSun1+32)=9),SepSun1+32,""))</f>
        <v/>
      </c>
      <c r="AI54" s="4" t="str">
        <f ca="1">IF(DAY(SepSun1)=1,IF(AND(YEAR(SepSun1+26)=CalendarYear,MONTH(SepSun1+26)=9),SepSun1+26,""),IF(AND(YEAR(SepSun1+33)=CalendarYear,MONTH(SepSun1+33)=9),SepSun1+33,""))</f>
        <v/>
      </c>
      <c r="AJ54" s="4" t="str">
        <f ca="1">IF(DAY(SepSun1)=1,IF(AND(YEAR(SepSun1+27)=CalendarYear,MONTH(SepSun1+27)=9),SepSun1+27,""),IF(AND(YEAR(SepSun1+34)=CalendarYear,MONTH(SepSun1+34)=9),SepSun1+34,""))</f>
        <v/>
      </c>
      <c r="AK54" s="4" t="str">
        <f ca="1">IF(DAY(SepSun1)=1,IF(AND(YEAR(SepSun1+28)=CalendarYear,MONTH(SepSun1+28)=9),SepSun1+28,""),IF(AND(YEAR(SepSun1+35)=CalendarYear,MONTH(SepSun1+35)=9),SepSun1+35,""))</f>
        <v/>
      </c>
      <c r="AL54" s="4" t="str">
        <f ca="1">IF(DAY(SepSun1)=1,IF(AND(YEAR(SepSun1+29)=CalendarYear,MONTH(SepSun1+29)=9),SepSun1+29,""),IF(AND(YEAR(SepSun1+36)=CalendarYear,MONTH(SepSun1+36)=9),SepSun1+36,""))</f>
        <v/>
      </c>
      <c r="AM54" s="6" t="str">
        <f ca="1">IF(DAY(SepSun1)=1,IF(AND(YEAR(SepSun1+30)=CalendarYear,MONTH(SepSun1+30)=9),SepSun1+30,""),IF(AND(YEAR(SepSun1+37)=CalendarYear,MONTH(SepSun1+37)=9),SepSun1+37,""))</f>
        <v/>
      </c>
    </row>
    <row r="55" spans="2:39" s="21" customFormat="1" ht="19.899999999999999" customHeight="1">
      <c r="B55" s="62"/>
      <c r="C55" s="5" t="s">
        <v>6</v>
      </c>
      <c r="D55" s="5" t="s">
        <v>7</v>
      </c>
      <c r="E55" s="5" t="s">
        <v>8</v>
      </c>
      <c r="F55" s="5" t="s">
        <v>9</v>
      </c>
      <c r="G55" s="5" t="s">
        <v>10</v>
      </c>
      <c r="H55" s="5" t="s">
        <v>11</v>
      </c>
      <c r="I55" s="5" t="s">
        <v>12</v>
      </c>
      <c r="J55" s="5" t="s">
        <v>6</v>
      </c>
      <c r="K55" s="5" t="s">
        <v>7</v>
      </c>
      <c r="L55" s="5" t="s">
        <v>8</v>
      </c>
      <c r="M55" s="5" t="s">
        <v>9</v>
      </c>
      <c r="N55" s="5" t="s">
        <v>10</v>
      </c>
      <c r="O55" s="5" t="s">
        <v>11</v>
      </c>
      <c r="P55" s="5" t="s">
        <v>12</v>
      </c>
      <c r="Q55" s="5" t="s">
        <v>6</v>
      </c>
      <c r="R55" s="5" t="s">
        <v>7</v>
      </c>
      <c r="S55" s="5" t="s">
        <v>8</v>
      </c>
      <c r="T55" s="5" t="s">
        <v>9</v>
      </c>
      <c r="U55" s="5" t="s">
        <v>10</v>
      </c>
      <c r="V55" s="5" t="s">
        <v>11</v>
      </c>
      <c r="W55" s="5" t="s">
        <v>12</v>
      </c>
      <c r="X55" s="5" t="s">
        <v>6</v>
      </c>
      <c r="Y55" s="5" t="s">
        <v>7</v>
      </c>
      <c r="Z55" s="5" t="s">
        <v>8</v>
      </c>
      <c r="AA55" s="5" t="s">
        <v>9</v>
      </c>
      <c r="AB55" s="5" t="s">
        <v>10</v>
      </c>
      <c r="AC55" s="5" t="s">
        <v>11</v>
      </c>
      <c r="AD55" s="5" t="s">
        <v>12</v>
      </c>
      <c r="AE55" s="5" t="s">
        <v>6</v>
      </c>
      <c r="AF55" s="5" t="s">
        <v>7</v>
      </c>
      <c r="AG55" s="5" t="s">
        <v>8</v>
      </c>
      <c r="AH55" s="5" t="s">
        <v>9</v>
      </c>
      <c r="AI55" s="5" t="s">
        <v>10</v>
      </c>
      <c r="AJ55" s="5" t="s">
        <v>11</v>
      </c>
      <c r="AK55" s="5" t="s">
        <v>12</v>
      </c>
      <c r="AL55" s="5" t="s">
        <v>6</v>
      </c>
      <c r="AM55" s="7" t="s">
        <v>7</v>
      </c>
    </row>
    <row r="56" spans="2:39" ht="19.899999999999999" customHeight="1" outlineLevel="1">
      <c r="B56" s="18" t="s">
        <v>13</v>
      </c>
      <c r="C56" s="2" t="s">
        <v>14</v>
      </c>
      <c r="D56" s="2" t="s">
        <v>14</v>
      </c>
      <c r="E56" s="2" t="s">
        <v>14</v>
      </c>
      <c r="F56" s="2" t="s">
        <v>14</v>
      </c>
      <c r="G56" s="2" t="s">
        <v>14</v>
      </c>
      <c r="H56" s="2" t="s">
        <v>14</v>
      </c>
      <c r="I56" s="2" t="s">
        <v>14</v>
      </c>
      <c r="J56" s="2" t="s">
        <v>14</v>
      </c>
      <c r="K56" s="2" t="s">
        <v>14</v>
      </c>
      <c r="L56" s="2" t="s">
        <v>14</v>
      </c>
      <c r="M56" s="3" t="s">
        <v>14</v>
      </c>
      <c r="N56" s="3" t="s">
        <v>14</v>
      </c>
      <c r="O56" s="2" t="s">
        <v>14</v>
      </c>
      <c r="P56" s="2" t="s">
        <v>14</v>
      </c>
      <c r="Q56" s="2" t="s">
        <v>14</v>
      </c>
      <c r="R56" s="2" t="s">
        <v>14</v>
      </c>
      <c r="S56" s="2" t="s">
        <v>14</v>
      </c>
      <c r="T56" s="2" t="s">
        <v>14</v>
      </c>
      <c r="U56" s="2" t="s">
        <v>14</v>
      </c>
      <c r="V56" s="2" t="s">
        <v>14</v>
      </c>
      <c r="W56" s="2" t="s">
        <v>14</v>
      </c>
      <c r="X56" s="2" t="s">
        <v>14</v>
      </c>
      <c r="Y56" s="2" t="s">
        <v>14</v>
      </c>
      <c r="Z56" s="2" t="s">
        <v>14</v>
      </c>
      <c r="AA56" s="2" t="s">
        <v>14</v>
      </c>
      <c r="AB56" s="2" t="s">
        <v>14</v>
      </c>
      <c r="AC56" s="2" t="s">
        <v>14</v>
      </c>
      <c r="AD56" s="2" t="s">
        <v>14</v>
      </c>
      <c r="AE56" s="2" t="s">
        <v>14</v>
      </c>
      <c r="AF56" s="2" t="s">
        <v>14</v>
      </c>
      <c r="AG56" s="2" t="s">
        <v>14</v>
      </c>
      <c r="AH56" s="2" t="s">
        <v>14</v>
      </c>
      <c r="AI56" s="2" t="s">
        <v>14</v>
      </c>
      <c r="AJ56" s="2" t="s">
        <v>14</v>
      </c>
      <c r="AK56" s="2" t="s">
        <v>14</v>
      </c>
      <c r="AL56" s="2" t="s">
        <v>14</v>
      </c>
      <c r="AM56" s="2" t="s">
        <v>14</v>
      </c>
    </row>
    <row r="57" spans="2:39" ht="19.899999999999999" customHeight="1" outlineLevel="1">
      <c r="B57" s="19" t="s">
        <v>15</v>
      </c>
      <c r="C57" s="3" t="s">
        <v>14</v>
      </c>
      <c r="D57" s="3" t="s">
        <v>14</v>
      </c>
      <c r="E57" s="3" t="s">
        <v>14</v>
      </c>
      <c r="F57" s="3" t="s">
        <v>14</v>
      </c>
      <c r="G57" s="3" t="s">
        <v>14</v>
      </c>
      <c r="H57" s="3" t="s">
        <v>14</v>
      </c>
      <c r="I57" s="3" t="s">
        <v>14</v>
      </c>
      <c r="J57" s="3" t="s">
        <v>14</v>
      </c>
      <c r="K57" s="3" t="s">
        <v>14</v>
      </c>
      <c r="L57" s="3" t="s">
        <v>14</v>
      </c>
      <c r="M57" s="3" t="s">
        <v>14</v>
      </c>
      <c r="N57" s="3" t="s">
        <v>14</v>
      </c>
      <c r="O57" s="2" t="s">
        <v>14</v>
      </c>
      <c r="P57" s="2" t="s">
        <v>14</v>
      </c>
      <c r="Q57" s="2" t="s">
        <v>14</v>
      </c>
      <c r="R57" s="2" t="s">
        <v>14</v>
      </c>
      <c r="S57" s="2" t="s">
        <v>14</v>
      </c>
      <c r="T57" s="2" t="s">
        <v>14</v>
      </c>
      <c r="U57" s="2" t="s">
        <v>14</v>
      </c>
      <c r="V57" s="2" t="s">
        <v>14</v>
      </c>
      <c r="W57" s="2" t="s">
        <v>14</v>
      </c>
      <c r="X57" s="2" t="s">
        <v>14</v>
      </c>
      <c r="Y57" s="2" t="s">
        <v>14</v>
      </c>
      <c r="Z57" s="2" t="s">
        <v>14</v>
      </c>
      <c r="AA57" s="2" t="s">
        <v>14</v>
      </c>
      <c r="AB57" s="2" t="s">
        <v>14</v>
      </c>
      <c r="AC57" s="2" t="s">
        <v>14</v>
      </c>
      <c r="AD57" s="2" t="s">
        <v>14</v>
      </c>
      <c r="AE57" s="2" t="s">
        <v>14</v>
      </c>
      <c r="AF57" s="2" t="s">
        <v>14</v>
      </c>
      <c r="AG57" s="2" t="s">
        <v>14</v>
      </c>
      <c r="AH57" s="2" t="s">
        <v>14</v>
      </c>
      <c r="AI57" s="2" t="s">
        <v>14</v>
      </c>
      <c r="AJ57" s="2" t="s">
        <v>14</v>
      </c>
      <c r="AK57" s="2" t="s">
        <v>14</v>
      </c>
      <c r="AL57" s="2" t="s">
        <v>14</v>
      </c>
      <c r="AM57" s="2" t="s">
        <v>14</v>
      </c>
    </row>
    <row r="58" spans="2:39" ht="19.899999999999999" customHeight="1" outlineLevel="1">
      <c r="B58" s="33" t="s">
        <v>2</v>
      </c>
      <c r="C58" s="3" t="s">
        <v>14</v>
      </c>
      <c r="D58" s="162" t="s">
        <v>16</v>
      </c>
      <c r="E58" s="163"/>
      <c r="F58" s="163"/>
      <c r="G58" s="163"/>
      <c r="H58" s="183"/>
      <c r="I58" s="39" t="s">
        <v>14</v>
      </c>
      <c r="J58" s="39" t="s">
        <v>14</v>
      </c>
      <c r="K58" s="162" t="s">
        <v>16</v>
      </c>
      <c r="L58" s="163"/>
      <c r="M58" s="163"/>
      <c r="N58" s="163"/>
      <c r="O58" s="183"/>
      <c r="P58" s="26" t="s">
        <v>14</v>
      </c>
      <c r="Q58" s="26" t="s">
        <v>14</v>
      </c>
      <c r="R58" s="162" t="s">
        <v>16</v>
      </c>
      <c r="S58" s="163"/>
      <c r="T58" s="163"/>
      <c r="U58" s="163"/>
      <c r="V58" s="183"/>
      <c r="W58" s="26" t="s">
        <v>14</v>
      </c>
      <c r="X58" s="26" t="s">
        <v>14</v>
      </c>
      <c r="Y58" s="162" t="s">
        <v>16</v>
      </c>
      <c r="Z58" s="163"/>
      <c r="AA58" s="163"/>
      <c r="AB58" s="163"/>
      <c r="AC58" s="183"/>
      <c r="AD58" s="26" t="s">
        <v>14</v>
      </c>
      <c r="AE58" s="26" t="s">
        <v>14</v>
      </c>
      <c r="AF58" s="162" t="s">
        <v>16</v>
      </c>
      <c r="AG58" s="183"/>
      <c r="AH58" s="26" t="s">
        <v>14</v>
      </c>
      <c r="AI58" s="2" t="s">
        <v>14</v>
      </c>
      <c r="AJ58" s="2" t="s">
        <v>14</v>
      </c>
      <c r="AK58" s="2" t="s">
        <v>14</v>
      </c>
      <c r="AL58" s="2" t="s">
        <v>14</v>
      </c>
      <c r="AM58" s="2" t="s">
        <v>14</v>
      </c>
    </row>
    <row r="59" spans="2:39" ht="19.899999999999999" customHeight="1" outlineLevel="1">
      <c r="B59" s="31" t="s">
        <v>5</v>
      </c>
      <c r="C59" s="23" t="s">
        <v>14</v>
      </c>
      <c r="D59" s="40" t="s">
        <v>14</v>
      </c>
      <c r="E59" s="40" t="s">
        <v>14</v>
      </c>
      <c r="F59" s="40" t="s">
        <v>14</v>
      </c>
      <c r="G59" s="40" t="s">
        <v>14</v>
      </c>
      <c r="H59" s="40" t="s">
        <v>14</v>
      </c>
      <c r="I59" s="40" t="s">
        <v>14</v>
      </c>
      <c r="J59" s="40" t="s">
        <v>14</v>
      </c>
      <c r="K59" s="40" t="s">
        <v>14</v>
      </c>
      <c r="L59" s="40" t="s">
        <v>14</v>
      </c>
      <c r="M59" s="40" t="s">
        <v>14</v>
      </c>
      <c r="N59" s="40" t="s">
        <v>14</v>
      </c>
      <c r="O59" s="40" t="s">
        <v>14</v>
      </c>
      <c r="P59" s="40" t="s">
        <v>14</v>
      </c>
      <c r="Q59" s="40" t="s">
        <v>14</v>
      </c>
      <c r="R59" s="40" t="s">
        <v>14</v>
      </c>
      <c r="S59" s="40" t="s">
        <v>14</v>
      </c>
      <c r="T59" s="40" t="s">
        <v>14</v>
      </c>
      <c r="U59" s="40" t="s">
        <v>14</v>
      </c>
      <c r="V59" s="40" t="s">
        <v>14</v>
      </c>
      <c r="W59" s="40" t="s">
        <v>14</v>
      </c>
      <c r="X59" s="40" t="s">
        <v>14</v>
      </c>
      <c r="Y59" s="40" t="s">
        <v>14</v>
      </c>
      <c r="Z59" s="40" t="s">
        <v>14</v>
      </c>
      <c r="AA59" s="40" t="s">
        <v>14</v>
      </c>
      <c r="AB59" s="40" t="s">
        <v>14</v>
      </c>
      <c r="AC59" s="40" t="s">
        <v>14</v>
      </c>
      <c r="AD59" s="40" t="s">
        <v>14</v>
      </c>
      <c r="AE59" s="40" t="s">
        <v>14</v>
      </c>
      <c r="AF59" s="40" t="s">
        <v>14</v>
      </c>
      <c r="AG59" s="40" t="s">
        <v>14</v>
      </c>
      <c r="AH59" s="40" t="s">
        <v>14</v>
      </c>
      <c r="AI59" s="24" t="s">
        <v>14</v>
      </c>
      <c r="AJ59" s="2" t="s">
        <v>14</v>
      </c>
      <c r="AK59" s="2" t="s">
        <v>14</v>
      </c>
      <c r="AL59" s="2" t="s">
        <v>14</v>
      </c>
      <c r="AM59" s="2" t="s">
        <v>14</v>
      </c>
    </row>
    <row r="60" spans="2:39" s="21" customFormat="1" ht="19.899999999999999" customHeight="1" outlineLevel="1">
      <c r="B60" s="20" t="s">
        <v>1</v>
      </c>
      <c r="C60" s="3" t="s">
        <v>14</v>
      </c>
      <c r="D60" s="2" t="s">
        <v>14</v>
      </c>
      <c r="E60" s="2" t="s">
        <v>14</v>
      </c>
      <c r="F60" s="2" t="s">
        <v>14</v>
      </c>
      <c r="G60" s="2" t="s">
        <v>14</v>
      </c>
      <c r="H60" s="2" t="s">
        <v>14</v>
      </c>
      <c r="I60" s="2" t="s">
        <v>14</v>
      </c>
      <c r="J60" s="2" t="s">
        <v>14</v>
      </c>
      <c r="K60" s="2" t="s">
        <v>14</v>
      </c>
      <c r="L60" s="2" t="s">
        <v>14</v>
      </c>
      <c r="M60" s="2" t="s">
        <v>14</v>
      </c>
      <c r="N60" s="2" t="s">
        <v>14</v>
      </c>
      <c r="O60" s="2" t="s">
        <v>14</v>
      </c>
      <c r="P60" s="2" t="s">
        <v>14</v>
      </c>
      <c r="Q60" s="2" t="s">
        <v>14</v>
      </c>
      <c r="R60" s="2" t="s">
        <v>14</v>
      </c>
      <c r="S60" s="2" t="s">
        <v>14</v>
      </c>
      <c r="T60" s="2" t="s">
        <v>14</v>
      </c>
      <c r="U60" s="2" t="s">
        <v>14</v>
      </c>
      <c r="V60" s="2" t="s">
        <v>14</v>
      </c>
      <c r="W60" s="2" t="s">
        <v>14</v>
      </c>
      <c r="X60" s="2" t="s">
        <v>14</v>
      </c>
      <c r="Y60" s="2" t="s">
        <v>14</v>
      </c>
      <c r="Z60" s="2" t="s">
        <v>14</v>
      </c>
      <c r="AA60" s="2" t="s">
        <v>14</v>
      </c>
      <c r="AB60" s="2" t="s">
        <v>14</v>
      </c>
      <c r="AC60" s="2" t="s">
        <v>14</v>
      </c>
      <c r="AD60" s="2" t="s">
        <v>14</v>
      </c>
      <c r="AE60" s="2" t="s">
        <v>14</v>
      </c>
      <c r="AF60" s="2" t="s">
        <v>14</v>
      </c>
      <c r="AG60" s="2" t="s">
        <v>14</v>
      </c>
      <c r="AH60" s="2" t="s">
        <v>14</v>
      </c>
      <c r="AI60" s="2" t="s">
        <v>14</v>
      </c>
      <c r="AJ60" s="2" t="s">
        <v>14</v>
      </c>
      <c r="AK60" s="2" t="s">
        <v>14</v>
      </c>
      <c r="AL60" s="2" t="s">
        <v>14</v>
      </c>
      <c r="AM60" s="2" t="s">
        <v>14</v>
      </c>
    </row>
    <row r="61" spans="2:39" s="21" customFormat="1" ht="19.899999999999999" customHeight="1"/>
    <row r="62" spans="2:39" ht="19.899999999999999" customHeight="1">
      <c r="B62" s="61">
        <f ca="1">DATE(CalendarYear,10,1)</f>
        <v>45931</v>
      </c>
      <c r="C62" s="4" t="str">
        <f ca="1">IF(DAY(OctSun1)=1,"",IF(AND(YEAR(OctSun1+1)=CalendarYear,MONTH(OctSun1+1)=10),OctSun1+1,""))</f>
        <v/>
      </c>
      <c r="D62" s="4" t="str">
        <f ca="1">IF(DAY(OctSun1)=1,"",IF(AND(YEAR(OctSun1+2)=CalendarYear,MONTH(OctSun1+2)=10),OctSun1+2,""))</f>
        <v/>
      </c>
      <c r="E62" s="4" t="str">
        <f ca="1">IF(DAY(OctSun1)=1,"",IF(AND(YEAR(OctSun1+3)=CalendarYear,MONTH(OctSun1+3)=10),OctSun1+3,""))</f>
        <v/>
      </c>
      <c r="F62" s="4">
        <f ca="1">IF(DAY(OctSun1)=1,"",IF(AND(YEAR(OctSun1+4)=CalendarYear,MONTH(OctSun1+4)=10),OctSun1+4,""))</f>
        <v>45931</v>
      </c>
      <c r="G62" s="4">
        <f ca="1">IF(DAY(OctSun1)=1,"",IF(AND(YEAR(OctSun1+5)=CalendarYear,MONTH(OctSun1+5)=10),OctSun1+5,""))</f>
        <v>45932</v>
      </c>
      <c r="H62" s="4">
        <f ca="1">IF(DAY(OctSun1)=1,"",IF(AND(YEAR(OctSun1+6)=CalendarYear,MONTH(OctSun1+6)=10),OctSun1+6,""))</f>
        <v>45933</v>
      </c>
      <c r="I62" s="4">
        <f ca="1">IF(DAY(OctSun1)=1,IF(AND(YEAR(OctSun1)=CalendarYear,MONTH(OctSun1)=10),OctSun1,""),IF(AND(YEAR(OctSun1+7)=CalendarYear,MONTH(OctSun1+7)=10),OctSun1+7,""))</f>
        <v>45934</v>
      </c>
      <c r="J62" s="4">
        <f ca="1">IF(DAY(OctSun1)=1,IF(AND(YEAR(OctSun1+1)=CalendarYear,MONTH(OctSun1+1)=10),OctSun1+1,""),IF(AND(YEAR(OctSun1+8)=CalendarYear,MONTH(OctSun1+8)=10),OctSun1+8,""))</f>
        <v>45935</v>
      </c>
      <c r="K62" s="4">
        <f ca="1">IF(DAY(OctSun1)=1,IF(AND(YEAR(OctSun1+2)=CalendarYear,MONTH(OctSun1+2)=10),OctSun1+2,""),IF(AND(YEAR(OctSun1+9)=CalendarYear,MONTH(OctSun1+9)=10),OctSun1+9,""))</f>
        <v>45936</v>
      </c>
      <c r="L62" s="4">
        <f ca="1">IF(DAY(OctSun1)=1,IF(AND(YEAR(OctSun1+3)=CalendarYear,MONTH(OctSun1+3)=10),OctSun1+3,""),IF(AND(YEAR(OctSun1+10)=CalendarYear,MONTH(OctSun1+10)=10),OctSun1+10,""))</f>
        <v>45937</v>
      </c>
      <c r="M62" s="4">
        <f ca="1">IF(DAY(OctSun1)=1,IF(AND(YEAR(OctSun1+4)=CalendarYear,MONTH(OctSun1+4)=10),OctSun1+4,""),IF(AND(YEAR(OctSun1+11)=CalendarYear,MONTH(OctSun1+11)=10),OctSun1+11,""))</f>
        <v>45938</v>
      </c>
      <c r="N62" s="4">
        <f ca="1">IF(DAY(OctSun1)=1,IF(AND(YEAR(OctSun1+5)=CalendarYear,MONTH(OctSun1+5)=10),OctSun1+5,""),IF(AND(YEAR(OctSun1+12)=CalendarYear,MONTH(OctSun1+12)=10),OctSun1+12,""))</f>
        <v>45939</v>
      </c>
      <c r="O62" s="4">
        <f ca="1">IF(DAY(OctSun1)=1,IF(AND(YEAR(OctSun1+6)=CalendarYear,MONTH(OctSun1+6)=10),OctSun1+6,""),IF(AND(YEAR(OctSun1+13)=CalendarYear,MONTH(OctSun1+13)=10),OctSun1+13,""))</f>
        <v>45940</v>
      </c>
      <c r="P62" s="4">
        <f ca="1">IF(DAY(OctSun1)=1,IF(AND(YEAR(OctSun1+7)=CalendarYear,MONTH(OctSun1+7)=10),OctSun1+7,""),IF(AND(YEAR(OctSun1+14)=CalendarYear,MONTH(OctSun1+14)=10),OctSun1+14,""))</f>
        <v>45941</v>
      </c>
      <c r="Q62" s="4">
        <f ca="1">IF(DAY(OctSun1)=1,IF(AND(YEAR(OctSun1+8)=CalendarYear,MONTH(OctSun1+8)=10),OctSun1+8,""),IF(AND(YEAR(OctSun1+15)=CalendarYear,MONTH(OctSun1+15)=10),OctSun1+15,""))</f>
        <v>45942</v>
      </c>
      <c r="R62" s="4">
        <f ca="1">IF(DAY(OctSun1)=1,IF(AND(YEAR(OctSun1+9)=CalendarYear,MONTH(OctSun1+9)=10),OctSun1+9,""),IF(AND(YEAR(OctSun1+16)=CalendarYear,MONTH(OctSun1+16)=10),OctSun1+16,""))</f>
        <v>45943</v>
      </c>
      <c r="S62" s="4">
        <f ca="1">IF(DAY(OctSun1)=1,IF(AND(YEAR(OctSun1+10)=CalendarYear,MONTH(OctSun1+10)=10),OctSun1+10,""),IF(AND(YEAR(OctSun1+17)=CalendarYear,MONTH(OctSun1+17)=10),OctSun1+17,""))</f>
        <v>45944</v>
      </c>
      <c r="T62" s="4">
        <f ca="1">IF(DAY(OctSun1)=1,IF(AND(YEAR(OctSun1+11)=CalendarYear,MONTH(OctSun1+11)=10),OctSun1+11,""),IF(AND(YEAR(OctSun1+18)=CalendarYear,MONTH(OctSun1+18)=10),OctSun1+18,""))</f>
        <v>45945</v>
      </c>
      <c r="U62" s="4">
        <f ca="1">IF(DAY(OctSun1)=1,IF(AND(YEAR(OctSun1+12)=CalendarYear,MONTH(OctSun1+12)=10),OctSun1+12,""),IF(AND(YEAR(OctSun1+19)=CalendarYear,MONTH(OctSun1+19)=10),OctSun1+19,""))</f>
        <v>45946</v>
      </c>
      <c r="V62" s="4">
        <f ca="1">IF(DAY(OctSun1)=1,IF(AND(YEAR(OctSun1+13)=CalendarYear,MONTH(OctSun1+13)=10),OctSun1+13,""),IF(AND(YEAR(OctSun1+20)=CalendarYear,MONTH(OctSun1+20)=10),OctSun1+20,""))</f>
        <v>45947</v>
      </c>
      <c r="W62" s="4">
        <f ca="1">IF(DAY(OctSun1)=1,IF(AND(YEAR(OctSun1+14)=CalendarYear,MONTH(OctSun1+14)=10),OctSun1+14,""),IF(AND(YEAR(OctSun1+21)=CalendarYear,MONTH(OctSun1+21)=10),OctSun1+21,""))</f>
        <v>45948</v>
      </c>
      <c r="X62" s="4">
        <f ca="1">IF(DAY(OctSun1)=1,IF(AND(YEAR(OctSun1+15)=CalendarYear,MONTH(OctSun1+15)=10),OctSun1+15,""),IF(AND(YEAR(OctSun1+22)=CalendarYear,MONTH(OctSun1+22)=10),OctSun1+22,""))</f>
        <v>45949</v>
      </c>
      <c r="Y62" s="4">
        <f ca="1">IF(DAY(OctSun1)=1,IF(AND(YEAR(OctSun1+16)=CalendarYear,MONTH(OctSun1+16)=10),OctSun1+16,""),IF(AND(YEAR(OctSun1+23)=CalendarYear,MONTH(OctSun1+23)=10),OctSun1+23,""))</f>
        <v>45950</v>
      </c>
      <c r="Z62" s="4">
        <f ca="1">IF(DAY(OctSun1)=1,IF(AND(YEAR(OctSun1+17)=CalendarYear,MONTH(OctSun1+17)=10),OctSun1+17,""),IF(AND(YEAR(OctSun1+24)=CalendarYear,MONTH(OctSun1+24)=10),OctSun1+24,""))</f>
        <v>45951</v>
      </c>
      <c r="AA62" s="4">
        <f ca="1">IF(DAY(OctSun1)=1,IF(AND(YEAR(OctSun1+18)=CalendarYear,MONTH(OctSun1+18)=10),OctSun1+18,""),IF(AND(YEAR(OctSun1+25)=CalendarYear,MONTH(OctSun1+25)=10),OctSun1+25,""))</f>
        <v>45952</v>
      </c>
      <c r="AB62" s="4">
        <f ca="1">IF(DAY(OctSun1)=1,IF(AND(YEAR(OctSun1+19)=CalendarYear,MONTH(OctSun1+19)=10),OctSun1+19,""),IF(AND(YEAR(OctSun1+26)=CalendarYear,MONTH(OctSun1+26)=10),OctSun1+26,""))</f>
        <v>45953</v>
      </c>
      <c r="AC62" s="4">
        <f ca="1">IF(DAY(OctSun1)=1,IF(AND(YEAR(OctSun1+20)=CalendarYear,MONTH(OctSun1+20)=10),OctSun1+20,""),IF(AND(YEAR(OctSun1+27)=CalendarYear,MONTH(OctSun1+27)=10),OctSun1+27,""))</f>
        <v>45954</v>
      </c>
      <c r="AD62" s="4">
        <f ca="1">IF(DAY(OctSun1)=1,IF(AND(YEAR(OctSun1+21)=CalendarYear,MONTH(OctSun1+21)=10),OctSun1+21,""),IF(AND(YEAR(OctSun1+28)=CalendarYear,MONTH(OctSun1+28)=10),OctSun1+28,""))</f>
        <v>45955</v>
      </c>
      <c r="AE62" s="4">
        <f ca="1">IF(DAY(OctSun1)=1,IF(AND(YEAR(OctSun1+22)=CalendarYear,MONTH(OctSun1+22)=10),OctSun1+22,""),IF(AND(YEAR(OctSun1+29)=CalendarYear,MONTH(OctSun1+29)=10),OctSun1+29,""))</f>
        <v>45956</v>
      </c>
      <c r="AF62" s="4">
        <f ca="1">IF(DAY(OctSun1)=1,IF(AND(YEAR(OctSun1+23)=CalendarYear,MONTH(OctSun1+23)=10),OctSun1+23,""),IF(AND(YEAR(OctSun1+30)=CalendarYear,MONTH(OctSun1+30)=10),OctSun1+30,""))</f>
        <v>45957</v>
      </c>
      <c r="AG62" s="4">
        <f ca="1">IF(DAY(OctSun1)=1,IF(AND(YEAR(OctSun1+24)=CalendarYear,MONTH(OctSun1+24)=10),OctSun1+24,""),IF(AND(YEAR(OctSun1+31)=CalendarYear,MONTH(OctSun1+31)=10),OctSun1+31,""))</f>
        <v>45958</v>
      </c>
      <c r="AH62" s="4">
        <f ca="1">IF(DAY(OctSun1)=1,IF(AND(YEAR(OctSun1+25)=CalendarYear,MONTH(OctSun1+25)=10),OctSun1+25,""),IF(AND(YEAR(OctSun1+32)=CalendarYear,MONTH(OctSun1+32)=10),OctSun1+32,""))</f>
        <v>45959</v>
      </c>
      <c r="AI62" s="4">
        <f ca="1">IF(DAY(OctSun1)=1,IF(AND(YEAR(OctSun1+26)=CalendarYear,MONTH(OctSun1+26)=10),OctSun1+26,""),IF(AND(YEAR(OctSun1+33)=CalendarYear,MONTH(OctSun1+33)=10),OctSun1+33,""))</f>
        <v>45960</v>
      </c>
      <c r="AJ62" s="4">
        <f ca="1">IF(DAY(OctSun1)=1,IF(AND(YEAR(OctSun1+27)=CalendarYear,MONTH(OctSun1+27)=10),OctSun1+27,""),IF(AND(YEAR(OctSun1+34)=CalendarYear,MONTH(OctSun1+34)=10),OctSun1+34,""))</f>
        <v>45961</v>
      </c>
      <c r="AK62" s="4" t="str">
        <f ca="1">IF(DAY(OctSun1)=1,IF(AND(YEAR(OctSun1+28)=CalendarYear,MONTH(OctSun1+28)=10),OctSun1+28,""),IF(AND(YEAR(OctSun1+35)=CalendarYear,MONTH(OctSun1+35)=10),OctSun1+35,""))</f>
        <v/>
      </c>
      <c r="AL62" s="4" t="str">
        <f ca="1">IF(DAY(OctSun1)=1,IF(AND(YEAR(OctSun1+29)=CalendarYear,MONTH(OctSun1+29)=10),OctSun1+29,""),IF(AND(YEAR(OctSun1+36)=CalendarYear,MONTH(OctSun1+36)=10),OctSun1+36,""))</f>
        <v/>
      </c>
      <c r="AM62" s="6" t="str">
        <f ca="1">IF(DAY(OctSun1)=1,IF(AND(YEAR(OctSun1+30)=CalendarYear,MONTH(OctSun1+30)=10),OctSun1+30,""),IF(AND(YEAR(OctSun1+37)=CalendarYear,MONTH(OctSun1+37)=10),OctSun1+37,""))</f>
        <v/>
      </c>
    </row>
    <row r="63" spans="2:39" ht="19.899999999999999" customHeight="1">
      <c r="B63" s="62"/>
      <c r="C63" s="25" t="s">
        <v>6</v>
      </c>
      <c r="D63" s="25" t="s">
        <v>7</v>
      </c>
      <c r="E63" s="25" t="s">
        <v>8</v>
      </c>
      <c r="F63" s="25" t="s">
        <v>9</v>
      </c>
      <c r="G63" s="25" t="s">
        <v>10</v>
      </c>
      <c r="H63" s="25" t="s">
        <v>11</v>
      </c>
      <c r="I63" s="25" t="s">
        <v>12</v>
      </c>
      <c r="J63" s="25" t="s">
        <v>6</v>
      </c>
      <c r="K63" s="25" t="s">
        <v>7</v>
      </c>
      <c r="L63" s="25" t="s">
        <v>8</v>
      </c>
      <c r="M63" s="25" t="s">
        <v>9</v>
      </c>
      <c r="N63" s="25" t="s">
        <v>10</v>
      </c>
      <c r="O63" s="25" t="s">
        <v>11</v>
      </c>
      <c r="P63" s="25" t="s">
        <v>12</v>
      </c>
      <c r="Q63" s="25" t="s">
        <v>6</v>
      </c>
      <c r="R63" s="25" t="s">
        <v>7</v>
      </c>
      <c r="S63" s="25" t="s">
        <v>8</v>
      </c>
      <c r="T63" s="25" t="s">
        <v>9</v>
      </c>
      <c r="U63" s="25" t="s">
        <v>10</v>
      </c>
      <c r="V63" s="25" t="s">
        <v>11</v>
      </c>
      <c r="W63" s="25" t="s">
        <v>12</v>
      </c>
      <c r="X63" s="25" t="s">
        <v>6</v>
      </c>
      <c r="Y63" s="25" t="s">
        <v>7</v>
      </c>
      <c r="Z63" s="25" t="s">
        <v>8</v>
      </c>
      <c r="AA63" s="25" t="s">
        <v>9</v>
      </c>
      <c r="AB63" s="25" t="s">
        <v>10</v>
      </c>
      <c r="AC63" s="25" t="s">
        <v>11</v>
      </c>
      <c r="AD63" s="25" t="s">
        <v>12</v>
      </c>
      <c r="AE63" s="25" t="s">
        <v>6</v>
      </c>
      <c r="AF63" s="25" t="s">
        <v>7</v>
      </c>
      <c r="AG63" s="25" t="s">
        <v>8</v>
      </c>
      <c r="AH63" s="25" t="s">
        <v>9</v>
      </c>
      <c r="AI63" s="25" t="s">
        <v>10</v>
      </c>
      <c r="AJ63" s="25" t="s">
        <v>11</v>
      </c>
      <c r="AK63" s="25" t="s">
        <v>12</v>
      </c>
      <c r="AL63" s="25" t="s">
        <v>6</v>
      </c>
      <c r="AM63" s="46" t="s">
        <v>7</v>
      </c>
    </row>
    <row r="64" spans="2:39" ht="19.899999999999999" customHeight="1" outlineLevel="1">
      <c r="B64" s="41" t="s">
        <v>13</v>
      </c>
      <c r="C64" s="40" t="s">
        <v>14</v>
      </c>
      <c r="D64" s="40" t="s">
        <v>14</v>
      </c>
      <c r="E64" s="40" t="s">
        <v>14</v>
      </c>
      <c r="F64" s="40" t="s">
        <v>14</v>
      </c>
      <c r="G64" s="40" t="s">
        <v>14</v>
      </c>
      <c r="H64" s="40" t="s">
        <v>14</v>
      </c>
      <c r="I64" s="40" t="s">
        <v>14</v>
      </c>
      <c r="J64" s="40" t="s">
        <v>14</v>
      </c>
      <c r="K64" s="40" t="s">
        <v>14</v>
      </c>
      <c r="L64" s="40" t="s">
        <v>14</v>
      </c>
      <c r="M64" s="40" t="s">
        <v>14</v>
      </c>
      <c r="N64" s="40" t="s">
        <v>14</v>
      </c>
      <c r="O64" s="40" t="s">
        <v>14</v>
      </c>
      <c r="P64" s="40" t="s">
        <v>14</v>
      </c>
      <c r="Q64" s="40" t="s">
        <v>14</v>
      </c>
      <c r="R64" s="40" t="s">
        <v>14</v>
      </c>
      <c r="S64" s="40" t="s">
        <v>14</v>
      </c>
      <c r="T64" s="40" t="s">
        <v>14</v>
      </c>
      <c r="U64" s="40" t="s">
        <v>14</v>
      </c>
      <c r="V64" s="40" t="s">
        <v>14</v>
      </c>
      <c r="W64" s="40" t="s">
        <v>14</v>
      </c>
      <c r="X64" s="40" t="s">
        <v>14</v>
      </c>
      <c r="Y64" s="40" t="s">
        <v>14</v>
      </c>
      <c r="Z64" s="40" t="s">
        <v>14</v>
      </c>
      <c r="AA64" s="40" t="s">
        <v>14</v>
      </c>
      <c r="AB64" s="40" t="s">
        <v>14</v>
      </c>
      <c r="AC64" s="40" t="s">
        <v>14</v>
      </c>
      <c r="AD64" s="40" t="s">
        <v>14</v>
      </c>
      <c r="AE64" s="40" t="s">
        <v>14</v>
      </c>
      <c r="AF64" s="40" t="s">
        <v>14</v>
      </c>
      <c r="AG64" s="40" t="s">
        <v>14</v>
      </c>
      <c r="AH64" s="40" t="s">
        <v>14</v>
      </c>
      <c r="AI64" s="40" t="s">
        <v>14</v>
      </c>
      <c r="AJ64" s="40" t="s">
        <v>14</v>
      </c>
      <c r="AK64" s="40" t="s">
        <v>14</v>
      </c>
      <c r="AL64" s="40" t="s">
        <v>14</v>
      </c>
      <c r="AM64" s="40" t="s">
        <v>14</v>
      </c>
    </row>
    <row r="65" spans="2:39" ht="19.899999999999999" customHeight="1" outlineLevel="1">
      <c r="B65" s="42" t="s">
        <v>15</v>
      </c>
      <c r="C65" s="40" t="s">
        <v>14</v>
      </c>
      <c r="D65" s="40" t="s">
        <v>14</v>
      </c>
      <c r="E65" s="40" t="s">
        <v>14</v>
      </c>
      <c r="F65" s="40" t="s">
        <v>14</v>
      </c>
      <c r="G65" s="40" t="s">
        <v>14</v>
      </c>
      <c r="H65" s="40" t="s">
        <v>14</v>
      </c>
      <c r="I65" s="40" t="s">
        <v>14</v>
      </c>
      <c r="J65" s="40" t="s">
        <v>14</v>
      </c>
      <c r="K65" s="40" t="s">
        <v>14</v>
      </c>
      <c r="L65" s="40" t="s">
        <v>14</v>
      </c>
      <c r="M65" s="40" t="s">
        <v>14</v>
      </c>
      <c r="N65" s="40" t="s">
        <v>14</v>
      </c>
      <c r="O65" s="40" t="s">
        <v>14</v>
      </c>
      <c r="P65" s="40" t="s">
        <v>14</v>
      </c>
      <c r="Q65" s="40" t="s">
        <v>14</v>
      </c>
      <c r="R65" s="40" t="s">
        <v>14</v>
      </c>
      <c r="S65" s="40" t="s">
        <v>14</v>
      </c>
      <c r="T65" s="40" t="s">
        <v>14</v>
      </c>
      <c r="U65" s="40" t="s">
        <v>14</v>
      </c>
      <c r="V65" s="40" t="s">
        <v>14</v>
      </c>
      <c r="W65" s="40" t="s">
        <v>14</v>
      </c>
      <c r="X65" s="40" t="s">
        <v>14</v>
      </c>
      <c r="Y65" s="40" t="s">
        <v>14</v>
      </c>
      <c r="Z65" s="40" t="s">
        <v>14</v>
      </c>
      <c r="AA65" s="40" t="s">
        <v>14</v>
      </c>
      <c r="AB65" s="40" t="s">
        <v>14</v>
      </c>
      <c r="AC65" s="40" t="s">
        <v>14</v>
      </c>
      <c r="AD65" s="40" t="s">
        <v>14</v>
      </c>
      <c r="AE65" s="40" t="s">
        <v>14</v>
      </c>
      <c r="AF65" s="40" t="s">
        <v>14</v>
      </c>
      <c r="AG65" s="40" t="s">
        <v>14</v>
      </c>
      <c r="AH65" s="40" t="s">
        <v>14</v>
      </c>
      <c r="AI65" s="40" t="s">
        <v>14</v>
      </c>
      <c r="AJ65" s="40" t="s">
        <v>14</v>
      </c>
      <c r="AK65" s="40" t="s">
        <v>14</v>
      </c>
      <c r="AL65" s="40" t="s">
        <v>14</v>
      </c>
      <c r="AM65" s="40" t="s">
        <v>14</v>
      </c>
    </row>
    <row r="66" spans="2:39" s="21" customFormat="1" ht="19.899999999999999" customHeight="1" outlineLevel="1">
      <c r="B66" s="43" t="s">
        <v>2</v>
      </c>
      <c r="C66" s="40" t="s">
        <v>14</v>
      </c>
      <c r="D66" s="40" t="s">
        <v>14</v>
      </c>
      <c r="E66" s="40" t="s">
        <v>14</v>
      </c>
      <c r="F66" s="171" t="s">
        <v>16</v>
      </c>
      <c r="G66" s="171"/>
      <c r="H66" s="171"/>
      <c r="I66" s="40" t="s">
        <v>14</v>
      </c>
      <c r="J66" s="40" t="s">
        <v>14</v>
      </c>
      <c r="K66" s="171" t="s">
        <v>16</v>
      </c>
      <c r="L66" s="171"/>
      <c r="M66" s="171"/>
      <c r="N66" s="171"/>
      <c r="O66" s="171"/>
      <c r="P66" s="40" t="s">
        <v>14</v>
      </c>
      <c r="Q66" s="40" t="s">
        <v>14</v>
      </c>
      <c r="R66" s="171" t="s">
        <v>16</v>
      </c>
      <c r="S66" s="171"/>
      <c r="T66" s="171"/>
      <c r="U66" s="171"/>
      <c r="V66" s="171"/>
      <c r="W66" s="40" t="s">
        <v>14</v>
      </c>
      <c r="X66" s="40" t="s">
        <v>14</v>
      </c>
      <c r="Y66" s="171" t="s">
        <v>16</v>
      </c>
      <c r="Z66" s="171"/>
      <c r="AA66" s="171"/>
      <c r="AB66" s="171"/>
      <c r="AC66" s="171"/>
      <c r="AD66" s="40" t="s">
        <v>14</v>
      </c>
      <c r="AE66" s="40" t="s">
        <v>14</v>
      </c>
      <c r="AF66" s="171" t="s">
        <v>16</v>
      </c>
      <c r="AG66" s="171"/>
      <c r="AH66" s="171"/>
      <c r="AI66" s="171"/>
      <c r="AJ66" s="171"/>
      <c r="AK66" s="40" t="s">
        <v>14</v>
      </c>
      <c r="AL66" s="40" t="s">
        <v>14</v>
      </c>
      <c r="AM66" s="40" t="s">
        <v>14</v>
      </c>
    </row>
    <row r="67" spans="2:39" s="21" customFormat="1" ht="19.899999999999999" customHeight="1" outlineLevel="1">
      <c r="B67" s="44" t="s">
        <v>5</v>
      </c>
      <c r="C67" s="40" t="s">
        <v>14</v>
      </c>
      <c r="D67" s="40" t="s">
        <v>14</v>
      </c>
      <c r="E67" s="40" t="s">
        <v>14</v>
      </c>
      <c r="F67" s="40" t="s">
        <v>14</v>
      </c>
      <c r="G67" s="40" t="s">
        <v>14</v>
      </c>
      <c r="H67" s="40" t="s">
        <v>14</v>
      </c>
      <c r="I67" s="40" t="s">
        <v>14</v>
      </c>
      <c r="J67" s="40" t="s">
        <v>14</v>
      </c>
      <c r="K67" s="40" t="s">
        <v>14</v>
      </c>
      <c r="L67" s="40" t="s">
        <v>14</v>
      </c>
      <c r="M67" s="40" t="s">
        <v>14</v>
      </c>
      <c r="N67" s="40" t="s">
        <v>14</v>
      </c>
      <c r="O67" s="40" t="s">
        <v>14</v>
      </c>
      <c r="P67" s="40" t="s">
        <v>14</v>
      </c>
      <c r="Q67" s="40" t="s">
        <v>14</v>
      </c>
      <c r="R67" s="40" t="s">
        <v>14</v>
      </c>
      <c r="S67" s="40" t="s">
        <v>14</v>
      </c>
      <c r="T67" s="40" t="s">
        <v>14</v>
      </c>
      <c r="U67" s="40" t="s">
        <v>14</v>
      </c>
      <c r="V67" s="40" t="s">
        <v>14</v>
      </c>
      <c r="W67" s="40" t="s">
        <v>14</v>
      </c>
      <c r="X67" s="40" t="s">
        <v>14</v>
      </c>
      <c r="Y67" s="40" t="s">
        <v>14</v>
      </c>
      <c r="Z67" s="40" t="s">
        <v>14</v>
      </c>
      <c r="AA67" s="40" t="s">
        <v>14</v>
      </c>
      <c r="AB67" s="40" t="s">
        <v>14</v>
      </c>
      <c r="AC67" s="40" t="s">
        <v>14</v>
      </c>
      <c r="AD67" s="40" t="s">
        <v>14</v>
      </c>
      <c r="AE67" s="40" t="s">
        <v>14</v>
      </c>
      <c r="AF67" s="40" t="s">
        <v>14</v>
      </c>
      <c r="AG67" s="40" t="s">
        <v>14</v>
      </c>
      <c r="AH67" s="40" t="s">
        <v>14</v>
      </c>
      <c r="AI67" s="40" t="s">
        <v>14</v>
      </c>
      <c r="AJ67" s="40" t="s">
        <v>14</v>
      </c>
      <c r="AK67" s="40" t="s">
        <v>14</v>
      </c>
      <c r="AL67" s="40" t="s">
        <v>14</v>
      </c>
      <c r="AM67" s="40" t="s">
        <v>14</v>
      </c>
    </row>
    <row r="68" spans="2:39" ht="19.899999999999999" customHeight="1" outlineLevel="1">
      <c r="B68" s="45" t="s">
        <v>1</v>
      </c>
      <c r="C68" s="40" t="s">
        <v>14</v>
      </c>
      <c r="D68" s="40" t="s">
        <v>14</v>
      </c>
      <c r="E68" s="40" t="s">
        <v>14</v>
      </c>
      <c r="F68" s="40" t="s">
        <v>14</v>
      </c>
      <c r="G68" s="40" t="s">
        <v>14</v>
      </c>
      <c r="H68" s="40" t="s">
        <v>14</v>
      </c>
      <c r="I68" s="40" t="s">
        <v>14</v>
      </c>
      <c r="J68" s="40" t="s">
        <v>14</v>
      </c>
      <c r="K68" s="40" t="s">
        <v>14</v>
      </c>
      <c r="L68" s="40" t="s">
        <v>14</v>
      </c>
      <c r="M68" s="40" t="s">
        <v>14</v>
      </c>
      <c r="N68" s="40" t="s">
        <v>14</v>
      </c>
      <c r="O68" s="40" t="s">
        <v>14</v>
      </c>
      <c r="P68" s="40" t="s">
        <v>14</v>
      </c>
      <c r="Q68" s="40" t="s">
        <v>14</v>
      </c>
      <c r="R68" s="40" t="s">
        <v>14</v>
      </c>
      <c r="S68" s="40" t="s">
        <v>14</v>
      </c>
      <c r="T68" s="40" t="s">
        <v>14</v>
      </c>
      <c r="U68" s="40" t="s">
        <v>14</v>
      </c>
      <c r="V68" s="40" t="s">
        <v>14</v>
      </c>
      <c r="W68" s="40" t="s">
        <v>14</v>
      </c>
      <c r="X68" s="40" t="s">
        <v>14</v>
      </c>
      <c r="Y68" s="40" t="s">
        <v>14</v>
      </c>
      <c r="Z68" s="40" t="s">
        <v>14</v>
      </c>
      <c r="AA68" s="40" t="s">
        <v>14</v>
      </c>
      <c r="AB68" s="40" t="s">
        <v>14</v>
      </c>
      <c r="AC68" s="40" t="s">
        <v>14</v>
      </c>
      <c r="AD68" s="40" t="s">
        <v>14</v>
      </c>
      <c r="AE68" s="40" t="s">
        <v>14</v>
      </c>
      <c r="AF68" s="40" t="s">
        <v>14</v>
      </c>
      <c r="AG68" s="40" t="s">
        <v>14</v>
      </c>
      <c r="AH68" s="40" t="s">
        <v>14</v>
      </c>
      <c r="AI68" s="40" t="s">
        <v>14</v>
      </c>
      <c r="AJ68" s="40" t="s">
        <v>14</v>
      </c>
      <c r="AK68" s="40" t="s">
        <v>14</v>
      </c>
      <c r="AL68" s="40" t="s">
        <v>14</v>
      </c>
      <c r="AM68" s="40" t="s">
        <v>14</v>
      </c>
    </row>
    <row r="69" spans="2:39" ht="19.899999999999999" customHeight="1">
      <c r="B69" s="1"/>
    </row>
    <row r="70" spans="2:39" ht="19.899999999999999" customHeight="1">
      <c r="B70" s="61">
        <f ca="1">DATE(CalendarYear,11,1)</f>
        <v>45962</v>
      </c>
      <c r="C70" s="4" t="str">
        <f ca="1">IF(DAY(NovSun1)=1,"",IF(AND(YEAR(NovSun1+1)=CalendarYear,MONTH(NovSun1+1)=11),NovSun1+1,""))</f>
        <v/>
      </c>
      <c r="D70" s="4" t="str">
        <f ca="1">IF(DAY(NovSun1)=1,"",IF(AND(YEAR(NovSun1+2)=CalendarYear,MONTH(NovSun1+2)=11),NovSun1+2,""))</f>
        <v/>
      </c>
      <c r="E70" s="4" t="str">
        <f ca="1">IF(DAY(NovSun1)=1,"",IF(AND(YEAR(NovSun1+3)=CalendarYear,MONTH(NovSun1+3)=11),NovSun1+3,""))</f>
        <v/>
      </c>
      <c r="F70" s="4" t="str">
        <f ca="1">IF(DAY(NovSun1)=1,"",IF(AND(YEAR(NovSun1+4)=CalendarYear,MONTH(NovSun1+4)=11),NovSun1+4,""))</f>
        <v/>
      </c>
      <c r="G70" s="4" t="str">
        <f ca="1">IF(DAY(NovSun1)=1,"",IF(AND(YEAR(NovSun1+5)=CalendarYear,MONTH(NovSun1+5)=11),NovSun1+5,""))</f>
        <v/>
      </c>
      <c r="H70" s="4" t="str">
        <f ca="1">IF(DAY(NovSun1)=1,"",IF(AND(YEAR(NovSun1+6)=CalendarYear,MONTH(NovSun1+6)=11),NovSun1+6,""))</f>
        <v/>
      </c>
      <c r="I70" s="4">
        <f ca="1">IF(DAY(NovSun1)=1,IF(AND(YEAR(NovSun1)=CalendarYear,MONTH(NovSun1)=11),NovSun1,""),IF(AND(YEAR(NovSun1+7)=CalendarYear,MONTH(NovSun1+7)=11),NovSun1+7,""))</f>
        <v>45962</v>
      </c>
      <c r="J70" s="4">
        <f ca="1">IF(DAY(NovSun1)=1,IF(AND(YEAR(NovSun1+1)=CalendarYear,MONTH(NovSun1+1)=11),NovSun1+1,""),IF(AND(YEAR(NovSun1+8)=CalendarYear,MONTH(NovSun1+8)=11),NovSun1+8,""))</f>
        <v>45963</v>
      </c>
      <c r="K70" s="4">
        <f ca="1">IF(DAY(NovSun1)=1,IF(AND(YEAR(NovSun1+2)=CalendarYear,MONTH(NovSun1+2)=11),NovSun1+2,""),IF(AND(YEAR(NovSun1+9)=CalendarYear,MONTH(NovSun1+9)=11),NovSun1+9,""))</f>
        <v>45964</v>
      </c>
      <c r="L70" s="4">
        <f ca="1">IF(DAY(NovSun1)=1,IF(AND(YEAR(NovSun1+3)=CalendarYear,MONTH(NovSun1+3)=11),NovSun1+3,""),IF(AND(YEAR(NovSun1+10)=CalendarYear,MONTH(NovSun1+10)=11),NovSun1+10,""))</f>
        <v>45965</v>
      </c>
      <c r="M70" s="4">
        <f ca="1">IF(DAY(NovSun1)=1,IF(AND(YEAR(NovSun1+4)=CalendarYear,MONTH(NovSun1+4)=11),NovSun1+4,""),IF(AND(YEAR(NovSun1+11)=CalendarYear,MONTH(NovSun1+11)=11),NovSun1+11,""))</f>
        <v>45966</v>
      </c>
      <c r="N70" s="4">
        <f ca="1">IF(DAY(NovSun1)=1,IF(AND(YEAR(NovSun1+5)=CalendarYear,MONTH(NovSun1+5)=11),NovSun1+5,""),IF(AND(YEAR(NovSun1+12)=CalendarYear,MONTH(NovSun1+12)=11),NovSun1+12,""))</f>
        <v>45967</v>
      </c>
      <c r="O70" s="4">
        <f ca="1">IF(DAY(NovSun1)=1,IF(AND(YEAR(NovSun1+6)=CalendarYear,MONTH(NovSun1+6)=11),NovSun1+6,""),IF(AND(YEAR(NovSun1+13)=CalendarYear,MONTH(NovSun1+13)=11),NovSun1+13,""))</f>
        <v>45968</v>
      </c>
      <c r="P70" s="4">
        <f ca="1">IF(DAY(NovSun1)=1,IF(AND(YEAR(NovSun1+7)=CalendarYear,MONTH(NovSun1+7)=11),NovSun1+7,""),IF(AND(YEAR(NovSun1+14)=CalendarYear,MONTH(NovSun1+14)=11),NovSun1+14,""))</f>
        <v>45969</v>
      </c>
      <c r="Q70" s="4">
        <f ca="1">IF(DAY(NovSun1)=1,IF(AND(YEAR(NovSun1+8)=CalendarYear,MONTH(NovSun1+8)=11),NovSun1+8,""),IF(AND(YEAR(NovSun1+15)=CalendarYear,MONTH(NovSun1+15)=11),NovSun1+15,""))</f>
        <v>45970</v>
      </c>
      <c r="R70" s="4">
        <f ca="1">IF(DAY(NovSun1)=1,IF(AND(YEAR(NovSun1+9)=CalendarYear,MONTH(NovSun1+9)=11),NovSun1+9,""),IF(AND(YEAR(NovSun1+16)=CalendarYear,MONTH(NovSun1+16)=11),NovSun1+16,""))</f>
        <v>45971</v>
      </c>
      <c r="S70" s="4">
        <f ca="1">IF(DAY(NovSun1)=1,IF(AND(YEAR(NovSun1+10)=CalendarYear,MONTH(NovSun1+10)=11),NovSun1+10,""),IF(AND(YEAR(NovSun1+17)=CalendarYear,MONTH(NovSun1+17)=11),NovSun1+17,""))</f>
        <v>45972</v>
      </c>
      <c r="T70" s="4">
        <f ca="1">IF(DAY(NovSun1)=1,IF(AND(YEAR(NovSun1+11)=CalendarYear,MONTH(NovSun1+11)=11),NovSun1+11,""),IF(AND(YEAR(NovSun1+18)=CalendarYear,MONTH(NovSun1+18)=11),NovSun1+18,""))</f>
        <v>45973</v>
      </c>
      <c r="U70" s="4">
        <f ca="1">IF(DAY(NovSun1)=1,IF(AND(YEAR(NovSun1+12)=CalendarYear,MONTH(NovSun1+12)=11),NovSun1+12,""),IF(AND(YEAR(NovSun1+19)=CalendarYear,MONTH(NovSun1+19)=11),NovSun1+19,""))</f>
        <v>45974</v>
      </c>
      <c r="V70" s="4">
        <f ca="1">IF(DAY(NovSun1)=1,IF(AND(YEAR(NovSun1+13)=CalendarYear,MONTH(NovSun1+13)=11),NovSun1+13,""),IF(AND(YEAR(NovSun1+20)=CalendarYear,MONTH(NovSun1+20)=11),NovSun1+20,""))</f>
        <v>45975</v>
      </c>
      <c r="W70" s="4">
        <f ca="1">IF(DAY(NovSun1)=1,IF(AND(YEAR(NovSun1+14)=CalendarYear,MONTH(NovSun1+14)=11),NovSun1+14,""),IF(AND(YEAR(NovSun1+21)=CalendarYear,MONTH(NovSun1+21)=11),NovSun1+21,""))</f>
        <v>45976</v>
      </c>
      <c r="X70" s="4">
        <f ca="1">IF(DAY(NovSun1)=1,IF(AND(YEAR(NovSun1+15)=CalendarYear,MONTH(NovSun1+15)=11),NovSun1+15,""),IF(AND(YEAR(NovSun1+22)=CalendarYear,MONTH(NovSun1+22)=11),NovSun1+22,""))</f>
        <v>45977</v>
      </c>
      <c r="Y70" s="4">
        <f ca="1">IF(DAY(NovSun1)=1,IF(AND(YEAR(NovSun1+16)=CalendarYear,MONTH(NovSun1+16)=11),NovSun1+16,""),IF(AND(YEAR(NovSun1+23)=CalendarYear,MONTH(NovSun1+23)=11),NovSun1+23,""))</f>
        <v>45978</v>
      </c>
      <c r="Z70" s="4">
        <f ca="1">IF(DAY(NovSun1)=1,IF(AND(YEAR(NovSun1+17)=CalendarYear,MONTH(NovSun1+17)=11),NovSun1+17,""),IF(AND(YEAR(NovSun1+24)=CalendarYear,MONTH(NovSun1+24)=11),NovSun1+24,""))</f>
        <v>45979</v>
      </c>
      <c r="AA70" s="4">
        <f ca="1">IF(DAY(NovSun1)=1,IF(AND(YEAR(NovSun1+18)=CalendarYear,MONTH(NovSun1+18)=11),NovSun1+18,""),IF(AND(YEAR(NovSun1+25)=CalendarYear,MONTH(NovSun1+25)=11),NovSun1+25,""))</f>
        <v>45980</v>
      </c>
      <c r="AB70" s="4">
        <f ca="1">IF(DAY(NovSun1)=1,IF(AND(YEAR(NovSun1+19)=CalendarYear,MONTH(NovSun1+19)=11),NovSun1+19,""),IF(AND(YEAR(NovSun1+26)=CalendarYear,MONTH(NovSun1+26)=11),NovSun1+26,""))</f>
        <v>45981</v>
      </c>
      <c r="AC70" s="4">
        <f ca="1">IF(DAY(NovSun1)=1,IF(AND(YEAR(NovSun1+20)=CalendarYear,MONTH(NovSun1+20)=11),NovSun1+20,""),IF(AND(YEAR(NovSun1+27)=CalendarYear,MONTH(NovSun1+27)=11),NovSun1+27,""))</f>
        <v>45982</v>
      </c>
      <c r="AD70" s="4">
        <f ca="1">IF(DAY(NovSun1)=1,IF(AND(YEAR(NovSun1+21)=CalendarYear,MONTH(NovSun1+21)=11),NovSun1+21,""),IF(AND(YEAR(NovSun1+28)=CalendarYear,MONTH(NovSun1+28)=11),NovSun1+28,""))</f>
        <v>45983</v>
      </c>
      <c r="AE70" s="4">
        <f ca="1">IF(DAY(NovSun1)=1,IF(AND(YEAR(NovSun1+22)=CalendarYear,MONTH(NovSun1+22)=11),NovSun1+22,""),IF(AND(YEAR(NovSun1+29)=CalendarYear,MONTH(NovSun1+29)=11),NovSun1+29,""))</f>
        <v>45984</v>
      </c>
      <c r="AF70" s="4">
        <f ca="1">IF(DAY(NovSun1)=1,IF(AND(YEAR(NovSun1+23)=CalendarYear,MONTH(NovSun1+23)=11),NovSun1+23,""),IF(AND(YEAR(NovSun1+30)=CalendarYear,MONTH(NovSun1+30)=11),NovSun1+30,""))</f>
        <v>45985</v>
      </c>
      <c r="AG70" s="4">
        <f ca="1">IF(DAY(NovSun1)=1,IF(AND(YEAR(NovSun1+24)=CalendarYear,MONTH(NovSun1+24)=11),NovSun1+24,""),IF(AND(YEAR(NovSun1+31)=CalendarYear,MONTH(NovSun1+31)=11),NovSun1+31,""))</f>
        <v>45986</v>
      </c>
      <c r="AH70" s="4">
        <f ca="1">IF(DAY(NovSun1)=1,IF(AND(YEAR(NovSun1+25)=CalendarYear,MONTH(NovSun1+25)=11),NovSun1+25,""),IF(AND(YEAR(NovSun1+32)=CalendarYear,MONTH(NovSun1+32)=11),NovSun1+32,""))</f>
        <v>45987</v>
      </c>
      <c r="AI70" s="4">
        <f ca="1">IF(DAY(NovSun1)=1,IF(AND(YEAR(NovSun1+26)=CalendarYear,MONTH(NovSun1+26)=11),NovSun1+26,""),IF(AND(YEAR(NovSun1+33)=CalendarYear,MONTH(NovSun1+33)=11),NovSun1+33,""))</f>
        <v>45988</v>
      </c>
      <c r="AJ70" s="4">
        <f ca="1">IF(DAY(NovSun1)=1,IF(AND(YEAR(NovSun1+27)=CalendarYear,MONTH(NovSun1+27)=11),NovSun1+27,""),IF(AND(YEAR(NovSun1+34)=CalendarYear,MONTH(NovSun1+34)=11),NovSun1+34,""))</f>
        <v>45989</v>
      </c>
      <c r="AK70" s="4">
        <f ca="1">IF(DAY(NovSun1)=1,IF(AND(YEAR(NovSun1+28)=CalendarYear,MONTH(NovSun1+28)=11),NovSun1+28,""),IF(AND(YEAR(NovSun1+35)=CalendarYear,MONTH(NovSun1+35)=11),NovSun1+35,""))</f>
        <v>45990</v>
      </c>
      <c r="AL70" s="4">
        <f ca="1">IF(DAY(NovSun1)=1,IF(AND(YEAR(NovSun1+29)=CalendarYear,MONTH(NovSun1+29)=11),NovSun1+29,""),IF(AND(YEAR(NovSun1+36)=CalendarYear,MONTH(NovSun1+36)=11),NovSun1+36,""))</f>
        <v>45991</v>
      </c>
      <c r="AM70" s="6" t="str">
        <f ca="1">IF(DAY(NovSun1)=1,IF(AND(YEAR(NovSun1+30)=CalendarYear,MONTH(NovSun1+30)=11),NovSun1+30,""),IF(AND(YEAR(NovSun1+37)=CalendarYear,MONTH(NovSun1+37)=11),NovSun1+37,""))</f>
        <v/>
      </c>
    </row>
    <row r="71" spans="2:39" ht="19.899999999999999" customHeight="1">
      <c r="B71" s="62"/>
      <c r="C71" s="25" t="s">
        <v>6</v>
      </c>
      <c r="D71" s="25" t="s">
        <v>7</v>
      </c>
      <c r="E71" s="25" t="s">
        <v>8</v>
      </c>
      <c r="F71" s="25" t="s">
        <v>9</v>
      </c>
      <c r="G71" s="25" t="s">
        <v>10</v>
      </c>
      <c r="H71" s="25" t="s">
        <v>11</v>
      </c>
      <c r="I71" s="25" t="s">
        <v>12</v>
      </c>
      <c r="J71" s="25" t="s">
        <v>6</v>
      </c>
      <c r="K71" s="25" t="s">
        <v>7</v>
      </c>
      <c r="L71" s="25" t="s">
        <v>8</v>
      </c>
      <c r="M71" s="25" t="s">
        <v>9</v>
      </c>
      <c r="N71" s="25" t="s">
        <v>10</v>
      </c>
      <c r="O71" s="25" t="s">
        <v>11</v>
      </c>
      <c r="P71" s="25" t="s">
        <v>12</v>
      </c>
      <c r="Q71" s="25" t="s">
        <v>6</v>
      </c>
      <c r="R71" s="25" t="s">
        <v>7</v>
      </c>
      <c r="S71" s="25" t="s">
        <v>8</v>
      </c>
      <c r="T71" s="25" t="s">
        <v>9</v>
      </c>
      <c r="U71" s="25" t="s">
        <v>10</v>
      </c>
      <c r="V71" s="25" t="s">
        <v>11</v>
      </c>
      <c r="W71" s="25" t="s">
        <v>12</v>
      </c>
      <c r="X71" s="25" t="s">
        <v>6</v>
      </c>
      <c r="Y71" s="25" t="s">
        <v>7</v>
      </c>
      <c r="Z71" s="25" t="s">
        <v>8</v>
      </c>
      <c r="AA71" s="25" t="s">
        <v>9</v>
      </c>
      <c r="AB71" s="25" t="s">
        <v>10</v>
      </c>
      <c r="AC71" s="25" t="s">
        <v>11</v>
      </c>
      <c r="AD71" s="25" t="s">
        <v>12</v>
      </c>
      <c r="AE71" s="25" t="s">
        <v>6</v>
      </c>
      <c r="AF71" s="25" t="s">
        <v>7</v>
      </c>
      <c r="AG71" s="25" t="s">
        <v>8</v>
      </c>
      <c r="AH71" s="25" t="s">
        <v>9</v>
      </c>
      <c r="AI71" s="25" t="s">
        <v>10</v>
      </c>
      <c r="AJ71" s="25" t="s">
        <v>11</v>
      </c>
      <c r="AK71" s="5" t="s">
        <v>12</v>
      </c>
      <c r="AL71" s="5" t="s">
        <v>6</v>
      </c>
      <c r="AM71" s="7" t="s">
        <v>7</v>
      </c>
    </row>
    <row r="72" spans="2:39" s="21" customFormat="1" ht="19.899999999999999" hidden="1" customHeight="1" outlineLevel="1">
      <c r="B72" s="41" t="s">
        <v>13</v>
      </c>
      <c r="C72" s="40" t="s">
        <v>14</v>
      </c>
      <c r="D72" s="40" t="s">
        <v>14</v>
      </c>
      <c r="E72" s="40" t="s">
        <v>14</v>
      </c>
      <c r="F72" s="40" t="s">
        <v>14</v>
      </c>
      <c r="G72" s="40" t="s">
        <v>14</v>
      </c>
      <c r="H72" s="40" t="s">
        <v>14</v>
      </c>
      <c r="I72" s="40" t="s">
        <v>14</v>
      </c>
      <c r="J72" s="40" t="s">
        <v>14</v>
      </c>
      <c r="K72" s="40" t="s">
        <v>14</v>
      </c>
      <c r="L72" s="40" t="s">
        <v>14</v>
      </c>
      <c r="M72" s="40" t="s">
        <v>14</v>
      </c>
      <c r="N72" s="40" t="s">
        <v>14</v>
      </c>
      <c r="O72" s="40" t="s">
        <v>14</v>
      </c>
      <c r="P72" s="40" t="s">
        <v>14</v>
      </c>
      <c r="Q72" s="40" t="s">
        <v>14</v>
      </c>
      <c r="R72" s="40" t="s">
        <v>14</v>
      </c>
      <c r="S72" s="40" t="s">
        <v>14</v>
      </c>
      <c r="T72" s="40" t="s">
        <v>14</v>
      </c>
      <c r="U72" s="40" t="s">
        <v>14</v>
      </c>
      <c r="V72" s="40" t="s">
        <v>14</v>
      </c>
      <c r="W72" s="40" t="s">
        <v>14</v>
      </c>
      <c r="X72" s="40" t="s">
        <v>14</v>
      </c>
      <c r="Y72" s="40" t="s">
        <v>14</v>
      </c>
      <c r="Z72" s="40" t="s">
        <v>14</v>
      </c>
      <c r="AA72" s="40" t="s">
        <v>14</v>
      </c>
      <c r="AB72" s="40" t="s">
        <v>14</v>
      </c>
      <c r="AC72" s="40" t="s">
        <v>14</v>
      </c>
      <c r="AD72" s="40" t="s">
        <v>14</v>
      </c>
      <c r="AE72" s="40" t="s">
        <v>14</v>
      </c>
      <c r="AF72" s="40" t="s">
        <v>14</v>
      </c>
      <c r="AG72" s="40" t="s">
        <v>14</v>
      </c>
      <c r="AH72" s="40" t="s">
        <v>14</v>
      </c>
      <c r="AI72" s="40" t="s">
        <v>14</v>
      </c>
      <c r="AJ72" s="40" t="s">
        <v>14</v>
      </c>
      <c r="AK72" s="24" t="s">
        <v>14</v>
      </c>
      <c r="AL72" s="2" t="s">
        <v>14</v>
      </c>
      <c r="AM72" s="2" t="s">
        <v>14</v>
      </c>
    </row>
    <row r="73" spans="2:39" s="21" customFormat="1" ht="19.899999999999999" hidden="1" customHeight="1" outlineLevel="1">
      <c r="B73" s="42" t="s">
        <v>15</v>
      </c>
      <c r="C73" s="40" t="s">
        <v>14</v>
      </c>
      <c r="D73" s="40" t="s">
        <v>14</v>
      </c>
      <c r="E73" s="40" t="s">
        <v>14</v>
      </c>
      <c r="F73" s="40" t="s">
        <v>14</v>
      </c>
      <c r="G73" s="40" t="s">
        <v>14</v>
      </c>
      <c r="H73" s="40" t="s">
        <v>14</v>
      </c>
      <c r="I73" s="40" t="s">
        <v>14</v>
      </c>
      <c r="J73" s="40" t="s">
        <v>14</v>
      </c>
      <c r="K73" s="40" t="s">
        <v>14</v>
      </c>
      <c r="L73" s="40" t="s">
        <v>14</v>
      </c>
      <c r="M73" s="40" t="s">
        <v>14</v>
      </c>
      <c r="N73" s="40" t="s">
        <v>14</v>
      </c>
      <c r="O73" s="40" t="s">
        <v>14</v>
      </c>
      <c r="P73" s="40" t="s">
        <v>14</v>
      </c>
      <c r="Q73" s="40" t="s">
        <v>14</v>
      </c>
      <c r="R73" s="40" t="s">
        <v>14</v>
      </c>
      <c r="S73" s="40" t="s">
        <v>14</v>
      </c>
      <c r="T73" s="40" t="s">
        <v>14</v>
      </c>
      <c r="U73" s="40" t="s">
        <v>14</v>
      </c>
      <c r="V73" s="40" t="s">
        <v>14</v>
      </c>
      <c r="W73" s="40" t="s">
        <v>14</v>
      </c>
      <c r="X73" s="40" t="s">
        <v>14</v>
      </c>
      <c r="Y73" s="40" t="s">
        <v>14</v>
      </c>
      <c r="Z73" s="40" t="s">
        <v>14</v>
      </c>
      <c r="AA73" s="40" t="s">
        <v>14</v>
      </c>
      <c r="AB73" s="40" t="s">
        <v>14</v>
      </c>
      <c r="AC73" s="40" t="s">
        <v>14</v>
      </c>
      <c r="AD73" s="40" t="s">
        <v>14</v>
      </c>
      <c r="AE73" s="40" t="s">
        <v>14</v>
      </c>
      <c r="AF73" s="40" t="s">
        <v>14</v>
      </c>
      <c r="AG73" s="40" t="s">
        <v>14</v>
      </c>
      <c r="AH73" s="40" t="s">
        <v>14</v>
      </c>
      <c r="AI73" s="40" t="s">
        <v>14</v>
      </c>
      <c r="AJ73" s="40" t="s">
        <v>14</v>
      </c>
      <c r="AK73" s="24" t="s">
        <v>14</v>
      </c>
      <c r="AL73" s="2" t="s">
        <v>14</v>
      </c>
      <c r="AM73" s="2" t="s">
        <v>14</v>
      </c>
    </row>
    <row r="74" spans="2:39" ht="19.899999999999999" hidden="1" customHeight="1" outlineLevel="1">
      <c r="B74" s="43" t="s">
        <v>2</v>
      </c>
      <c r="C74" s="40" t="s">
        <v>14</v>
      </c>
      <c r="D74" s="40" t="s">
        <v>14</v>
      </c>
      <c r="E74" s="40" t="s">
        <v>14</v>
      </c>
      <c r="F74" s="40" t="s">
        <v>14</v>
      </c>
      <c r="G74" s="40" t="s">
        <v>14</v>
      </c>
      <c r="H74" s="40" t="s">
        <v>14</v>
      </c>
      <c r="I74" s="40" t="s">
        <v>14</v>
      </c>
      <c r="J74" s="40" t="s">
        <v>14</v>
      </c>
      <c r="K74" s="171" t="s">
        <v>16</v>
      </c>
      <c r="L74" s="171"/>
      <c r="M74" s="171"/>
      <c r="N74" s="171"/>
      <c r="O74" s="171"/>
      <c r="P74" s="40" t="s">
        <v>14</v>
      </c>
      <c r="Q74" s="40" t="s">
        <v>14</v>
      </c>
      <c r="R74" s="171" t="s">
        <v>16</v>
      </c>
      <c r="S74" s="171"/>
      <c r="T74" s="171"/>
      <c r="U74" s="171"/>
      <c r="V74" s="171"/>
      <c r="W74" s="40" t="s">
        <v>14</v>
      </c>
      <c r="X74" s="40" t="s">
        <v>14</v>
      </c>
      <c r="Y74" s="171" t="s">
        <v>16</v>
      </c>
      <c r="Z74" s="171"/>
      <c r="AA74" s="171"/>
      <c r="AB74" s="171"/>
      <c r="AC74" s="171"/>
      <c r="AD74" s="40" t="s">
        <v>14</v>
      </c>
      <c r="AE74" s="40" t="s">
        <v>14</v>
      </c>
      <c r="AF74" s="171" t="s">
        <v>16</v>
      </c>
      <c r="AG74" s="171"/>
      <c r="AH74" s="171"/>
      <c r="AI74" s="171"/>
      <c r="AJ74" s="171"/>
      <c r="AK74" s="24" t="s">
        <v>14</v>
      </c>
      <c r="AL74" s="2" t="s">
        <v>14</v>
      </c>
      <c r="AM74" s="2" t="s">
        <v>14</v>
      </c>
    </row>
    <row r="75" spans="2:39" ht="19.899999999999999" hidden="1" customHeight="1" outlineLevel="1">
      <c r="B75" s="44" t="s">
        <v>5</v>
      </c>
      <c r="C75" s="40" t="s">
        <v>14</v>
      </c>
      <c r="D75" s="40" t="s">
        <v>14</v>
      </c>
      <c r="E75" s="40" t="s">
        <v>14</v>
      </c>
      <c r="F75" s="40" t="s">
        <v>14</v>
      </c>
      <c r="G75" s="40" t="s">
        <v>14</v>
      </c>
      <c r="H75" s="40" t="s">
        <v>14</v>
      </c>
      <c r="I75" s="40" t="s">
        <v>14</v>
      </c>
      <c r="J75" s="40" t="s">
        <v>14</v>
      </c>
      <c r="K75" s="40" t="s">
        <v>14</v>
      </c>
      <c r="L75" s="40" t="s">
        <v>14</v>
      </c>
      <c r="M75" s="40" t="s">
        <v>14</v>
      </c>
      <c r="N75" s="40" t="s">
        <v>14</v>
      </c>
      <c r="O75" s="40" t="s">
        <v>14</v>
      </c>
      <c r="P75" s="40" t="s">
        <v>14</v>
      </c>
      <c r="Q75" s="40" t="s">
        <v>14</v>
      </c>
      <c r="R75" s="40" t="s">
        <v>14</v>
      </c>
      <c r="S75" s="40" t="s">
        <v>14</v>
      </c>
      <c r="T75" s="40" t="s">
        <v>14</v>
      </c>
      <c r="U75" s="40" t="s">
        <v>14</v>
      </c>
      <c r="V75" s="40" t="s">
        <v>14</v>
      </c>
      <c r="W75" s="40" t="s">
        <v>14</v>
      </c>
      <c r="X75" s="40" t="s">
        <v>14</v>
      </c>
      <c r="Y75" s="40" t="s">
        <v>14</v>
      </c>
      <c r="Z75" s="40" t="s">
        <v>14</v>
      </c>
      <c r="AA75" s="40" t="s">
        <v>14</v>
      </c>
      <c r="AB75" s="40" t="s">
        <v>14</v>
      </c>
      <c r="AC75" s="40" t="s">
        <v>14</v>
      </c>
      <c r="AD75" s="40" t="s">
        <v>14</v>
      </c>
      <c r="AE75" s="40" t="s">
        <v>14</v>
      </c>
      <c r="AF75" s="40" t="s">
        <v>14</v>
      </c>
      <c r="AG75" s="40" t="s">
        <v>14</v>
      </c>
      <c r="AH75" s="40" t="s">
        <v>14</v>
      </c>
      <c r="AI75" s="40" t="s">
        <v>14</v>
      </c>
      <c r="AJ75" s="40" t="s">
        <v>14</v>
      </c>
      <c r="AK75" s="24" t="s">
        <v>14</v>
      </c>
      <c r="AL75" s="2" t="s">
        <v>14</v>
      </c>
      <c r="AM75" s="2" t="s">
        <v>14</v>
      </c>
    </row>
    <row r="76" spans="2:39" ht="19.899999999999999" hidden="1" customHeight="1" outlineLevel="1">
      <c r="B76" s="45" t="s">
        <v>1</v>
      </c>
      <c r="C76" s="40" t="s">
        <v>14</v>
      </c>
      <c r="D76" s="40" t="s">
        <v>14</v>
      </c>
      <c r="E76" s="40" t="s">
        <v>14</v>
      </c>
      <c r="F76" s="40" t="s">
        <v>14</v>
      </c>
      <c r="G76" s="40" t="s">
        <v>14</v>
      </c>
      <c r="H76" s="40" t="s">
        <v>14</v>
      </c>
      <c r="I76" s="40" t="s">
        <v>14</v>
      </c>
      <c r="J76" s="40" t="s">
        <v>14</v>
      </c>
      <c r="K76" s="40" t="s">
        <v>14</v>
      </c>
      <c r="L76" s="40" t="s">
        <v>14</v>
      </c>
      <c r="M76" s="40" t="s">
        <v>14</v>
      </c>
      <c r="N76" s="40" t="s">
        <v>14</v>
      </c>
      <c r="O76" s="40" t="s">
        <v>14</v>
      </c>
      <c r="P76" s="40" t="s">
        <v>14</v>
      </c>
      <c r="Q76" s="40" t="s">
        <v>14</v>
      </c>
      <c r="R76" s="40" t="s">
        <v>14</v>
      </c>
      <c r="S76" s="40" t="s">
        <v>14</v>
      </c>
      <c r="T76" s="40" t="s">
        <v>14</v>
      </c>
      <c r="U76" s="40" t="s">
        <v>14</v>
      </c>
      <c r="V76" s="40" t="s">
        <v>14</v>
      </c>
      <c r="W76" s="40" t="s">
        <v>14</v>
      </c>
      <c r="X76" s="40" t="s">
        <v>14</v>
      </c>
      <c r="Y76" s="40" t="s">
        <v>14</v>
      </c>
      <c r="Z76" s="40" t="s">
        <v>14</v>
      </c>
      <c r="AA76" s="40" t="s">
        <v>14</v>
      </c>
      <c r="AB76" s="40" t="s">
        <v>14</v>
      </c>
      <c r="AC76" s="40" t="s">
        <v>14</v>
      </c>
      <c r="AD76" s="40" t="s">
        <v>14</v>
      </c>
      <c r="AE76" s="40" t="s">
        <v>14</v>
      </c>
      <c r="AF76" s="40" t="s">
        <v>14</v>
      </c>
      <c r="AG76" s="40" t="s">
        <v>14</v>
      </c>
      <c r="AH76" s="40" t="s">
        <v>14</v>
      </c>
      <c r="AI76" s="40" t="s">
        <v>14</v>
      </c>
      <c r="AJ76" s="40" t="s">
        <v>14</v>
      </c>
      <c r="AK76" s="24" t="s">
        <v>14</v>
      </c>
      <c r="AL76" s="2" t="s">
        <v>14</v>
      </c>
      <c r="AM76" s="2" t="s">
        <v>14</v>
      </c>
    </row>
    <row r="77" spans="2:39" ht="18.95" customHeight="1" collapsed="1"/>
    <row r="78" spans="2:39" ht="18.95" customHeight="1">
      <c r="B78" s="61">
        <f ca="1">DATE(CalendarYear,12,1)</f>
        <v>45992</v>
      </c>
      <c r="C78" s="4" t="str">
        <f ca="1">IF(DAY(DecSun1)=1,"",IF(AND(YEAR(DecSun1+1)=CalendarYear,MONTH(DecSun1+1)=12),DecSun1+1,""))</f>
        <v/>
      </c>
      <c r="D78" s="4">
        <f ca="1">IF(DAY(DecSun1)=1,"",IF(AND(YEAR(DecSun1+2)=CalendarYear,MONTH(DecSun1+2)=12),DecSun1+2,""))</f>
        <v>45992</v>
      </c>
      <c r="E78" s="4">
        <f ca="1">IF(DAY(DecSun1)=1,"",IF(AND(YEAR(DecSun1+3)=CalendarYear,MONTH(DecSun1+3)=12),DecSun1+3,""))</f>
        <v>45993</v>
      </c>
      <c r="F78" s="4">
        <f ca="1">IF(DAY(DecSun1)=1,"",IF(AND(YEAR(DecSun1+4)=CalendarYear,MONTH(DecSun1+4)=12),DecSun1+4,""))</f>
        <v>45994</v>
      </c>
      <c r="G78" s="4">
        <f ca="1">IF(DAY(DecSun1)=1,"",IF(AND(YEAR(DecSun1+5)=CalendarYear,MONTH(DecSun1+5)=12),DecSun1+5,""))</f>
        <v>45995</v>
      </c>
      <c r="H78" s="4">
        <f ca="1">IF(DAY(DecSun1)=1,"",IF(AND(YEAR(DecSun1+6)=CalendarYear,MONTH(DecSun1+6)=12),DecSun1+6,""))</f>
        <v>45996</v>
      </c>
      <c r="I78" s="4">
        <f ca="1">IF(DAY(DecSun1)=1,IF(AND(YEAR(DecSun1)=CalendarYear,MONTH(DecSun1)=12),DecSun1,""),IF(AND(YEAR(DecSun1+7)=CalendarYear,MONTH(DecSun1+7)=12),DecSun1+7,""))</f>
        <v>45997</v>
      </c>
      <c r="J78" s="4">
        <f ca="1">IF(DAY(DecSun1)=1,IF(AND(YEAR(DecSun1+1)=CalendarYear,MONTH(DecSun1+1)=12),DecSun1+1,""),IF(AND(YEAR(DecSun1+8)=CalendarYear,MONTH(DecSun1+8)=12),DecSun1+8,""))</f>
        <v>45998</v>
      </c>
      <c r="K78" s="4">
        <f ca="1">IF(DAY(DecSun1)=1,IF(AND(YEAR(DecSun1+2)=CalendarYear,MONTH(DecSun1+2)=12),DecSun1+2,""),IF(AND(YEAR(DecSun1+9)=CalendarYear,MONTH(DecSun1+9)=12),DecSun1+9,""))</f>
        <v>45999</v>
      </c>
      <c r="L78" s="4">
        <f ca="1">IF(DAY(DecSun1)=1,IF(AND(YEAR(DecSun1+3)=CalendarYear,MONTH(DecSun1+3)=12),DecSun1+3,""),IF(AND(YEAR(DecSun1+10)=CalendarYear,MONTH(DecSun1+10)=12),DecSun1+10,""))</f>
        <v>46000</v>
      </c>
      <c r="M78" s="4">
        <f ca="1">IF(DAY(DecSun1)=1,IF(AND(YEAR(DecSun1+4)=CalendarYear,MONTH(DecSun1+4)=12),DecSun1+4,""),IF(AND(YEAR(DecSun1+11)=CalendarYear,MONTH(DecSun1+11)=12),DecSun1+11,""))</f>
        <v>46001</v>
      </c>
      <c r="N78" s="4">
        <f ca="1">IF(DAY(DecSun1)=1,IF(AND(YEAR(DecSun1+5)=CalendarYear,MONTH(DecSun1+5)=12),DecSun1+5,""),IF(AND(YEAR(DecSun1+12)=CalendarYear,MONTH(DecSun1+12)=12),DecSun1+12,""))</f>
        <v>46002</v>
      </c>
      <c r="O78" s="4">
        <f ca="1">IF(DAY(DecSun1)=1,IF(AND(YEAR(DecSun1+6)=CalendarYear,MONTH(DecSun1+6)=12),DecSun1+6,""),IF(AND(YEAR(DecSun1+13)=CalendarYear,MONTH(DecSun1+13)=12),DecSun1+13,""))</f>
        <v>46003</v>
      </c>
      <c r="P78" s="4">
        <f ca="1">IF(DAY(DecSun1)=1,IF(AND(YEAR(DecSun1+7)=CalendarYear,MONTH(DecSun1+7)=12),DecSun1+7,""),IF(AND(YEAR(DecSun1+14)=CalendarYear,MONTH(DecSun1+14)=12),DecSun1+14,""))</f>
        <v>46004</v>
      </c>
      <c r="Q78" s="4">
        <f ca="1">IF(DAY(DecSun1)=1,IF(AND(YEAR(DecSun1+8)=CalendarYear,MONTH(DecSun1+8)=12),DecSun1+8,""),IF(AND(YEAR(DecSun1+15)=CalendarYear,MONTH(DecSun1+15)=12),DecSun1+15,""))</f>
        <v>46005</v>
      </c>
      <c r="R78" s="4">
        <f ca="1">IF(DAY(DecSun1)=1,IF(AND(YEAR(DecSun1+9)=CalendarYear,MONTH(DecSun1+9)=12),DecSun1+9,""),IF(AND(YEAR(DecSun1+16)=CalendarYear,MONTH(DecSun1+16)=12),DecSun1+16,""))</f>
        <v>46006</v>
      </c>
      <c r="S78" s="4">
        <f ca="1">IF(DAY(DecSun1)=1,IF(AND(YEAR(DecSun1+10)=CalendarYear,MONTH(DecSun1+10)=12),DecSun1+10,""),IF(AND(YEAR(DecSun1+17)=CalendarYear,MONTH(DecSun1+17)=12),DecSun1+17,""))</f>
        <v>46007</v>
      </c>
      <c r="T78" s="4">
        <f ca="1">IF(DAY(DecSun1)=1,IF(AND(YEAR(DecSun1+11)=CalendarYear,MONTH(DecSun1+11)=12),DecSun1+11,""),IF(AND(YEAR(DecSun1+18)=CalendarYear,MONTH(DecSun1+18)=12),DecSun1+18,""))</f>
        <v>46008</v>
      </c>
      <c r="U78" s="4">
        <f ca="1">IF(DAY(DecSun1)=1,IF(AND(YEAR(DecSun1+12)=CalendarYear,MONTH(DecSun1+12)=12),DecSun1+12,""),IF(AND(YEAR(DecSun1+19)=CalendarYear,MONTH(DecSun1+19)=12),DecSun1+19,""))</f>
        <v>46009</v>
      </c>
      <c r="V78" s="4">
        <f ca="1">IF(DAY(DecSun1)=1,IF(AND(YEAR(DecSun1+13)=CalendarYear,MONTH(DecSun1+13)=12),DecSun1+13,""),IF(AND(YEAR(DecSun1+20)=CalendarYear,MONTH(DecSun1+20)=12),DecSun1+20,""))</f>
        <v>46010</v>
      </c>
      <c r="W78" s="4">
        <f ca="1">IF(DAY(DecSun1)=1,IF(AND(YEAR(DecSun1+14)=CalendarYear,MONTH(DecSun1+14)=12),DecSun1+14,""),IF(AND(YEAR(DecSun1+21)=CalendarYear,MONTH(DecSun1+21)=12),DecSun1+21,""))</f>
        <v>46011</v>
      </c>
      <c r="X78" s="4">
        <f ca="1">IF(DAY(DecSun1)=1,IF(AND(YEAR(DecSun1+15)=CalendarYear,MONTH(DecSun1+15)=12),DecSun1+15,""),IF(AND(YEAR(DecSun1+22)=CalendarYear,MONTH(DecSun1+22)=12),DecSun1+22,""))</f>
        <v>46012</v>
      </c>
      <c r="Y78" s="4">
        <f ca="1">IF(DAY(DecSun1)=1,IF(AND(YEAR(DecSun1+16)=CalendarYear,MONTH(DecSun1+16)=12),DecSun1+16,""),IF(AND(YEAR(DecSun1+23)=CalendarYear,MONTH(DecSun1+23)=12),DecSun1+23,""))</f>
        <v>46013</v>
      </c>
      <c r="Z78" s="4">
        <f ca="1">IF(DAY(DecSun1)=1,IF(AND(YEAR(DecSun1+17)=CalendarYear,MONTH(DecSun1+17)=12),DecSun1+17,""),IF(AND(YEAR(DecSun1+24)=CalendarYear,MONTH(DecSun1+24)=12),DecSun1+24,""))</f>
        <v>46014</v>
      </c>
      <c r="AA78" s="4">
        <f ca="1">IF(DAY(DecSun1)=1,IF(AND(YEAR(DecSun1+18)=CalendarYear,MONTH(DecSun1+18)=12),DecSun1+18,""),IF(AND(YEAR(DecSun1+25)=CalendarYear,MONTH(DecSun1+25)=12),DecSun1+25,""))</f>
        <v>46015</v>
      </c>
      <c r="AB78" s="4">
        <f ca="1">IF(DAY(DecSun1)=1,IF(AND(YEAR(DecSun1+19)=CalendarYear,MONTH(DecSun1+19)=12),DecSun1+19,""),IF(AND(YEAR(DecSun1+26)=CalendarYear,MONTH(DecSun1+26)=12),DecSun1+26,""))</f>
        <v>46016</v>
      </c>
      <c r="AC78" s="4">
        <f ca="1">IF(DAY(DecSun1)=1,IF(AND(YEAR(DecSun1+20)=CalendarYear,MONTH(DecSun1+20)=12),DecSun1+20,""),IF(AND(YEAR(DecSun1+27)=CalendarYear,MONTH(DecSun1+27)=12),DecSun1+27,""))</f>
        <v>46017</v>
      </c>
      <c r="AD78" s="4">
        <f ca="1">IF(DAY(DecSun1)=1,IF(AND(YEAR(DecSun1+21)=CalendarYear,MONTH(DecSun1+21)=12),DecSun1+21,""),IF(AND(YEAR(DecSun1+28)=CalendarYear,MONTH(DecSun1+28)=12),DecSun1+28,""))</f>
        <v>46018</v>
      </c>
      <c r="AE78" s="4">
        <f ca="1">IF(DAY(DecSun1)=1,IF(AND(YEAR(DecSun1+22)=CalendarYear,MONTH(DecSun1+22)=12),DecSun1+22,""),IF(AND(YEAR(DecSun1+29)=CalendarYear,MONTH(DecSun1+29)=12),DecSun1+29,""))</f>
        <v>46019</v>
      </c>
      <c r="AF78" s="4">
        <f ca="1">IF(DAY(DecSun1)=1,IF(AND(YEAR(DecSun1+23)=CalendarYear,MONTH(DecSun1+23)=12),DecSun1+23,""),IF(AND(YEAR(DecSun1+30)=CalendarYear,MONTH(DecSun1+30)=12),DecSun1+30,""))</f>
        <v>46020</v>
      </c>
      <c r="AG78" s="4">
        <f ca="1">IF(DAY(DecSun1)=1,IF(AND(YEAR(DecSun1+24)=CalendarYear,MONTH(DecSun1+24)=12),DecSun1+24,""),IF(AND(YEAR(DecSun1+31)=CalendarYear,MONTH(DecSun1+31)=12),DecSun1+31,""))</f>
        <v>46021</v>
      </c>
      <c r="AH78" s="4">
        <f ca="1">IF(DAY(DecSun1)=1,IF(AND(YEAR(DecSun1+25)=CalendarYear,MONTH(DecSun1+25)=12),DecSun1+25,""),IF(AND(YEAR(DecSun1+32)=CalendarYear,MONTH(DecSun1+32)=12),DecSun1+32,""))</f>
        <v>46022</v>
      </c>
      <c r="AI78" s="4" t="str">
        <f ca="1">IF(DAY(DecSun1)=1,IF(AND(YEAR(DecSun1+26)=CalendarYear,MONTH(DecSun1+26)=12),DecSun1+26,""),IF(AND(YEAR(DecSun1+33)=CalendarYear,MONTH(DecSun1+33)=12),DecSun1+33,""))</f>
        <v/>
      </c>
      <c r="AJ78" s="4" t="str">
        <f ca="1">IF(DAY(DecSun1)=1,IF(AND(YEAR(DecSun1+27)=CalendarYear,MONTH(DecSun1+27)=12),DecSun1+27,""),IF(AND(YEAR(DecSun1+34)=CalendarYear,MONTH(DecSun1+34)=12),DecSun1+34,""))</f>
        <v/>
      </c>
      <c r="AK78" s="4" t="str">
        <f ca="1">IF(DAY(DecSun1)=1,IF(AND(YEAR(DecSun1+28)=CalendarYear,MONTH(DecSun1+28)=12),DecSun1+28,""),IF(AND(YEAR(DecSun1+35)=CalendarYear,MONTH(DecSun1+35)=12),DecSun1+35,""))</f>
        <v/>
      </c>
      <c r="AL78" s="4" t="str">
        <f ca="1">IF(DAY(DecSun1)=1,IF(AND(YEAR(DecSun1+29)=CalendarYear,MONTH(DecSun1+29)=12),DecSun1+29,""),IF(AND(YEAR(DecSun1+36)=CalendarYear,MONTH(DecSun1+36)=12),DecSun1+36,""))</f>
        <v/>
      </c>
      <c r="AM78" s="6" t="str">
        <f ca="1">IF(DAY(DecSun1)=1,IF(AND(YEAR(DecSun1+30)=CalendarYear,MONTH(DecSun1+30)=12),DecSun1+30,""),IF(AND(YEAR(DecSun1+37)=CalendarYear,MONTH(DecSun1+37)=12),DecSun1+37,""))</f>
        <v/>
      </c>
    </row>
    <row r="79" spans="2:39" ht="18.95" customHeight="1">
      <c r="B79" s="62"/>
      <c r="C79" s="25" t="s">
        <v>6</v>
      </c>
      <c r="D79" s="25" t="s">
        <v>7</v>
      </c>
      <c r="E79" s="25" t="s">
        <v>8</v>
      </c>
      <c r="F79" s="25" t="s">
        <v>9</v>
      </c>
      <c r="G79" s="25" t="s">
        <v>10</v>
      </c>
      <c r="H79" s="25" t="s">
        <v>11</v>
      </c>
      <c r="I79" s="25" t="s">
        <v>12</v>
      </c>
      <c r="J79" s="25" t="s">
        <v>6</v>
      </c>
      <c r="K79" s="25" t="s">
        <v>7</v>
      </c>
      <c r="L79" s="25" t="s">
        <v>8</v>
      </c>
      <c r="M79" s="25" t="s">
        <v>9</v>
      </c>
      <c r="N79" s="25" t="s">
        <v>10</v>
      </c>
      <c r="O79" s="25" t="s">
        <v>11</v>
      </c>
      <c r="P79" s="25" t="s">
        <v>12</v>
      </c>
      <c r="Q79" s="25" t="s">
        <v>6</v>
      </c>
      <c r="R79" s="25" t="s">
        <v>7</v>
      </c>
      <c r="S79" s="25" t="s">
        <v>8</v>
      </c>
      <c r="T79" s="25" t="s">
        <v>9</v>
      </c>
      <c r="U79" s="25" t="s">
        <v>10</v>
      </c>
      <c r="V79" s="25" t="s">
        <v>11</v>
      </c>
      <c r="W79" s="25" t="s">
        <v>12</v>
      </c>
      <c r="X79" s="25" t="s">
        <v>6</v>
      </c>
      <c r="Y79" s="25" t="s">
        <v>7</v>
      </c>
      <c r="Z79" s="25" t="s">
        <v>8</v>
      </c>
      <c r="AA79" s="25" t="s">
        <v>9</v>
      </c>
      <c r="AB79" s="25" t="s">
        <v>10</v>
      </c>
      <c r="AC79" s="25" t="s">
        <v>11</v>
      </c>
      <c r="AD79" s="25" t="s">
        <v>12</v>
      </c>
      <c r="AE79" s="25" t="s">
        <v>6</v>
      </c>
      <c r="AF79" s="25" t="s">
        <v>7</v>
      </c>
      <c r="AG79" s="25" t="s">
        <v>8</v>
      </c>
      <c r="AH79" s="25" t="s">
        <v>9</v>
      </c>
      <c r="AI79" s="25" t="s">
        <v>10</v>
      </c>
      <c r="AJ79" s="25" t="s">
        <v>11</v>
      </c>
      <c r="AK79" s="25" t="s">
        <v>12</v>
      </c>
      <c r="AL79" s="25" t="s">
        <v>6</v>
      </c>
      <c r="AM79" s="46" t="s">
        <v>7</v>
      </c>
    </row>
    <row r="80" spans="2:39" ht="18.95" hidden="1" customHeight="1" outlineLevel="1">
      <c r="B80" s="41" t="s">
        <v>13</v>
      </c>
      <c r="C80" s="40" t="s">
        <v>14</v>
      </c>
      <c r="D80" s="40" t="s">
        <v>14</v>
      </c>
      <c r="E80" s="40" t="s">
        <v>14</v>
      </c>
      <c r="F80" s="40" t="s">
        <v>14</v>
      </c>
      <c r="G80" s="40" t="s">
        <v>14</v>
      </c>
      <c r="H80" s="40" t="s">
        <v>14</v>
      </c>
      <c r="I80" s="40" t="s">
        <v>14</v>
      </c>
      <c r="J80" s="40" t="s">
        <v>14</v>
      </c>
      <c r="K80" s="40" t="s">
        <v>14</v>
      </c>
      <c r="L80" s="40" t="s">
        <v>14</v>
      </c>
      <c r="M80" s="40" t="s">
        <v>14</v>
      </c>
      <c r="N80" s="40" t="s">
        <v>14</v>
      </c>
      <c r="O80" s="40" t="s">
        <v>14</v>
      </c>
      <c r="P80" s="40" t="s">
        <v>14</v>
      </c>
      <c r="Q80" s="40" t="s">
        <v>14</v>
      </c>
      <c r="R80" s="40" t="s">
        <v>14</v>
      </c>
      <c r="S80" s="40" t="s">
        <v>14</v>
      </c>
      <c r="T80" s="40" t="s">
        <v>14</v>
      </c>
      <c r="U80" s="40" t="s">
        <v>14</v>
      </c>
      <c r="V80" s="40" t="s">
        <v>14</v>
      </c>
      <c r="W80" s="40" t="s">
        <v>14</v>
      </c>
      <c r="X80" s="40" t="s">
        <v>14</v>
      </c>
      <c r="Y80" s="40" t="s">
        <v>14</v>
      </c>
      <c r="Z80" s="40" t="s">
        <v>14</v>
      </c>
      <c r="AA80" s="40" t="s">
        <v>14</v>
      </c>
      <c r="AB80" s="40" t="s">
        <v>14</v>
      </c>
      <c r="AC80" s="40" t="s">
        <v>14</v>
      </c>
      <c r="AD80" s="40" t="s">
        <v>14</v>
      </c>
      <c r="AE80" s="40" t="s">
        <v>14</v>
      </c>
      <c r="AF80" s="40" t="s">
        <v>14</v>
      </c>
      <c r="AG80" s="40" t="s">
        <v>14</v>
      </c>
      <c r="AH80" s="40" t="s">
        <v>14</v>
      </c>
      <c r="AI80" s="40" t="s">
        <v>14</v>
      </c>
      <c r="AJ80" s="40" t="s">
        <v>14</v>
      </c>
      <c r="AK80" s="40" t="s">
        <v>14</v>
      </c>
      <c r="AL80" s="40" t="s">
        <v>14</v>
      </c>
      <c r="AM80" s="40" t="s">
        <v>14</v>
      </c>
    </row>
    <row r="81" spans="2:39" ht="18.95" hidden="1" customHeight="1" outlineLevel="1">
      <c r="B81" s="42" t="s">
        <v>15</v>
      </c>
      <c r="C81" s="40" t="s">
        <v>14</v>
      </c>
      <c r="D81" s="40" t="s">
        <v>14</v>
      </c>
      <c r="E81" s="40" t="s">
        <v>14</v>
      </c>
      <c r="F81" s="40" t="s">
        <v>14</v>
      </c>
      <c r="G81" s="40" t="s">
        <v>14</v>
      </c>
      <c r="H81" s="40" t="s">
        <v>14</v>
      </c>
      <c r="I81" s="40" t="s">
        <v>14</v>
      </c>
      <c r="J81" s="40" t="s">
        <v>14</v>
      </c>
      <c r="K81" s="40" t="s">
        <v>14</v>
      </c>
      <c r="L81" s="40" t="s">
        <v>14</v>
      </c>
      <c r="M81" s="40" t="s">
        <v>14</v>
      </c>
      <c r="N81" s="40" t="s">
        <v>14</v>
      </c>
      <c r="O81" s="40" t="s">
        <v>14</v>
      </c>
      <c r="P81" s="40" t="s">
        <v>14</v>
      </c>
      <c r="Q81" s="40" t="s">
        <v>14</v>
      </c>
      <c r="R81" s="40" t="s">
        <v>14</v>
      </c>
      <c r="S81" s="40" t="s">
        <v>14</v>
      </c>
      <c r="T81" s="40" t="s">
        <v>14</v>
      </c>
      <c r="U81" s="40" t="s">
        <v>14</v>
      </c>
      <c r="V81" s="40" t="s">
        <v>14</v>
      </c>
      <c r="W81" s="40" t="s">
        <v>14</v>
      </c>
      <c r="X81" s="40" t="s">
        <v>14</v>
      </c>
      <c r="Y81" s="40" t="s">
        <v>14</v>
      </c>
      <c r="Z81" s="40" t="s">
        <v>14</v>
      </c>
      <c r="AA81" s="40" t="s">
        <v>14</v>
      </c>
      <c r="AB81" s="40" t="s">
        <v>14</v>
      </c>
      <c r="AC81" s="40" t="s">
        <v>14</v>
      </c>
      <c r="AD81" s="40" t="s">
        <v>14</v>
      </c>
      <c r="AE81" s="40" t="s">
        <v>14</v>
      </c>
      <c r="AF81" s="40" t="s">
        <v>14</v>
      </c>
      <c r="AG81" s="40" t="s">
        <v>14</v>
      </c>
      <c r="AH81" s="40" t="s">
        <v>14</v>
      </c>
      <c r="AI81" s="40" t="s">
        <v>14</v>
      </c>
      <c r="AJ81" s="40" t="s">
        <v>14</v>
      </c>
      <c r="AK81" s="40" t="s">
        <v>14</v>
      </c>
      <c r="AL81" s="40" t="s">
        <v>14</v>
      </c>
      <c r="AM81" s="40" t="s">
        <v>14</v>
      </c>
    </row>
    <row r="82" spans="2:39" ht="18.95" hidden="1" customHeight="1" outlineLevel="1">
      <c r="B82" s="43" t="s">
        <v>2</v>
      </c>
      <c r="C82" s="40" t="s">
        <v>14</v>
      </c>
      <c r="D82" s="171" t="s">
        <v>16</v>
      </c>
      <c r="E82" s="171"/>
      <c r="F82" s="171"/>
      <c r="G82" s="171"/>
      <c r="H82" s="171"/>
      <c r="I82" s="40" t="s">
        <v>14</v>
      </c>
      <c r="J82" s="40" t="s">
        <v>14</v>
      </c>
      <c r="K82" s="171" t="s">
        <v>16</v>
      </c>
      <c r="L82" s="171"/>
      <c r="M82" s="171"/>
      <c r="N82" s="171"/>
      <c r="O82" s="171"/>
      <c r="P82" s="40" t="s">
        <v>14</v>
      </c>
      <c r="Q82" s="40" t="s">
        <v>14</v>
      </c>
      <c r="R82" s="171" t="s">
        <v>16</v>
      </c>
      <c r="S82" s="171"/>
      <c r="T82" s="171"/>
      <c r="U82" s="171"/>
      <c r="V82" s="171"/>
      <c r="W82" s="40" t="s">
        <v>14</v>
      </c>
      <c r="X82" s="40" t="s">
        <v>14</v>
      </c>
      <c r="Y82" s="171" t="s">
        <v>16</v>
      </c>
      <c r="Z82" s="171"/>
      <c r="AA82" s="171"/>
      <c r="AB82" s="171"/>
      <c r="AC82" s="171"/>
      <c r="AD82" s="40" t="s">
        <v>14</v>
      </c>
      <c r="AE82" s="40" t="s">
        <v>14</v>
      </c>
      <c r="AF82" s="171" t="s">
        <v>16</v>
      </c>
      <c r="AG82" s="171"/>
      <c r="AH82" s="171"/>
      <c r="AI82" s="40" t="s">
        <v>14</v>
      </c>
      <c r="AJ82" s="40" t="s">
        <v>14</v>
      </c>
      <c r="AK82" s="40" t="s">
        <v>14</v>
      </c>
      <c r="AL82" s="40" t="s">
        <v>14</v>
      </c>
      <c r="AM82" s="40" t="s">
        <v>14</v>
      </c>
    </row>
    <row r="83" spans="2:39" ht="18.95" hidden="1" customHeight="1" outlineLevel="1">
      <c r="B83" s="44" t="s">
        <v>5</v>
      </c>
      <c r="C83" s="40" t="s">
        <v>14</v>
      </c>
      <c r="D83" s="40" t="s">
        <v>14</v>
      </c>
      <c r="E83" s="40" t="s">
        <v>14</v>
      </c>
      <c r="F83" s="40" t="s">
        <v>14</v>
      </c>
      <c r="G83" s="40" t="s">
        <v>14</v>
      </c>
      <c r="H83" s="40" t="s">
        <v>14</v>
      </c>
      <c r="I83" s="40" t="s">
        <v>14</v>
      </c>
      <c r="J83" s="40" t="s">
        <v>14</v>
      </c>
      <c r="K83" s="40" t="s">
        <v>14</v>
      </c>
      <c r="L83" s="40" t="s">
        <v>14</v>
      </c>
      <c r="M83" s="40" t="s">
        <v>14</v>
      </c>
      <c r="N83" s="40" t="s">
        <v>14</v>
      </c>
      <c r="O83" s="40" t="s">
        <v>14</v>
      </c>
      <c r="P83" s="40" t="s">
        <v>14</v>
      </c>
      <c r="Q83" s="40" t="s">
        <v>14</v>
      </c>
      <c r="R83" s="40" t="s">
        <v>14</v>
      </c>
      <c r="S83" s="40" t="s">
        <v>14</v>
      </c>
      <c r="T83" s="40" t="s">
        <v>14</v>
      </c>
      <c r="U83" s="40" t="s">
        <v>14</v>
      </c>
      <c r="V83" s="40" t="s">
        <v>14</v>
      </c>
      <c r="W83" s="40" t="s">
        <v>14</v>
      </c>
      <c r="X83" s="40" t="s">
        <v>14</v>
      </c>
      <c r="Y83" s="40" t="s">
        <v>14</v>
      </c>
      <c r="Z83" s="40" t="s">
        <v>14</v>
      </c>
      <c r="AA83" s="40" t="s">
        <v>14</v>
      </c>
      <c r="AB83" s="40" t="s">
        <v>14</v>
      </c>
      <c r="AC83" s="40" t="s">
        <v>14</v>
      </c>
      <c r="AD83" s="40" t="s">
        <v>14</v>
      </c>
      <c r="AE83" s="40" t="s">
        <v>14</v>
      </c>
      <c r="AF83" s="40" t="s">
        <v>14</v>
      </c>
      <c r="AG83" s="40" t="s">
        <v>14</v>
      </c>
      <c r="AH83" s="40" t="s">
        <v>14</v>
      </c>
      <c r="AI83" s="40" t="s">
        <v>14</v>
      </c>
      <c r="AJ83" s="40" t="s">
        <v>14</v>
      </c>
      <c r="AK83" s="40" t="s">
        <v>14</v>
      </c>
      <c r="AL83" s="40" t="s">
        <v>14</v>
      </c>
      <c r="AM83" s="40" t="s">
        <v>14</v>
      </c>
    </row>
    <row r="84" spans="2:39" ht="18.95" hidden="1" customHeight="1" outlineLevel="1">
      <c r="B84" s="45" t="s">
        <v>1</v>
      </c>
      <c r="C84" s="40" t="s">
        <v>14</v>
      </c>
      <c r="D84" s="40" t="s">
        <v>14</v>
      </c>
      <c r="E84" s="40" t="s">
        <v>14</v>
      </c>
      <c r="F84" s="40" t="s">
        <v>14</v>
      </c>
      <c r="G84" s="40" t="s">
        <v>14</v>
      </c>
      <c r="H84" s="40" t="s">
        <v>14</v>
      </c>
      <c r="I84" s="40" t="s">
        <v>14</v>
      </c>
      <c r="J84" s="40" t="s">
        <v>14</v>
      </c>
      <c r="K84" s="40" t="s">
        <v>14</v>
      </c>
      <c r="L84" s="40" t="s">
        <v>14</v>
      </c>
      <c r="M84" s="40" t="s">
        <v>14</v>
      </c>
      <c r="N84" s="40" t="s">
        <v>14</v>
      </c>
      <c r="O84" s="40" t="s">
        <v>14</v>
      </c>
      <c r="P84" s="40" t="s">
        <v>14</v>
      </c>
      <c r="Q84" s="40" t="s">
        <v>14</v>
      </c>
      <c r="R84" s="40" t="s">
        <v>14</v>
      </c>
      <c r="S84" s="40" t="s">
        <v>14</v>
      </c>
      <c r="T84" s="40" t="s">
        <v>14</v>
      </c>
      <c r="U84" s="40" t="s">
        <v>14</v>
      </c>
      <c r="V84" s="40" t="s">
        <v>14</v>
      </c>
      <c r="W84" s="40" t="s">
        <v>14</v>
      </c>
      <c r="X84" s="40" t="s">
        <v>14</v>
      </c>
      <c r="Y84" s="40" t="s">
        <v>14</v>
      </c>
      <c r="Z84" s="40" t="s">
        <v>14</v>
      </c>
      <c r="AA84" s="40" t="s">
        <v>14</v>
      </c>
      <c r="AB84" s="40" t="s">
        <v>14</v>
      </c>
      <c r="AC84" s="40" t="s">
        <v>14</v>
      </c>
      <c r="AD84" s="40" t="s">
        <v>14</v>
      </c>
      <c r="AE84" s="40" t="s">
        <v>14</v>
      </c>
      <c r="AF84" s="40" t="s">
        <v>14</v>
      </c>
      <c r="AG84" s="40" t="s">
        <v>14</v>
      </c>
      <c r="AH84" s="40" t="s">
        <v>14</v>
      </c>
      <c r="AI84" s="40" t="s">
        <v>14</v>
      </c>
      <c r="AJ84" s="40" t="s">
        <v>14</v>
      </c>
      <c r="AK84" s="40" t="s">
        <v>14</v>
      </c>
      <c r="AL84" s="40" t="s">
        <v>14</v>
      </c>
      <c r="AM84" s="40" t="s">
        <v>14</v>
      </c>
    </row>
    <row r="85" spans="2:39" ht="18.95" customHeight="1" collapsed="1"/>
  </sheetData>
  <mergeCells count="58">
    <mergeCell ref="K32:M32"/>
    <mergeCell ref="N34:O34"/>
    <mergeCell ref="R33:W33"/>
    <mergeCell ref="R66:V66"/>
    <mergeCell ref="Y66:AC66"/>
    <mergeCell ref="K58:O58"/>
    <mergeCell ref="R58:V58"/>
    <mergeCell ref="Y58:AC58"/>
    <mergeCell ref="R40:AB40"/>
    <mergeCell ref="K66:O66"/>
    <mergeCell ref="Y33:AC33"/>
    <mergeCell ref="D82:H82"/>
    <mergeCell ref="K82:O82"/>
    <mergeCell ref="R82:V82"/>
    <mergeCell ref="Y82:AC82"/>
    <mergeCell ref="AF82:AH82"/>
    <mergeCell ref="B78:B79"/>
    <mergeCell ref="T12:V12"/>
    <mergeCell ref="AF10:AG10"/>
    <mergeCell ref="E18:H18"/>
    <mergeCell ref="R18:V18"/>
    <mergeCell ref="Y18:AC18"/>
    <mergeCell ref="K26:O26"/>
    <mergeCell ref="K42:O42"/>
    <mergeCell ref="K74:O74"/>
    <mergeCell ref="R74:V74"/>
    <mergeCell ref="Y74:AC74"/>
    <mergeCell ref="B54:B55"/>
    <mergeCell ref="B38:B39"/>
    <mergeCell ref="AF74:AJ74"/>
    <mergeCell ref="B70:B71"/>
    <mergeCell ref="AF66:AJ66"/>
    <mergeCell ref="AH2:AM2"/>
    <mergeCell ref="W4:X4"/>
    <mergeCell ref="AJ4:AK4"/>
    <mergeCell ref="B30:B31"/>
    <mergeCell ref="B22:B23"/>
    <mergeCell ref="M8:S8"/>
    <mergeCell ref="Y11:AC11"/>
    <mergeCell ref="AH9:AM9"/>
    <mergeCell ref="B14:B15"/>
    <mergeCell ref="Q25:W25"/>
    <mergeCell ref="K20:N20"/>
    <mergeCell ref="Y25:AC25"/>
    <mergeCell ref="AG24:AK24"/>
    <mergeCell ref="B6:B7"/>
    <mergeCell ref="B46:B47"/>
    <mergeCell ref="B62:B63"/>
    <mergeCell ref="E36:G36"/>
    <mergeCell ref="AF58:AG58"/>
    <mergeCell ref="D58:H58"/>
    <mergeCell ref="F66:H66"/>
    <mergeCell ref="E41:I41"/>
    <mergeCell ref="AH48:AL48"/>
    <mergeCell ref="AC40:AF40"/>
    <mergeCell ref="J49:P49"/>
    <mergeCell ref="AF50:AG50"/>
    <mergeCell ref="Y48:AD48"/>
  </mergeCells>
  <conditionalFormatting sqref="C34 J48 AE48:AG48 P48:Y48">
    <cfRule type="cellIs" dxfId="2011" priority="214" stopIfTrue="1" operator="equal">
      <formula>1</formula>
    </cfRule>
    <cfRule type="cellIs" dxfId="2010" priority="215" stopIfTrue="1" operator="equal">
      <formula>2</formula>
    </cfRule>
    <cfRule type="cellIs" dxfId="2009" priority="216" operator="equal">
      <formula>3</formula>
    </cfRule>
  </conditionalFormatting>
  <conditionalFormatting sqref="C58:D58">
    <cfRule type="cellIs" dxfId="2008" priority="181" stopIfTrue="1" operator="equal">
      <formula>1</formula>
    </cfRule>
    <cfRule type="cellIs" dxfId="2007" priority="182" stopIfTrue="1" operator="equal">
      <formula>2</formula>
    </cfRule>
    <cfRule type="cellIs" dxfId="2006" priority="183" operator="equal">
      <formula>3</formula>
    </cfRule>
  </conditionalFormatting>
  <conditionalFormatting sqref="C82:D82">
    <cfRule type="cellIs" dxfId="2005" priority="145" stopIfTrue="1" operator="equal">
      <formula>1</formula>
    </cfRule>
    <cfRule type="cellIs" dxfId="2004" priority="146" stopIfTrue="1" operator="equal">
      <formula>2</formula>
    </cfRule>
    <cfRule type="cellIs" dxfId="2003" priority="147" operator="equal">
      <formula>3</formula>
    </cfRule>
  </conditionalFormatting>
  <conditionalFormatting sqref="C66:F66">
    <cfRule type="cellIs" dxfId="2002" priority="133" stopIfTrue="1" operator="equal">
      <formula>1</formula>
    </cfRule>
    <cfRule type="cellIs" dxfId="2001" priority="134" stopIfTrue="1" operator="equal">
      <formula>2</formula>
    </cfRule>
    <cfRule type="cellIs" dxfId="2000" priority="135" operator="equal">
      <formula>3</formula>
    </cfRule>
  </conditionalFormatting>
  <conditionalFormatting sqref="C50:J50">
    <cfRule type="cellIs" dxfId="1999" priority="130" stopIfTrue="1" operator="equal">
      <formula>1</formula>
    </cfRule>
    <cfRule type="cellIs" dxfId="1998" priority="131" stopIfTrue="1" operator="equal">
      <formula>2</formula>
    </cfRule>
    <cfRule type="cellIs" dxfId="1997" priority="132" operator="equal">
      <formula>3</formula>
    </cfRule>
  </conditionalFormatting>
  <conditionalFormatting sqref="C74:K74">
    <cfRule type="cellIs" dxfId="1996" priority="157" stopIfTrue="1" operator="equal">
      <formula>1</formula>
    </cfRule>
    <cfRule type="cellIs" dxfId="1995" priority="158" stopIfTrue="1" operator="equal">
      <formula>2</formula>
    </cfRule>
    <cfRule type="cellIs" dxfId="1994" priority="159" operator="equal">
      <formula>3</formula>
    </cfRule>
  </conditionalFormatting>
  <conditionalFormatting sqref="C8:L8 T8:AM8 C9:AH9 C10:AF10 AH10:AM10 C11:Y11 AD11:AM12 C12:T12 W12:AC12">
    <cfRule type="cellIs" dxfId="1993" priority="338" stopIfTrue="1" operator="equal">
      <formula>1</formula>
    </cfRule>
    <cfRule type="cellIs" dxfId="1992" priority="339" stopIfTrue="1" operator="equal">
      <formula>2</formula>
    </cfRule>
    <cfRule type="cellIs" dxfId="1991" priority="340" operator="equal">
      <formula>3</formula>
    </cfRule>
  </conditionalFormatting>
  <conditionalFormatting sqref="C6:AM6">
    <cfRule type="expression" dxfId="1990" priority="312">
      <formula>NOT(ISNUMBER(C6))</formula>
    </cfRule>
  </conditionalFormatting>
  <conditionalFormatting sqref="C7:AM7 C39:AM39 C47:AM47">
    <cfRule type="expression" dxfId="1989" priority="310" stopIfTrue="1">
      <formula>NOT(ISNUMBER(C6))</formula>
    </cfRule>
    <cfRule type="expression" dxfId="1988" priority="311">
      <formula>OR(COUNTIF(C8:C10,1)&gt;1,COUNTIF(C8:C10,2)&gt;1,COUNTIF(C8:C10,3)&gt;1)</formula>
    </cfRule>
  </conditionalFormatting>
  <conditionalFormatting sqref="C14:AM14">
    <cfRule type="expression" dxfId="1987" priority="303">
      <formula>NOT(ISNUMBER(C14))</formula>
    </cfRule>
  </conditionalFormatting>
  <conditionalFormatting sqref="C15:AM15">
    <cfRule type="expression" dxfId="1986" priority="301" stopIfTrue="1">
      <formula>NOT(ISNUMBER(C14))</formula>
    </cfRule>
    <cfRule type="expression" dxfId="1985" priority="302">
      <formula>OR(COUNTIF(C16:C18,1)&gt;1,COUNTIF(C16:C18,2)&gt;1,COUNTIF(C16:C18,3)&gt;1)</formula>
    </cfRule>
  </conditionalFormatting>
  <conditionalFormatting sqref="C18:E18 W18:Y18 C19:AM19 AD18:AM18 C20:K20 O20:AM20 I18:R18 C16:AM17">
    <cfRule type="cellIs" dxfId="1984" priority="307" stopIfTrue="1" operator="equal">
      <formula>1</formula>
    </cfRule>
    <cfRule type="cellIs" dxfId="1983" priority="308" stopIfTrue="1" operator="equal">
      <formula>2</formula>
    </cfRule>
    <cfRule type="cellIs" dxfId="1982" priority="309" operator="equal">
      <formula>3</formula>
    </cfRule>
  </conditionalFormatting>
  <conditionalFormatting sqref="C22:AM22">
    <cfRule type="expression" dxfId="1981" priority="252">
      <formula>NOT(ISNUMBER(C22))</formula>
    </cfRule>
  </conditionalFormatting>
  <conditionalFormatting sqref="C23:AM23">
    <cfRule type="expression" dxfId="1980" priority="250" stopIfTrue="1">
      <formula>NOT(ISNUMBER(C22))</formula>
    </cfRule>
    <cfRule type="expression" dxfId="1979" priority="251">
      <formula>OR(COUNTIF(C24:C26,1)&gt;1,COUNTIF(C24:C26,2)&gt;1,COUNTIF(C24:C26,3)&gt;1)</formula>
    </cfRule>
  </conditionalFormatting>
  <conditionalFormatting sqref="C25:Q25 C27:AM27 C26:H26 X25:Y25 R26:V26 Y26:AC26 AF26:AM26 AD25:AM25 C24:AF24 AL24:AM24 C28:AE28 AG28:AM28">
    <cfRule type="cellIs" dxfId="1978" priority="298" stopIfTrue="1" operator="equal">
      <formula>1</formula>
    </cfRule>
    <cfRule type="cellIs" dxfId="1977" priority="299" stopIfTrue="1" operator="equal">
      <formula>2</formula>
    </cfRule>
    <cfRule type="cellIs" dxfId="1976" priority="300" operator="equal">
      <formula>3</formula>
    </cfRule>
  </conditionalFormatting>
  <conditionalFormatting sqref="C30:AM30">
    <cfRule type="expression" dxfId="1975" priority="249">
      <formula>NOT(ISNUMBER(C30))</formula>
    </cfRule>
  </conditionalFormatting>
  <conditionalFormatting sqref="C31:AM31">
    <cfRule type="expression" dxfId="1974" priority="247" stopIfTrue="1">
      <formula>NOT(ISNUMBER(C30))</formula>
    </cfRule>
    <cfRule type="expression" dxfId="1973" priority="248">
      <formula>OR(COUNTIF(C32:C34,1)&gt;1,COUNTIF(C32:C34,2)&gt;1,COUNTIF(C32:C34,3)&gt;1)</formula>
    </cfRule>
  </conditionalFormatting>
  <conditionalFormatting sqref="C35:AM35 C33:Q33 D34:H34 C36:D36 H36:AM36 C32:K32 N32:AM32 K34:N34 X33 AD33:AE33 AG33:AM33 R34:AM34">
    <cfRule type="cellIs" dxfId="1972" priority="292" stopIfTrue="1" operator="equal">
      <formula>1</formula>
    </cfRule>
    <cfRule type="cellIs" dxfId="1971" priority="293" stopIfTrue="1" operator="equal">
      <formula>2</formula>
    </cfRule>
    <cfRule type="cellIs" dxfId="1970" priority="294" operator="equal">
      <formula>3</formula>
    </cfRule>
  </conditionalFormatting>
  <conditionalFormatting sqref="C38:AM38">
    <cfRule type="expression" dxfId="1969" priority="246">
      <formula>NOT(ISNUMBER(C38))</formula>
    </cfRule>
  </conditionalFormatting>
  <conditionalFormatting sqref="C43:AM44 C40:Q40 C41:D42 E42:H42 J41:AI41 AJ40:AM41 AG40:AI40 R42:AM42">
    <cfRule type="cellIs" dxfId="1968" priority="286" stopIfTrue="1" operator="equal">
      <formula>1</formula>
    </cfRule>
    <cfRule type="cellIs" dxfId="1967" priority="287" stopIfTrue="1" operator="equal">
      <formula>2</formula>
    </cfRule>
    <cfRule type="cellIs" dxfId="1966" priority="288" operator="equal">
      <formula>3</formula>
    </cfRule>
  </conditionalFormatting>
  <conditionalFormatting sqref="C46:AM46">
    <cfRule type="expression" dxfId="1965" priority="243">
      <formula>NOT(ISNUMBER(C46))</formula>
    </cfRule>
  </conditionalFormatting>
  <conditionalFormatting sqref="AE49:AM49 AM48 C51:AM51 K48:O48 K50:O50 C48:I49 AH50:AM50 Y49:AC50 R50:V50 C52:V52 X52:AM52">
    <cfRule type="cellIs" dxfId="1964" priority="280" stopIfTrue="1" operator="equal">
      <formula>1</formula>
    </cfRule>
    <cfRule type="cellIs" dxfId="1963" priority="281" stopIfTrue="1" operator="equal">
      <formula>2</formula>
    </cfRule>
    <cfRule type="cellIs" dxfId="1962" priority="282" operator="equal">
      <formula>3</formula>
    </cfRule>
  </conditionalFormatting>
  <conditionalFormatting sqref="C54:AM54">
    <cfRule type="expression" dxfId="1961" priority="240">
      <formula>NOT(ISNUMBER(C54))</formula>
    </cfRule>
  </conditionalFormatting>
  <conditionalFormatting sqref="C55:AM55">
    <cfRule type="expression" dxfId="1960" priority="238" stopIfTrue="1">
      <formula>NOT(ISNUMBER(C54))</formula>
    </cfRule>
    <cfRule type="expression" dxfId="1959" priority="239">
      <formula>OR(COUNTIF(C56:C58,1)&gt;1,COUNTIF(C56:C58,2)&gt;1,COUNTIF(C56:C58,3)&gt;1)</formula>
    </cfRule>
  </conditionalFormatting>
  <conditionalFormatting sqref="C56:AM57 AD58:AF58 AH58:AM58 C59:AM60">
    <cfRule type="cellIs" dxfId="1958" priority="274" stopIfTrue="1" operator="equal">
      <formula>1</formula>
    </cfRule>
    <cfRule type="cellIs" dxfId="1957" priority="275" stopIfTrue="1" operator="equal">
      <formula>2</formula>
    </cfRule>
    <cfRule type="cellIs" dxfId="1956" priority="276" operator="equal">
      <formula>3</formula>
    </cfRule>
  </conditionalFormatting>
  <conditionalFormatting sqref="C62:AM62">
    <cfRule type="expression" dxfId="1955" priority="237">
      <formula>NOT(ISNUMBER(C62))</formula>
    </cfRule>
  </conditionalFormatting>
  <conditionalFormatting sqref="C63:AM63">
    <cfRule type="expression" dxfId="1954" priority="235" stopIfTrue="1">
      <formula>NOT(ISNUMBER(C62))</formula>
    </cfRule>
    <cfRule type="expression" dxfId="1953" priority="236">
      <formula>OR(COUNTIF(C64:C66,1)&gt;1,COUNTIF(C64:C66,2)&gt;1,COUNTIF(C64:C66,3)&gt;1)</formula>
    </cfRule>
  </conditionalFormatting>
  <conditionalFormatting sqref="C64:AM65 AK66:AM66 C67:AM68">
    <cfRule type="cellIs" dxfId="1952" priority="268" stopIfTrue="1" operator="equal">
      <formula>1</formula>
    </cfRule>
    <cfRule type="cellIs" dxfId="1951" priority="269" stopIfTrue="1" operator="equal">
      <formula>2</formula>
    </cfRule>
    <cfRule type="cellIs" dxfId="1950" priority="270" operator="equal">
      <formula>3</formula>
    </cfRule>
  </conditionalFormatting>
  <conditionalFormatting sqref="C70:AM70">
    <cfRule type="expression" dxfId="1949" priority="234">
      <formula>NOT(ISNUMBER(C70))</formula>
    </cfRule>
  </conditionalFormatting>
  <conditionalFormatting sqref="C71:AM71">
    <cfRule type="expression" dxfId="1948" priority="232" stopIfTrue="1">
      <formula>NOT(ISNUMBER(C70))</formula>
    </cfRule>
    <cfRule type="expression" dxfId="1947" priority="233">
      <formula>OR(COUNTIF(C72:C74,1)&gt;1,COUNTIF(C72:C74,2)&gt;1,COUNTIF(C72:C74,3)&gt;1)</formula>
    </cfRule>
  </conditionalFormatting>
  <conditionalFormatting sqref="C72:AM73 AK74:AM74 C75:AM76">
    <cfRule type="cellIs" dxfId="1946" priority="262" stopIfTrue="1" operator="equal">
      <formula>1</formula>
    </cfRule>
    <cfRule type="cellIs" dxfId="1945" priority="263" stopIfTrue="1" operator="equal">
      <formula>2</formula>
    </cfRule>
    <cfRule type="cellIs" dxfId="1944" priority="264" operator="equal">
      <formula>3</formula>
    </cfRule>
  </conditionalFormatting>
  <conditionalFormatting sqref="C78:AM78">
    <cfRule type="expression" dxfId="1943" priority="231">
      <formula>NOT(ISNUMBER(C78))</formula>
    </cfRule>
  </conditionalFormatting>
  <conditionalFormatting sqref="C79:AM79">
    <cfRule type="expression" dxfId="1942" priority="229" stopIfTrue="1">
      <formula>NOT(ISNUMBER(C78))</formula>
    </cfRule>
    <cfRule type="expression" dxfId="1941" priority="230">
      <formula>OR(COUNTIF(C80:C82,1)&gt;1,COUNTIF(C80:C82,2)&gt;1,COUNTIF(C80:C82,3)&gt;1)</formula>
    </cfRule>
  </conditionalFormatting>
  <conditionalFormatting sqref="C80:AM81 AD82:AF82 AI82:AM82 C83:AM84">
    <cfRule type="cellIs" dxfId="1940" priority="256" stopIfTrue="1" operator="equal">
      <formula>1</formula>
    </cfRule>
    <cfRule type="cellIs" dxfId="1939" priority="257" stopIfTrue="1" operator="equal">
      <formula>2</formula>
    </cfRule>
    <cfRule type="cellIs" dxfId="1938" priority="258" operator="equal">
      <formula>3</formula>
    </cfRule>
  </conditionalFormatting>
  <conditionalFormatting sqref="I26:K26">
    <cfRule type="cellIs" dxfId="1937" priority="226" stopIfTrue="1" operator="equal">
      <formula>1</formula>
    </cfRule>
    <cfRule type="cellIs" dxfId="1936" priority="227" stopIfTrue="1" operator="equal">
      <formula>2</formula>
    </cfRule>
    <cfRule type="cellIs" dxfId="1935" priority="228" operator="equal">
      <formula>3</formula>
    </cfRule>
  </conditionalFormatting>
  <conditionalFormatting sqref="I34:J34">
    <cfRule type="cellIs" dxfId="1934" priority="211" stopIfTrue="1" operator="equal">
      <formula>1</formula>
    </cfRule>
    <cfRule type="cellIs" dxfId="1933" priority="212" stopIfTrue="1" operator="equal">
      <formula>2</formula>
    </cfRule>
    <cfRule type="cellIs" dxfId="1932" priority="213" operator="equal">
      <formula>3</formula>
    </cfRule>
  </conditionalFormatting>
  <conditionalFormatting sqref="I42:K42">
    <cfRule type="cellIs" dxfId="1931" priority="202" stopIfTrue="1" operator="equal">
      <formula>1</formula>
    </cfRule>
    <cfRule type="cellIs" dxfId="1930" priority="203" stopIfTrue="1" operator="equal">
      <formula>2</formula>
    </cfRule>
    <cfRule type="cellIs" dxfId="1929" priority="204" operator="equal">
      <formula>3</formula>
    </cfRule>
  </conditionalFormatting>
  <conditionalFormatting sqref="I58:K58">
    <cfRule type="cellIs" dxfId="1928" priority="178" stopIfTrue="1" operator="equal">
      <formula>1</formula>
    </cfRule>
    <cfRule type="cellIs" dxfId="1927" priority="179" stopIfTrue="1" operator="equal">
      <formula>2</formula>
    </cfRule>
    <cfRule type="cellIs" dxfId="1926" priority="180" operator="equal">
      <formula>3</formula>
    </cfRule>
  </conditionalFormatting>
  <conditionalFormatting sqref="I66:K66">
    <cfRule type="cellIs" dxfId="1925" priority="169" stopIfTrue="1" operator="equal">
      <formula>1</formula>
    </cfRule>
    <cfRule type="cellIs" dxfId="1924" priority="170" stopIfTrue="1" operator="equal">
      <formula>2</formula>
    </cfRule>
    <cfRule type="cellIs" dxfId="1923" priority="171" operator="equal">
      <formula>3</formula>
    </cfRule>
  </conditionalFormatting>
  <conditionalFormatting sqref="I82:K82">
    <cfRule type="cellIs" dxfId="1922" priority="142" stopIfTrue="1" operator="equal">
      <formula>1</formula>
    </cfRule>
    <cfRule type="cellIs" dxfId="1921" priority="143" stopIfTrue="1" operator="equal">
      <formula>2</formula>
    </cfRule>
    <cfRule type="cellIs" dxfId="1920" priority="144" operator="equal">
      <formula>3</formula>
    </cfRule>
  </conditionalFormatting>
  <conditionalFormatting sqref="P26:Q26">
    <cfRule type="cellIs" dxfId="1919" priority="223" stopIfTrue="1" operator="equal">
      <formula>1</formula>
    </cfRule>
    <cfRule type="cellIs" dxfId="1918" priority="224" stopIfTrue="1" operator="equal">
      <formula>2</formula>
    </cfRule>
    <cfRule type="cellIs" dxfId="1917" priority="225" operator="equal">
      <formula>3</formula>
    </cfRule>
  </conditionalFormatting>
  <conditionalFormatting sqref="P34:Q34">
    <cfRule type="cellIs" dxfId="1916" priority="208" stopIfTrue="1" operator="equal">
      <formula>1</formula>
    </cfRule>
    <cfRule type="cellIs" dxfId="1915" priority="209" stopIfTrue="1" operator="equal">
      <formula>2</formula>
    </cfRule>
    <cfRule type="cellIs" dxfId="1914" priority="210" operator="equal">
      <formula>3</formula>
    </cfRule>
  </conditionalFormatting>
  <conditionalFormatting sqref="P50:Q50">
    <cfRule type="cellIs" dxfId="1913" priority="190" stopIfTrue="1" operator="equal">
      <formula>1</formula>
    </cfRule>
    <cfRule type="cellIs" dxfId="1912" priority="191" stopIfTrue="1" operator="equal">
      <formula>2</formula>
    </cfRule>
    <cfRule type="cellIs" dxfId="1911" priority="192" operator="equal">
      <formula>3</formula>
    </cfRule>
  </conditionalFormatting>
  <conditionalFormatting sqref="P58:R58">
    <cfRule type="cellIs" dxfId="1910" priority="175" stopIfTrue="1" operator="equal">
      <formula>1</formula>
    </cfRule>
    <cfRule type="cellIs" dxfId="1909" priority="176" stopIfTrue="1" operator="equal">
      <formula>2</formula>
    </cfRule>
    <cfRule type="cellIs" dxfId="1908" priority="177" operator="equal">
      <formula>3</formula>
    </cfRule>
  </conditionalFormatting>
  <conditionalFormatting sqref="P66:R66">
    <cfRule type="cellIs" dxfId="1907" priority="166" stopIfTrue="1" operator="equal">
      <formula>1</formula>
    </cfRule>
    <cfRule type="cellIs" dxfId="1906" priority="167" stopIfTrue="1" operator="equal">
      <formula>2</formula>
    </cfRule>
    <cfRule type="cellIs" dxfId="1905" priority="168" operator="equal">
      <formula>3</formula>
    </cfRule>
  </conditionalFormatting>
  <conditionalFormatting sqref="P74:R74">
    <cfRule type="cellIs" dxfId="1904" priority="154" stopIfTrue="1" operator="equal">
      <formula>1</formula>
    </cfRule>
    <cfRule type="cellIs" dxfId="1903" priority="155" stopIfTrue="1" operator="equal">
      <formula>2</formula>
    </cfRule>
    <cfRule type="cellIs" dxfId="1902" priority="156" operator="equal">
      <formula>3</formula>
    </cfRule>
  </conditionalFormatting>
  <conditionalFormatting sqref="P82:R82">
    <cfRule type="cellIs" dxfId="1901" priority="139" stopIfTrue="1" operator="equal">
      <formula>1</formula>
    </cfRule>
    <cfRule type="cellIs" dxfId="1900" priority="140" stopIfTrue="1" operator="equal">
      <formula>2</formula>
    </cfRule>
    <cfRule type="cellIs" dxfId="1899" priority="141" operator="equal">
      <formula>3</formula>
    </cfRule>
  </conditionalFormatting>
  <conditionalFormatting sqref="P42:Q42">
    <cfRule type="cellIs" dxfId="1898" priority="199" stopIfTrue="1" operator="equal">
      <formula>1</formula>
    </cfRule>
    <cfRule type="cellIs" dxfId="1897" priority="200" stopIfTrue="1" operator="equal">
      <formula>2</formula>
    </cfRule>
    <cfRule type="cellIs" dxfId="1896" priority="201" operator="equal">
      <formula>3</formula>
    </cfRule>
  </conditionalFormatting>
  <conditionalFormatting sqref="W26:X26">
    <cfRule type="cellIs" dxfId="1895" priority="220" stopIfTrue="1" operator="equal">
      <formula>1</formula>
    </cfRule>
    <cfRule type="cellIs" dxfId="1894" priority="221" stopIfTrue="1" operator="equal">
      <formula>2</formula>
    </cfRule>
    <cfRule type="cellIs" dxfId="1893" priority="222" operator="equal">
      <formula>3</formula>
    </cfRule>
  </conditionalFormatting>
  <conditionalFormatting sqref="W58:Y58">
    <cfRule type="cellIs" dxfId="1892" priority="172" stopIfTrue="1" operator="equal">
      <formula>1</formula>
    </cfRule>
    <cfRule type="cellIs" dxfId="1891" priority="173" stopIfTrue="1" operator="equal">
      <formula>2</formula>
    </cfRule>
    <cfRule type="cellIs" dxfId="1890" priority="174" operator="equal">
      <formula>3</formula>
    </cfRule>
  </conditionalFormatting>
  <conditionalFormatting sqref="W66:Y66">
    <cfRule type="cellIs" dxfId="1889" priority="163" stopIfTrue="1" operator="equal">
      <formula>1</formula>
    </cfRule>
    <cfRule type="cellIs" dxfId="1888" priority="164" stopIfTrue="1" operator="equal">
      <formula>2</formula>
    </cfRule>
    <cfRule type="cellIs" dxfId="1887" priority="165" operator="equal">
      <formula>3</formula>
    </cfRule>
  </conditionalFormatting>
  <conditionalFormatting sqref="W74:Y74">
    <cfRule type="cellIs" dxfId="1886" priority="151" stopIfTrue="1" operator="equal">
      <formula>1</formula>
    </cfRule>
    <cfRule type="cellIs" dxfId="1885" priority="152" stopIfTrue="1" operator="equal">
      <formula>2</formula>
    </cfRule>
    <cfRule type="cellIs" dxfId="1884" priority="153" operator="equal">
      <formula>3</formula>
    </cfRule>
  </conditionalFormatting>
  <conditionalFormatting sqref="W82:Y82">
    <cfRule type="cellIs" dxfId="1883" priority="136" stopIfTrue="1" operator="equal">
      <formula>1</formula>
    </cfRule>
    <cfRule type="cellIs" dxfId="1882" priority="137" stopIfTrue="1" operator="equal">
      <formula>2</formula>
    </cfRule>
    <cfRule type="cellIs" dxfId="1881" priority="138" operator="equal">
      <formula>3</formula>
    </cfRule>
  </conditionalFormatting>
  <conditionalFormatting sqref="AD26:AE26">
    <cfRule type="cellIs" dxfId="1880" priority="217" stopIfTrue="1" operator="equal">
      <formula>1</formula>
    </cfRule>
    <cfRule type="cellIs" dxfId="1879" priority="218" stopIfTrue="1" operator="equal">
      <formula>2</formula>
    </cfRule>
    <cfRule type="cellIs" dxfId="1878" priority="219" operator="equal">
      <formula>3</formula>
    </cfRule>
  </conditionalFormatting>
  <conditionalFormatting sqref="AD50:AE50 W50:X50 AD49 Q49:X49">
    <cfRule type="cellIs" dxfId="1877" priority="184" stopIfTrue="1" operator="equal">
      <formula>1</formula>
    </cfRule>
    <cfRule type="cellIs" dxfId="1876" priority="185" stopIfTrue="1" operator="equal">
      <formula>2</formula>
    </cfRule>
    <cfRule type="cellIs" dxfId="1875" priority="186" operator="equal">
      <formula>3</formula>
    </cfRule>
  </conditionalFormatting>
  <conditionalFormatting sqref="AD66:AF66">
    <cfRule type="cellIs" dxfId="1874" priority="160" stopIfTrue="1" operator="equal">
      <formula>1</formula>
    </cfRule>
    <cfRule type="cellIs" dxfId="1873" priority="161" stopIfTrue="1" operator="equal">
      <formula>2</formula>
    </cfRule>
    <cfRule type="cellIs" dxfId="1872" priority="162" operator="equal">
      <formula>3</formula>
    </cfRule>
  </conditionalFormatting>
  <conditionalFormatting sqref="AD74:AF74">
    <cfRule type="cellIs" dxfId="1871" priority="148" stopIfTrue="1" operator="equal">
      <formula>1</formula>
    </cfRule>
    <cfRule type="cellIs" dxfId="1870" priority="149" stopIfTrue="1" operator="equal">
      <formula>2</formula>
    </cfRule>
    <cfRule type="cellIs" dxfId="1869" priority="150" operator="equal">
      <formula>3</formula>
    </cfRule>
  </conditionalFormatting>
  <conditionalFormatting sqref="AG24">
    <cfRule type="cellIs" dxfId="1868" priority="118" stopIfTrue="1" operator="equal">
      <formula>1</formula>
    </cfRule>
    <cfRule type="cellIs" dxfId="1867" priority="119" stopIfTrue="1" operator="equal">
      <formula>2</formula>
    </cfRule>
    <cfRule type="cellIs" dxfId="1866" priority="120" operator="equal">
      <formula>3</formula>
    </cfRule>
  </conditionalFormatting>
  <conditionalFormatting sqref="AF28">
    <cfRule type="cellIs" dxfId="1865" priority="115" stopIfTrue="1" operator="equal">
      <formula>1</formula>
    </cfRule>
    <cfRule type="cellIs" dxfId="1864" priority="116" stopIfTrue="1" operator="equal">
      <formula>2</formula>
    </cfRule>
    <cfRule type="cellIs" dxfId="1863" priority="117" operator="equal">
      <formula>3</formula>
    </cfRule>
  </conditionalFormatting>
  <conditionalFormatting sqref="R33">
    <cfRule type="cellIs" dxfId="1862" priority="109" stopIfTrue="1" operator="equal">
      <formula>1</formula>
    </cfRule>
    <cfRule type="cellIs" dxfId="1861" priority="110" stopIfTrue="1" operator="equal">
      <formula>2</formula>
    </cfRule>
    <cfRule type="cellIs" dxfId="1860" priority="111" operator="equal">
      <formula>3</formula>
    </cfRule>
  </conditionalFormatting>
  <conditionalFormatting sqref="Y33">
    <cfRule type="cellIs" dxfId="1859" priority="91" stopIfTrue="1" operator="equal">
      <formula>1</formula>
    </cfRule>
    <cfRule type="cellIs" dxfId="1858" priority="92" stopIfTrue="1" operator="equal">
      <formula>2</formula>
    </cfRule>
    <cfRule type="cellIs" dxfId="1857" priority="93" operator="equal">
      <formula>3</formula>
    </cfRule>
  </conditionalFormatting>
  <conditionalFormatting sqref="R40:AB40">
    <cfRule type="cellIs" dxfId="1856" priority="82" stopIfTrue="1" operator="equal">
      <formula>1</formula>
    </cfRule>
    <cfRule type="cellIs" dxfId="1855" priority="83" stopIfTrue="1" operator="equal">
      <formula>2</formula>
    </cfRule>
    <cfRule type="cellIs" dxfId="1854" priority="84" operator="equal">
      <formula>3</formula>
    </cfRule>
  </conditionalFormatting>
  <conditionalFormatting sqref="R40">
    <cfRule type="cellIs" dxfId="1853" priority="79" stopIfTrue="1" operator="equal">
      <formula>1</formula>
    </cfRule>
    <cfRule type="cellIs" dxfId="1852" priority="80" stopIfTrue="1" operator="equal">
      <formula>2</formula>
    </cfRule>
    <cfRule type="cellIs" dxfId="1851" priority="81" operator="equal">
      <formula>3</formula>
    </cfRule>
  </conditionalFormatting>
  <conditionalFormatting sqref="E41">
    <cfRule type="cellIs" dxfId="1850" priority="73" stopIfTrue="1" operator="equal">
      <formula>1</formula>
    </cfRule>
    <cfRule type="cellIs" dxfId="1849" priority="74" stopIfTrue="1" operator="equal">
      <formula>2</formula>
    </cfRule>
    <cfRule type="cellIs" dxfId="1848" priority="75" operator="equal">
      <formula>3</formula>
    </cfRule>
  </conditionalFormatting>
  <conditionalFormatting sqref="AF33">
    <cfRule type="cellIs" dxfId="1847" priority="70" stopIfTrue="1" operator="equal">
      <formula>1</formula>
    </cfRule>
    <cfRule type="cellIs" dxfId="1846" priority="71" stopIfTrue="1" operator="equal">
      <formula>2</formula>
    </cfRule>
    <cfRule type="cellIs" dxfId="1845" priority="72" operator="equal">
      <formula>3</formula>
    </cfRule>
  </conditionalFormatting>
  <conditionalFormatting sqref="AH48">
    <cfRule type="cellIs" dxfId="1844" priority="58" stopIfTrue="1" operator="equal">
      <formula>1</formula>
    </cfRule>
    <cfRule type="cellIs" dxfId="1843" priority="59" stopIfTrue="1" operator="equal">
      <formula>2</formula>
    </cfRule>
    <cfRule type="cellIs" dxfId="1842" priority="60" operator="equal">
      <formula>3</formula>
    </cfRule>
  </conditionalFormatting>
  <conditionalFormatting sqref="AC40">
    <cfRule type="cellIs" dxfId="1841" priority="46" stopIfTrue="1" operator="equal">
      <formula>1</formula>
    </cfRule>
    <cfRule type="cellIs" dxfId="1840" priority="47" stopIfTrue="1" operator="equal">
      <formula>2</formula>
    </cfRule>
    <cfRule type="cellIs" dxfId="1839" priority="48" operator="equal">
      <formula>3</formula>
    </cfRule>
  </conditionalFormatting>
  <conditionalFormatting sqref="J49">
    <cfRule type="cellIs" dxfId="1838" priority="28" stopIfTrue="1" operator="equal">
      <formula>1</formula>
    </cfRule>
    <cfRule type="cellIs" dxfId="1837" priority="29" stopIfTrue="1" operator="equal">
      <formula>2</formula>
    </cfRule>
    <cfRule type="cellIs" dxfId="1836" priority="30" operator="equal">
      <formula>3</formula>
    </cfRule>
  </conditionalFormatting>
  <conditionalFormatting sqref="AF50">
    <cfRule type="cellIs" dxfId="1835" priority="16" stopIfTrue="1" operator="equal">
      <formula>1</formula>
    </cfRule>
    <cfRule type="cellIs" dxfId="1834" priority="17" stopIfTrue="1" operator="equal">
      <formula>2</formula>
    </cfRule>
    <cfRule type="cellIs" dxfId="1833" priority="18" operator="equal">
      <formula>3</formula>
    </cfRule>
  </conditionalFormatting>
  <conditionalFormatting sqref="W52">
    <cfRule type="cellIs" dxfId="1832" priority="1" stopIfTrue="1" operator="equal">
      <formula>1</formula>
    </cfRule>
    <cfRule type="cellIs" dxfId="1831" priority="2" stopIfTrue="1" operator="equal">
      <formula>2</formula>
    </cfRule>
    <cfRule type="cellIs" dxfId="1830" priority="3" operator="equal">
      <formula>3</formula>
    </cfRule>
  </conditionalFormatting>
  <dataValidations disablePrompts="1" count="3">
    <dataValidation allowBlank="1" showInputMessage="1" showErrorMessage="1" promptTitle="Shift Work Calendar" sqref="A2" xr:uid="{00000000-0002-0000-0000-000000000000}"/>
    <dataValidation allowBlank="1" showInputMessage="1" showErrorMessage="1" prompt="Type the year in cell AJ2 to change the calendar year._x000a__x000a_Calendar automatically shows daily shift schedule for up to 3 jobs. Setup the job/shift details and pattern from the Jobs and Shifts tab._x000a__x000a_Days highlighted red indicate schedule conflicts." sqref="A1" xr:uid="{95067F80-731D-448B-AC12-B75E4D82DB10}"/>
    <dataValidation allowBlank="1" showInputMessage="1" showErrorMessage="1" prompt="Type the year in this cell." sqref="AH2:AM2" xr:uid="{D62D72C5-86F6-45D4-B90E-F7092325B2C2}"/>
  </dataValidations>
  <printOptions horizontalCentered="1" verticalCentered="1"/>
  <pageMargins left="0.3" right="0.3" top="0.3" bottom="0.3" header="0.3" footer="0.3"/>
  <pageSetup scale="58"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230B2-EF7B-4709-854B-B6EB0902FC11}">
  <sheetPr>
    <pageSetUpPr fitToPage="1"/>
  </sheetPr>
  <dimension ref="A1:AN85"/>
  <sheetViews>
    <sheetView showGridLines="0" topLeftCell="A49" zoomScaleNormal="100" workbookViewId="0">
      <selection activeCell="AK50" sqref="AK50"/>
    </sheetView>
  </sheetViews>
  <sheetFormatPr defaultColWidth="0" defaultRowHeight="18.95" customHeight="1" outlineLevelRow="1"/>
  <cols>
    <col min="1" max="1" width="3.77734375" style="1" customWidth="1"/>
    <col min="2" max="2" width="21.77734375" style="16" customWidth="1"/>
    <col min="3" max="40" width="3.77734375" style="1" customWidth="1"/>
    <col min="41" max="16384" width="8.88671875" style="1" hidden="1"/>
  </cols>
  <sheetData>
    <row r="1" spans="2:39" ht="4.9000000000000004" customHeight="1"/>
    <row r="2" spans="2:39" s="10" customFormat="1" ht="60" customHeight="1">
      <c r="B2" s="11" t="s">
        <v>69</v>
      </c>
      <c r="C2" s="12"/>
      <c r="D2" s="12"/>
      <c r="E2" s="12"/>
      <c r="F2" s="12"/>
      <c r="G2" s="12"/>
      <c r="H2" s="12"/>
      <c r="I2" s="12"/>
      <c r="J2" s="12"/>
      <c r="K2" s="12"/>
      <c r="L2" s="13"/>
      <c r="M2" s="14"/>
      <c r="N2" s="14"/>
      <c r="O2" s="14"/>
      <c r="P2" s="14"/>
      <c r="Q2" s="14"/>
      <c r="R2" s="14"/>
      <c r="S2" s="14"/>
      <c r="T2" s="14"/>
      <c r="U2" s="14"/>
      <c r="V2" s="14"/>
      <c r="W2" s="14"/>
      <c r="X2" s="14"/>
      <c r="Y2" s="14"/>
      <c r="Z2" s="14"/>
      <c r="AA2" s="14"/>
      <c r="AB2" s="14"/>
      <c r="AC2" s="14"/>
      <c r="AD2" s="14"/>
      <c r="AE2" s="14"/>
      <c r="AF2" s="14"/>
      <c r="AG2" s="15"/>
      <c r="AH2" s="67">
        <f ca="1">IF(MONTH(TODAY())=12,YEAR(TODAY())+1,YEAR(TODAY()))</f>
        <v>2025</v>
      </c>
      <c r="AI2" s="67"/>
      <c r="AJ2" s="67"/>
      <c r="AK2" s="67"/>
      <c r="AL2" s="67"/>
      <c r="AM2" s="67"/>
    </row>
    <row r="3" spans="2:39" customFormat="1" ht="19.899999999999999" customHeight="1">
      <c r="B3" s="17"/>
    </row>
    <row r="4" spans="2:39" customFormat="1" ht="18.95" customHeight="1">
      <c r="B4" s="17"/>
      <c r="R4" s="35" t="s">
        <v>1</v>
      </c>
      <c r="T4" s="1"/>
      <c r="U4" s="36"/>
      <c r="V4" s="37"/>
      <c r="W4" s="64" t="s">
        <v>16</v>
      </c>
      <c r="X4" s="65"/>
      <c r="Y4" s="32"/>
      <c r="Z4" s="8" t="s">
        <v>3</v>
      </c>
      <c r="AA4" s="1"/>
      <c r="AB4" s="8"/>
      <c r="AC4" s="8"/>
      <c r="AD4" s="28"/>
      <c r="AE4" s="8" t="s">
        <v>4</v>
      </c>
      <c r="AF4" s="1"/>
      <c r="AG4" s="1"/>
      <c r="AH4" s="1"/>
      <c r="AI4" s="29"/>
      <c r="AJ4" s="68" t="s">
        <v>5</v>
      </c>
      <c r="AK4" s="69"/>
      <c r="AL4" s="30"/>
      <c r="AM4" s="9"/>
    </row>
    <row r="5" spans="2:39" customFormat="1" ht="19.899999999999999" customHeight="1">
      <c r="B5" s="17"/>
    </row>
    <row r="6" spans="2:39" s="21" customFormat="1" ht="19.899999999999999" customHeight="1">
      <c r="B6" s="61">
        <f ca="1">DATE(CalendarYear,3,1)</f>
        <v>45717</v>
      </c>
      <c r="C6" s="4" t="str">
        <f ca="1">IF(DAY(MarSun1)=1,"",IF(AND(YEAR(MarSun1+1)=CalendarYear,MONTH(MarSun1+1)=3),MarSun1+1,""))</f>
        <v/>
      </c>
      <c r="D6" s="4" t="str">
        <f ca="1">IF(DAY(MarSun1)=1,"",IF(AND(YEAR(MarSun1+2)=CalendarYear,MONTH(MarSun1+2)=3),MarSun1+2,""))</f>
        <v/>
      </c>
      <c r="E6" s="4" t="str">
        <f ca="1">IF(DAY(MarSun1)=1,"",IF(AND(YEAR(MarSun1+3)=CalendarYear,MONTH(MarSun1+3)=3),MarSun1+3,""))</f>
        <v/>
      </c>
      <c r="F6" s="4" t="str">
        <f ca="1">IF(DAY(MarSun1)=1,"",IF(AND(YEAR(MarSun1+4)=CalendarYear,MONTH(MarSun1+4)=3),MarSun1+4,""))</f>
        <v/>
      </c>
      <c r="G6" s="4" t="str">
        <f ca="1">IF(DAY(MarSun1)=1,"",IF(AND(YEAR(MarSun1+5)=CalendarYear,MONTH(MarSun1+5)=3),MarSun1+5,""))</f>
        <v/>
      </c>
      <c r="H6" s="4" t="str">
        <f ca="1">IF(DAY(MarSun1)=1,"",IF(AND(YEAR(MarSun1+6)=CalendarYear,MONTH(MarSun1+6)=3),MarSun1+6,""))</f>
        <v/>
      </c>
      <c r="I6" s="4">
        <f ca="1">IF(DAY(MarSun1)=1,IF(AND(YEAR(MarSun1)=CalendarYear,MONTH(MarSun1)=3),MarSun1,""),IF(AND(YEAR(MarSun1+7)=CalendarYear,MONTH(MarSun1+7)=3),MarSun1+7,""))</f>
        <v>45717</v>
      </c>
      <c r="J6" s="4">
        <f ca="1">IF(DAY(MarSun1)=1,IF(AND(YEAR(MarSun1+1)=CalendarYear,MONTH(MarSun1+1)=3),MarSun1+1,""),IF(AND(YEAR(MarSun1+8)=CalendarYear,MONTH(MarSun1+8)=3),MarSun1+8,""))</f>
        <v>45718</v>
      </c>
      <c r="K6" s="4">
        <f ca="1">IF(DAY(MarSun1)=1,IF(AND(YEAR(MarSun1+2)=CalendarYear,MONTH(MarSun1+2)=3),MarSun1+2,""),IF(AND(YEAR(MarSun1+9)=CalendarYear,MONTH(MarSun1+9)=3),MarSun1+9,""))</f>
        <v>45719</v>
      </c>
      <c r="L6" s="4">
        <f ca="1">IF(DAY(MarSun1)=1,IF(AND(YEAR(MarSun1+3)=CalendarYear,MONTH(MarSun1+3)=3),MarSun1+3,""),IF(AND(YEAR(MarSun1+10)=CalendarYear,MONTH(MarSun1+10)=3),MarSun1+10,""))</f>
        <v>45720</v>
      </c>
      <c r="M6" s="4">
        <f ca="1">IF(DAY(MarSun1)=1,IF(AND(YEAR(MarSun1+4)=CalendarYear,MONTH(MarSun1+4)=3),MarSun1+4,""),IF(AND(YEAR(MarSun1+11)=CalendarYear,MONTH(MarSun1+11)=3),MarSun1+11,""))</f>
        <v>45721</v>
      </c>
      <c r="N6" s="4">
        <f ca="1">IF(DAY(MarSun1)=1,IF(AND(YEAR(MarSun1+5)=CalendarYear,MONTH(MarSun1+5)=3),MarSun1+5,""),IF(AND(YEAR(MarSun1+12)=CalendarYear,MONTH(MarSun1+12)=3),MarSun1+12,""))</f>
        <v>45722</v>
      </c>
      <c r="O6" s="4">
        <f ca="1">IF(DAY(MarSun1)=1,IF(AND(YEAR(MarSun1+6)=CalendarYear,MONTH(MarSun1+6)=3),MarSun1+6,""),IF(AND(YEAR(MarSun1+13)=CalendarYear,MONTH(MarSun1+13)=3),MarSun1+13,""))</f>
        <v>45723</v>
      </c>
      <c r="P6" s="4">
        <f ca="1">IF(DAY(MarSun1)=1,IF(AND(YEAR(MarSun1+7)=CalendarYear,MONTH(MarSun1+7)=3),MarSun1+7,""),IF(AND(YEAR(MarSun1+14)=CalendarYear,MONTH(MarSun1+14)=3),MarSun1+14,""))</f>
        <v>45724</v>
      </c>
      <c r="Q6" s="4">
        <f ca="1">IF(DAY(MarSun1)=1,IF(AND(YEAR(MarSun1+8)=CalendarYear,MONTH(MarSun1+8)=3),MarSun1+8,""),IF(AND(YEAR(MarSun1+15)=CalendarYear,MONTH(MarSun1+15)=3),MarSun1+15,""))</f>
        <v>45725</v>
      </c>
      <c r="R6" s="4">
        <f ca="1">IF(DAY(MarSun1)=1,IF(AND(YEAR(MarSun1+9)=CalendarYear,MONTH(MarSun1+9)=3),MarSun1+9,""),IF(AND(YEAR(MarSun1+16)=CalendarYear,MONTH(MarSun1+16)=3),MarSun1+16,""))</f>
        <v>45726</v>
      </c>
      <c r="S6" s="4">
        <f ca="1">IF(DAY(MarSun1)=1,IF(AND(YEAR(MarSun1+10)=CalendarYear,MONTH(MarSun1+10)=3),MarSun1+10,""),IF(AND(YEAR(MarSun1+17)=CalendarYear,MONTH(MarSun1+17)=3),MarSun1+17,""))</f>
        <v>45727</v>
      </c>
      <c r="T6" s="4">
        <f ca="1">IF(DAY(MarSun1)=1,IF(AND(YEAR(MarSun1+11)=CalendarYear,MONTH(MarSun1+11)=3),MarSun1+11,""),IF(AND(YEAR(MarSun1+18)=CalendarYear,MONTH(MarSun1+18)=3),MarSun1+18,""))</f>
        <v>45728</v>
      </c>
      <c r="U6" s="4">
        <f ca="1">IF(DAY(MarSun1)=1,IF(AND(YEAR(MarSun1+12)=CalendarYear,MONTH(MarSun1+12)=3),MarSun1+12,""),IF(AND(YEAR(MarSun1+19)=CalendarYear,MONTH(MarSun1+19)=3),MarSun1+19,""))</f>
        <v>45729</v>
      </c>
      <c r="V6" s="4">
        <f ca="1">IF(DAY(MarSun1)=1,IF(AND(YEAR(MarSun1+13)=CalendarYear,MONTH(MarSun1+13)=3),MarSun1+13,""),IF(AND(YEAR(MarSun1+20)=CalendarYear,MONTH(MarSun1+20)=3),MarSun1+20,""))</f>
        <v>45730</v>
      </c>
      <c r="W6" s="4">
        <f ca="1">IF(DAY(MarSun1)=1,IF(AND(YEAR(MarSun1+14)=CalendarYear,MONTH(MarSun1+14)=3),MarSun1+14,""),IF(AND(YEAR(MarSun1+21)=CalendarYear,MONTH(MarSun1+21)=3),MarSun1+21,""))</f>
        <v>45731</v>
      </c>
      <c r="X6" s="4">
        <f ca="1">IF(DAY(MarSun1)=1,IF(AND(YEAR(MarSun1+15)=CalendarYear,MONTH(MarSun1+15)=3),MarSun1+15,""),IF(AND(YEAR(MarSun1+22)=CalendarYear,MONTH(MarSun1+22)=3),MarSun1+22,""))</f>
        <v>45732</v>
      </c>
      <c r="Y6" s="4">
        <f ca="1">IF(DAY(MarSun1)=1,IF(AND(YEAR(MarSun1+16)=CalendarYear,MONTH(MarSun1+16)=3),MarSun1+16,""),IF(AND(YEAR(MarSun1+23)=CalendarYear,MONTH(MarSun1+23)=3),MarSun1+23,""))</f>
        <v>45733</v>
      </c>
      <c r="Z6" s="4">
        <f ca="1">IF(DAY(MarSun1)=1,IF(AND(YEAR(MarSun1+17)=CalendarYear,MONTH(MarSun1+17)=3),MarSun1+17,""),IF(AND(YEAR(MarSun1+24)=CalendarYear,MONTH(MarSun1+24)=3),MarSun1+24,""))</f>
        <v>45734</v>
      </c>
      <c r="AA6" s="4">
        <f ca="1">IF(DAY(MarSun1)=1,IF(AND(YEAR(MarSun1+18)=CalendarYear,MONTH(MarSun1+18)=3),MarSun1+18,""),IF(AND(YEAR(MarSun1+25)=CalendarYear,MONTH(MarSun1+25)=3),MarSun1+25,""))</f>
        <v>45735</v>
      </c>
      <c r="AB6" s="4">
        <f ca="1">IF(DAY(MarSun1)=1,IF(AND(YEAR(MarSun1+19)=CalendarYear,MONTH(MarSun1+19)=3),MarSun1+19,""),IF(AND(YEAR(MarSun1+26)=CalendarYear,MONTH(MarSun1+26)=3),MarSun1+26,""))</f>
        <v>45736</v>
      </c>
      <c r="AC6" s="4">
        <f ca="1">IF(DAY(MarSun1)=1,IF(AND(YEAR(MarSun1+20)=CalendarYear,MONTH(MarSun1+20)=3),MarSun1+20,""),IF(AND(YEAR(MarSun1+27)=CalendarYear,MONTH(MarSun1+27)=3),MarSun1+27,""))</f>
        <v>45737</v>
      </c>
      <c r="AD6" s="4">
        <f ca="1">IF(DAY(MarSun1)=1,IF(AND(YEAR(MarSun1+21)=CalendarYear,MONTH(MarSun1+21)=3),MarSun1+21,""),IF(AND(YEAR(MarSun1+28)=CalendarYear,MONTH(MarSun1+28)=3),MarSun1+28,""))</f>
        <v>45738</v>
      </c>
      <c r="AE6" s="4">
        <f ca="1">IF(DAY(MarSun1)=1,IF(AND(YEAR(MarSun1+22)=CalendarYear,MONTH(MarSun1+22)=3),MarSun1+22,""),IF(AND(YEAR(MarSun1+29)=CalendarYear,MONTH(MarSun1+29)=3),MarSun1+29,""))</f>
        <v>45739</v>
      </c>
      <c r="AF6" s="4">
        <f ca="1">IF(DAY(MarSun1)=1,IF(AND(YEAR(MarSun1+23)=CalendarYear,MONTH(MarSun1+23)=3),MarSun1+23,""),IF(AND(YEAR(MarSun1+30)=CalendarYear,MONTH(MarSun1+30)=3),MarSun1+30,""))</f>
        <v>45740</v>
      </c>
      <c r="AG6" s="4">
        <f ca="1">IF(DAY(MarSun1)=1,IF(AND(YEAR(MarSun1+24)=CalendarYear,MONTH(MarSun1+24)=3),MarSun1+24,""),IF(AND(YEAR(MarSun1+31)=CalendarYear,MONTH(MarSun1+31)=3),MarSun1+31,""))</f>
        <v>45741</v>
      </c>
      <c r="AH6" s="4">
        <f ca="1">IF(DAY(MarSun1)=1,IF(AND(YEAR(MarSun1+25)=CalendarYear,MONTH(MarSun1+25)=3),MarSun1+25,""),IF(AND(YEAR(MarSun1+32)=CalendarYear,MONTH(MarSun1+32)=3),MarSun1+32,""))</f>
        <v>45742</v>
      </c>
      <c r="AI6" s="4">
        <f ca="1">IF(DAY(MarSun1)=1,IF(AND(YEAR(MarSun1+26)=CalendarYear,MONTH(MarSun1+26)=3),MarSun1+26,""),IF(AND(YEAR(MarSun1+33)=CalendarYear,MONTH(MarSun1+33)=3),MarSun1+33,""))</f>
        <v>45743</v>
      </c>
      <c r="AJ6" s="4">
        <f ca="1">IF(DAY(MarSun1)=1,IF(AND(YEAR(MarSun1+27)=CalendarYear,MONTH(MarSun1+27)=3),MarSun1+27,""),IF(AND(YEAR(MarSun1+34)=CalendarYear,MONTH(MarSun1+34)=3),MarSun1+34,""))</f>
        <v>45744</v>
      </c>
      <c r="AK6" s="4">
        <f ca="1">IF(DAY(MarSun1)=1,IF(AND(YEAR(MarSun1+28)=CalendarYear,MONTH(MarSun1+28)=3),MarSun1+28,""),IF(AND(YEAR(MarSun1+35)=CalendarYear,MONTH(MarSun1+35)=3),MarSun1+35,""))</f>
        <v>45745</v>
      </c>
      <c r="AL6" s="4">
        <f ca="1">IF(DAY(MarSun1)=1,IF(AND(YEAR(MarSun1+29)=CalendarYear,MONTH(MarSun1+29)=3),MarSun1+29,""),IF(AND(YEAR(MarSun1+36)=CalendarYear,MONTH(MarSun1+36)=3),MarSun1+36,""))</f>
        <v>45746</v>
      </c>
      <c r="AM6" s="6">
        <f ca="1">IF(DAY(MarSun1)=1,IF(AND(YEAR(MarSun1+30)=CalendarYear,MONTH(MarSun1+30)=3),MarSun1+30,""),IF(AND(YEAR(MarSun1+37)=CalendarYear,MONTH(MarSun1+37)=3),MarSun1+37,""))</f>
        <v>45747</v>
      </c>
    </row>
    <row r="7" spans="2:39" s="21" customFormat="1" ht="19.899999999999999" customHeight="1">
      <c r="B7" s="62"/>
      <c r="C7" s="5" t="s">
        <v>6</v>
      </c>
      <c r="D7" s="5" t="s">
        <v>7</v>
      </c>
      <c r="E7" s="5" t="s">
        <v>8</v>
      </c>
      <c r="F7" s="5" t="s">
        <v>9</v>
      </c>
      <c r="G7" s="5" t="s">
        <v>10</v>
      </c>
      <c r="H7" s="5" t="s">
        <v>11</v>
      </c>
      <c r="I7" s="5" t="s">
        <v>12</v>
      </c>
      <c r="J7" s="5" t="s">
        <v>6</v>
      </c>
      <c r="K7" s="5" t="s">
        <v>7</v>
      </c>
      <c r="L7" s="5" t="s">
        <v>8</v>
      </c>
      <c r="M7" s="5" t="s">
        <v>9</v>
      </c>
      <c r="N7" s="5" t="s">
        <v>10</v>
      </c>
      <c r="O7" s="5" t="s">
        <v>11</v>
      </c>
      <c r="P7" s="5" t="s">
        <v>12</v>
      </c>
      <c r="Q7" s="5" t="s">
        <v>6</v>
      </c>
      <c r="R7" s="5" t="s">
        <v>7</v>
      </c>
      <c r="S7" s="5" t="s">
        <v>8</v>
      </c>
      <c r="T7" s="5" t="s">
        <v>9</v>
      </c>
      <c r="U7" s="5" t="s">
        <v>10</v>
      </c>
      <c r="V7" s="5" t="s">
        <v>11</v>
      </c>
      <c r="W7" s="5" t="s">
        <v>12</v>
      </c>
      <c r="X7" s="5" t="s">
        <v>6</v>
      </c>
      <c r="Y7" s="5" t="s">
        <v>7</v>
      </c>
      <c r="Z7" s="5" t="s">
        <v>8</v>
      </c>
      <c r="AA7" s="5" t="s">
        <v>9</v>
      </c>
      <c r="AB7" s="5" t="s">
        <v>10</v>
      </c>
      <c r="AC7" s="5" t="s">
        <v>11</v>
      </c>
      <c r="AD7" s="5" t="s">
        <v>12</v>
      </c>
      <c r="AE7" s="5" t="s">
        <v>6</v>
      </c>
      <c r="AF7" s="5" t="s">
        <v>7</v>
      </c>
      <c r="AG7" s="5" t="s">
        <v>8</v>
      </c>
      <c r="AH7" s="5" t="s">
        <v>9</v>
      </c>
      <c r="AI7" s="5" t="s">
        <v>10</v>
      </c>
      <c r="AJ7" s="5" t="s">
        <v>11</v>
      </c>
      <c r="AK7" s="5" t="s">
        <v>12</v>
      </c>
      <c r="AL7" s="5" t="s">
        <v>6</v>
      </c>
      <c r="AM7" s="7" t="s">
        <v>7</v>
      </c>
    </row>
    <row r="8" spans="2:39" ht="19.899999999999999" hidden="1" customHeight="1" outlineLevel="1">
      <c r="B8" s="18" t="s">
        <v>13</v>
      </c>
      <c r="C8" s="2" t="s">
        <v>14</v>
      </c>
      <c r="D8" s="2" t="s">
        <v>14</v>
      </c>
      <c r="E8" s="2" t="s">
        <v>14</v>
      </c>
      <c r="F8" s="2" t="s">
        <v>14</v>
      </c>
      <c r="G8" s="2" t="s">
        <v>14</v>
      </c>
      <c r="H8" s="2" t="s">
        <v>14</v>
      </c>
      <c r="I8" s="2" t="s">
        <v>14</v>
      </c>
      <c r="J8" s="2" t="s">
        <v>14</v>
      </c>
      <c r="K8" s="2" t="s">
        <v>14</v>
      </c>
      <c r="L8" s="2" t="s">
        <v>14</v>
      </c>
      <c r="M8" s="3" t="s">
        <v>14</v>
      </c>
      <c r="N8" s="3" t="s">
        <v>14</v>
      </c>
      <c r="O8" s="2" t="s">
        <v>14</v>
      </c>
      <c r="P8" s="2" t="s">
        <v>14</v>
      </c>
      <c r="Q8" s="2" t="s">
        <v>14</v>
      </c>
      <c r="R8" s="2" t="s">
        <v>14</v>
      </c>
      <c r="S8" s="2" t="s">
        <v>14</v>
      </c>
      <c r="T8" s="2" t="s">
        <v>14</v>
      </c>
      <c r="U8" s="2" t="s">
        <v>14</v>
      </c>
      <c r="V8" s="2" t="s">
        <v>14</v>
      </c>
      <c r="W8" s="2" t="s">
        <v>14</v>
      </c>
      <c r="X8" s="2" t="s">
        <v>14</v>
      </c>
      <c r="Y8" s="2" t="s">
        <v>14</v>
      </c>
      <c r="Z8" s="2" t="s">
        <v>14</v>
      </c>
      <c r="AA8" s="2" t="s">
        <v>14</v>
      </c>
      <c r="AB8" s="2" t="s">
        <v>14</v>
      </c>
      <c r="AC8" s="2" t="s">
        <v>14</v>
      </c>
      <c r="AD8" s="2" t="s">
        <v>14</v>
      </c>
      <c r="AE8" s="2" t="s">
        <v>14</v>
      </c>
      <c r="AF8" s="2" t="s">
        <v>14</v>
      </c>
      <c r="AG8" s="2" t="s">
        <v>14</v>
      </c>
      <c r="AH8" s="2" t="s">
        <v>14</v>
      </c>
      <c r="AI8" s="2" t="s">
        <v>14</v>
      </c>
      <c r="AJ8" s="2" t="s">
        <v>14</v>
      </c>
      <c r="AK8" s="2" t="s">
        <v>14</v>
      </c>
      <c r="AL8" s="2" t="s">
        <v>14</v>
      </c>
      <c r="AM8" s="2" t="s">
        <v>14</v>
      </c>
    </row>
    <row r="9" spans="2:39" ht="19.899999999999999" hidden="1" customHeight="1" outlineLevel="1">
      <c r="B9" s="19" t="s">
        <v>15</v>
      </c>
      <c r="C9" s="3" t="s">
        <v>14</v>
      </c>
      <c r="D9" s="3" t="s">
        <v>14</v>
      </c>
      <c r="E9" s="3" t="s">
        <v>14</v>
      </c>
      <c r="F9" s="3" t="s">
        <v>14</v>
      </c>
      <c r="G9" s="3" t="s">
        <v>14</v>
      </c>
      <c r="H9" s="3" t="s">
        <v>14</v>
      </c>
      <c r="I9" s="3" t="s">
        <v>14</v>
      </c>
      <c r="J9" s="3" t="s">
        <v>14</v>
      </c>
      <c r="K9" s="3" t="s">
        <v>14</v>
      </c>
      <c r="L9" s="3" t="s">
        <v>14</v>
      </c>
      <c r="M9" s="3" t="s">
        <v>14</v>
      </c>
      <c r="N9" s="3" t="s">
        <v>14</v>
      </c>
      <c r="O9" s="2" t="s">
        <v>14</v>
      </c>
      <c r="P9" s="2" t="s">
        <v>14</v>
      </c>
      <c r="Q9" s="2" t="s">
        <v>14</v>
      </c>
      <c r="R9" s="2" t="s">
        <v>14</v>
      </c>
      <c r="S9" s="2" t="s">
        <v>14</v>
      </c>
      <c r="T9" s="2" t="s">
        <v>14</v>
      </c>
      <c r="U9" s="2" t="s">
        <v>14</v>
      </c>
      <c r="V9" s="2" t="s">
        <v>14</v>
      </c>
      <c r="W9" s="2" t="s">
        <v>14</v>
      </c>
      <c r="X9" s="2" t="s">
        <v>14</v>
      </c>
      <c r="Y9" s="2" t="s">
        <v>14</v>
      </c>
      <c r="Z9" s="2" t="s">
        <v>14</v>
      </c>
      <c r="AA9" s="2" t="s">
        <v>14</v>
      </c>
      <c r="AB9" s="2" t="s">
        <v>14</v>
      </c>
      <c r="AC9" s="2" t="s">
        <v>14</v>
      </c>
      <c r="AD9" s="2" t="s">
        <v>14</v>
      </c>
      <c r="AE9" s="2" t="s">
        <v>14</v>
      </c>
      <c r="AF9" s="2" t="s">
        <v>14</v>
      </c>
      <c r="AG9" s="2" t="s">
        <v>14</v>
      </c>
      <c r="AH9" s="2" t="s">
        <v>14</v>
      </c>
      <c r="AI9" s="2" t="s">
        <v>14</v>
      </c>
      <c r="AJ9" s="2" t="s">
        <v>14</v>
      </c>
      <c r="AK9" s="2" t="s">
        <v>14</v>
      </c>
      <c r="AL9" s="2" t="s">
        <v>14</v>
      </c>
      <c r="AM9" s="2" t="s">
        <v>14</v>
      </c>
    </row>
    <row r="10" spans="2:39" ht="19.899999999999999" hidden="1" customHeight="1" outlineLevel="1">
      <c r="B10" s="33" t="s">
        <v>2</v>
      </c>
      <c r="C10" s="3" t="s">
        <v>14</v>
      </c>
      <c r="D10" s="3" t="s">
        <v>14</v>
      </c>
      <c r="E10" s="3" t="s">
        <v>14</v>
      </c>
      <c r="F10" s="3" t="s">
        <v>14</v>
      </c>
      <c r="G10" s="3" t="s">
        <v>14</v>
      </c>
      <c r="H10" s="3" t="s">
        <v>14</v>
      </c>
      <c r="I10" s="3" t="s">
        <v>14</v>
      </c>
      <c r="J10" s="3" t="s">
        <v>14</v>
      </c>
      <c r="K10" s="133" t="s">
        <v>16</v>
      </c>
      <c r="L10" s="134"/>
      <c r="M10" s="134"/>
      <c r="N10" s="134"/>
      <c r="O10" s="135"/>
      <c r="P10" s="2" t="s">
        <v>14</v>
      </c>
      <c r="Q10" s="2" t="s">
        <v>14</v>
      </c>
      <c r="R10" s="133" t="s">
        <v>16</v>
      </c>
      <c r="S10" s="134"/>
      <c r="T10" s="134"/>
      <c r="U10" s="134"/>
      <c r="V10" s="135"/>
      <c r="W10" s="2" t="s">
        <v>14</v>
      </c>
      <c r="X10" s="2" t="s">
        <v>14</v>
      </c>
      <c r="Y10" s="133" t="s">
        <v>16</v>
      </c>
      <c r="Z10" s="134"/>
      <c r="AA10" s="134"/>
      <c r="AB10" s="134"/>
      <c r="AC10" s="135"/>
      <c r="AD10" s="2" t="s">
        <v>14</v>
      </c>
      <c r="AE10" s="2" t="s">
        <v>14</v>
      </c>
      <c r="AF10" s="133" t="s">
        <v>16</v>
      </c>
      <c r="AG10" s="134"/>
      <c r="AH10" s="134"/>
      <c r="AI10" s="134"/>
      <c r="AJ10" s="135"/>
      <c r="AK10" s="2" t="s">
        <v>14</v>
      </c>
      <c r="AL10" s="2" t="s">
        <v>14</v>
      </c>
      <c r="AM10" s="32" t="s">
        <v>16</v>
      </c>
    </row>
    <row r="11" spans="2:39" ht="19.899999999999999" hidden="1" customHeight="1" outlineLevel="1">
      <c r="B11" s="31" t="s">
        <v>5</v>
      </c>
      <c r="C11" s="3" t="s">
        <v>14</v>
      </c>
      <c r="D11" s="3" t="s">
        <v>14</v>
      </c>
      <c r="E11" s="3" t="s">
        <v>14</v>
      </c>
      <c r="F11" s="3" t="s">
        <v>14</v>
      </c>
      <c r="G11" s="3" t="s">
        <v>14</v>
      </c>
      <c r="H11" s="3" t="s">
        <v>14</v>
      </c>
      <c r="I11" s="3" t="s">
        <v>14</v>
      </c>
      <c r="J11" s="3" t="s">
        <v>14</v>
      </c>
      <c r="K11" s="3" t="s">
        <v>14</v>
      </c>
      <c r="L11" s="3" t="s">
        <v>14</v>
      </c>
      <c r="M11" s="3" t="s">
        <v>14</v>
      </c>
      <c r="N11" s="3" t="s">
        <v>14</v>
      </c>
      <c r="O11" s="2" t="s">
        <v>14</v>
      </c>
      <c r="P11" s="2" t="s">
        <v>14</v>
      </c>
      <c r="Q11" s="2" t="s">
        <v>14</v>
      </c>
      <c r="R11" s="2" t="s">
        <v>14</v>
      </c>
      <c r="S11" s="2" t="s">
        <v>14</v>
      </c>
      <c r="T11" s="2" t="s">
        <v>14</v>
      </c>
      <c r="U11" s="2" t="s">
        <v>14</v>
      </c>
      <c r="V11" s="2" t="s">
        <v>14</v>
      </c>
      <c r="W11" s="2" t="s">
        <v>14</v>
      </c>
      <c r="X11" s="2" t="s">
        <v>14</v>
      </c>
      <c r="Y11" s="2" t="s">
        <v>14</v>
      </c>
      <c r="Z11" s="2" t="s">
        <v>14</v>
      </c>
      <c r="AA11" s="2" t="s">
        <v>14</v>
      </c>
      <c r="AB11" s="2" t="s">
        <v>14</v>
      </c>
      <c r="AC11" s="2" t="s">
        <v>14</v>
      </c>
      <c r="AD11" s="2" t="s">
        <v>14</v>
      </c>
      <c r="AE11" s="2" t="s">
        <v>14</v>
      </c>
      <c r="AF11" s="2" t="s">
        <v>14</v>
      </c>
      <c r="AG11" s="2" t="s">
        <v>14</v>
      </c>
      <c r="AH11" s="2" t="s">
        <v>14</v>
      </c>
      <c r="AI11" s="2" t="s">
        <v>14</v>
      </c>
      <c r="AJ11" s="2" t="s">
        <v>14</v>
      </c>
      <c r="AK11" s="2" t="s">
        <v>14</v>
      </c>
      <c r="AL11" s="2" t="s">
        <v>14</v>
      </c>
      <c r="AM11" s="2" t="s">
        <v>14</v>
      </c>
    </row>
    <row r="12" spans="2:39" s="22" customFormat="1" ht="19.899999999999999" hidden="1" customHeight="1" outlineLevel="1">
      <c r="B12" s="20" t="s">
        <v>1</v>
      </c>
      <c r="C12" s="3" t="s">
        <v>14</v>
      </c>
      <c r="D12" s="3" t="s">
        <v>14</v>
      </c>
      <c r="E12" s="3" t="s">
        <v>14</v>
      </c>
      <c r="F12" s="3" t="s">
        <v>14</v>
      </c>
      <c r="G12" s="3" t="s">
        <v>14</v>
      </c>
      <c r="H12" s="3" t="s">
        <v>14</v>
      </c>
      <c r="I12" s="3" t="s">
        <v>14</v>
      </c>
      <c r="J12" s="3" t="s">
        <v>14</v>
      </c>
      <c r="K12" s="3" t="s">
        <v>14</v>
      </c>
      <c r="L12" s="3" t="s">
        <v>14</v>
      </c>
      <c r="M12" s="3" t="s">
        <v>14</v>
      </c>
      <c r="N12" s="3" t="s">
        <v>14</v>
      </c>
      <c r="O12" s="2" t="s">
        <v>14</v>
      </c>
      <c r="P12" s="2" t="s">
        <v>14</v>
      </c>
      <c r="Q12" s="2" t="s">
        <v>14</v>
      </c>
      <c r="R12" s="2" t="s">
        <v>14</v>
      </c>
      <c r="S12" s="27" t="s">
        <v>14</v>
      </c>
      <c r="T12" s="2" t="s">
        <v>14</v>
      </c>
      <c r="U12" s="2" t="s">
        <v>14</v>
      </c>
      <c r="V12" s="2" t="s">
        <v>14</v>
      </c>
      <c r="W12" s="24" t="s">
        <v>14</v>
      </c>
      <c r="X12" s="2" t="s">
        <v>14</v>
      </c>
      <c r="Y12" s="2" t="s">
        <v>14</v>
      </c>
      <c r="Z12" s="2" t="s">
        <v>14</v>
      </c>
      <c r="AA12" s="2" t="s">
        <v>14</v>
      </c>
      <c r="AB12" s="2" t="s">
        <v>14</v>
      </c>
      <c r="AC12" s="2" t="s">
        <v>14</v>
      </c>
      <c r="AD12" s="2" t="s">
        <v>14</v>
      </c>
      <c r="AE12" s="2" t="s">
        <v>14</v>
      </c>
      <c r="AF12" s="2" t="s">
        <v>14</v>
      </c>
      <c r="AG12" s="2" t="s">
        <v>14</v>
      </c>
      <c r="AH12" s="2" t="s">
        <v>14</v>
      </c>
      <c r="AI12" s="2" t="s">
        <v>14</v>
      </c>
      <c r="AJ12" s="2" t="s">
        <v>14</v>
      </c>
      <c r="AK12" s="2" t="s">
        <v>14</v>
      </c>
      <c r="AL12" s="2" t="s">
        <v>14</v>
      </c>
      <c r="AM12" s="2" t="s">
        <v>14</v>
      </c>
    </row>
    <row r="13" spans="2:39" s="22" customFormat="1" ht="19.899999999999999" customHeight="1" collapsed="1"/>
    <row r="14" spans="2:39" ht="19.899999999999999" customHeight="1">
      <c r="B14" s="61">
        <f ca="1">DATE(CalendarYear,4,1)</f>
        <v>45748</v>
      </c>
      <c r="C14" s="4" t="str">
        <f ca="1">IF(DAY(AprSun1)=1,"",IF(AND(YEAR(AprSun1+1)=CalendarYear,MONTH(AprSun1+1)=4),AprSun1+1,""))</f>
        <v/>
      </c>
      <c r="D14" s="4" t="str">
        <f ca="1">IF(DAY(AprSun1)=1,"",IF(AND(YEAR(AprSun1+2)=CalendarYear,MONTH(AprSun1+2)=4),AprSun1+2,""))</f>
        <v/>
      </c>
      <c r="E14" s="4">
        <f ca="1">IF(DAY(AprSun1)=1,"",IF(AND(YEAR(AprSun1+3)=CalendarYear,MONTH(AprSun1+3)=4),AprSun1+3,""))</f>
        <v>45748</v>
      </c>
      <c r="F14" s="4">
        <f ca="1">IF(DAY(AprSun1)=1,"",IF(AND(YEAR(AprSun1+4)=CalendarYear,MONTH(AprSun1+4)=4),AprSun1+4,""))</f>
        <v>45749</v>
      </c>
      <c r="G14" s="4">
        <f ca="1">IF(DAY(AprSun1)=1,"",IF(AND(YEAR(AprSun1+5)=CalendarYear,MONTH(AprSun1+5)=4),AprSun1+5,""))</f>
        <v>45750</v>
      </c>
      <c r="H14" s="4">
        <f ca="1">IF(DAY(AprSun1)=1,"",IF(AND(YEAR(AprSun1+6)=CalendarYear,MONTH(AprSun1+6)=4),AprSun1+6,""))</f>
        <v>45751</v>
      </c>
      <c r="I14" s="4">
        <f ca="1">IF(DAY(AprSun1)=1,IF(AND(YEAR(AprSun1)=CalendarYear,MONTH(AprSun1)=4),AprSun1,""),IF(AND(YEAR(AprSun1+7)=CalendarYear,MONTH(AprSun1+7)=4),AprSun1+7,""))</f>
        <v>45752</v>
      </c>
      <c r="J14" s="4">
        <f ca="1">IF(DAY(AprSun1)=1,IF(AND(YEAR(AprSun1+1)=CalendarYear,MONTH(AprSun1+1)=4),AprSun1+1,""),IF(AND(YEAR(AprSun1+8)=CalendarYear,MONTH(AprSun1+8)=4),AprSun1+8,""))</f>
        <v>45753</v>
      </c>
      <c r="K14" s="4">
        <f ca="1">IF(DAY(AprSun1)=1,IF(AND(YEAR(AprSun1+2)=CalendarYear,MONTH(AprSun1+2)=4),AprSun1+2,""),IF(AND(YEAR(AprSun1+9)=CalendarYear,MONTH(AprSun1+9)=4),AprSun1+9,""))</f>
        <v>45754</v>
      </c>
      <c r="L14" s="4">
        <f ca="1">IF(DAY(AprSun1)=1,IF(AND(YEAR(AprSun1+3)=CalendarYear,MONTH(AprSun1+3)=4),AprSun1+3,""),IF(AND(YEAR(AprSun1+10)=CalendarYear,MONTH(AprSun1+10)=4),AprSun1+10,""))</f>
        <v>45755</v>
      </c>
      <c r="M14" s="4">
        <f ca="1">IF(DAY(AprSun1)=1,IF(AND(YEAR(AprSun1+4)=CalendarYear,MONTH(AprSun1+4)=4),AprSun1+4,""),IF(AND(YEAR(AprSun1+11)=CalendarYear,MONTH(AprSun1+11)=4),AprSun1+11,""))</f>
        <v>45756</v>
      </c>
      <c r="N14" s="4">
        <f ca="1">IF(DAY(AprSun1)=1,IF(AND(YEAR(AprSun1+5)=CalendarYear,MONTH(AprSun1+5)=4),AprSun1+5,""),IF(AND(YEAR(AprSun1+12)=CalendarYear,MONTH(AprSun1+12)=4),AprSun1+12,""))</f>
        <v>45757</v>
      </c>
      <c r="O14" s="4">
        <f ca="1">IF(DAY(AprSun1)=1,IF(AND(YEAR(AprSun1+6)=CalendarYear,MONTH(AprSun1+6)=4),AprSun1+6,""),IF(AND(YEAR(AprSun1+13)=CalendarYear,MONTH(AprSun1+13)=4),AprSun1+13,""))</f>
        <v>45758</v>
      </c>
      <c r="P14" s="4">
        <f ca="1">IF(DAY(AprSun1)=1,IF(AND(YEAR(AprSun1+7)=CalendarYear,MONTH(AprSun1+7)=4),AprSun1+7,""),IF(AND(YEAR(AprSun1+14)=CalendarYear,MONTH(AprSun1+14)=4),AprSun1+14,""))</f>
        <v>45759</v>
      </c>
      <c r="Q14" s="4">
        <f ca="1">IF(DAY(AprSun1)=1,IF(AND(YEAR(AprSun1+8)=CalendarYear,MONTH(AprSun1+8)=4),AprSun1+8,""),IF(AND(YEAR(AprSun1+15)=CalendarYear,MONTH(AprSun1+15)=4),AprSun1+15,""))</f>
        <v>45760</v>
      </c>
      <c r="R14" s="4">
        <f ca="1">IF(DAY(AprSun1)=1,IF(AND(YEAR(AprSun1+9)=CalendarYear,MONTH(AprSun1+9)=4),AprSun1+9,""),IF(AND(YEAR(AprSun1+16)=CalendarYear,MONTH(AprSun1+16)=4),AprSun1+16,""))</f>
        <v>45761</v>
      </c>
      <c r="S14" s="4">
        <f ca="1">IF(DAY(AprSun1)=1,IF(AND(YEAR(AprSun1+10)=CalendarYear,MONTH(AprSun1+10)=4),AprSun1+10,""),IF(AND(YEAR(AprSun1+17)=CalendarYear,MONTH(AprSun1+17)=4),AprSun1+17,""))</f>
        <v>45762</v>
      </c>
      <c r="T14" s="4">
        <f ca="1">IF(DAY(AprSun1)=1,IF(AND(YEAR(AprSun1+11)=CalendarYear,MONTH(AprSun1+11)=4),AprSun1+11,""),IF(AND(YEAR(AprSun1+18)=CalendarYear,MONTH(AprSun1+18)=4),AprSun1+18,""))</f>
        <v>45763</v>
      </c>
      <c r="U14" s="4">
        <f ca="1">IF(DAY(AprSun1)=1,IF(AND(YEAR(AprSun1+12)=CalendarYear,MONTH(AprSun1+12)=4),AprSun1+12,""),IF(AND(YEAR(AprSun1+19)=CalendarYear,MONTH(AprSun1+19)=4),AprSun1+19,""))</f>
        <v>45764</v>
      </c>
      <c r="V14" s="4">
        <f ca="1">IF(DAY(AprSun1)=1,IF(AND(YEAR(AprSun1+13)=CalendarYear,MONTH(AprSun1+13)=4),AprSun1+13,""),IF(AND(YEAR(AprSun1+20)=CalendarYear,MONTH(AprSun1+20)=4),AprSun1+20,""))</f>
        <v>45765</v>
      </c>
      <c r="W14" s="4">
        <f ca="1">IF(DAY(AprSun1)=1,IF(AND(YEAR(AprSun1+14)=CalendarYear,MONTH(AprSun1+14)=4),AprSun1+14,""),IF(AND(YEAR(AprSun1+21)=CalendarYear,MONTH(AprSun1+21)=4),AprSun1+21,""))</f>
        <v>45766</v>
      </c>
      <c r="X14" s="4">
        <f ca="1">IF(DAY(AprSun1)=1,IF(AND(YEAR(AprSun1+15)=CalendarYear,MONTH(AprSun1+15)=4),AprSun1+15,""),IF(AND(YEAR(AprSun1+22)=CalendarYear,MONTH(AprSun1+22)=4),AprSun1+22,""))</f>
        <v>45767</v>
      </c>
      <c r="Y14" s="4">
        <f ca="1">IF(DAY(AprSun1)=1,IF(AND(YEAR(AprSun1+16)=CalendarYear,MONTH(AprSun1+16)=4),AprSun1+16,""),IF(AND(YEAR(AprSun1+23)=CalendarYear,MONTH(AprSun1+23)=4),AprSun1+23,""))</f>
        <v>45768</v>
      </c>
      <c r="Z14" s="4">
        <f ca="1">IF(DAY(AprSun1)=1,IF(AND(YEAR(AprSun1+17)=CalendarYear,MONTH(AprSun1+17)=4),AprSun1+17,""),IF(AND(YEAR(AprSun1+24)=CalendarYear,MONTH(AprSun1+24)=4),AprSun1+24,""))</f>
        <v>45769</v>
      </c>
      <c r="AA14" s="4">
        <f ca="1">IF(DAY(AprSun1)=1,IF(AND(YEAR(AprSun1+18)=CalendarYear,MONTH(AprSun1+18)=4),AprSun1+18,""),IF(AND(YEAR(AprSun1+25)=CalendarYear,MONTH(AprSun1+25)=4),AprSun1+25,""))</f>
        <v>45770</v>
      </c>
      <c r="AB14" s="4">
        <f ca="1">IF(DAY(AprSun1)=1,IF(AND(YEAR(AprSun1+19)=CalendarYear,MONTH(AprSun1+19)=4),AprSun1+19,""),IF(AND(YEAR(AprSun1+26)=CalendarYear,MONTH(AprSun1+26)=4),AprSun1+26,""))</f>
        <v>45771</v>
      </c>
      <c r="AC14" s="4">
        <f ca="1">IF(DAY(AprSun1)=1,IF(AND(YEAR(AprSun1+20)=CalendarYear,MONTH(AprSun1+20)=4),AprSun1+20,""),IF(AND(YEAR(AprSun1+27)=CalendarYear,MONTH(AprSun1+27)=4),AprSun1+27,""))</f>
        <v>45772</v>
      </c>
      <c r="AD14" s="4">
        <f ca="1">IF(DAY(AprSun1)=1,IF(AND(YEAR(AprSun1+21)=CalendarYear,MONTH(AprSun1+21)=4),AprSun1+21,""),IF(AND(YEAR(AprSun1+28)=CalendarYear,MONTH(AprSun1+28)=4),AprSun1+28,""))</f>
        <v>45773</v>
      </c>
      <c r="AE14" s="4">
        <f ca="1">IF(DAY(AprSun1)=1,IF(AND(YEAR(AprSun1+22)=CalendarYear,MONTH(AprSun1+22)=4),AprSun1+22,""),IF(AND(YEAR(AprSun1+29)=CalendarYear,MONTH(AprSun1+29)=4),AprSun1+29,""))</f>
        <v>45774</v>
      </c>
      <c r="AF14" s="4">
        <f ca="1">IF(DAY(AprSun1)=1,IF(AND(YEAR(AprSun1+23)=CalendarYear,MONTH(AprSun1+23)=4),AprSun1+23,""),IF(AND(YEAR(AprSun1+30)=CalendarYear,MONTH(AprSun1+30)=4),AprSun1+30,""))</f>
        <v>45775</v>
      </c>
      <c r="AG14" s="4">
        <f ca="1">IF(DAY(AprSun1)=1,IF(AND(YEAR(AprSun1+24)=CalendarYear,MONTH(AprSun1+24)=4),AprSun1+24,""),IF(AND(YEAR(AprSun1+31)=CalendarYear,MONTH(AprSun1+31)=4),AprSun1+31,""))</f>
        <v>45776</v>
      </c>
      <c r="AH14" s="4">
        <f ca="1">IF(DAY(AprSun1)=1,IF(AND(YEAR(AprSun1+25)=CalendarYear,MONTH(AprSun1+25)=4),AprSun1+25,""),IF(AND(YEAR(AprSun1+32)=CalendarYear,MONTH(AprSun1+32)=4),AprSun1+32,""))</f>
        <v>45777</v>
      </c>
      <c r="AI14" s="4" t="str">
        <f ca="1">IF(DAY(AprSun1)=1,IF(AND(YEAR(AprSun1+26)=CalendarYear,MONTH(AprSun1+26)=4),AprSun1+26,""),IF(AND(YEAR(AprSun1+33)=CalendarYear,MONTH(AprSun1+33)=4),AprSun1+33,""))</f>
        <v/>
      </c>
      <c r="AJ14" s="4" t="str">
        <f ca="1">IF(DAY(AprSun1)=1,IF(AND(YEAR(AprSun1+27)=CalendarYear,MONTH(AprSun1+27)=4),AprSun1+27,""),IF(AND(YEAR(AprSun1+34)=CalendarYear,MONTH(AprSun1+34)=4),AprSun1+34,""))</f>
        <v/>
      </c>
      <c r="AK14" s="4" t="str">
        <f ca="1">IF(DAY(AprSun1)=1,IF(AND(YEAR(AprSun1+28)=CalendarYear,MONTH(AprSun1+28)=4),AprSun1+28,""),IF(AND(YEAR(AprSun1+35)=CalendarYear,MONTH(AprSun1+35)=4),AprSun1+35,""))</f>
        <v/>
      </c>
      <c r="AL14" s="4" t="str">
        <f ca="1">IF(DAY(AprSun1)=1,IF(AND(YEAR(AprSun1+29)=CalendarYear,MONTH(AprSun1+29)=4),AprSun1+29,""),IF(AND(YEAR(AprSun1+36)=CalendarYear,MONTH(AprSun1+36)=4),AprSun1+36,""))</f>
        <v/>
      </c>
      <c r="AM14" s="6" t="str">
        <f ca="1">IF(DAY(AprSun1)=1,IF(AND(YEAR(AprSun1+30)=CalendarYear,MONTH(AprSun1+30)=4),AprSun1+30,""),IF(AND(YEAR(AprSun1+37)=CalendarYear,MONTH(AprSun1+37)=4),AprSun1+37,""))</f>
        <v/>
      </c>
    </row>
    <row r="15" spans="2:39" ht="19.899999999999999" customHeight="1">
      <c r="B15" s="62"/>
      <c r="C15" s="5" t="s">
        <v>6</v>
      </c>
      <c r="D15" s="5" t="s">
        <v>7</v>
      </c>
      <c r="E15" s="5" t="s">
        <v>8</v>
      </c>
      <c r="F15" s="5" t="s">
        <v>9</v>
      </c>
      <c r="G15" s="5" t="s">
        <v>10</v>
      </c>
      <c r="H15" s="5" t="s">
        <v>11</v>
      </c>
      <c r="I15" s="5" t="s">
        <v>12</v>
      </c>
      <c r="J15" s="5" t="s">
        <v>6</v>
      </c>
      <c r="K15" s="5" t="s">
        <v>7</v>
      </c>
      <c r="L15" s="5" t="s">
        <v>8</v>
      </c>
      <c r="M15" s="5" t="s">
        <v>9</v>
      </c>
      <c r="N15" s="5" t="s">
        <v>10</v>
      </c>
      <c r="O15" s="5" t="s">
        <v>11</v>
      </c>
      <c r="P15" s="5" t="s">
        <v>12</v>
      </c>
      <c r="Q15" s="5" t="s">
        <v>6</v>
      </c>
      <c r="R15" s="5" t="s">
        <v>7</v>
      </c>
      <c r="S15" s="5" t="s">
        <v>8</v>
      </c>
      <c r="T15" s="5" t="s">
        <v>9</v>
      </c>
      <c r="U15" s="5" t="s">
        <v>10</v>
      </c>
      <c r="V15" s="5" t="s">
        <v>11</v>
      </c>
      <c r="W15" s="5" t="s">
        <v>12</v>
      </c>
      <c r="X15" s="5" t="s">
        <v>6</v>
      </c>
      <c r="Y15" s="5" t="s">
        <v>7</v>
      </c>
      <c r="Z15" s="5" t="s">
        <v>8</v>
      </c>
      <c r="AA15" s="5" t="s">
        <v>9</v>
      </c>
      <c r="AB15" s="5" t="s">
        <v>10</v>
      </c>
      <c r="AC15" s="5" t="s">
        <v>11</v>
      </c>
      <c r="AD15" s="5" t="s">
        <v>12</v>
      </c>
      <c r="AE15" s="5" t="s">
        <v>6</v>
      </c>
      <c r="AF15" s="5" t="s">
        <v>7</v>
      </c>
      <c r="AG15" s="5" t="s">
        <v>8</v>
      </c>
      <c r="AH15" s="5" t="s">
        <v>9</v>
      </c>
      <c r="AI15" s="5" t="s">
        <v>10</v>
      </c>
      <c r="AJ15" s="5" t="s">
        <v>11</v>
      </c>
      <c r="AK15" s="5" t="s">
        <v>12</v>
      </c>
      <c r="AL15" s="5" t="s">
        <v>6</v>
      </c>
      <c r="AM15" s="7" t="s">
        <v>7</v>
      </c>
    </row>
    <row r="16" spans="2:39" ht="19.899999999999999" hidden="1" customHeight="1" outlineLevel="1">
      <c r="B16" s="18" t="s">
        <v>13</v>
      </c>
      <c r="C16" s="2" t="s">
        <v>14</v>
      </c>
      <c r="D16" s="2" t="s">
        <v>14</v>
      </c>
      <c r="E16" s="3" t="s">
        <v>14</v>
      </c>
      <c r="F16" s="3" t="s">
        <v>14</v>
      </c>
      <c r="G16" s="3" t="s">
        <v>14</v>
      </c>
      <c r="H16" s="3" t="s">
        <v>14</v>
      </c>
      <c r="I16" s="2" t="s">
        <v>14</v>
      </c>
      <c r="J16" s="2" t="s">
        <v>14</v>
      </c>
      <c r="K16" s="2" t="s">
        <v>14</v>
      </c>
      <c r="L16" s="2" t="s">
        <v>14</v>
      </c>
      <c r="M16" s="3" t="s">
        <v>14</v>
      </c>
      <c r="N16" s="3" t="s">
        <v>14</v>
      </c>
      <c r="O16" s="2" t="s">
        <v>14</v>
      </c>
      <c r="P16" s="2" t="s">
        <v>14</v>
      </c>
      <c r="Q16" s="2" t="s">
        <v>14</v>
      </c>
      <c r="R16" s="2" t="s">
        <v>14</v>
      </c>
      <c r="S16" s="2" t="s">
        <v>14</v>
      </c>
      <c r="T16" s="2" t="s">
        <v>14</v>
      </c>
      <c r="U16" s="2" t="s">
        <v>14</v>
      </c>
      <c r="V16" s="2" t="s">
        <v>14</v>
      </c>
      <c r="W16" s="2" t="s">
        <v>14</v>
      </c>
      <c r="X16" s="2" t="s">
        <v>14</v>
      </c>
      <c r="Y16" s="2" t="s">
        <v>14</v>
      </c>
      <c r="Z16" s="2" t="s">
        <v>14</v>
      </c>
      <c r="AA16" s="2" t="s">
        <v>14</v>
      </c>
      <c r="AB16" s="2" t="s">
        <v>14</v>
      </c>
      <c r="AC16" s="2" t="s">
        <v>14</v>
      </c>
      <c r="AD16" s="2" t="s">
        <v>14</v>
      </c>
      <c r="AE16" s="2" t="s">
        <v>14</v>
      </c>
      <c r="AF16" s="2" t="s">
        <v>14</v>
      </c>
      <c r="AG16" s="2" t="s">
        <v>14</v>
      </c>
      <c r="AH16" s="2" t="s">
        <v>14</v>
      </c>
      <c r="AI16" s="2" t="s">
        <v>14</v>
      </c>
      <c r="AJ16" s="2" t="s">
        <v>14</v>
      </c>
      <c r="AK16" s="2" t="s">
        <v>14</v>
      </c>
      <c r="AL16" s="2" t="s">
        <v>14</v>
      </c>
      <c r="AM16" s="2" t="s">
        <v>14</v>
      </c>
    </row>
    <row r="17" spans="2:39" ht="19.899999999999999" hidden="1" customHeight="1" outlineLevel="1">
      <c r="B17" s="19" t="s">
        <v>15</v>
      </c>
      <c r="C17" s="3" t="s">
        <v>14</v>
      </c>
      <c r="D17" s="3" t="s">
        <v>14</v>
      </c>
      <c r="E17" s="3" t="s">
        <v>14</v>
      </c>
      <c r="F17" s="3" t="s">
        <v>14</v>
      </c>
      <c r="G17" s="3" t="s">
        <v>14</v>
      </c>
      <c r="H17" s="3" t="s">
        <v>14</v>
      </c>
      <c r="I17" s="3" t="s">
        <v>14</v>
      </c>
      <c r="J17" s="3" t="s">
        <v>14</v>
      </c>
      <c r="K17" s="3" t="s">
        <v>14</v>
      </c>
      <c r="L17" s="3" t="s">
        <v>14</v>
      </c>
      <c r="M17" s="3" t="s">
        <v>14</v>
      </c>
      <c r="N17" s="3" t="s">
        <v>14</v>
      </c>
      <c r="O17" s="2" t="s">
        <v>14</v>
      </c>
      <c r="P17" s="2" t="s">
        <v>14</v>
      </c>
      <c r="Q17" s="2" t="s">
        <v>14</v>
      </c>
      <c r="R17" s="2" t="s">
        <v>14</v>
      </c>
      <c r="S17" s="2" t="s">
        <v>14</v>
      </c>
      <c r="T17" s="2" t="s">
        <v>14</v>
      </c>
      <c r="U17" s="2" t="s">
        <v>14</v>
      </c>
      <c r="V17" s="2" t="s">
        <v>14</v>
      </c>
      <c r="W17" s="2" t="s">
        <v>14</v>
      </c>
      <c r="X17" s="2" t="s">
        <v>14</v>
      </c>
      <c r="Y17" s="2" t="s">
        <v>14</v>
      </c>
      <c r="Z17" s="2" t="s">
        <v>14</v>
      </c>
      <c r="AA17" s="2" t="s">
        <v>14</v>
      </c>
      <c r="AB17" s="2" t="s">
        <v>14</v>
      </c>
      <c r="AC17" s="2" t="s">
        <v>14</v>
      </c>
      <c r="AD17" s="2" t="s">
        <v>14</v>
      </c>
      <c r="AE17" s="2" t="s">
        <v>14</v>
      </c>
      <c r="AF17" s="2" t="s">
        <v>14</v>
      </c>
      <c r="AG17" s="2" t="s">
        <v>14</v>
      </c>
      <c r="AH17" s="2" t="s">
        <v>14</v>
      </c>
      <c r="AI17" s="2" t="s">
        <v>14</v>
      </c>
      <c r="AJ17" s="2" t="s">
        <v>14</v>
      </c>
      <c r="AK17" s="2" t="s">
        <v>14</v>
      </c>
      <c r="AL17" s="2" t="s">
        <v>14</v>
      </c>
      <c r="AM17" s="2" t="s">
        <v>14</v>
      </c>
    </row>
    <row r="18" spans="2:39" s="21" customFormat="1" ht="19.899999999999999" hidden="1" customHeight="1" outlineLevel="1">
      <c r="B18" s="33" t="s">
        <v>2</v>
      </c>
      <c r="C18" s="3" t="s">
        <v>14</v>
      </c>
      <c r="D18" s="3" t="s">
        <v>14</v>
      </c>
      <c r="E18" s="140" t="s">
        <v>16</v>
      </c>
      <c r="F18" s="148"/>
      <c r="G18" s="148"/>
      <c r="H18" s="141"/>
      <c r="I18" s="3" t="s">
        <v>14</v>
      </c>
      <c r="J18" s="3" t="s">
        <v>14</v>
      </c>
      <c r="K18" s="139" t="s">
        <v>16</v>
      </c>
      <c r="L18" s="139"/>
      <c r="M18" s="139"/>
      <c r="N18" s="139"/>
      <c r="O18" s="139"/>
      <c r="P18" s="2" t="s">
        <v>14</v>
      </c>
      <c r="Q18" s="2" t="s">
        <v>14</v>
      </c>
      <c r="R18" s="133" t="s">
        <v>16</v>
      </c>
      <c r="S18" s="134"/>
      <c r="T18" s="134"/>
      <c r="U18" s="134"/>
      <c r="V18" s="135"/>
      <c r="W18" s="2" t="s">
        <v>14</v>
      </c>
      <c r="X18" s="2" t="s">
        <v>14</v>
      </c>
      <c r="Y18" s="133" t="s">
        <v>16</v>
      </c>
      <c r="Z18" s="134"/>
      <c r="AA18" s="134"/>
      <c r="AB18" s="134"/>
      <c r="AC18" s="135"/>
      <c r="AD18" s="2" t="s">
        <v>14</v>
      </c>
      <c r="AE18" s="2" t="s">
        <v>14</v>
      </c>
      <c r="AF18" s="133" t="s">
        <v>16</v>
      </c>
      <c r="AG18" s="134"/>
      <c r="AH18" s="135"/>
      <c r="AI18" s="2" t="s">
        <v>14</v>
      </c>
      <c r="AJ18" s="2" t="s">
        <v>14</v>
      </c>
      <c r="AK18" s="2" t="s">
        <v>14</v>
      </c>
      <c r="AL18" s="2" t="s">
        <v>14</v>
      </c>
      <c r="AM18" s="2" t="s">
        <v>14</v>
      </c>
    </row>
    <row r="19" spans="2:39" s="21" customFormat="1" ht="19.899999999999999" hidden="1" customHeight="1" outlineLevel="1">
      <c r="B19" s="31" t="s">
        <v>5</v>
      </c>
      <c r="C19" s="3" t="s">
        <v>14</v>
      </c>
      <c r="D19" s="3" t="s">
        <v>14</v>
      </c>
      <c r="E19" s="3" t="s">
        <v>14</v>
      </c>
      <c r="F19" s="3" t="s">
        <v>14</v>
      </c>
      <c r="G19" s="3" t="s">
        <v>14</v>
      </c>
      <c r="H19" s="3" t="s">
        <v>14</v>
      </c>
      <c r="I19" s="3" t="s">
        <v>14</v>
      </c>
      <c r="J19" s="3" t="s">
        <v>14</v>
      </c>
      <c r="K19" s="3" t="s">
        <v>14</v>
      </c>
      <c r="L19" s="3" t="s">
        <v>14</v>
      </c>
      <c r="M19" s="3" t="s">
        <v>14</v>
      </c>
      <c r="N19" s="3" t="s">
        <v>14</v>
      </c>
      <c r="O19" s="2" t="s">
        <v>14</v>
      </c>
      <c r="P19" s="2" t="s">
        <v>14</v>
      </c>
      <c r="Q19" s="2" t="s">
        <v>14</v>
      </c>
      <c r="R19" s="2" t="s">
        <v>14</v>
      </c>
      <c r="S19" s="2" t="s">
        <v>14</v>
      </c>
      <c r="T19" s="2" t="s">
        <v>14</v>
      </c>
      <c r="U19" s="2" t="s">
        <v>14</v>
      </c>
      <c r="V19" s="2" t="s">
        <v>14</v>
      </c>
      <c r="W19" s="2" t="s">
        <v>14</v>
      </c>
      <c r="X19" s="2" t="s">
        <v>14</v>
      </c>
      <c r="Y19" s="2" t="s">
        <v>14</v>
      </c>
      <c r="Z19" s="2" t="s">
        <v>14</v>
      </c>
      <c r="AA19" s="2" t="s">
        <v>14</v>
      </c>
      <c r="AB19" s="2" t="s">
        <v>14</v>
      </c>
      <c r="AC19" s="2" t="s">
        <v>14</v>
      </c>
      <c r="AD19" s="2" t="s">
        <v>14</v>
      </c>
      <c r="AE19" s="2" t="s">
        <v>14</v>
      </c>
      <c r="AF19" s="2" t="s">
        <v>14</v>
      </c>
      <c r="AG19" s="2" t="s">
        <v>14</v>
      </c>
      <c r="AH19" s="2" t="s">
        <v>14</v>
      </c>
      <c r="AI19" s="2" t="s">
        <v>14</v>
      </c>
      <c r="AJ19" s="2" t="s">
        <v>14</v>
      </c>
      <c r="AK19" s="2" t="s">
        <v>14</v>
      </c>
      <c r="AL19" s="2" t="s">
        <v>14</v>
      </c>
      <c r="AM19" s="2" t="s">
        <v>14</v>
      </c>
    </row>
    <row r="20" spans="2:39" ht="19.899999999999999" hidden="1" customHeight="1" outlineLevel="1">
      <c r="B20" s="20" t="s">
        <v>1</v>
      </c>
      <c r="C20" s="3" t="s">
        <v>14</v>
      </c>
      <c r="D20" s="3" t="s">
        <v>14</v>
      </c>
      <c r="E20" s="3" t="s">
        <v>14</v>
      </c>
      <c r="F20" s="3" t="s">
        <v>14</v>
      </c>
      <c r="G20" s="3" t="s">
        <v>14</v>
      </c>
      <c r="H20" s="3" t="s">
        <v>14</v>
      </c>
      <c r="I20" s="3" t="s">
        <v>14</v>
      </c>
      <c r="J20" s="3" t="s">
        <v>14</v>
      </c>
      <c r="K20" s="3" t="s">
        <v>14</v>
      </c>
      <c r="L20" s="3" t="s">
        <v>14</v>
      </c>
      <c r="M20" s="3" t="s">
        <v>14</v>
      </c>
      <c r="N20" s="3" t="s">
        <v>14</v>
      </c>
      <c r="O20" s="2" t="s">
        <v>14</v>
      </c>
      <c r="P20" s="2" t="s">
        <v>14</v>
      </c>
      <c r="Q20" s="2" t="s">
        <v>14</v>
      </c>
      <c r="R20" s="2" t="s">
        <v>14</v>
      </c>
      <c r="S20" s="2" t="s">
        <v>14</v>
      </c>
      <c r="T20" s="2" t="s">
        <v>14</v>
      </c>
      <c r="U20" s="2" t="s">
        <v>14</v>
      </c>
      <c r="V20" s="2" t="s">
        <v>14</v>
      </c>
      <c r="W20" s="2" t="s">
        <v>14</v>
      </c>
      <c r="X20" s="2" t="s">
        <v>14</v>
      </c>
      <c r="Y20" s="2" t="s">
        <v>14</v>
      </c>
      <c r="Z20" s="2" t="s">
        <v>14</v>
      </c>
      <c r="AA20" s="2" t="s">
        <v>14</v>
      </c>
      <c r="AB20" s="2" t="s">
        <v>14</v>
      </c>
      <c r="AC20" s="2" t="s">
        <v>14</v>
      </c>
      <c r="AD20" s="2" t="s">
        <v>14</v>
      </c>
      <c r="AE20" s="2" t="s">
        <v>14</v>
      </c>
      <c r="AF20" s="2" t="s">
        <v>14</v>
      </c>
      <c r="AG20" s="2" t="s">
        <v>14</v>
      </c>
      <c r="AH20" s="2" t="s">
        <v>14</v>
      </c>
      <c r="AI20" s="2" t="s">
        <v>14</v>
      </c>
      <c r="AJ20" s="2" t="s">
        <v>14</v>
      </c>
      <c r="AK20" s="2" t="s">
        <v>14</v>
      </c>
      <c r="AL20" s="2" t="s">
        <v>14</v>
      </c>
      <c r="AM20" s="2" t="s">
        <v>14</v>
      </c>
    </row>
    <row r="21" spans="2:39" ht="19.899999999999999" customHeight="1" collapsed="1">
      <c r="B21" s="1"/>
    </row>
    <row r="22" spans="2:39" ht="19.899999999999999" customHeight="1">
      <c r="B22" s="61">
        <f ca="1">DATE(CalendarYear,5,1)</f>
        <v>45778</v>
      </c>
      <c r="C22" s="4" t="str">
        <f ca="1">IF(DAY(MaySun1)=1,"",IF(AND(YEAR(MaySun1+1)=CalendarYear,MONTH(MaySun1+1)=5),MaySun1+1,""))</f>
        <v/>
      </c>
      <c r="D22" s="4" t="str">
        <f ca="1">IF(DAY(MaySun1)=1,"",IF(AND(YEAR(MaySun1+2)=CalendarYear,MONTH(MaySun1+2)=5),MaySun1+2,""))</f>
        <v/>
      </c>
      <c r="E22" s="4" t="str">
        <f ca="1">IF(DAY(MaySun1)=1,"",IF(AND(YEAR(MaySun1+3)=CalendarYear,MONTH(MaySun1+3)=5),MaySun1+3,""))</f>
        <v/>
      </c>
      <c r="F22" s="4" t="str">
        <f ca="1">IF(DAY(MaySun1)=1,"",IF(AND(YEAR(MaySun1+4)=CalendarYear,MONTH(MaySun1+4)=5),MaySun1+4,""))</f>
        <v/>
      </c>
      <c r="G22" s="4">
        <f ca="1">IF(DAY(MaySun1)=1,"",IF(AND(YEAR(MaySun1+5)=CalendarYear,MONTH(MaySun1+5)=5),MaySun1+5,""))</f>
        <v>45778</v>
      </c>
      <c r="H22" s="4">
        <f ca="1">IF(DAY(MaySun1)=1,"",IF(AND(YEAR(MaySun1+6)=CalendarYear,MONTH(MaySun1+6)=5),MaySun1+6,""))</f>
        <v>45779</v>
      </c>
      <c r="I22" s="4">
        <f ca="1">IF(DAY(MaySun1)=1,IF(AND(YEAR(MaySun1)=CalendarYear,MONTH(MaySun1)=5),MaySun1,""),IF(AND(YEAR(MaySun1+7)=CalendarYear,MONTH(MaySun1+7)=5),MaySun1+7,""))</f>
        <v>45780</v>
      </c>
      <c r="J22" s="4">
        <f ca="1">IF(DAY(MaySun1)=1,IF(AND(YEAR(MaySun1+1)=CalendarYear,MONTH(MaySun1+1)=5),MaySun1+1,""),IF(AND(YEAR(MaySun1+8)=CalendarYear,MONTH(MaySun1+8)=5),MaySun1+8,""))</f>
        <v>45781</v>
      </c>
      <c r="K22" s="4">
        <f ca="1">IF(DAY(MaySun1)=1,IF(AND(YEAR(MaySun1+2)=CalendarYear,MONTH(MaySun1+2)=5),MaySun1+2,""),IF(AND(YEAR(MaySun1+9)=CalendarYear,MONTH(MaySun1+9)=5),MaySun1+9,""))</f>
        <v>45782</v>
      </c>
      <c r="L22" s="4">
        <f ca="1">IF(DAY(MaySun1)=1,IF(AND(YEAR(MaySun1+3)=CalendarYear,MONTH(MaySun1+3)=5),MaySun1+3,""),IF(AND(YEAR(MaySun1+10)=CalendarYear,MONTH(MaySun1+10)=5),MaySun1+10,""))</f>
        <v>45783</v>
      </c>
      <c r="M22" s="4">
        <f ca="1">IF(DAY(MaySun1)=1,IF(AND(YEAR(MaySun1+4)=CalendarYear,MONTH(MaySun1+4)=5),MaySun1+4,""),IF(AND(YEAR(MaySun1+11)=CalendarYear,MONTH(MaySun1+11)=5),MaySun1+11,""))</f>
        <v>45784</v>
      </c>
      <c r="N22" s="4">
        <f ca="1">IF(DAY(MaySun1)=1,IF(AND(YEAR(MaySun1+5)=CalendarYear,MONTH(MaySun1+5)=5),MaySun1+5,""),IF(AND(YEAR(MaySun1+12)=CalendarYear,MONTH(MaySun1+12)=5),MaySun1+12,""))</f>
        <v>45785</v>
      </c>
      <c r="O22" s="4">
        <f ca="1">IF(DAY(MaySun1)=1,IF(AND(YEAR(MaySun1+6)=CalendarYear,MONTH(MaySun1+6)=5),MaySun1+6,""),IF(AND(YEAR(MaySun1+13)=CalendarYear,MONTH(MaySun1+13)=5),MaySun1+13,""))</f>
        <v>45786</v>
      </c>
      <c r="P22" s="4">
        <f ca="1">IF(DAY(MaySun1)=1,IF(AND(YEAR(MaySun1+7)=CalendarYear,MONTH(MaySun1+7)=5),MaySun1+7,""),IF(AND(YEAR(MaySun1+14)=CalendarYear,MONTH(MaySun1+14)=5),MaySun1+14,""))</f>
        <v>45787</v>
      </c>
      <c r="Q22" s="4">
        <f ca="1">IF(DAY(MaySun1)=1,IF(AND(YEAR(MaySun1+8)=CalendarYear,MONTH(MaySun1+8)=5),MaySun1+8,""),IF(AND(YEAR(MaySun1+15)=CalendarYear,MONTH(MaySun1+15)=5),MaySun1+15,""))</f>
        <v>45788</v>
      </c>
      <c r="R22" s="4">
        <f ca="1">IF(DAY(MaySun1)=1,IF(AND(YEAR(MaySun1+9)=CalendarYear,MONTH(MaySun1+9)=5),MaySun1+9,""),IF(AND(YEAR(MaySun1+16)=CalendarYear,MONTH(MaySun1+16)=5),MaySun1+16,""))</f>
        <v>45789</v>
      </c>
      <c r="S22" s="4">
        <f ca="1">IF(DAY(MaySun1)=1,IF(AND(YEAR(MaySun1+10)=CalendarYear,MONTH(MaySun1+10)=5),MaySun1+10,""),IF(AND(YEAR(MaySun1+17)=CalendarYear,MONTH(MaySun1+17)=5),MaySun1+17,""))</f>
        <v>45790</v>
      </c>
      <c r="T22" s="4">
        <f ca="1">IF(DAY(MaySun1)=1,IF(AND(YEAR(MaySun1+11)=CalendarYear,MONTH(MaySun1+11)=5),MaySun1+11,""),IF(AND(YEAR(MaySun1+18)=CalendarYear,MONTH(MaySun1+18)=5),MaySun1+18,""))</f>
        <v>45791</v>
      </c>
      <c r="U22" s="4">
        <f ca="1">IF(DAY(MaySun1)=1,IF(AND(YEAR(MaySun1+12)=CalendarYear,MONTH(MaySun1+12)=5),MaySun1+12,""),IF(AND(YEAR(MaySun1+19)=CalendarYear,MONTH(MaySun1+19)=5),MaySun1+19,""))</f>
        <v>45792</v>
      </c>
      <c r="V22" s="4">
        <f ca="1">IF(DAY(MaySun1)=1,IF(AND(YEAR(MaySun1+13)=CalendarYear,MONTH(MaySun1+13)=5),MaySun1+13,""),IF(AND(YEAR(MaySun1+20)=CalendarYear,MONTH(MaySun1+20)=5),MaySun1+20,""))</f>
        <v>45793</v>
      </c>
      <c r="W22" s="4">
        <f ca="1">IF(DAY(MaySun1)=1,IF(AND(YEAR(MaySun1+14)=CalendarYear,MONTH(MaySun1+14)=5),MaySun1+14,""),IF(AND(YEAR(MaySun1+21)=CalendarYear,MONTH(MaySun1+21)=5),MaySun1+21,""))</f>
        <v>45794</v>
      </c>
      <c r="X22" s="4">
        <f ca="1">IF(DAY(MaySun1)=1,IF(AND(YEAR(MaySun1+15)=CalendarYear,MONTH(MaySun1+15)=5),MaySun1+15,""),IF(AND(YEAR(MaySun1+22)=CalendarYear,MONTH(MaySun1+22)=5),MaySun1+22,""))</f>
        <v>45795</v>
      </c>
      <c r="Y22" s="4">
        <f ca="1">IF(DAY(MaySun1)=1,IF(AND(YEAR(MaySun1+16)=CalendarYear,MONTH(MaySun1+16)=5),MaySun1+16,""),IF(AND(YEAR(MaySun1+23)=CalendarYear,MONTH(MaySun1+23)=5),MaySun1+23,""))</f>
        <v>45796</v>
      </c>
      <c r="Z22" s="4">
        <f ca="1">IF(DAY(MaySun1)=1,IF(AND(YEAR(MaySun1+17)=CalendarYear,MONTH(MaySun1+17)=5),MaySun1+17,""),IF(AND(YEAR(MaySun1+24)=CalendarYear,MONTH(MaySun1+24)=5),MaySun1+24,""))</f>
        <v>45797</v>
      </c>
      <c r="AA22" s="4">
        <f ca="1">IF(DAY(MaySun1)=1,IF(AND(YEAR(MaySun1+18)=CalendarYear,MONTH(MaySun1+18)=5),MaySun1+18,""),IF(AND(YEAR(MaySun1+25)=CalendarYear,MONTH(MaySun1+25)=5),MaySun1+25,""))</f>
        <v>45798</v>
      </c>
      <c r="AB22" s="4">
        <f ca="1">IF(DAY(MaySun1)=1,IF(AND(YEAR(MaySun1+19)=CalendarYear,MONTH(MaySun1+19)=5),MaySun1+19,""),IF(AND(YEAR(MaySun1+26)=CalendarYear,MONTH(MaySun1+26)=5),MaySun1+26,""))</f>
        <v>45799</v>
      </c>
      <c r="AC22" s="4">
        <f ca="1">IF(DAY(MaySun1)=1,IF(AND(YEAR(MaySun1+20)=CalendarYear,MONTH(MaySun1+20)=5),MaySun1+20,""),IF(AND(YEAR(MaySun1+27)=CalendarYear,MONTH(MaySun1+27)=5),MaySun1+27,""))</f>
        <v>45800</v>
      </c>
      <c r="AD22" s="4">
        <f ca="1">IF(DAY(MaySun1)=1,IF(AND(YEAR(MaySun1+21)=CalendarYear,MONTH(MaySun1+21)=5),MaySun1+21,""),IF(AND(YEAR(MaySun1+28)=CalendarYear,MONTH(MaySun1+28)=5),MaySun1+28,""))</f>
        <v>45801</v>
      </c>
      <c r="AE22" s="4">
        <f ca="1">IF(DAY(MaySun1)=1,IF(AND(YEAR(MaySun1+22)=CalendarYear,MONTH(MaySun1+22)=5),MaySun1+22,""),IF(AND(YEAR(MaySun1+29)=CalendarYear,MONTH(MaySun1+29)=5),MaySun1+29,""))</f>
        <v>45802</v>
      </c>
      <c r="AF22" s="4">
        <f ca="1">IF(DAY(MaySun1)=1,IF(AND(YEAR(MaySun1+23)=CalendarYear,MONTH(MaySun1+23)=5),MaySun1+23,""),IF(AND(YEAR(MaySun1+30)=CalendarYear,MONTH(MaySun1+30)=5),MaySun1+30,""))</f>
        <v>45803</v>
      </c>
      <c r="AG22" s="4">
        <f ca="1">IF(DAY(MaySun1)=1,IF(AND(YEAR(MaySun1+24)=CalendarYear,MONTH(MaySun1+24)=5),MaySun1+24,""),IF(AND(YEAR(MaySun1+31)=CalendarYear,MONTH(MaySun1+31)=5),MaySun1+31,""))</f>
        <v>45804</v>
      </c>
      <c r="AH22" s="4">
        <f ca="1">IF(DAY(MaySun1)=1,IF(AND(YEAR(MaySun1+25)=CalendarYear,MONTH(MaySun1+25)=5),MaySun1+25,""),IF(AND(YEAR(MaySun1+32)=CalendarYear,MONTH(MaySun1+32)=5),MaySun1+32,""))</f>
        <v>45805</v>
      </c>
      <c r="AI22" s="4">
        <f ca="1">IF(DAY(MaySun1)=1,IF(AND(YEAR(MaySun1+26)=CalendarYear,MONTH(MaySun1+26)=5),MaySun1+26,""),IF(AND(YEAR(MaySun1+33)=CalendarYear,MONTH(MaySun1+33)=5),MaySun1+33,""))</f>
        <v>45806</v>
      </c>
      <c r="AJ22" s="4">
        <f ca="1">IF(DAY(MaySun1)=1,IF(AND(YEAR(MaySun1+27)=CalendarYear,MONTH(MaySun1+27)=5),MaySun1+27,""),IF(AND(YEAR(MaySun1+34)=CalendarYear,MONTH(MaySun1+34)=5),MaySun1+34,""))</f>
        <v>45807</v>
      </c>
      <c r="AK22" s="4">
        <f ca="1">IF(DAY(MaySun1)=1,IF(AND(YEAR(MaySun1+28)=CalendarYear,MONTH(MaySun1+28)=5),MaySun1+28,""),IF(AND(YEAR(MaySun1+35)=CalendarYear,MONTH(MaySun1+35)=5),MaySun1+35,""))</f>
        <v>45808</v>
      </c>
      <c r="AL22" s="4" t="str">
        <f ca="1">IF(DAY(MaySun1)=1,IF(AND(YEAR(MaySun1+29)=CalendarYear,MONTH(MaySun1+29)=5),MaySun1+29,""),IF(AND(YEAR(MaySun1+36)=CalendarYear,MONTH(MaySun1+36)=5),MaySun1+36,""))</f>
        <v/>
      </c>
      <c r="AM22" s="6" t="str">
        <f ca="1">IF(DAY(MaySun1)=1,IF(AND(YEAR(MaySun1+30)=CalendarYear,MONTH(MaySun1+30)=5),MaySun1+30,""),IF(AND(YEAR(MaySun1+37)=CalendarYear,MONTH(MaySun1+37)=5),MaySun1+37,""))</f>
        <v/>
      </c>
    </row>
    <row r="23" spans="2:39" ht="19.899999999999999" customHeight="1">
      <c r="B23" s="62"/>
      <c r="C23" s="5" t="s">
        <v>6</v>
      </c>
      <c r="D23" s="5" t="s">
        <v>7</v>
      </c>
      <c r="E23" s="5" t="s">
        <v>8</v>
      </c>
      <c r="F23" s="5" t="s">
        <v>9</v>
      </c>
      <c r="G23" s="5" t="s">
        <v>10</v>
      </c>
      <c r="H23" s="5" t="s">
        <v>11</v>
      </c>
      <c r="I23" s="5" t="s">
        <v>12</v>
      </c>
      <c r="J23" s="5" t="s">
        <v>6</v>
      </c>
      <c r="K23" s="5" t="s">
        <v>7</v>
      </c>
      <c r="L23" s="5" t="s">
        <v>8</v>
      </c>
      <c r="M23" s="5" t="s">
        <v>9</v>
      </c>
      <c r="N23" s="5" t="s">
        <v>10</v>
      </c>
      <c r="O23" s="5" t="s">
        <v>11</v>
      </c>
      <c r="P23" s="5" t="s">
        <v>12</v>
      </c>
      <c r="Q23" s="5" t="s">
        <v>6</v>
      </c>
      <c r="R23" s="5" t="s">
        <v>7</v>
      </c>
      <c r="S23" s="5" t="s">
        <v>8</v>
      </c>
      <c r="T23" s="5" t="s">
        <v>9</v>
      </c>
      <c r="U23" s="5" t="s">
        <v>10</v>
      </c>
      <c r="V23" s="5" t="s">
        <v>11</v>
      </c>
      <c r="W23" s="5" t="s">
        <v>12</v>
      </c>
      <c r="X23" s="5" t="s">
        <v>6</v>
      </c>
      <c r="Y23" s="5" t="s">
        <v>7</v>
      </c>
      <c r="Z23" s="5" t="s">
        <v>8</v>
      </c>
      <c r="AA23" s="5" t="s">
        <v>9</v>
      </c>
      <c r="AB23" s="5" t="s">
        <v>10</v>
      </c>
      <c r="AC23" s="5" t="s">
        <v>11</v>
      </c>
      <c r="AD23" s="5" t="s">
        <v>12</v>
      </c>
      <c r="AE23" s="5" t="s">
        <v>6</v>
      </c>
      <c r="AF23" s="5" t="s">
        <v>7</v>
      </c>
      <c r="AG23" s="5" t="s">
        <v>8</v>
      </c>
      <c r="AH23" s="5" t="s">
        <v>9</v>
      </c>
      <c r="AI23" s="5" t="s">
        <v>10</v>
      </c>
      <c r="AJ23" s="5" t="s">
        <v>11</v>
      </c>
      <c r="AK23" s="5" t="s">
        <v>12</v>
      </c>
      <c r="AL23" s="5" t="s">
        <v>6</v>
      </c>
      <c r="AM23" s="7" t="s">
        <v>7</v>
      </c>
    </row>
    <row r="24" spans="2:39" s="21" customFormat="1" ht="19.899999999999999" hidden="1" customHeight="1" outlineLevel="1">
      <c r="B24" s="18" t="s">
        <v>13</v>
      </c>
      <c r="C24" s="2" t="s">
        <v>14</v>
      </c>
      <c r="D24" s="2" t="s">
        <v>14</v>
      </c>
      <c r="E24" s="2" t="s">
        <v>14</v>
      </c>
      <c r="F24" s="2" t="s">
        <v>14</v>
      </c>
      <c r="G24" s="2" t="s">
        <v>14</v>
      </c>
      <c r="H24" s="2" t="s">
        <v>14</v>
      </c>
      <c r="I24" s="2" t="s">
        <v>14</v>
      </c>
      <c r="J24" s="2" t="s">
        <v>14</v>
      </c>
      <c r="K24" s="2" t="s">
        <v>14</v>
      </c>
      <c r="L24" s="2" t="s">
        <v>14</v>
      </c>
      <c r="M24" s="3" t="s">
        <v>14</v>
      </c>
      <c r="N24" s="3" t="s">
        <v>14</v>
      </c>
      <c r="O24" s="2" t="s">
        <v>14</v>
      </c>
      <c r="P24" s="2" t="s">
        <v>14</v>
      </c>
      <c r="Q24" s="2" t="s">
        <v>14</v>
      </c>
      <c r="R24" s="2" t="s">
        <v>14</v>
      </c>
      <c r="S24" s="2" t="s">
        <v>14</v>
      </c>
      <c r="T24" s="2" t="s">
        <v>14</v>
      </c>
      <c r="U24" s="2" t="s">
        <v>14</v>
      </c>
      <c r="V24" s="2" t="s">
        <v>14</v>
      </c>
      <c r="W24" s="2" t="s">
        <v>14</v>
      </c>
      <c r="X24" s="2" t="s">
        <v>14</v>
      </c>
      <c r="Y24" s="2" t="s">
        <v>14</v>
      </c>
      <c r="Z24" s="2" t="s">
        <v>14</v>
      </c>
      <c r="AA24" s="2" t="s">
        <v>14</v>
      </c>
      <c r="AB24" s="2" t="s">
        <v>14</v>
      </c>
      <c r="AC24" s="2" t="s">
        <v>14</v>
      </c>
      <c r="AD24" s="2" t="s">
        <v>14</v>
      </c>
      <c r="AE24" s="2" t="s">
        <v>14</v>
      </c>
      <c r="AF24" s="2" t="s">
        <v>14</v>
      </c>
      <c r="AG24" s="2" t="s">
        <v>14</v>
      </c>
      <c r="AH24" s="2" t="s">
        <v>14</v>
      </c>
      <c r="AI24" s="2" t="s">
        <v>14</v>
      </c>
      <c r="AJ24" s="2" t="s">
        <v>14</v>
      </c>
      <c r="AK24" s="2" t="s">
        <v>14</v>
      </c>
      <c r="AL24" s="2" t="s">
        <v>14</v>
      </c>
      <c r="AM24" s="2" t="s">
        <v>14</v>
      </c>
    </row>
    <row r="25" spans="2:39" s="21" customFormat="1" ht="19.899999999999999" hidden="1" customHeight="1" outlineLevel="1">
      <c r="B25" s="19" t="s">
        <v>15</v>
      </c>
      <c r="C25" s="3" t="s">
        <v>14</v>
      </c>
      <c r="D25" s="3" t="s">
        <v>14</v>
      </c>
      <c r="E25" s="3" t="s">
        <v>14</v>
      </c>
      <c r="F25" s="3" t="s">
        <v>14</v>
      </c>
      <c r="G25" s="3" t="s">
        <v>14</v>
      </c>
      <c r="H25" s="3" t="s">
        <v>14</v>
      </c>
      <c r="I25" s="3" t="s">
        <v>14</v>
      </c>
      <c r="J25" s="3" t="s">
        <v>14</v>
      </c>
      <c r="K25" s="3" t="s">
        <v>14</v>
      </c>
      <c r="L25" s="3" t="s">
        <v>14</v>
      </c>
      <c r="M25" s="3" t="s">
        <v>14</v>
      </c>
      <c r="N25" s="3" t="s">
        <v>14</v>
      </c>
      <c r="O25" s="2" t="s">
        <v>14</v>
      </c>
      <c r="P25" s="2" t="s">
        <v>14</v>
      </c>
      <c r="Q25" s="2" t="s">
        <v>14</v>
      </c>
      <c r="R25" s="2" t="s">
        <v>14</v>
      </c>
      <c r="S25" s="2" t="s">
        <v>14</v>
      </c>
      <c r="T25" s="2" t="s">
        <v>14</v>
      </c>
      <c r="U25" s="2" t="s">
        <v>14</v>
      </c>
      <c r="V25" s="2" t="s">
        <v>14</v>
      </c>
      <c r="W25" s="2" t="s">
        <v>14</v>
      </c>
      <c r="X25" s="2" t="s">
        <v>14</v>
      </c>
      <c r="Y25" s="2" t="s">
        <v>14</v>
      </c>
      <c r="Z25" s="2" t="s">
        <v>14</v>
      </c>
      <c r="AA25" s="2" t="s">
        <v>14</v>
      </c>
      <c r="AB25" s="2" t="s">
        <v>14</v>
      </c>
      <c r="AC25" s="2" t="s">
        <v>14</v>
      </c>
      <c r="AD25" s="2" t="s">
        <v>14</v>
      </c>
      <c r="AE25" s="2" t="s">
        <v>14</v>
      </c>
      <c r="AF25" s="2" t="s">
        <v>14</v>
      </c>
      <c r="AG25" s="2" t="s">
        <v>14</v>
      </c>
      <c r="AH25" s="2" t="s">
        <v>14</v>
      </c>
      <c r="AI25" s="2" t="s">
        <v>14</v>
      </c>
      <c r="AJ25" s="2" t="s">
        <v>14</v>
      </c>
      <c r="AK25" s="2" t="s">
        <v>14</v>
      </c>
      <c r="AL25" s="2" t="s">
        <v>14</v>
      </c>
      <c r="AM25" s="2" t="s">
        <v>14</v>
      </c>
    </row>
    <row r="26" spans="2:39" ht="19.899999999999999" hidden="1" customHeight="1" outlineLevel="1">
      <c r="B26" s="33" t="s">
        <v>2</v>
      </c>
      <c r="C26" s="3" t="s">
        <v>14</v>
      </c>
      <c r="D26" s="3" t="s">
        <v>14</v>
      </c>
      <c r="E26" s="3" t="s">
        <v>14</v>
      </c>
      <c r="F26" s="3" t="s">
        <v>14</v>
      </c>
      <c r="G26" s="140" t="s">
        <v>16</v>
      </c>
      <c r="H26" s="141"/>
      <c r="I26" s="3" t="s">
        <v>14</v>
      </c>
      <c r="J26" s="3" t="s">
        <v>14</v>
      </c>
      <c r="K26" s="162" t="s">
        <v>16</v>
      </c>
      <c r="L26" s="163"/>
      <c r="M26" s="163"/>
      <c r="N26" s="163"/>
      <c r="O26" s="183"/>
      <c r="P26" s="2" t="s">
        <v>14</v>
      </c>
      <c r="Q26" s="2" t="s">
        <v>14</v>
      </c>
      <c r="R26" s="133" t="s">
        <v>16</v>
      </c>
      <c r="S26" s="134"/>
      <c r="T26" s="134"/>
      <c r="U26" s="134"/>
      <c r="V26" s="135"/>
      <c r="W26" s="2" t="s">
        <v>14</v>
      </c>
      <c r="X26" s="2" t="s">
        <v>14</v>
      </c>
      <c r="Y26" s="133" t="s">
        <v>16</v>
      </c>
      <c r="Z26" s="134"/>
      <c r="AA26" s="134"/>
      <c r="AB26" s="134"/>
      <c r="AC26" s="135"/>
      <c r="AD26" s="2" t="s">
        <v>14</v>
      </c>
      <c r="AE26" s="2" t="s">
        <v>14</v>
      </c>
      <c r="AF26" s="133" t="s">
        <v>16</v>
      </c>
      <c r="AG26" s="134"/>
      <c r="AH26" s="134"/>
      <c r="AI26" s="134"/>
      <c r="AJ26" s="135"/>
      <c r="AK26" s="2" t="s">
        <v>14</v>
      </c>
      <c r="AL26" s="2" t="s">
        <v>14</v>
      </c>
      <c r="AM26" s="2" t="s">
        <v>14</v>
      </c>
    </row>
    <row r="27" spans="2:39" ht="19.899999999999999" hidden="1" customHeight="1" outlineLevel="1">
      <c r="B27" s="31" t="s">
        <v>5</v>
      </c>
      <c r="C27" s="3" t="s">
        <v>14</v>
      </c>
      <c r="D27" s="3" t="s">
        <v>14</v>
      </c>
      <c r="E27" s="3" t="s">
        <v>14</v>
      </c>
      <c r="F27" s="3" t="s">
        <v>14</v>
      </c>
      <c r="G27" s="3" t="s">
        <v>14</v>
      </c>
      <c r="H27" s="3" t="s">
        <v>14</v>
      </c>
      <c r="I27" s="3" t="s">
        <v>14</v>
      </c>
      <c r="J27" s="3" t="s">
        <v>14</v>
      </c>
      <c r="K27" s="3" t="s">
        <v>14</v>
      </c>
      <c r="L27" s="3" t="s">
        <v>14</v>
      </c>
      <c r="M27" s="3" t="s">
        <v>14</v>
      </c>
      <c r="N27" s="3" t="s">
        <v>14</v>
      </c>
      <c r="O27" s="2" t="s">
        <v>14</v>
      </c>
      <c r="P27" s="2" t="s">
        <v>14</v>
      </c>
      <c r="Q27" s="2" t="s">
        <v>14</v>
      </c>
      <c r="R27" s="2" t="s">
        <v>14</v>
      </c>
      <c r="S27" s="2" t="s">
        <v>14</v>
      </c>
      <c r="T27" s="2" t="s">
        <v>14</v>
      </c>
      <c r="U27" s="2"/>
      <c r="V27" s="2" t="s">
        <v>14</v>
      </c>
      <c r="W27" s="2" t="s">
        <v>14</v>
      </c>
      <c r="X27" s="2" t="s">
        <v>14</v>
      </c>
      <c r="Y27" s="2" t="s">
        <v>14</v>
      </c>
      <c r="Z27" s="2" t="s">
        <v>14</v>
      </c>
      <c r="AA27" s="2" t="s">
        <v>14</v>
      </c>
      <c r="AB27" s="2" t="s">
        <v>14</v>
      </c>
      <c r="AC27" s="2" t="s">
        <v>14</v>
      </c>
      <c r="AD27" s="2" t="s">
        <v>14</v>
      </c>
      <c r="AE27" s="2" t="s">
        <v>14</v>
      </c>
      <c r="AF27" s="2" t="s">
        <v>14</v>
      </c>
      <c r="AG27" s="2" t="s">
        <v>14</v>
      </c>
      <c r="AH27" s="2" t="s">
        <v>14</v>
      </c>
      <c r="AI27" s="2" t="s">
        <v>14</v>
      </c>
      <c r="AJ27" s="2" t="s">
        <v>14</v>
      </c>
      <c r="AK27" s="2" t="s">
        <v>14</v>
      </c>
      <c r="AL27" s="2" t="s">
        <v>14</v>
      </c>
      <c r="AM27" s="2" t="s">
        <v>14</v>
      </c>
    </row>
    <row r="28" spans="2:39" ht="19.899999999999999" hidden="1" customHeight="1" outlineLevel="1">
      <c r="B28" s="20" t="s">
        <v>1</v>
      </c>
      <c r="C28" s="3" t="s">
        <v>14</v>
      </c>
      <c r="D28" s="3" t="s">
        <v>14</v>
      </c>
      <c r="E28" s="3" t="s">
        <v>14</v>
      </c>
      <c r="F28" s="3" t="s">
        <v>14</v>
      </c>
      <c r="G28" s="3" t="s">
        <v>14</v>
      </c>
      <c r="H28" s="3" t="s">
        <v>14</v>
      </c>
      <c r="I28" s="3" t="s">
        <v>14</v>
      </c>
      <c r="J28" s="3" t="s">
        <v>14</v>
      </c>
      <c r="K28" s="3" t="s">
        <v>14</v>
      </c>
      <c r="L28" s="3" t="s">
        <v>14</v>
      </c>
      <c r="M28" s="3" t="s">
        <v>14</v>
      </c>
      <c r="N28" s="3" t="s">
        <v>14</v>
      </c>
      <c r="O28" s="2" t="s">
        <v>14</v>
      </c>
      <c r="P28" s="2" t="s">
        <v>14</v>
      </c>
      <c r="Q28" s="2" t="s">
        <v>14</v>
      </c>
      <c r="R28" s="2" t="s">
        <v>14</v>
      </c>
      <c r="S28" s="2" t="s">
        <v>14</v>
      </c>
      <c r="T28" s="2" t="s">
        <v>14</v>
      </c>
      <c r="U28" s="2" t="s">
        <v>14</v>
      </c>
      <c r="V28" s="2" t="s">
        <v>14</v>
      </c>
      <c r="W28" s="2" t="s">
        <v>14</v>
      </c>
      <c r="X28" s="2" t="s">
        <v>14</v>
      </c>
      <c r="Y28" s="2" t="s">
        <v>14</v>
      </c>
      <c r="Z28" s="2" t="s">
        <v>14</v>
      </c>
      <c r="AA28" s="2" t="s">
        <v>14</v>
      </c>
      <c r="AB28" s="2" t="s">
        <v>14</v>
      </c>
      <c r="AC28" s="2" t="s">
        <v>14</v>
      </c>
      <c r="AD28" s="2" t="s">
        <v>14</v>
      </c>
      <c r="AE28" s="2" t="s">
        <v>14</v>
      </c>
      <c r="AF28" s="2" t="s">
        <v>14</v>
      </c>
      <c r="AG28" s="2" t="s">
        <v>14</v>
      </c>
      <c r="AH28" s="2" t="s">
        <v>14</v>
      </c>
      <c r="AI28" s="2" t="s">
        <v>14</v>
      </c>
      <c r="AJ28" s="2" t="s">
        <v>14</v>
      </c>
      <c r="AK28" s="2" t="s">
        <v>14</v>
      </c>
      <c r="AL28" s="2" t="s">
        <v>14</v>
      </c>
      <c r="AM28" s="2" t="s">
        <v>14</v>
      </c>
    </row>
    <row r="29" spans="2:39" ht="19.899999999999999" customHeight="1" collapsed="1">
      <c r="B29" s="1"/>
    </row>
    <row r="30" spans="2:39" s="21" customFormat="1" ht="19.899999999999999" customHeight="1">
      <c r="B30" s="61">
        <f ca="1">DATE(CalendarYear,6,1)</f>
        <v>45809</v>
      </c>
      <c r="C30" s="4">
        <f ca="1">IF(DAY(JunSun1)=1,"",IF(AND(YEAR(JunSun1+1)=CalendarYear,MONTH(JunSun1+1)=6),JunSun1+1,""))</f>
        <v>45809</v>
      </c>
      <c r="D30" s="4">
        <f ca="1">IF(DAY(JunSun1)=1,"",IF(AND(YEAR(JunSun1+2)=CalendarYear,MONTH(JunSun1+2)=6),JunSun1+2,""))</f>
        <v>45810</v>
      </c>
      <c r="E30" s="4">
        <f ca="1">IF(DAY(JunSun1)=1,"",IF(AND(YEAR(JunSun1+3)=CalendarYear,MONTH(JunSun1+3)=6),JunSun1+3,""))</f>
        <v>45811</v>
      </c>
      <c r="F30" s="4">
        <f ca="1">IF(DAY(JunSun1)=1,"",IF(AND(YEAR(JunSun1+4)=CalendarYear,MONTH(JunSun1+4)=6),JunSun1+4,""))</f>
        <v>45812</v>
      </c>
      <c r="G30" s="4">
        <f ca="1">IF(DAY(JunSun1)=1,"",IF(AND(YEAR(JunSun1+5)=CalendarYear,MONTH(JunSun1+5)=6),JunSun1+5,""))</f>
        <v>45813</v>
      </c>
      <c r="H30" s="4">
        <f ca="1">IF(DAY(JunSun1)=1,"",IF(AND(YEAR(JunSun1+6)=CalendarYear,MONTH(JunSun1+6)=6),JunSun1+6,""))</f>
        <v>45814</v>
      </c>
      <c r="I30" s="4">
        <f ca="1">IF(DAY(JunSun1)=1,IF(AND(YEAR(JunSun1)=CalendarYear,MONTH(JunSun1)=6),JunSun1,""),IF(AND(YEAR(JunSun1+7)=CalendarYear,MONTH(JunSun1+7)=6),JunSun1+7,""))</f>
        <v>45815</v>
      </c>
      <c r="J30" s="4">
        <f ca="1">IF(DAY(JunSun1)=1,IF(AND(YEAR(JunSun1+1)=CalendarYear,MONTH(JunSun1+1)=6),JunSun1+1,""),IF(AND(YEAR(JunSun1+8)=CalendarYear,MONTH(JunSun1+8)=6),JunSun1+8,""))</f>
        <v>45816</v>
      </c>
      <c r="K30" s="4">
        <f ca="1">IF(DAY(JunSun1)=1,IF(AND(YEAR(JunSun1+2)=CalendarYear,MONTH(JunSun1+2)=6),JunSun1+2,""),IF(AND(YEAR(JunSun1+9)=CalendarYear,MONTH(JunSun1+9)=6),JunSun1+9,""))</f>
        <v>45817</v>
      </c>
      <c r="L30" s="4">
        <f ca="1">IF(DAY(JunSun1)=1,IF(AND(YEAR(JunSun1+3)=CalendarYear,MONTH(JunSun1+3)=6),JunSun1+3,""),IF(AND(YEAR(JunSun1+10)=CalendarYear,MONTH(JunSun1+10)=6),JunSun1+10,""))</f>
        <v>45818</v>
      </c>
      <c r="M30" s="4">
        <f ca="1">IF(DAY(JunSun1)=1,IF(AND(YEAR(JunSun1+4)=CalendarYear,MONTH(JunSun1+4)=6),JunSun1+4,""),IF(AND(YEAR(JunSun1+11)=CalendarYear,MONTH(JunSun1+11)=6),JunSun1+11,""))</f>
        <v>45819</v>
      </c>
      <c r="N30" s="4">
        <f ca="1">IF(DAY(JunSun1)=1,IF(AND(YEAR(JunSun1+5)=CalendarYear,MONTH(JunSun1+5)=6),JunSun1+5,""),IF(AND(YEAR(JunSun1+12)=CalendarYear,MONTH(JunSun1+12)=6),JunSun1+12,""))</f>
        <v>45820</v>
      </c>
      <c r="O30" s="4">
        <f ca="1">IF(DAY(JunSun1)=1,IF(AND(YEAR(JunSun1+6)=CalendarYear,MONTH(JunSun1+6)=6),JunSun1+6,""),IF(AND(YEAR(JunSun1+13)=CalendarYear,MONTH(JunSun1+13)=6),JunSun1+13,""))</f>
        <v>45821</v>
      </c>
      <c r="P30" s="4">
        <f ca="1">IF(DAY(JunSun1)=1,IF(AND(YEAR(JunSun1+7)=CalendarYear,MONTH(JunSun1+7)=6),JunSun1+7,""),IF(AND(YEAR(JunSun1+14)=CalendarYear,MONTH(JunSun1+14)=6),JunSun1+14,""))</f>
        <v>45822</v>
      </c>
      <c r="Q30" s="4">
        <f ca="1">IF(DAY(JunSun1)=1,IF(AND(YEAR(JunSun1+8)=CalendarYear,MONTH(JunSun1+8)=6),JunSun1+8,""),IF(AND(YEAR(JunSun1+15)=CalendarYear,MONTH(JunSun1+15)=6),JunSun1+15,""))</f>
        <v>45823</v>
      </c>
      <c r="R30" s="4">
        <f ca="1">IF(DAY(JunSun1)=1,IF(AND(YEAR(JunSun1+9)=CalendarYear,MONTH(JunSun1+9)=6),JunSun1+9,""),IF(AND(YEAR(JunSun1+16)=CalendarYear,MONTH(JunSun1+16)=6),JunSun1+16,""))</f>
        <v>45824</v>
      </c>
      <c r="S30" s="4">
        <f ca="1">IF(DAY(JunSun1)=1,IF(AND(YEAR(JunSun1+10)=CalendarYear,MONTH(JunSun1+10)=6),JunSun1+10,""),IF(AND(YEAR(JunSun1+17)=CalendarYear,MONTH(JunSun1+17)=6),JunSun1+17,""))</f>
        <v>45825</v>
      </c>
      <c r="T30" s="4">
        <f ca="1">IF(DAY(JunSun1)=1,IF(AND(YEAR(JunSun1+11)=CalendarYear,MONTH(JunSun1+11)=6),JunSun1+11,""),IF(AND(YEAR(JunSun1+18)=CalendarYear,MONTH(JunSun1+18)=6),JunSun1+18,""))</f>
        <v>45826</v>
      </c>
      <c r="U30" s="4">
        <f ca="1">IF(DAY(JunSun1)=1,IF(AND(YEAR(JunSun1+12)=CalendarYear,MONTH(JunSun1+12)=6),JunSun1+12,""),IF(AND(YEAR(JunSun1+19)=CalendarYear,MONTH(JunSun1+19)=6),JunSun1+19,""))</f>
        <v>45827</v>
      </c>
      <c r="V30" s="4">
        <f ca="1">IF(DAY(JunSun1)=1,IF(AND(YEAR(JunSun1+13)=CalendarYear,MONTH(JunSun1+13)=6),JunSun1+13,""),IF(AND(YEAR(JunSun1+20)=CalendarYear,MONTH(JunSun1+20)=6),JunSun1+20,""))</f>
        <v>45828</v>
      </c>
      <c r="W30" s="4">
        <f ca="1">IF(DAY(JunSun1)=1,IF(AND(YEAR(JunSun1+14)=CalendarYear,MONTH(JunSun1+14)=6),JunSun1+14,""),IF(AND(YEAR(JunSun1+21)=CalendarYear,MONTH(JunSun1+21)=6),JunSun1+21,""))</f>
        <v>45829</v>
      </c>
      <c r="X30" s="4">
        <f ca="1">IF(DAY(JunSun1)=1,IF(AND(YEAR(JunSun1+15)=CalendarYear,MONTH(JunSun1+15)=6),JunSun1+15,""),IF(AND(YEAR(JunSun1+22)=CalendarYear,MONTH(JunSun1+22)=6),JunSun1+22,""))</f>
        <v>45830</v>
      </c>
      <c r="Y30" s="4">
        <f ca="1">IF(DAY(JunSun1)=1,IF(AND(YEAR(JunSun1+16)=CalendarYear,MONTH(JunSun1+16)=6),JunSun1+16,""),IF(AND(YEAR(JunSun1+23)=CalendarYear,MONTH(JunSun1+23)=6),JunSun1+23,""))</f>
        <v>45831</v>
      </c>
      <c r="Z30" s="4">
        <f ca="1">IF(DAY(JunSun1)=1,IF(AND(YEAR(JunSun1+17)=CalendarYear,MONTH(JunSun1+17)=6),JunSun1+17,""),IF(AND(YEAR(JunSun1+24)=CalendarYear,MONTH(JunSun1+24)=6),JunSun1+24,""))</f>
        <v>45832</v>
      </c>
      <c r="AA30" s="4">
        <f ca="1">IF(DAY(JunSun1)=1,IF(AND(YEAR(JunSun1+18)=CalendarYear,MONTH(JunSun1+18)=6),JunSun1+18,""),IF(AND(YEAR(JunSun1+25)=CalendarYear,MONTH(JunSun1+25)=6),JunSun1+25,""))</f>
        <v>45833</v>
      </c>
      <c r="AB30" s="4">
        <f ca="1">IF(DAY(JunSun1)=1,IF(AND(YEAR(JunSun1+19)=CalendarYear,MONTH(JunSun1+19)=6),JunSun1+19,""),IF(AND(YEAR(JunSun1+26)=CalendarYear,MONTH(JunSun1+26)=6),JunSun1+26,""))</f>
        <v>45834</v>
      </c>
      <c r="AC30" s="4">
        <f ca="1">IF(DAY(JunSun1)=1,IF(AND(YEAR(JunSun1+20)=CalendarYear,MONTH(JunSun1+20)=6),JunSun1+20,""),IF(AND(YEAR(JunSun1+27)=CalendarYear,MONTH(JunSun1+27)=6),JunSun1+27,""))</f>
        <v>45835</v>
      </c>
      <c r="AD30" s="4">
        <f ca="1">IF(DAY(JunSun1)=1,IF(AND(YEAR(JunSun1+21)=CalendarYear,MONTH(JunSun1+21)=6),JunSun1+21,""),IF(AND(YEAR(JunSun1+28)=CalendarYear,MONTH(JunSun1+28)=6),JunSun1+28,""))</f>
        <v>45836</v>
      </c>
      <c r="AE30" s="4">
        <f ca="1">IF(DAY(JunSun1)=1,IF(AND(YEAR(JunSun1+22)=CalendarYear,MONTH(JunSun1+22)=6),JunSun1+22,""),IF(AND(YEAR(JunSun1+29)=CalendarYear,MONTH(JunSun1+29)=6),JunSun1+29,""))</f>
        <v>45837</v>
      </c>
      <c r="AF30" s="4">
        <f ca="1">IF(DAY(JunSun1)=1,IF(AND(YEAR(JunSun1+23)=CalendarYear,MONTH(JunSun1+23)=6),JunSun1+23,""),IF(AND(YEAR(JunSun1+30)=CalendarYear,MONTH(JunSun1+30)=6),JunSun1+30,""))</f>
        <v>45838</v>
      </c>
      <c r="AG30" s="4" t="str">
        <f ca="1">IF(DAY(JunSun1)=1,IF(AND(YEAR(JunSun1+24)=CalendarYear,MONTH(JunSun1+24)=6),JunSun1+24,""),IF(AND(YEAR(JunSun1+31)=CalendarYear,MONTH(JunSun1+31)=6),JunSun1+31,""))</f>
        <v/>
      </c>
      <c r="AH30" s="4" t="str">
        <f ca="1">IF(DAY(JunSun1)=1,IF(AND(YEAR(JunSun1+25)=CalendarYear,MONTH(JunSun1+25)=6),JunSun1+25,""),IF(AND(YEAR(JunSun1+32)=CalendarYear,MONTH(JunSun1+32)=6),JunSun1+32,""))</f>
        <v/>
      </c>
      <c r="AI30" s="4" t="str">
        <f ca="1">IF(DAY(JunSun1)=1,IF(AND(YEAR(JunSun1+26)=CalendarYear,MONTH(JunSun1+26)=6),JunSun1+26,""),IF(AND(YEAR(JunSun1+33)=CalendarYear,MONTH(JunSun1+33)=6),JunSun1+33,""))</f>
        <v/>
      </c>
      <c r="AJ30" s="4" t="str">
        <f ca="1">IF(DAY(JunSun1)=1,IF(AND(YEAR(JunSun1+27)=CalendarYear,MONTH(JunSun1+27)=6),JunSun1+27,""),IF(AND(YEAR(JunSun1+34)=CalendarYear,MONTH(JunSun1+34)=6),JunSun1+34,""))</f>
        <v/>
      </c>
      <c r="AK30" s="4" t="str">
        <f ca="1">IF(DAY(JunSun1)=1,IF(AND(YEAR(JunSun1+28)=CalendarYear,MONTH(JunSun1+28)=6),JunSun1+28,""),IF(AND(YEAR(JunSun1+35)=CalendarYear,MONTH(JunSun1+35)=6),JunSun1+35,""))</f>
        <v/>
      </c>
      <c r="AL30" s="4" t="str">
        <f ca="1">IF(DAY(JunSun1)=1,IF(AND(YEAR(JunSun1+29)=CalendarYear,MONTH(JunSun1+29)=6),JunSun1+29,""),IF(AND(YEAR(JunSun1+36)=CalendarYear,MONTH(JunSun1+36)=6),JunSun1+36,""))</f>
        <v/>
      </c>
      <c r="AM30" s="6" t="str">
        <f ca="1">IF(DAY(JunSun1)=1,IF(AND(YEAR(JunSun1+30)=CalendarYear,MONTH(JunSun1+30)=6),JunSun1+30,""),IF(AND(YEAR(JunSun1+37)=CalendarYear,MONTH(JunSun1+37)=6),JunSun1+37,""))</f>
        <v/>
      </c>
    </row>
    <row r="31" spans="2:39" s="21" customFormat="1" ht="19.899999999999999" customHeight="1">
      <c r="B31" s="62"/>
      <c r="C31" s="5" t="s">
        <v>6</v>
      </c>
      <c r="D31" s="5" t="s">
        <v>7</v>
      </c>
      <c r="E31" s="5" t="s">
        <v>8</v>
      </c>
      <c r="F31" s="5" t="s">
        <v>9</v>
      </c>
      <c r="G31" s="5" t="s">
        <v>10</v>
      </c>
      <c r="H31" s="5" t="s">
        <v>11</v>
      </c>
      <c r="I31" s="5" t="s">
        <v>12</v>
      </c>
      <c r="J31" s="5" t="s">
        <v>6</v>
      </c>
      <c r="K31" s="5" t="s">
        <v>7</v>
      </c>
      <c r="L31" s="5" t="s">
        <v>8</v>
      </c>
      <c r="M31" s="5" t="s">
        <v>9</v>
      </c>
      <c r="N31" s="5" t="s">
        <v>10</v>
      </c>
      <c r="O31" s="5" t="s">
        <v>11</v>
      </c>
      <c r="P31" s="5" t="s">
        <v>12</v>
      </c>
      <c r="Q31" s="5" t="s">
        <v>6</v>
      </c>
      <c r="R31" s="5" t="s">
        <v>7</v>
      </c>
      <c r="S31" s="5" t="s">
        <v>8</v>
      </c>
      <c r="T31" s="5" t="s">
        <v>9</v>
      </c>
      <c r="U31" s="5" t="s">
        <v>10</v>
      </c>
      <c r="V31" s="5" t="s">
        <v>11</v>
      </c>
      <c r="W31" s="5" t="s">
        <v>12</v>
      </c>
      <c r="X31" s="5" t="s">
        <v>6</v>
      </c>
      <c r="Y31" s="5" t="s">
        <v>7</v>
      </c>
      <c r="Z31" s="5" t="s">
        <v>8</v>
      </c>
      <c r="AA31" s="5" t="s">
        <v>9</v>
      </c>
      <c r="AB31" s="5" t="s">
        <v>10</v>
      </c>
      <c r="AC31" s="5" t="s">
        <v>11</v>
      </c>
      <c r="AD31" s="5" t="s">
        <v>12</v>
      </c>
      <c r="AE31" s="5" t="s">
        <v>6</v>
      </c>
      <c r="AF31" s="5" t="s">
        <v>7</v>
      </c>
      <c r="AG31" s="5" t="s">
        <v>8</v>
      </c>
      <c r="AH31" s="5" t="s">
        <v>9</v>
      </c>
      <c r="AI31" s="5" t="s">
        <v>10</v>
      </c>
      <c r="AJ31" s="5" t="s">
        <v>11</v>
      </c>
      <c r="AK31" s="5" t="s">
        <v>12</v>
      </c>
      <c r="AL31" s="5" t="s">
        <v>6</v>
      </c>
      <c r="AM31" s="7" t="s">
        <v>7</v>
      </c>
    </row>
    <row r="32" spans="2:39" ht="19.899999999999999" hidden="1" customHeight="1" outlineLevel="1">
      <c r="B32" s="18" t="s">
        <v>13</v>
      </c>
      <c r="C32" s="2" t="s">
        <v>14</v>
      </c>
      <c r="D32" s="2" t="s">
        <v>14</v>
      </c>
      <c r="E32" s="2" t="s">
        <v>14</v>
      </c>
      <c r="F32" s="2" t="s">
        <v>14</v>
      </c>
      <c r="G32" s="2" t="s">
        <v>14</v>
      </c>
      <c r="H32" s="2" t="s">
        <v>14</v>
      </c>
      <c r="I32" s="2" t="s">
        <v>14</v>
      </c>
      <c r="J32" s="2" t="s">
        <v>14</v>
      </c>
      <c r="K32" s="2" t="s">
        <v>14</v>
      </c>
      <c r="L32" s="2" t="s">
        <v>14</v>
      </c>
      <c r="M32" s="3" t="s">
        <v>14</v>
      </c>
      <c r="N32" s="3" t="s">
        <v>14</v>
      </c>
      <c r="O32" s="2" t="s">
        <v>14</v>
      </c>
      <c r="P32" s="2" t="s">
        <v>14</v>
      </c>
      <c r="Q32" s="2" t="s">
        <v>14</v>
      </c>
      <c r="R32" s="2" t="s">
        <v>14</v>
      </c>
      <c r="S32" s="2" t="s">
        <v>14</v>
      </c>
      <c r="T32" s="2" t="s">
        <v>14</v>
      </c>
      <c r="U32" s="2" t="s">
        <v>14</v>
      </c>
      <c r="V32" s="2" t="s">
        <v>14</v>
      </c>
      <c r="W32" s="2" t="s">
        <v>14</v>
      </c>
      <c r="X32" s="2" t="s">
        <v>14</v>
      </c>
      <c r="Y32" s="2" t="s">
        <v>14</v>
      </c>
      <c r="Z32" s="2" t="s">
        <v>14</v>
      </c>
      <c r="AA32" s="2" t="s">
        <v>14</v>
      </c>
      <c r="AB32" s="2" t="s">
        <v>14</v>
      </c>
      <c r="AC32" s="2" t="s">
        <v>14</v>
      </c>
      <c r="AD32" s="2" t="s">
        <v>14</v>
      </c>
      <c r="AE32" s="2" t="s">
        <v>14</v>
      </c>
      <c r="AF32" s="2" t="s">
        <v>14</v>
      </c>
      <c r="AG32" s="2" t="s">
        <v>14</v>
      </c>
      <c r="AH32" s="2" t="s">
        <v>14</v>
      </c>
      <c r="AI32" s="2" t="s">
        <v>14</v>
      </c>
      <c r="AJ32" s="2" t="s">
        <v>14</v>
      </c>
      <c r="AK32" s="2" t="s">
        <v>14</v>
      </c>
      <c r="AL32" s="2" t="s">
        <v>14</v>
      </c>
      <c r="AM32" s="2" t="s">
        <v>14</v>
      </c>
    </row>
    <row r="33" spans="2:39" ht="19.899999999999999" hidden="1" customHeight="1" outlineLevel="1">
      <c r="B33" s="19" t="s">
        <v>15</v>
      </c>
      <c r="C33" s="3" t="s">
        <v>14</v>
      </c>
      <c r="D33" s="3" t="s">
        <v>14</v>
      </c>
      <c r="E33" s="3" t="s">
        <v>14</v>
      </c>
      <c r="F33" s="3" t="s">
        <v>14</v>
      </c>
      <c r="G33" s="3" t="s">
        <v>14</v>
      </c>
      <c r="H33" s="3" t="s">
        <v>14</v>
      </c>
      <c r="I33" s="3" t="s">
        <v>14</v>
      </c>
      <c r="J33" s="3" t="s">
        <v>14</v>
      </c>
      <c r="K33" s="3" t="s">
        <v>14</v>
      </c>
      <c r="L33" s="3" t="s">
        <v>14</v>
      </c>
      <c r="M33" s="3" t="s">
        <v>14</v>
      </c>
      <c r="N33" s="3" t="s">
        <v>14</v>
      </c>
      <c r="O33" s="2" t="s">
        <v>14</v>
      </c>
      <c r="P33" s="2" t="s">
        <v>14</v>
      </c>
      <c r="Q33" s="2" t="s">
        <v>14</v>
      </c>
      <c r="R33" s="2" t="s">
        <v>14</v>
      </c>
      <c r="S33" s="2" t="s">
        <v>14</v>
      </c>
      <c r="T33" s="2" t="s">
        <v>14</v>
      </c>
      <c r="U33" s="2" t="s">
        <v>14</v>
      </c>
      <c r="V33" s="2" t="s">
        <v>14</v>
      </c>
      <c r="W33" s="2" t="s">
        <v>14</v>
      </c>
      <c r="X33" s="2" t="s">
        <v>14</v>
      </c>
      <c r="Y33" s="2" t="s">
        <v>14</v>
      </c>
      <c r="Z33" s="2" t="s">
        <v>14</v>
      </c>
      <c r="AA33" s="2" t="s">
        <v>14</v>
      </c>
      <c r="AB33" s="2" t="s">
        <v>14</v>
      </c>
      <c r="AC33" s="2" t="s">
        <v>14</v>
      </c>
      <c r="AD33" s="2" t="s">
        <v>14</v>
      </c>
      <c r="AE33" s="2" t="s">
        <v>14</v>
      </c>
      <c r="AF33" s="2" t="s">
        <v>14</v>
      </c>
      <c r="AG33" s="2" t="s">
        <v>14</v>
      </c>
      <c r="AH33" s="2" t="s">
        <v>14</v>
      </c>
      <c r="AI33" s="2" t="s">
        <v>14</v>
      </c>
      <c r="AJ33" s="2" t="s">
        <v>14</v>
      </c>
      <c r="AK33" s="2" t="s">
        <v>14</v>
      </c>
      <c r="AL33" s="2" t="s">
        <v>14</v>
      </c>
      <c r="AM33" s="2" t="s">
        <v>14</v>
      </c>
    </row>
    <row r="34" spans="2:39" ht="19.899999999999999" hidden="1" customHeight="1" outlineLevel="1">
      <c r="B34" s="33" t="s">
        <v>2</v>
      </c>
      <c r="C34" s="3" t="s">
        <v>14</v>
      </c>
      <c r="D34" s="133" t="s">
        <v>16</v>
      </c>
      <c r="E34" s="134"/>
      <c r="F34" s="134"/>
      <c r="G34" s="134"/>
      <c r="H34" s="135"/>
      <c r="I34" s="3" t="s">
        <v>14</v>
      </c>
      <c r="J34" s="3" t="s">
        <v>14</v>
      </c>
      <c r="K34" s="133" t="s">
        <v>16</v>
      </c>
      <c r="L34" s="134"/>
      <c r="M34" s="134"/>
      <c r="N34" s="134"/>
      <c r="O34" s="135"/>
      <c r="P34" s="2" t="s">
        <v>14</v>
      </c>
      <c r="Q34" s="2" t="s">
        <v>14</v>
      </c>
      <c r="R34" s="133" t="s">
        <v>16</v>
      </c>
      <c r="S34" s="134"/>
      <c r="T34" s="134"/>
      <c r="U34" s="134"/>
      <c r="V34" s="135"/>
      <c r="W34" s="2" t="s">
        <v>14</v>
      </c>
      <c r="X34" s="2" t="s">
        <v>14</v>
      </c>
      <c r="Y34" s="133" t="s">
        <v>16</v>
      </c>
      <c r="Z34" s="134"/>
      <c r="AA34" s="134"/>
      <c r="AB34" s="134"/>
      <c r="AC34" s="135"/>
      <c r="AD34" s="2" t="s">
        <v>14</v>
      </c>
      <c r="AE34" s="2" t="s">
        <v>14</v>
      </c>
      <c r="AF34" s="32" t="s">
        <v>16</v>
      </c>
      <c r="AG34" s="2" t="s">
        <v>14</v>
      </c>
      <c r="AH34" s="2" t="s">
        <v>14</v>
      </c>
      <c r="AI34" s="2" t="s">
        <v>14</v>
      </c>
      <c r="AJ34" s="2" t="s">
        <v>14</v>
      </c>
      <c r="AK34" s="2" t="s">
        <v>14</v>
      </c>
      <c r="AL34" s="2" t="s">
        <v>14</v>
      </c>
      <c r="AM34" s="2" t="s">
        <v>14</v>
      </c>
    </row>
    <row r="35" spans="2:39" ht="19.899999999999999" hidden="1" customHeight="1" outlineLevel="1">
      <c r="B35" s="31" t="s">
        <v>5</v>
      </c>
      <c r="C35" s="3" t="s">
        <v>14</v>
      </c>
      <c r="D35" s="3" t="s">
        <v>14</v>
      </c>
      <c r="E35" s="3" t="s">
        <v>14</v>
      </c>
      <c r="F35" s="3" t="s">
        <v>14</v>
      </c>
      <c r="G35" s="3" t="s">
        <v>14</v>
      </c>
      <c r="H35" s="3" t="s">
        <v>14</v>
      </c>
      <c r="I35" s="3" t="s">
        <v>14</v>
      </c>
      <c r="J35" s="3" t="s">
        <v>14</v>
      </c>
      <c r="K35" s="3" t="s">
        <v>14</v>
      </c>
      <c r="L35" s="3" t="s">
        <v>14</v>
      </c>
      <c r="M35" s="3" t="s">
        <v>14</v>
      </c>
      <c r="N35" s="3" t="s">
        <v>14</v>
      </c>
      <c r="O35" s="2" t="s">
        <v>14</v>
      </c>
      <c r="P35" s="2" t="s">
        <v>14</v>
      </c>
      <c r="Q35" s="2" t="s">
        <v>14</v>
      </c>
      <c r="R35" s="2" t="s">
        <v>14</v>
      </c>
      <c r="S35" s="2" t="s">
        <v>14</v>
      </c>
      <c r="T35" s="2" t="s">
        <v>14</v>
      </c>
      <c r="U35" s="2" t="s">
        <v>14</v>
      </c>
      <c r="V35" s="2" t="s">
        <v>14</v>
      </c>
      <c r="W35" s="2" t="s">
        <v>14</v>
      </c>
      <c r="X35" s="2" t="s">
        <v>14</v>
      </c>
      <c r="Y35" s="2" t="s">
        <v>14</v>
      </c>
      <c r="Z35" s="2" t="s">
        <v>14</v>
      </c>
      <c r="AA35" s="2" t="s">
        <v>14</v>
      </c>
      <c r="AB35" s="2" t="s">
        <v>14</v>
      </c>
      <c r="AC35" s="2" t="s">
        <v>14</v>
      </c>
      <c r="AD35" s="2" t="s">
        <v>14</v>
      </c>
      <c r="AE35" s="2" t="s">
        <v>14</v>
      </c>
      <c r="AF35" s="2" t="s">
        <v>14</v>
      </c>
      <c r="AG35" s="2" t="s">
        <v>14</v>
      </c>
      <c r="AH35" s="2" t="s">
        <v>14</v>
      </c>
      <c r="AI35" s="2" t="s">
        <v>14</v>
      </c>
      <c r="AJ35" s="2" t="s">
        <v>14</v>
      </c>
      <c r="AK35" s="2" t="s">
        <v>14</v>
      </c>
      <c r="AL35" s="2" t="s">
        <v>14</v>
      </c>
      <c r="AM35" s="2" t="s">
        <v>14</v>
      </c>
    </row>
    <row r="36" spans="2:39" s="21" customFormat="1" ht="19.899999999999999" hidden="1" customHeight="1" outlineLevel="1">
      <c r="B36" s="20" t="s">
        <v>1</v>
      </c>
      <c r="C36" s="3" t="s">
        <v>14</v>
      </c>
      <c r="D36" s="3" t="s">
        <v>14</v>
      </c>
      <c r="E36" s="3" t="s">
        <v>14</v>
      </c>
      <c r="F36" s="3" t="s">
        <v>14</v>
      </c>
      <c r="G36" s="3" t="s">
        <v>14</v>
      </c>
      <c r="H36" s="3" t="s">
        <v>14</v>
      </c>
      <c r="I36" s="3" t="s">
        <v>14</v>
      </c>
      <c r="J36" s="3" t="s">
        <v>14</v>
      </c>
      <c r="K36" s="3" t="s">
        <v>14</v>
      </c>
      <c r="L36" s="3" t="s">
        <v>14</v>
      </c>
      <c r="M36" s="3" t="s">
        <v>14</v>
      </c>
      <c r="N36" s="3" t="s">
        <v>14</v>
      </c>
      <c r="O36" s="2" t="s">
        <v>14</v>
      </c>
      <c r="P36" s="2" t="s">
        <v>14</v>
      </c>
      <c r="Q36" s="2" t="s">
        <v>14</v>
      </c>
      <c r="R36" s="2" t="s">
        <v>14</v>
      </c>
      <c r="S36" s="2" t="s">
        <v>14</v>
      </c>
      <c r="T36" s="2" t="s">
        <v>14</v>
      </c>
      <c r="U36" s="2" t="s">
        <v>14</v>
      </c>
      <c r="V36" s="2" t="s">
        <v>14</v>
      </c>
      <c r="W36" s="2" t="s">
        <v>14</v>
      </c>
      <c r="X36" s="2" t="s">
        <v>14</v>
      </c>
      <c r="Y36" s="2" t="s">
        <v>14</v>
      </c>
      <c r="Z36" s="2" t="s">
        <v>14</v>
      </c>
      <c r="AA36" s="2" t="s">
        <v>14</v>
      </c>
      <c r="AB36" s="2" t="s">
        <v>14</v>
      </c>
      <c r="AC36" s="2" t="s">
        <v>14</v>
      </c>
      <c r="AD36" s="2" t="s">
        <v>14</v>
      </c>
      <c r="AE36" s="2" t="s">
        <v>14</v>
      </c>
      <c r="AF36" s="2" t="s">
        <v>14</v>
      </c>
      <c r="AG36" s="2" t="s">
        <v>14</v>
      </c>
      <c r="AH36" s="2" t="s">
        <v>14</v>
      </c>
      <c r="AI36" s="2" t="s">
        <v>14</v>
      </c>
      <c r="AJ36" s="2" t="s">
        <v>14</v>
      </c>
      <c r="AK36" s="2" t="s">
        <v>14</v>
      </c>
      <c r="AL36" s="2" t="s">
        <v>14</v>
      </c>
      <c r="AM36" s="2" t="s">
        <v>14</v>
      </c>
    </row>
    <row r="37" spans="2:39" s="21" customFormat="1" ht="19.899999999999999" customHeight="1" collapsed="1"/>
    <row r="38" spans="2:39" ht="19.899999999999999" customHeight="1">
      <c r="B38" s="61">
        <f ca="1">DATE(CalendarYear,7,1)</f>
        <v>45839</v>
      </c>
      <c r="C38" s="4" t="str">
        <f ca="1">IF(DAY(JulSun1)=1,"",IF(AND(YEAR(JulSun1+1)=CalendarYear,MONTH(JulSun1+1)=7),JulSun1+1,""))</f>
        <v/>
      </c>
      <c r="D38" s="4" t="str">
        <f ca="1">IF(DAY(JulSun1)=1,"",IF(AND(YEAR(JulSun1+2)=CalendarYear,MONTH(JulSun1+2)=7),JulSun1+2,""))</f>
        <v/>
      </c>
      <c r="E38" s="4">
        <f ca="1">IF(DAY(JulSun1)=1,"",IF(AND(YEAR(JulSun1+3)=CalendarYear,MONTH(JulSun1+3)=7),JulSun1+3,""))</f>
        <v>45839</v>
      </c>
      <c r="F38" s="4">
        <f ca="1">IF(DAY(JulSun1)=1,"",IF(AND(YEAR(JulSun1+4)=CalendarYear,MONTH(JulSun1+4)=7),JulSun1+4,""))</f>
        <v>45840</v>
      </c>
      <c r="G38" s="4">
        <f ca="1">IF(DAY(JulSun1)=1,"",IF(AND(YEAR(JulSun1+5)=CalendarYear,MONTH(JulSun1+5)=7),JulSun1+5,""))</f>
        <v>45841</v>
      </c>
      <c r="H38" s="4">
        <f ca="1">IF(DAY(JulSun1)=1,"",IF(AND(YEAR(JulSun1+6)=CalendarYear,MONTH(JulSun1+6)=7),JulSun1+6,""))</f>
        <v>45842</v>
      </c>
      <c r="I38" s="4">
        <f ca="1">IF(DAY(JulSun1)=1,IF(AND(YEAR(JulSun1)=CalendarYear,MONTH(JulSun1)=7),JulSun1,""),IF(AND(YEAR(JulSun1+7)=CalendarYear,MONTH(JulSun1+7)=7),JulSun1+7,""))</f>
        <v>45843</v>
      </c>
      <c r="J38" s="4">
        <f ca="1">IF(DAY(JulSun1)=1,IF(AND(YEAR(JulSun1+1)=CalendarYear,MONTH(JulSun1+1)=7),JulSun1+1,""),IF(AND(YEAR(JulSun1+8)=CalendarYear,MONTH(JulSun1+8)=7),JulSun1+8,""))</f>
        <v>45844</v>
      </c>
      <c r="K38" s="4">
        <f ca="1">IF(DAY(JulSun1)=1,IF(AND(YEAR(JulSun1+2)=CalendarYear,MONTH(JulSun1+2)=7),JulSun1+2,""),IF(AND(YEAR(JulSun1+9)=CalendarYear,MONTH(JulSun1+9)=7),JulSun1+9,""))</f>
        <v>45845</v>
      </c>
      <c r="L38" s="4">
        <f ca="1">IF(DAY(JulSun1)=1,IF(AND(YEAR(JulSun1+3)=CalendarYear,MONTH(JulSun1+3)=7),JulSun1+3,""),IF(AND(YEAR(JulSun1+10)=CalendarYear,MONTH(JulSun1+10)=7),JulSun1+10,""))</f>
        <v>45846</v>
      </c>
      <c r="M38" s="4">
        <f ca="1">IF(DAY(JulSun1)=1,IF(AND(YEAR(JulSun1+4)=CalendarYear,MONTH(JulSun1+4)=7),JulSun1+4,""),IF(AND(YEAR(JulSun1+11)=CalendarYear,MONTH(JulSun1+11)=7),JulSun1+11,""))</f>
        <v>45847</v>
      </c>
      <c r="N38" s="4">
        <f ca="1">IF(DAY(JulSun1)=1,IF(AND(YEAR(JulSun1+5)=CalendarYear,MONTH(JulSun1+5)=7),JulSun1+5,""),IF(AND(YEAR(JulSun1+12)=CalendarYear,MONTH(JulSun1+12)=7),JulSun1+12,""))</f>
        <v>45848</v>
      </c>
      <c r="O38" s="4">
        <f ca="1">IF(DAY(JulSun1)=1,IF(AND(YEAR(JulSun1+6)=CalendarYear,MONTH(JulSun1+6)=7),JulSun1+6,""),IF(AND(YEAR(JulSun1+13)=CalendarYear,MONTH(JulSun1+13)=7),JulSun1+13,""))</f>
        <v>45849</v>
      </c>
      <c r="P38" s="4">
        <f ca="1">IF(DAY(JulSun1)=1,IF(AND(YEAR(JulSun1+7)=CalendarYear,MONTH(JulSun1+7)=7),JulSun1+7,""),IF(AND(YEAR(JulSun1+14)=CalendarYear,MONTH(JulSun1+14)=7),JulSun1+14,""))</f>
        <v>45850</v>
      </c>
      <c r="Q38" s="4">
        <f ca="1">IF(DAY(JulSun1)=1,IF(AND(YEAR(JulSun1+8)=CalendarYear,MONTH(JulSun1+8)=7),JulSun1+8,""),IF(AND(YEAR(JulSun1+15)=CalendarYear,MONTH(JulSun1+15)=7),JulSun1+15,""))</f>
        <v>45851</v>
      </c>
      <c r="R38" s="4">
        <f ca="1">IF(DAY(JulSun1)=1,IF(AND(YEAR(JulSun1+9)=CalendarYear,MONTH(JulSun1+9)=7),JulSun1+9,""),IF(AND(YEAR(JulSun1+16)=CalendarYear,MONTH(JulSun1+16)=7),JulSun1+16,""))</f>
        <v>45852</v>
      </c>
      <c r="S38" s="4">
        <f ca="1">IF(DAY(JulSun1)=1,IF(AND(YEAR(JulSun1+10)=CalendarYear,MONTH(JulSun1+10)=7),JulSun1+10,""),IF(AND(YEAR(JulSun1+17)=CalendarYear,MONTH(JulSun1+17)=7),JulSun1+17,""))</f>
        <v>45853</v>
      </c>
      <c r="T38" s="4">
        <f ca="1">IF(DAY(JulSun1)=1,IF(AND(YEAR(JulSun1+11)=CalendarYear,MONTH(JulSun1+11)=7),JulSun1+11,""),IF(AND(YEAR(JulSun1+18)=CalendarYear,MONTH(JulSun1+18)=7),JulSun1+18,""))</f>
        <v>45854</v>
      </c>
      <c r="U38" s="4">
        <f ca="1">IF(DAY(JulSun1)=1,IF(AND(YEAR(JulSun1+12)=CalendarYear,MONTH(JulSun1+12)=7),JulSun1+12,""),IF(AND(YEAR(JulSun1+19)=CalendarYear,MONTH(JulSun1+19)=7),JulSun1+19,""))</f>
        <v>45855</v>
      </c>
      <c r="V38" s="4">
        <f ca="1">IF(DAY(JulSun1)=1,IF(AND(YEAR(JulSun1+13)=CalendarYear,MONTH(JulSun1+13)=7),JulSun1+13,""),IF(AND(YEAR(JulSun1+20)=CalendarYear,MONTH(JulSun1+20)=7),JulSun1+20,""))</f>
        <v>45856</v>
      </c>
      <c r="W38" s="4">
        <f ca="1">IF(DAY(JulSun1)=1,IF(AND(YEAR(JulSun1+14)=CalendarYear,MONTH(JulSun1+14)=7),JulSun1+14,""),IF(AND(YEAR(JulSun1+21)=CalendarYear,MONTH(JulSun1+21)=7),JulSun1+21,""))</f>
        <v>45857</v>
      </c>
      <c r="X38" s="4">
        <f ca="1">IF(DAY(JulSun1)=1,IF(AND(YEAR(JulSun1+15)=CalendarYear,MONTH(JulSun1+15)=7),JulSun1+15,""),IF(AND(YEAR(JulSun1+22)=CalendarYear,MONTH(JulSun1+22)=7),JulSun1+22,""))</f>
        <v>45858</v>
      </c>
      <c r="Y38" s="4">
        <f ca="1">IF(DAY(JulSun1)=1,IF(AND(YEAR(JulSun1+16)=CalendarYear,MONTH(JulSun1+16)=7),JulSun1+16,""),IF(AND(YEAR(JulSun1+23)=CalendarYear,MONTH(JulSun1+23)=7),JulSun1+23,""))</f>
        <v>45859</v>
      </c>
      <c r="Z38" s="4">
        <f ca="1">IF(DAY(JulSun1)=1,IF(AND(YEAR(JulSun1+17)=CalendarYear,MONTH(JulSun1+17)=7),JulSun1+17,""),IF(AND(YEAR(JulSun1+24)=CalendarYear,MONTH(JulSun1+24)=7),JulSun1+24,""))</f>
        <v>45860</v>
      </c>
      <c r="AA38" s="4">
        <f ca="1">IF(DAY(JulSun1)=1,IF(AND(YEAR(JulSun1+18)=CalendarYear,MONTH(JulSun1+18)=7),JulSun1+18,""),IF(AND(YEAR(JulSun1+25)=CalendarYear,MONTH(JulSun1+25)=7),JulSun1+25,""))</f>
        <v>45861</v>
      </c>
      <c r="AB38" s="4">
        <f ca="1">IF(DAY(JulSun1)=1,IF(AND(YEAR(JulSun1+19)=CalendarYear,MONTH(JulSun1+19)=7),JulSun1+19,""),IF(AND(YEAR(JulSun1+26)=CalendarYear,MONTH(JulSun1+26)=7),JulSun1+26,""))</f>
        <v>45862</v>
      </c>
      <c r="AC38" s="4">
        <f ca="1">IF(DAY(JulSun1)=1,IF(AND(YEAR(JulSun1+20)=CalendarYear,MONTH(JulSun1+20)=7),JulSun1+20,""),IF(AND(YEAR(JulSun1+27)=CalendarYear,MONTH(JulSun1+27)=7),JulSun1+27,""))</f>
        <v>45863</v>
      </c>
      <c r="AD38" s="4">
        <f ca="1">IF(DAY(JulSun1)=1,IF(AND(YEAR(JulSun1+21)=CalendarYear,MONTH(JulSun1+21)=7),JulSun1+21,""),IF(AND(YEAR(JulSun1+28)=CalendarYear,MONTH(JulSun1+28)=7),JulSun1+28,""))</f>
        <v>45864</v>
      </c>
      <c r="AE38" s="4">
        <f ca="1">IF(DAY(JulSun1)=1,IF(AND(YEAR(JulSun1+22)=CalendarYear,MONTH(JulSun1+22)=7),JulSun1+22,""),IF(AND(YEAR(JulSun1+29)=CalendarYear,MONTH(JulSun1+29)=7),JulSun1+29,""))</f>
        <v>45865</v>
      </c>
      <c r="AF38" s="4">
        <f ca="1">IF(DAY(JulSun1)=1,IF(AND(YEAR(JulSun1+23)=CalendarYear,MONTH(JulSun1+23)=7),JulSun1+23,""),IF(AND(YEAR(JulSun1+30)=CalendarYear,MONTH(JulSun1+30)=7),JulSun1+30,""))</f>
        <v>45866</v>
      </c>
      <c r="AG38" s="4">
        <f ca="1">IF(DAY(JulSun1)=1,IF(AND(YEAR(JulSun1+24)=CalendarYear,MONTH(JulSun1+24)=7),JulSun1+24,""),IF(AND(YEAR(JulSun1+31)=CalendarYear,MONTH(JulSun1+31)=7),JulSun1+31,""))</f>
        <v>45867</v>
      </c>
      <c r="AH38" s="4">
        <f ca="1">IF(DAY(JulSun1)=1,IF(AND(YEAR(JulSun1+25)=CalendarYear,MONTH(JulSun1+25)=7),JulSun1+25,""),IF(AND(YEAR(JulSun1+32)=CalendarYear,MONTH(JulSun1+32)=7),JulSun1+32,""))</f>
        <v>45868</v>
      </c>
      <c r="AI38" s="4">
        <f ca="1">IF(DAY(JulSun1)=1,IF(AND(YEAR(JulSun1+26)=CalendarYear,MONTH(JulSun1+26)=7),JulSun1+26,""),IF(AND(YEAR(JulSun1+33)=CalendarYear,MONTH(JulSun1+33)=7),JulSun1+33,""))</f>
        <v>45869</v>
      </c>
      <c r="AJ38" s="4" t="str">
        <f ca="1">IF(DAY(JulSun1)=1,IF(AND(YEAR(JulSun1+27)=CalendarYear,MONTH(JulSun1+27)=7),JulSun1+27,""),IF(AND(YEAR(JulSun1+34)=CalendarYear,MONTH(JulSun1+34)=7),JulSun1+34,""))</f>
        <v/>
      </c>
      <c r="AK38" s="4" t="str">
        <f ca="1">IF(DAY(JulSun1)=1,IF(AND(YEAR(JulSun1+28)=CalendarYear,MONTH(JulSun1+28)=7),JulSun1+28,""),IF(AND(YEAR(JulSun1+35)=CalendarYear,MONTH(JulSun1+35)=7),JulSun1+35,""))</f>
        <v/>
      </c>
      <c r="AL38" s="4" t="str">
        <f ca="1">IF(DAY(JulSun1)=1,IF(AND(YEAR(JulSun1+29)=CalendarYear,MONTH(JulSun1+29)=7),JulSun1+29,""),IF(AND(YEAR(JulSun1+36)=CalendarYear,MONTH(JulSun1+36)=7),JulSun1+36,""))</f>
        <v/>
      </c>
      <c r="AM38" s="6" t="str">
        <f ca="1">IF(DAY(JulSun1)=1,IF(AND(YEAR(JulSun1+30)=CalendarYear,MONTH(JulSun1+30)=7),JulSun1+30,""),IF(AND(YEAR(JulSun1+37)=CalendarYear,MONTH(JulSun1+37)=7),JulSun1+37,""))</f>
        <v/>
      </c>
    </row>
    <row r="39" spans="2:39" ht="19.899999999999999" customHeight="1">
      <c r="B39" s="62"/>
      <c r="C39" s="5" t="s">
        <v>6</v>
      </c>
      <c r="D39" s="5" t="s">
        <v>7</v>
      </c>
      <c r="E39" s="5" t="s">
        <v>8</v>
      </c>
      <c r="F39" s="5" t="s">
        <v>9</v>
      </c>
      <c r="G39" s="5" t="s">
        <v>10</v>
      </c>
      <c r="H39" s="5" t="s">
        <v>11</v>
      </c>
      <c r="I39" s="5" t="s">
        <v>12</v>
      </c>
      <c r="J39" s="5" t="s">
        <v>6</v>
      </c>
      <c r="K39" s="5" t="s">
        <v>7</v>
      </c>
      <c r="L39" s="5" t="s">
        <v>8</v>
      </c>
      <c r="M39" s="5" t="s">
        <v>9</v>
      </c>
      <c r="N39" s="5" t="s">
        <v>10</v>
      </c>
      <c r="O39" s="5" t="s">
        <v>11</v>
      </c>
      <c r="P39" s="5" t="s">
        <v>12</v>
      </c>
      <c r="Q39" s="5" t="s">
        <v>6</v>
      </c>
      <c r="R39" s="5" t="s">
        <v>7</v>
      </c>
      <c r="S39" s="5" t="s">
        <v>8</v>
      </c>
      <c r="T39" s="5" t="s">
        <v>9</v>
      </c>
      <c r="U39" s="5" t="s">
        <v>10</v>
      </c>
      <c r="V39" s="5" t="s">
        <v>11</v>
      </c>
      <c r="W39" s="5" t="s">
        <v>12</v>
      </c>
      <c r="X39" s="5" t="s">
        <v>6</v>
      </c>
      <c r="Y39" s="5" t="s">
        <v>7</v>
      </c>
      <c r="Z39" s="5" t="s">
        <v>8</v>
      </c>
      <c r="AA39" s="5" t="s">
        <v>9</v>
      </c>
      <c r="AB39" s="5" t="s">
        <v>10</v>
      </c>
      <c r="AC39" s="5" t="s">
        <v>11</v>
      </c>
      <c r="AD39" s="5" t="s">
        <v>12</v>
      </c>
      <c r="AE39" s="5" t="s">
        <v>6</v>
      </c>
      <c r="AF39" s="5" t="s">
        <v>7</v>
      </c>
      <c r="AG39" s="5" t="s">
        <v>8</v>
      </c>
      <c r="AH39" s="5" t="s">
        <v>9</v>
      </c>
      <c r="AI39" s="5" t="s">
        <v>10</v>
      </c>
      <c r="AJ39" s="5" t="s">
        <v>11</v>
      </c>
      <c r="AK39" s="5" t="s">
        <v>12</v>
      </c>
      <c r="AL39" s="5" t="s">
        <v>6</v>
      </c>
      <c r="AM39" s="7" t="s">
        <v>7</v>
      </c>
    </row>
    <row r="40" spans="2:39" ht="19.899999999999999" customHeight="1" outlineLevel="1">
      <c r="B40" s="18" t="s">
        <v>13</v>
      </c>
      <c r="C40" s="2" t="s">
        <v>14</v>
      </c>
      <c r="D40" s="2" t="s">
        <v>14</v>
      </c>
      <c r="E40" s="2" t="s">
        <v>14</v>
      </c>
      <c r="F40" s="2" t="s">
        <v>14</v>
      </c>
      <c r="G40" s="2" t="s">
        <v>14</v>
      </c>
      <c r="H40" s="2" t="s">
        <v>14</v>
      </c>
      <c r="I40" s="2" t="s">
        <v>14</v>
      </c>
      <c r="J40" s="2" t="s">
        <v>14</v>
      </c>
      <c r="K40" s="2" t="s">
        <v>14</v>
      </c>
      <c r="L40" s="2" t="s">
        <v>14</v>
      </c>
      <c r="M40" s="3" t="s">
        <v>14</v>
      </c>
      <c r="N40" s="3" t="s">
        <v>14</v>
      </c>
      <c r="O40" s="2" t="s">
        <v>14</v>
      </c>
      <c r="P40" s="2" t="s">
        <v>14</v>
      </c>
      <c r="Q40" s="2" t="s">
        <v>14</v>
      </c>
      <c r="R40" s="66" t="s">
        <v>70</v>
      </c>
      <c r="S40" s="66"/>
      <c r="T40" s="66"/>
      <c r="U40" s="66"/>
      <c r="V40" s="66"/>
      <c r="W40" s="2" t="s">
        <v>14</v>
      </c>
      <c r="X40" s="2" t="s">
        <v>14</v>
      </c>
      <c r="Y40" s="2" t="s">
        <v>14</v>
      </c>
      <c r="Z40" s="2" t="s">
        <v>14</v>
      </c>
      <c r="AA40" s="2" t="s">
        <v>14</v>
      </c>
      <c r="AB40" s="2" t="s">
        <v>14</v>
      </c>
      <c r="AC40" s="2" t="s">
        <v>14</v>
      </c>
      <c r="AD40" s="2" t="s">
        <v>14</v>
      </c>
      <c r="AE40" s="2" t="s">
        <v>14</v>
      </c>
      <c r="AF40" s="2" t="s">
        <v>14</v>
      </c>
      <c r="AG40" s="2" t="s">
        <v>14</v>
      </c>
      <c r="AH40" s="2" t="s">
        <v>14</v>
      </c>
      <c r="AI40" s="2" t="s">
        <v>14</v>
      </c>
      <c r="AJ40" s="2" t="s">
        <v>14</v>
      </c>
      <c r="AK40" s="2" t="s">
        <v>14</v>
      </c>
      <c r="AL40" s="2" t="s">
        <v>14</v>
      </c>
      <c r="AM40" s="2" t="s">
        <v>14</v>
      </c>
    </row>
    <row r="41" spans="2:39" ht="19.899999999999999" customHeight="1" outlineLevel="1">
      <c r="B41" s="19" t="s">
        <v>15</v>
      </c>
      <c r="C41" s="3" t="s">
        <v>14</v>
      </c>
      <c r="D41" s="3" t="s">
        <v>14</v>
      </c>
      <c r="E41" s="3" t="s">
        <v>14</v>
      </c>
      <c r="F41" s="3" t="s">
        <v>14</v>
      </c>
      <c r="G41" s="3" t="s">
        <v>14</v>
      </c>
      <c r="H41" s="3" t="s">
        <v>14</v>
      </c>
      <c r="I41" s="3" t="s">
        <v>14</v>
      </c>
      <c r="J41" s="3" t="s">
        <v>14</v>
      </c>
      <c r="K41" s="3" t="s">
        <v>14</v>
      </c>
      <c r="L41" s="3" t="s">
        <v>14</v>
      </c>
      <c r="M41" s="3" t="s">
        <v>14</v>
      </c>
      <c r="N41" s="3" t="s">
        <v>14</v>
      </c>
      <c r="O41" s="2" t="s">
        <v>14</v>
      </c>
      <c r="P41" s="2" t="s">
        <v>14</v>
      </c>
      <c r="Q41" s="2" t="s">
        <v>14</v>
      </c>
      <c r="R41" s="2" t="s">
        <v>14</v>
      </c>
      <c r="S41" s="2" t="s">
        <v>14</v>
      </c>
      <c r="T41" s="2" t="s">
        <v>14</v>
      </c>
      <c r="U41" s="2" t="s">
        <v>14</v>
      </c>
      <c r="V41" s="2" t="s">
        <v>14</v>
      </c>
      <c r="W41" s="2" t="s">
        <v>14</v>
      </c>
      <c r="X41" s="2" t="s">
        <v>14</v>
      </c>
      <c r="Y41" s="2" t="s">
        <v>14</v>
      </c>
      <c r="Z41" s="2" t="s">
        <v>14</v>
      </c>
      <c r="AA41" s="2" t="s">
        <v>14</v>
      </c>
      <c r="AB41" s="2" t="s">
        <v>14</v>
      </c>
      <c r="AC41" s="2" t="s">
        <v>14</v>
      </c>
      <c r="AD41" s="2" t="s">
        <v>14</v>
      </c>
      <c r="AE41" s="2" t="s">
        <v>14</v>
      </c>
      <c r="AF41" s="2" t="s">
        <v>14</v>
      </c>
      <c r="AG41" s="2" t="s">
        <v>14</v>
      </c>
      <c r="AH41" s="2" t="s">
        <v>14</v>
      </c>
      <c r="AI41" s="2" t="s">
        <v>14</v>
      </c>
      <c r="AJ41" s="2" t="s">
        <v>14</v>
      </c>
      <c r="AK41" s="2" t="s">
        <v>14</v>
      </c>
      <c r="AL41" s="2" t="s">
        <v>14</v>
      </c>
      <c r="AM41" s="2" t="s">
        <v>14</v>
      </c>
    </row>
    <row r="42" spans="2:39" s="21" customFormat="1" ht="19.899999999999999" customHeight="1" outlineLevel="1">
      <c r="B42" s="33" t="s">
        <v>2</v>
      </c>
      <c r="C42" s="3" t="s">
        <v>14</v>
      </c>
      <c r="D42" s="3" t="s">
        <v>14</v>
      </c>
      <c r="E42" s="133" t="s">
        <v>16</v>
      </c>
      <c r="F42" s="134"/>
      <c r="G42" s="134"/>
      <c r="H42" s="135"/>
      <c r="I42" s="3" t="s">
        <v>14</v>
      </c>
      <c r="J42" s="3" t="s">
        <v>14</v>
      </c>
      <c r="K42" s="133" t="s">
        <v>16</v>
      </c>
      <c r="L42" s="134"/>
      <c r="M42" s="134"/>
      <c r="N42" s="134"/>
      <c r="O42" s="135"/>
      <c r="P42" s="2" t="s">
        <v>14</v>
      </c>
      <c r="Q42" s="2" t="s">
        <v>14</v>
      </c>
      <c r="R42" s="2" t="s">
        <v>14</v>
      </c>
      <c r="S42" s="2" t="s">
        <v>14</v>
      </c>
      <c r="T42" s="2" t="s">
        <v>14</v>
      </c>
      <c r="U42" s="2" t="s">
        <v>14</v>
      </c>
      <c r="V42" s="2" t="s">
        <v>14</v>
      </c>
      <c r="W42" s="2" t="s">
        <v>14</v>
      </c>
      <c r="X42" s="2" t="s">
        <v>14</v>
      </c>
      <c r="Y42" s="2" t="s">
        <v>14</v>
      </c>
      <c r="Z42" s="2" t="s">
        <v>14</v>
      </c>
      <c r="AA42" s="2" t="s">
        <v>14</v>
      </c>
      <c r="AB42" s="2" t="s">
        <v>14</v>
      </c>
      <c r="AC42" s="2" t="s">
        <v>14</v>
      </c>
      <c r="AD42" s="2" t="s">
        <v>14</v>
      </c>
      <c r="AE42" s="2" t="s">
        <v>14</v>
      </c>
      <c r="AF42" s="133" t="s">
        <v>16</v>
      </c>
      <c r="AG42" s="134"/>
      <c r="AH42" s="134"/>
      <c r="AI42" s="135"/>
      <c r="AJ42" s="2" t="s">
        <v>14</v>
      </c>
      <c r="AK42" s="2" t="s">
        <v>14</v>
      </c>
      <c r="AL42" s="2" t="s">
        <v>14</v>
      </c>
      <c r="AM42" s="2" t="s">
        <v>14</v>
      </c>
    </row>
    <row r="43" spans="2:39" s="21" customFormat="1" ht="19.899999999999999" customHeight="1" outlineLevel="1">
      <c r="B43" s="31" t="s">
        <v>5</v>
      </c>
      <c r="C43" s="3" t="s">
        <v>14</v>
      </c>
      <c r="D43" s="3" t="s">
        <v>14</v>
      </c>
      <c r="E43" s="3" t="s">
        <v>14</v>
      </c>
      <c r="F43" s="3" t="s">
        <v>14</v>
      </c>
      <c r="G43" s="3" t="s">
        <v>14</v>
      </c>
      <c r="H43" s="3" t="s">
        <v>14</v>
      </c>
      <c r="I43" s="3" t="s">
        <v>14</v>
      </c>
      <c r="J43" s="3" t="s">
        <v>14</v>
      </c>
      <c r="K43" s="3" t="s">
        <v>14</v>
      </c>
      <c r="L43" s="3" t="s">
        <v>14</v>
      </c>
      <c r="M43" s="3" t="s">
        <v>14</v>
      </c>
      <c r="N43" s="3" t="s">
        <v>14</v>
      </c>
      <c r="O43" s="2" t="s">
        <v>14</v>
      </c>
      <c r="P43" s="2" t="s">
        <v>14</v>
      </c>
      <c r="Q43" s="2" t="s">
        <v>14</v>
      </c>
      <c r="R43" s="2" t="s">
        <v>14</v>
      </c>
      <c r="S43" s="2" t="s">
        <v>14</v>
      </c>
      <c r="T43" s="2" t="s">
        <v>14</v>
      </c>
      <c r="U43" s="2" t="s">
        <v>14</v>
      </c>
      <c r="V43" s="2" t="s">
        <v>14</v>
      </c>
      <c r="W43" s="2" t="s">
        <v>14</v>
      </c>
      <c r="X43" s="184" t="s">
        <v>71</v>
      </c>
      <c r="Y43" s="185"/>
      <c r="Z43" s="185"/>
      <c r="AA43" s="185"/>
      <c r="AB43" s="185"/>
      <c r="AC43" s="186"/>
      <c r="AD43" s="2" t="s">
        <v>14</v>
      </c>
      <c r="AE43" s="2" t="s">
        <v>14</v>
      </c>
      <c r="AF43" s="2" t="s">
        <v>14</v>
      </c>
      <c r="AG43" s="2" t="s">
        <v>14</v>
      </c>
      <c r="AH43" s="2" t="s">
        <v>14</v>
      </c>
      <c r="AI43" s="2" t="s">
        <v>14</v>
      </c>
      <c r="AJ43" s="2" t="s">
        <v>14</v>
      </c>
      <c r="AK43" s="2" t="s">
        <v>14</v>
      </c>
      <c r="AL43" s="2" t="s">
        <v>14</v>
      </c>
      <c r="AM43" s="2" t="s">
        <v>14</v>
      </c>
    </row>
    <row r="44" spans="2:39" ht="19.899999999999999" customHeight="1" outlineLevel="1">
      <c r="B44" s="20" t="s">
        <v>1</v>
      </c>
      <c r="C44" s="3" t="s">
        <v>14</v>
      </c>
      <c r="D44" s="3" t="s">
        <v>14</v>
      </c>
      <c r="E44" s="3" t="s">
        <v>14</v>
      </c>
      <c r="F44" s="3" t="s">
        <v>14</v>
      </c>
      <c r="G44" s="3" t="s">
        <v>14</v>
      </c>
      <c r="H44" s="3" t="s">
        <v>14</v>
      </c>
      <c r="I44" s="3" t="s">
        <v>14</v>
      </c>
      <c r="J44" s="3" t="s">
        <v>14</v>
      </c>
      <c r="K44" s="3" t="s">
        <v>14</v>
      </c>
      <c r="L44" s="3" t="s">
        <v>14</v>
      </c>
      <c r="M44" s="3" t="s">
        <v>14</v>
      </c>
      <c r="N44" s="3" t="s">
        <v>14</v>
      </c>
      <c r="O44" s="2" t="s">
        <v>14</v>
      </c>
      <c r="P44" s="2" t="s">
        <v>14</v>
      </c>
      <c r="Q44" s="2" t="s">
        <v>14</v>
      </c>
      <c r="R44" s="2" t="s">
        <v>14</v>
      </c>
      <c r="S44" s="2" t="s">
        <v>14</v>
      </c>
      <c r="T44" s="2" t="s">
        <v>14</v>
      </c>
      <c r="U44" s="2" t="s">
        <v>14</v>
      </c>
      <c r="V44" s="2" t="s">
        <v>14</v>
      </c>
      <c r="W44" s="2" t="s">
        <v>14</v>
      </c>
      <c r="X44" s="2" t="s">
        <v>14</v>
      </c>
      <c r="Y44" s="2" t="s">
        <v>72</v>
      </c>
      <c r="Z44" s="2" t="s">
        <v>14</v>
      </c>
      <c r="AA44" s="2" t="s">
        <v>14</v>
      </c>
      <c r="AB44" s="2" t="s">
        <v>14</v>
      </c>
      <c r="AC44" s="2" t="s">
        <v>14</v>
      </c>
      <c r="AD44" s="2" t="s">
        <v>14</v>
      </c>
      <c r="AE44" s="2" t="s">
        <v>14</v>
      </c>
      <c r="AF44" s="2" t="s">
        <v>14</v>
      </c>
      <c r="AG44" s="2" t="s">
        <v>14</v>
      </c>
      <c r="AH44" s="2" t="s">
        <v>14</v>
      </c>
      <c r="AI44" s="2" t="s">
        <v>14</v>
      </c>
      <c r="AJ44" s="2" t="s">
        <v>14</v>
      </c>
      <c r="AK44" s="2" t="s">
        <v>14</v>
      </c>
      <c r="AL44" s="2" t="s">
        <v>14</v>
      </c>
      <c r="AM44" s="2" t="s">
        <v>14</v>
      </c>
    </row>
    <row r="45" spans="2:39" ht="19.899999999999999" customHeight="1">
      <c r="B45" s="1"/>
    </row>
    <row r="46" spans="2:39" ht="19.899999999999999" customHeight="1">
      <c r="B46" s="61">
        <f ca="1">DATE(CalendarYear,8,1)</f>
        <v>45870</v>
      </c>
      <c r="C46" s="4" t="str">
        <f ca="1">IF(DAY(AugSun1)=1,"",IF(AND(YEAR(AugSun1+1)=CalendarYear,MONTH(AugSun1+1)=8),AugSun1+1,""))</f>
        <v/>
      </c>
      <c r="D46" s="4" t="str">
        <f ca="1">IF(DAY(AugSun1)=1,"",IF(AND(YEAR(AugSun1+2)=CalendarYear,MONTH(AugSun1+2)=8),AugSun1+2,""))</f>
        <v/>
      </c>
      <c r="E46" s="4" t="str">
        <f ca="1">IF(DAY(AugSun1)=1,"",IF(AND(YEAR(AugSun1+3)=CalendarYear,MONTH(AugSun1+3)=8),AugSun1+3,""))</f>
        <v/>
      </c>
      <c r="F46" s="4" t="str">
        <f ca="1">IF(DAY(AugSun1)=1,"",IF(AND(YEAR(AugSun1+4)=CalendarYear,MONTH(AugSun1+4)=8),AugSun1+4,""))</f>
        <v/>
      </c>
      <c r="G46" s="4" t="str">
        <f ca="1">IF(DAY(AugSun1)=1,"",IF(AND(YEAR(AugSun1+5)=CalendarYear,MONTH(AugSun1+5)=8),AugSun1+5,""))</f>
        <v/>
      </c>
      <c r="H46" s="4">
        <f ca="1">IF(DAY(AugSun1)=1,"",IF(AND(YEAR(AugSun1+6)=CalendarYear,MONTH(AugSun1+6)=8),AugSun1+6,""))</f>
        <v>45870</v>
      </c>
      <c r="I46" s="4">
        <f ca="1">IF(DAY(AugSun1)=1,IF(AND(YEAR(AugSun1)=CalendarYear,MONTH(AugSun1)=8),AugSun1,""),IF(AND(YEAR(AugSun1+7)=CalendarYear,MONTH(AugSun1+7)=8),AugSun1+7,""))</f>
        <v>45871</v>
      </c>
      <c r="J46" s="4">
        <f ca="1">IF(DAY(AugSun1)=1,IF(AND(YEAR(AugSun1+1)=CalendarYear,MONTH(AugSun1+1)=8),AugSun1+1,""),IF(AND(YEAR(AugSun1+8)=CalendarYear,MONTH(AugSun1+8)=8),AugSun1+8,""))</f>
        <v>45872</v>
      </c>
      <c r="K46" s="4">
        <f ca="1">IF(DAY(AugSun1)=1,IF(AND(YEAR(AugSun1+2)=CalendarYear,MONTH(AugSun1+2)=8),AugSun1+2,""),IF(AND(YEAR(AugSun1+9)=CalendarYear,MONTH(AugSun1+9)=8),AugSun1+9,""))</f>
        <v>45873</v>
      </c>
      <c r="L46" s="4">
        <f ca="1">IF(DAY(AugSun1)=1,IF(AND(YEAR(AugSun1+3)=CalendarYear,MONTH(AugSun1+3)=8),AugSun1+3,""),IF(AND(YEAR(AugSun1+10)=CalendarYear,MONTH(AugSun1+10)=8),AugSun1+10,""))</f>
        <v>45874</v>
      </c>
      <c r="M46" s="4">
        <f ca="1">IF(DAY(AugSun1)=1,IF(AND(YEAR(AugSun1+4)=CalendarYear,MONTH(AugSun1+4)=8),AugSun1+4,""),IF(AND(YEAR(AugSun1+11)=CalendarYear,MONTH(AugSun1+11)=8),AugSun1+11,""))</f>
        <v>45875</v>
      </c>
      <c r="N46" s="4">
        <f ca="1">IF(DAY(AugSun1)=1,IF(AND(YEAR(AugSun1+5)=CalendarYear,MONTH(AugSun1+5)=8),AugSun1+5,""),IF(AND(YEAR(AugSun1+12)=CalendarYear,MONTH(AugSun1+12)=8),AugSun1+12,""))</f>
        <v>45876</v>
      </c>
      <c r="O46" s="4">
        <f ca="1">IF(DAY(AugSun1)=1,IF(AND(YEAR(AugSun1+6)=CalendarYear,MONTH(AugSun1+6)=8),AugSun1+6,""),IF(AND(YEAR(AugSun1+13)=CalendarYear,MONTH(AugSun1+13)=8),AugSun1+13,""))</f>
        <v>45877</v>
      </c>
      <c r="P46" s="4">
        <f ca="1">IF(DAY(AugSun1)=1,IF(AND(YEAR(AugSun1+7)=CalendarYear,MONTH(AugSun1+7)=8),AugSun1+7,""),IF(AND(YEAR(AugSun1+14)=CalendarYear,MONTH(AugSun1+14)=8),AugSun1+14,""))</f>
        <v>45878</v>
      </c>
      <c r="Q46" s="4">
        <f ca="1">IF(DAY(AugSun1)=1,IF(AND(YEAR(AugSun1+8)=CalendarYear,MONTH(AugSun1+8)=8),AugSun1+8,""),IF(AND(YEAR(AugSun1+15)=CalendarYear,MONTH(AugSun1+15)=8),AugSun1+15,""))</f>
        <v>45879</v>
      </c>
      <c r="R46" s="4">
        <f ca="1">IF(DAY(AugSun1)=1,IF(AND(YEAR(AugSun1+9)=CalendarYear,MONTH(AugSun1+9)=8),AugSun1+9,""),IF(AND(YEAR(AugSun1+16)=CalendarYear,MONTH(AugSun1+16)=8),AugSun1+16,""))</f>
        <v>45880</v>
      </c>
      <c r="S46" s="4">
        <f ca="1">IF(DAY(AugSun1)=1,IF(AND(YEAR(AugSun1+10)=CalendarYear,MONTH(AugSun1+10)=8),AugSun1+10,""),IF(AND(YEAR(AugSun1+17)=CalendarYear,MONTH(AugSun1+17)=8),AugSun1+17,""))</f>
        <v>45881</v>
      </c>
      <c r="T46" s="4">
        <f ca="1">IF(DAY(AugSun1)=1,IF(AND(YEAR(AugSun1+11)=CalendarYear,MONTH(AugSun1+11)=8),AugSun1+11,""),IF(AND(YEAR(AugSun1+18)=CalendarYear,MONTH(AugSun1+18)=8),AugSun1+18,""))</f>
        <v>45882</v>
      </c>
      <c r="U46" s="4">
        <f ca="1">IF(DAY(AugSun1)=1,IF(AND(YEAR(AugSun1+12)=CalendarYear,MONTH(AugSun1+12)=8),AugSun1+12,""),IF(AND(YEAR(AugSun1+19)=CalendarYear,MONTH(AugSun1+19)=8),AugSun1+19,""))</f>
        <v>45883</v>
      </c>
      <c r="V46" s="4">
        <f ca="1">IF(DAY(AugSun1)=1,IF(AND(YEAR(AugSun1+13)=CalendarYear,MONTH(AugSun1+13)=8),AugSun1+13,""),IF(AND(YEAR(AugSun1+20)=CalendarYear,MONTH(AugSun1+20)=8),AugSun1+20,""))</f>
        <v>45884</v>
      </c>
      <c r="W46" s="4">
        <f ca="1">IF(DAY(AugSun1)=1,IF(AND(YEAR(AugSun1+14)=CalendarYear,MONTH(AugSun1+14)=8),AugSun1+14,""),IF(AND(YEAR(AugSun1+21)=CalendarYear,MONTH(AugSun1+21)=8),AugSun1+21,""))</f>
        <v>45885</v>
      </c>
      <c r="X46" s="4">
        <f ca="1">IF(DAY(AugSun1)=1,IF(AND(YEAR(AugSun1+15)=CalendarYear,MONTH(AugSun1+15)=8),AugSun1+15,""),IF(AND(YEAR(AugSun1+22)=CalendarYear,MONTH(AugSun1+22)=8),AugSun1+22,""))</f>
        <v>45886</v>
      </c>
      <c r="Y46" s="4">
        <f ca="1">IF(DAY(AugSun1)=1,IF(AND(YEAR(AugSun1+16)=CalendarYear,MONTH(AugSun1+16)=8),AugSun1+16,""),IF(AND(YEAR(AugSun1+23)=CalendarYear,MONTH(AugSun1+23)=8),AugSun1+23,""))</f>
        <v>45887</v>
      </c>
      <c r="Z46" s="4">
        <f ca="1">IF(DAY(AugSun1)=1,IF(AND(YEAR(AugSun1+17)=CalendarYear,MONTH(AugSun1+17)=8),AugSun1+17,""),IF(AND(YEAR(AugSun1+24)=CalendarYear,MONTH(AugSun1+24)=8),AugSun1+24,""))</f>
        <v>45888</v>
      </c>
      <c r="AA46" s="4">
        <f ca="1">IF(DAY(AugSun1)=1,IF(AND(YEAR(AugSun1+18)=CalendarYear,MONTH(AugSun1+18)=8),AugSun1+18,""),IF(AND(YEAR(AugSun1+25)=CalendarYear,MONTH(AugSun1+25)=8),AugSun1+25,""))</f>
        <v>45889</v>
      </c>
      <c r="AB46" s="4">
        <f ca="1">IF(DAY(AugSun1)=1,IF(AND(YEAR(AugSun1+19)=CalendarYear,MONTH(AugSun1+19)=8),AugSun1+19,""),IF(AND(YEAR(AugSun1+26)=CalendarYear,MONTH(AugSun1+26)=8),AugSun1+26,""))</f>
        <v>45890</v>
      </c>
      <c r="AC46" s="4">
        <f ca="1">IF(DAY(AugSun1)=1,IF(AND(YEAR(AugSun1+20)=CalendarYear,MONTH(AugSun1+20)=8),AugSun1+20,""),IF(AND(YEAR(AugSun1+27)=CalendarYear,MONTH(AugSun1+27)=8),AugSun1+27,""))</f>
        <v>45891</v>
      </c>
      <c r="AD46" s="4">
        <f ca="1">IF(DAY(AugSun1)=1,IF(AND(YEAR(AugSun1+21)=CalendarYear,MONTH(AugSun1+21)=8),AugSun1+21,""),IF(AND(YEAR(AugSun1+28)=CalendarYear,MONTH(AugSun1+28)=8),AugSun1+28,""))</f>
        <v>45892</v>
      </c>
      <c r="AE46" s="4">
        <f ca="1">IF(DAY(AugSun1)=1,IF(AND(YEAR(AugSun1+22)=CalendarYear,MONTH(AugSun1+22)=8),AugSun1+22,""),IF(AND(YEAR(AugSun1+29)=CalendarYear,MONTH(AugSun1+29)=8),AugSun1+29,""))</f>
        <v>45893</v>
      </c>
      <c r="AF46" s="4">
        <f ca="1">IF(DAY(AugSun1)=1,IF(AND(YEAR(AugSun1+23)=CalendarYear,MONTH(AugSun1+23)=8),AugSun1+23,""),IF(AND(YEAR(AugSun1+30)=CalendarYear,MONTH(AugSun1+30)=8),AugSun1+30,""))</f>
        <v>45894</v>
      </c>
      <c r="AG46" s="4">
        <f ca="1">IF(DAY(AugSun1)=1,IF(AND(YEAR(AugSun1+24)=CalendarYear,MONTH(AugSun1+24)=8),AugSun1+24,""),IF(AND(YEAR(AugSun1+31)=CalendarYear,MONTH(AugSun1+31)=8),AugSun1+31,""))</f>
        <v>45895</v>
      </c>
      <c r="AH46" s="4">
        <f ca="1">IF(DAY(AugSun1)=1,IF(AND(YEAR(AugSun1+25)=CalendarYear,MONTH(AugSun1+25)=8),AugSun1+25,""),IF(AND(YEAR(AugSun1+32)=CalendarYear,MONTH(AugSun1+32)=8),AugSun1+32,""))</f>
        <v>45896</v>
      </c>
      <c r="AI46" s="4">
        <f ca="1">IF(DAY(AugSun1)=1,IF(AND(YEAR(AugSun1+26)=CalendarYear,MONTH(AugSun1+26)=8),AugSun1+26,""),IF(AND(YEAR(AugSun1+33)=CalendarYear,MONTH(AugSun1+33)=8),AugSun1+33,""))</f>
        <v>45897</v>
      </c>
      <c r="AJ46" s="4">
        <f ca="1">IF(DAY(AugSun1)=1,IF(AND(YEAR(AugSun1+27)=CalendarYear,MONTH(AugSun1+27)=8),AugSun1+27,""),IF(AND(YEAR(AugSun1+34)=CalendarYear,MONTH(AugSun1+34)=8),AugSun1+34,""))</f>
        <v>45898</v>
      </c>
      <c r="AK46" s="4">
        <f ca="1">IF(DAY(AugSun1)=1,IF(AND(YEAR(AugSun1+28)=CalendarYear,MONTH(AugSun1+28)=8),AugSun1+28,""),IF(AND(YEAR(AugSun1+35)=CalendarYear,MONTH(AugSun1+35)=8),AugSun1+35,""))</f>
        <v>45899</v>
      </c>
      <c r="AL46" s="4">
        <f ca="1">IF(DAY(AugSun1)=1,IF(AND(YEAR(AugSun1+29)=CalendarYear,MONTH(AugSun1+29)=8),AugSun1+29,""),IF(AND(YEAR(AugSun1+36)=CalendarYear,MONTH(AugSun1+36)=8),AugSun1+36,""))</f>
        <v>45900</v>
      </c>
      <c r="AM46" s="6" t="str">
        <f ca="1">IF(DAY(AugSun1)=1,IF(AND(YEAR(AugSun1+30)=CalendarYear,MONTH(AugSun1+30)=8),AugSun1+30,""),IF(AND(YEAR(AugSun1+37)=CalendarYear,MONTH(AugSun1+37)=8),AugSun1+37,""))</f>
        <v/>
      </c>
    </row>
    <row r="47" spans="2:39" ht="19.899999999999999" customHeight="1">
      <c r="B47" s="62"/>
      <c r="C47" s="5" t="s">
        <v>6</v>
      </c>
      <c r="D47" s="5" t="s">
        <v>7</v>
      </c>
      <c r="E47" s="5" t="s">
        <v>8</v>
      </c>
      <c r="F47" s="5" t="s">
        <v>9</v>
      </c>
      <c r="G47" s="5" t="s">
        <v>10</v>
      </c>
      <c r="H47" s="5" t="s">
        <v>11</v>
      </c>
      <c r="I47" s="5" t="s">
        <v>12</v>
      </c>
      <c r="J47" s="5" t="s">
        <v>6</v>
      </c>
      <c r="K47" s="5" t="s">
        <v>7</v>
      </c>
      <c r="L47" s="5" t="s">
        <v>8</v>
      </c>
      <c r="M47" s="5" t="s">
        <v>9</v>
      </c>
      <c r="N47" s="5" t="s">
        <v>10</v>
      </c>
      <c r="O47" s="5" t="s">
        <v>11</v>
      </c>
      <c r="P47" s="5" t="s">
        <v>12</v>
      </c>
      <c r="Q47" s="5" t="s">
        <v>6</v>
      </c>
      <c r="R47" s="5" t="s">
        <v>7</v>
      </c>
      <c r="S47" s="5" t="s">
        <v>8</v>
      </c>
      <c r="T47" s="5" t="s">
        <v>9</v>
      </c>
      <c r="U47" s="5" t="s">
        <v>10</v>
      </c>
      <c r="V47" s="5" t="s">
        <v>11</v>
      </c>
      <c r="W47" s="5" t="s">
        <v>12</v>
      </c>
      <c r="X47" s="5" t="s">
        <v>6</v>
      </c>
      <c r="Y47" s="5" t="s">
        <v>7</v>
      </c>
      <c r="Z47" s="5" t="s">
        <v>8</v>
      </c>
      <c r="AA47" s="5" t="s">
        <v>9</v>
      </c>
      <c r="AB47" s="5" t="s">
        <v>10</v>
      </c>
      <c r="AC47" s="5" t="s">
        <v>11</v>
      </c>
      <c r="AD47" s="5" t="s">
        <v>12</v>
      </c>
      <c r="AE47" s="5" t="s">
        <v>6</v>
      </c>
      <c r="AF47" s="5" t="s">
        <v>7</v>
      </c>
      <c r="AG47" s="5" t="s">
        <v>8</v>
      </c>
      <c r="AH47" s="5" t="s">
        <v>9</v>
      </c>
      <c r="AI47" s="5" t="s">
        <v>10</v>
      </c>
      <c r="AJ47" s="5" t="s">
        <v>11</v>
      </c>
      <c r="AK47" s="5" t="s">
        <v>12</v>
      </c>
      <c r="AL47" s="5" t="s">
        <v>6</v>
      </c>
      <c r="AM47" s="7" t="s">
        <v>7</v>
      </c>
    </row>
    <row r="48" spans="2:39" s="21" customFormat="1" ht="19.899999999999999" customHeight="1" outlineLevel="1">
      <c r="B48" s="18" t="s">
        <v>13</v>
      </c>
      <c r="C48" s="2" t="s">
        <v>14</v>
      </c>
      <c r="D48" s="2" t="s">
        <v>14</v>
      </c>
      <c r="E48" s="2" t="s">
        <v>14</v>
      </c>
      <c r="F48" s="2" t="s">
        <v>14</v>
      </c>
      <c r="G48" s="2" t="s">
        <v>14</v>
      </c>
      <c r="H48" s="2" t="s">
        <v>14</v>
      </c>
      <c r="I48" s="2" t="s">
        <v>14</v>
      </c>
      <c r="J48" s="2" t="s">
        <v>14</v>
      </c>
      <c r="K48" s="3" t="s">
        <v>14</v>
      </c>
      <c r="L48" s="3" t="s">
        <v>14</v>
      </c>
      <c r="M48" s="3" t="s">
        <v>14</v>
      </c>
      <c r="N48" s="3" t="s">
        <v>14</v>
      </c>
      <c r="O48" s="2" t="s">
        <v>14</v>
      </c>
      <c r="P48" s="2" t="s">
        <v>14</v>
      </c>
      <c r="Q48" s="2" t="s">
        <v>14</v>
      </c>
      <c r="R48" s="2" t="s">
        <v>14</v>
      </c>
      <c r="S48" s="2" t="s">
        <v>14</v>
      </c>
      <c r="T48" s="2" t="s">
        <v>14</v>
      </c>
      <c r="U48" s="2" t="s">
        <v>14</v>
      </c>
      <c r="V48" s="2" t="s">
        <v>14</v>
      </c>
      <c r="W48" s="2" t="s">
        <v>14</v>
      </c>
      <c r="X48" s="2" t="s">
        <v>14</v>
      </c>
      <c r="Y48" s="2" t="s">
        <v>14</v>
      </c>
      <c r="Z48" s="93" t="s">
        <v>51</v>
      </c>
      <c r="AA48" s="94"/>
      <c r="AB48" s="94"/>
      <c r="AC48" s="94"/>
      <c r="AD48" s="95"/>
      <c r="AE48" s="2" t="s">
        <v>14</v>
      </c>
      <c r="AF48" s="2" t="s">
        <v>14</v>
      </c>
      <c r="AG48" s="2" t="s">
        <v>14</v>
      </c>
      <c r="AH48" s="97" t="s">
        <v>67</v>
      </c>
      <c r="AI48" s="98"/>
      <c r="AJ48" s="98"/>
      <c r="AK48" s="98"/>
      <c r="AL48" s="99"/>
      <c r="AM48" s="2" t="s">
        <v>14</v>
      </c>
    </row>
    <row r="49" spans="2:39" s="21" customFormat="1" ht="19.899999999999999" customHeight="1" outlineLevel="1">
      <c r="B49" s="19" t="s">
        <v>15</v>
      </c>
      <c r="C49" s="3" t="s">
        <v>14</v>
      </c>
      <c r="D49" s="3" t="s">
        <v>14</v>
      </c>
      <c r="E49" s="3" t="s">
        <v>14</v>
      </c>
      <c r="F49" s="3" t="s">
        <v>14</v>
      </c>
      <c r="G49" s="3" t="s">
        <v>14</v>
      </c>
      <c r="H49" s="3" t="s">
        <v>14</v>
      </c>
      <c r="I49" s="3" t="s">
        <v>14</v>
      </c>
      <c r="J49" s="3" t="s">
        <v>14</v>
      </c>
      <c r="K49" s="3" t="s">
        <v>14</v>
      </c>
      <c r="L49" s="3" t="s">
        <v>14</v>
      </c>
      <c r="M49" s="136" t="s">
        <v>68</v>
      </c>
      <c r="N49" s="137"/>
      <c r="O49" s="137"/>
      <c r="P49" s="138"/>
      <c r="Q49" s="2" t="s">
        <v>14</v>
      </c>
      <c r="R49" s="2" t="s">
        <v>14</v>
      </c>
      <c r="S49" s="2" t="s">
        <v>14</v>
      </c>
      <c r="T49" s="2" t="s">
        <v>14</v>
      </c>
      <c r="U49" s="2" t="s">
        <v>14</v>
      </c>
      <c r="V49" s="2" t="s">
        <v>14</v>
      </c>
      <c r="W49" s="2" t="s">
        <v>14</v>
      </c>
      <c r="X49" s="2" t="s">
        <v>14</v>
      </c>
      <c r="Y49" s="2" t="s">
        <v>14</v>
      </c>
      <c r="Z49" s="2" t="s">
        <v>14</v>
      </c>
      <c r="AA49" s="2" t="s">
        <v>14</v>
      </c>
      <c r="AB49" s="2" t="s">
        <v>14</v>
      </c>
      <c r="AC49" s="2" t="s">
        <v>14</v>
      </c>
      <c r="AD49" s="2" t="s">
        <v>14</v>
      </c>
      <c r="AE49" s="2" t="s">
        <v>14</v>
      </c>
      <c r="AF49" s="2" t="s">
        <v>14</v>
      </c>
      <c r="AG49" s="2" t="s">
        <v>14</v>
      </c>
      <c r="AH49" s="2" t="s">
        <v>14</v>
      </c>
      <c r="AI49" s="2" t="s">
        <v>14</v>
      </c>
      <c r="AJ49" s="2" t="s">
        <v>14</v>
      </c>
      <c r="AK49" s="2" t="s">
        <v>14</v>
      </c>
      <c r="AL49" s="2" t="s">
        <v>14</v>
      </c>
      <c r="AM49" s="2" t="s">
        <v>14</v>
      </c>
    </row>
    <row r="50" spans="2:39" ht="19.899999999999999" customHeight="1" outlineLevel="1">
      <c r="B50" s="33" t="s">
        <v>2</v>
      </c>
      <c r="C50" s="3" t="s">
        <v>14</v>
      </c>
      <c r="D50" s="3" t="s">
        <v>14</v>
      </c>
      <c r="E50" s="3" t="s">
        <v>14</v>
      </c>
      <c r="F50" s="3" t="s">
        <v>14</v>
      </c>
      <c r="G50" s="3" t="s">
        <v>14</v>
      </c>
      <c r="H50" s="32" t="s">
        <v>16</v>
      </c>
      <c r="I50" s="3" t="s">
        <v>14</v>
      </c>
      <c r="J50" s="3" t="s">
        <v>14</v>
      </c>
      <c r="K50" s="140" t="s">
        <v>16</v>
      </c>
      <c r="L50" s="141"/>
      <c r="M50" s="3" t="s">
        <v>14</v>
      </c>
      <c r="N50" s="3" t="s">
        <v>14</v>
      </c>
      <c r="O50" s="2" t="s">
        <v>14</v>
      </c>
      <c r="P50" s="2" t="s">
        <v>14</v>
      </c>
      <c r="Q50" s="2" t="s">
        <v>14</v>
      </c>
      <c r="R50" s="133" t="s">
        <v>16</v>
      </c>
      <c r="S50" s="134"/>
      <c r="T50" s="134"/>
      <c r="U50" s="134"/>
      <c r="V50" s="135"/>
      <c r="W50" s="2" t="s">
        <v>14</v>
      </c>
      <c r="X50" s="2"/>
      <c r="Y50" s="2" t="s">
        <v>14</v>
      </c>
      <c r="Z50" s="2" t="s">
        <v>14</v>
      </c>
      <c r="AA50" s="2" t="s">
        <v>14</v>
      </c>
      <c r="AB50" s="2" t="s">
        <v>14</v>
      </c>
      <c r="AC50" s="2" t="s">
        <v>14</v>
      </c>
      <c r="AD50" s="2" t="s">
        <v>14</v>
      </c>
      <c r="AE50" s="2" t="s">
        <v>14</v>
      </c>
      <c r="AF50" s="133" t="s">
        <v>16</v>
      </c>
      <c r="AG50" s="134"/>
      <c r="AH50" s="2" t="s">
        <v>14</v>
      </c>
      <c r="AI50" s="2" t="s">
        <v>14</v>
      </c>
      <c r="AJ50" s="2" t="s">
        <v>14</v>
      </c>
      <c r="AK50" s="2" t="s">
        <v>14</v>
      </c>
      <c r="AL50" s="2" t="s">
        <v>14</v>
      </c>
      <c r="AM50" s="2" t="s">
        <v>14</v>
      </c>
    </row>
    <row r="51" spans="2:39" ht="19.899999999999999" customHeight="1" outlineLevel="1">
      <c r="B51" s="31" t="s">
        <v>5</v>
      </c>
      <c r="C51" s="3" t="s">
        <v>14</v>
      </c>
      <c r="D51" s="3" t="s">
        <v>14</v>
      </c>
      <c r="E51" s="3" t="s">
        <v>14</v>
      </c>
      <c r="F51" s="3" t="s">
        <v>14</v>
      </c>
      <c r="G51" s="3" t="s">
        <v>14</v>
      </c>
      <c r="H51" s="3" t="s">
        <v>14</v>
      </c>
      <c r="I51" s="3" t="s">
        <v>14</v>
      </c>
      <c r="J51" s="3" t="s">
        <v>14</v>
      </c>
      <c r="K51" s="3" t="s">
        <v>14</v>
      </c>
      <c r="L51" s="3" t="s">
        <v>14</v>
      </c>
      <c r="M51" s="3" t="s">
        <v>14</v>
      </c>
      <c r="N51" s="3" t="s">
        <v>14</v>
      </c>
      <c r="O51" s="2" t="s">
        <v>14</v>
      </c>
      <c r="P51" s="2" t="s">
        <v>14</v>
      </c>
      <c r="Q51" s="2" t="s">
        <v>14</v>
      </c>
      <c r="R51" s="2" t="s">
        <v>14</v>
      </c>
      <c r="S51" s="2" t="s">
        <v>14</v>
      </c>
      <c r="T51" s="2" t="s">
        <v>14</v>
      </c>
      <c r="U51" s="2" t="s">
        <v>14</v>
      </c>
      <c r="V51" s="2" t="s">
        <v>14</v>
      </c>
      <c r="W51" s="2" t="s">
        <v>14</v>
      </c>
      <c r="X51" s="2" t="s">
        <v>14</v>
      </c>
      <c r="Y51" s="2" t="s">
        <v>14</v>
      </c>
      <c r="Z51" s="2" t="s">
        <v>14</v>
      </c>
      <c r="AA51" s="2" t="s">
        <v>14</v>
      </c>
      <c r="AB51" s="2" t="s">
        <v>14</v>
      </c>
      <c r="AC51" s="2" t="s">
        <v>14</v>
      </c>
      <c r="AD51" s="2" t="s">
        <v>14</v>
      </c>
      <c r="AE51" s="2" t="s">
        <v>14</v>
      </c>
      <c r="AF51" s="2" t="s">
        <v>14</v>
      </c>
      <c r="AG51" s="2" t="s">
        <v>14</v>
      </c>
      <c r="AH51" s="2" t="s">
        <v>14</v>
      </c>
      <c r="AI51" s="2" t="s">
        <v>14</v>
      </c>
      <c r="AJ51" s="2" t="s">
        <v>14</v>
      </c>
      <c r="AK51" s="2" t="s">
        <v>14</v>
      </c>
      <c r="AL51" s="2" t="s">
        <v>14</v>
      </c>
      <c r="AM51" s="2" t="s">
        <v>14</v>
      </c>
    </row>
    <row r="52" spans="2:39" ht="19.899999999999999" customHeight="1" outlineLevel="1">
      <c r="B52" s="20" t="s">
        <v>1</v>
      </c>
      <c r="C52" s="3" t="s">
        <v>14</v>
      </c>
      <c r="D52" s="3" t="s">
        <v>14</v>
      </c>
      <c r="E52" s="3" t="s">
        <v>14</v>
      </c>
      <c r="F52" s="3" t="s">
        <v>14</v>
      </c>
      <c r="G52" s="3" t="s">
        <v>14</v>
      </c>
      <c r="H52" s="3" t="s">
        <v>14</v>
      </c>
      <c r="I52" s="3" t="s">
        <v>14</v>
      </c>
      <c r="J52" s="3" t="s">
        <v>14</v>
      </c>
      <c r="K52" s="3" t="s">
        <v>14</v>
      </c>
      <c r="L52" s="3" t="s">
        <v>14</v>
      </c>
      <c r="M52" s="3" t="s">
        <v>14</v>
      </c>
      <c r="N52" s="3" t="s">
        <v>14</v>
      </c>
      <c r="O52" s="2" t="s">
        <v>14</v>
      </c>
      <c r="P52" s="2" t="s">
        <v>14</v>
      </c>
      <c r="Q52" s="2" t="s">
        <v>14</v>
      </c>
      <c r="R52" s="2" t="s">
        <v>14</v>
      </c>
      <c r="S52" s="2" t="s">
        <v>14</v>
      </c>
      <c r="T52" s="2" t="s">
        <v>14</v>
      </c>
      <c r="U52" s="2" t="s">
        <v>14</v>
      </c>
      <c r="V52" s="2" t="s">
        <v>14</v>
      </c>
      <c r="W52" s="2" t="s">
        <v>14</v>
      </c>
      <c r="X52" s="2" t="s">
        <v>14</v>
      </c>
      <c r="Y52" s="2" t="s">
        <v>14</v>
      </c>
      <c r="Z52" s="2" t="s">
        <v>14</v>
      </c>
      <c r="AA52" s="2" t="s">
        <v>14</v>
      </c>
      <c r="AB52" s="2" t="s">
        <v>14</v>
      </c>
      <c r="AC52" s="2" t="s">
        <v>14</v>
      </c>
      <c r="AD52" s="2" t="s">
        <v>14</v>
      </c>
      <c r="AE52" s="2" t="s">
        <v>14</v>
      </c>
      <c r="AF52" s="2" t="s">
        <v>14</v>
      </c>
      <c r="AG52" s="2" t="s">
        <v>14</v>
      </c>
      <c r="AH52" s="2" t="s">
        <v>14</v>
      </c>
      <c r="AI52" s="2" t="s">
        <v>14</v>
      </c>
      <c r="AJ52" s="2" t="s">
        <v>14</v>
      </c>
      <c r="AK52" s="2" t="s">
        <v>14</v>
      </c>
      <c r="AL52" s="2" t="s">
        <v>14</v>
      </c>
      <c r="AM52" s="2" t="s">
        <v>14</v>
      </c>
    </row>
    <row r="53" spans="2:39" ht="19.899999999999999" customHeight="1">
      <c r="B53" s="1"/>
    </row>
    <row r="54" spans="2:39" s="21" customFormat="1" ht="19.899999999999999" customHeight="1">
      <c r="B54" s="61">
        <f ca="1">DATE(CalendarYear,9,1)</f>
        <v>45901</v>
      </c>
      <c r="C54" s="4" t="str">
        <f ca="1">IF(DAY(SepSun1)=1,"",IF(AND(YEAR(SepSun1+1)=CalendarYear,MONTH(SepSun1+1)=9),SepSun1+1,""))</f>
        <v/>
      </c>
      <c r="D54" s="4">
        <f ca="1">IF(DAY(SepSun1)=1,"",IF(AND(YEAR(SepSun1+2)=CalendarYear,MONTH(SepSun1+2)=9),SepSun1+2,""))</f>
        <v>45901</v>
      </c>
      <c r="E54" s="4">
        <f ca="1">IF(DAY(SepSun1)=1,"",IF(AND(YEAR(SepSun1+3)=CalendarYear,MONTH(SepSun1+3)=9),SepSun1+3,""))</f>
        <v>45902</v>
      </c>
      <c r="F54" s="4">
        <f ca="1">IF(DAY(SepSun1)=1,"",IF(AND(YEAR(SepSun1+4)=CalendarYear,MONTH(SepSun1+4)=9),SepSun1+4,""))</f>
        <v>45903</v>
      </c>
      <c r="G54" s="4">
        <f ca="1">IF(DAY(SepSun1)=1,"",IF(AND(YEAR(SepSun1+5)=CalendarYear,MONTH(SepSun1+5)=9),SepSun1+5,""))</f>
        <v>45904</v>
      </c>
      <c r="H54" s="4">
        <f ca="1">IF(DAY(SepSun1)=1,"",IF(AND(YEAR(SepSun1+6)=CalendarYear,MONTH(SepSun1+6)=9),SepSun1+6,""))</f>
        <v>45905</v>
      </c>
      <c r="I54" s="4">
        <f ca="1">IF(DAY(SepSun1)=1,IF(AND(YEAR(SepSun1)=CalendarYear,MONTH(SepSun1)=9),SepSun1,""),IF(AND(YEAR(SepSun1+7)=CalendarYear,MONTH(SepSun1+7)=9),SepSun1+7,""))</f>
        <v>45906</v>
      </c>
      <c r="J54" s="4">
        <f ca="1">IF(DAY(SepSun1)=1,IF(AND(YEAR(SepSun1+1)=CalendarYear,MONTH(SepSun1+1)=9),SepSun1+1,""),IF(AND(YEAR(SepSun1+8)=CalendarYear,MONTH(SepSun1+8)=9),SepSun1+8,""))</f>
        <v>45907</v>
      </c>
      <c r="K54" s="4">
        <f ca="1">IF(DAY(SepSun1)=1,IF(AND(YEAR(SepSun1+2)=CalendarYear,MONTH(SepSun1+2)=9),SepSun1+2,""),IF(AND(YEAR(SepSun1+9)=CalendarYear,MONTH(SepSun1+9)=9),SepSun1+9,""))</f>
        <v>45908</v>
      </c>
      <c r="L54" s="4">
        <f ca="1">IF(DAY(SepSun1)=1,IF(AND(YEAR(SepSun1+3)=CalendarYear,MONTH(SepSun1+3)=9),SepSun1+3,""),IF(AND(YEAR(SepSun1+10)=CalendarYear,MONTH(SepSun1+10)=9),SepSun1+10,""))</f>
        <v>45909</v>
      </c>
      <c r="M54" s="4">
        <f ca="1">IF(DAY(SepSun1)=1,IF(AND(YEAR(SepSun1+4)=CalendarYear,MONTH(SepSun1+4)=9),SepSun1+4,""),IF(AND(YEAR(SepSun1+11)=CalendarYear,MONTH(SepSun1+11)=9),SepSun1+11,""))</f>
        <v>45910</v>
      </c>
      <c r="N54" s="4">
        <f ca="1">IF(DAY(SepSun1)=1,IF(AND(YEAR(SepSun1+5)=CalendarYear,MONTH(SepSun1+5)=9),SepSun1+5,""),IF(AND(YEAR(SepSun1+12)=CalendarYear,MONTH(SepSun1+12)=9),SepSun1+12,""))</f>
        <v>45911</v>
      </c>
      <c r="O54" s="4">
        <f ca="1">IF(DAY(SepSun1)=1,IF(AND(YEAR(SepSun1+6)=CalendarYear,MONTH(SepSun1+6)=9),SepSun1+6,""),IF(AND(YEAR(SepSun1+13)=CalendarYear,MONTH(SepSun1+13)=9),SepSun1+13,""))</f>
        <v>45912</v>
      </c>
      <c r="P54" s="4">
        <f ca="1">IF(DAY(SepSun1)=1,IF(AND(YEAR(SepSun1+7)=CalendarYear,MONTH(SepSun1+7)=9),SepSun1+7,""),IF(AND(YEAR(SepSun1+14)=CalendarYear,MONTH(SepSun1+14)=9),SepSun1+14,""))</f>
        <v>45913</v>
      </c>
      <c r="Q54" s="4">
        <f ca="1">IF(DAY(SepSun1)=1,IF(AND(YEAR(SepSun1+8)=CalendarYear,MONTH(SepSun1+8)=9),SepSun1+8,""),IF(AND(YEAR(SepSun1+15)=CalendarYear,MONTH(SepSun1+15)=9),SepSun1+15,""))</f>
        <v>45914</v>
      </c>
      <c r="R54" s="4">
        <f ca="1">IF(DAY(SepSun1)=1,IF(AND(YEAR(SepSun1+9)=CalendarYear,MONTH(SepSun1+9)=9),SepSun1+9,""),IF(AND(YEAR(SepSun1+16)=CalendarYear,MONTH(SepSun1+16)=9),SepSun1+16,""))</f>
        <v>45915</v>
      </c>
      <c r="S54" s="4">
        <f ca="1">IF(DAY(SepSun1)=1,IF(AND(YEAR(SepSun1+10)=CalendarYear,MONTH(SepSun1+10)=9),SepSun1+10,""),IF(AND(YEAR(SepSun1+17)=CalendarYear,MONTH(SepSun1+17)=9),SepSun1+17,""))</f>
        <v>45916</v>
      </c>
      <c r="T54" s="4">
        <f ca="1">IF(DAY(SepSun1)=1,IF(AND(YEAR(SepSun1+11)=CalendarYear,MONTH(SepSun1+11)=9),SepSun1+11,""),IF(AND(YEAR(SepSun1+18)=CalendarYear,MONTH(SepSun1+18)=9),SepSun1+18,""))</f>
        <v>45917</v>
      </c>
      <c r="U54" s="4">
        <f ca="1">IF(DAY(SepSun1)=1,IF(AND(YEAR(SepSun1+12)=CalendarYear,MONTH(SepSun1+12)=9),SepSun1+12,""),IF(AND(YEAR(SepSun1+19)=CalendarYear,MONTH(SepSun1+19)=9),SepSun1+19,""))</f>
        <v>45918</v>
      </c>
      <c r="V54" s="4">
        <f ca="1">IF(DAY(SepSun1)=1,IF(AND(YEAR(SepSun1+13)=CalendarYear,MONTH(SepSun1+13)=9),SepSun1+13,""),IF(AND(YEAR(SepSun1+20)=CalendarYear,MONTH(SepSun1+20)=9),SepSun1+20,""))</f>
        <v>45919</v>
      </c>
      <c r="W54" s="4">
        <f ca="1">IF(DAY(SepSun1)=1,IF(AND(YEAR(SepSun1+14)=CalendarYear,MONTH(SepSun1+14)=9),SepSun1+14,""),IF(AND(YEAR(SepSun1+21)=CalendarYear,MONTH(SepSun1+21)=9),SepSun1+21,""))</f>
        <v>45920</v>
      </c>
      <c r="X54" s="4">
        <f ca="1">IF(DAY(SepSun1)=1,IF(AND(YEAR(SepSun1+15)=CalendarYear,MONTH(SepSun1+15)=9),SepSun1+15,""),IF(AND(YEAR(SepSun1+22)=CalendarYear,MONTH(SepSun1+22)=9),SepSun1+22,""))</f>
        <v>45921</v>
      </c>
      <c r="Y54" s="4">
        <f ca="1">IF(DAY(SepSun1)=1,IF(AND(YEAR(SepSun1+16)=CalendarYear,MONTH(SepSun1+16)=9),SepSun1+16,""),IF(AND(YEAR(SepSun1+23)=CalendarYear,MONTH(SepSun1+23)=9),SepSun1+23,""))</f>
        <v>45922</v>
      </c>
      <c r="Z54" s="4">
        <f ca="1">IF(DAY(SepSun1)=1,IF(AND(YEAR(SepSun1+17)=CalendarYear,MONTH(SepSun1+17)=9),SepSun1+17,""),IF(AND(YEAR(SepSun1+24)=CalendarYear,MONTH(SepSun1+24)=9),SepSun1+24,""))</f>
        <v>45923</v>
      </c>
      <c r="AA54" s="4">
        <f ca="1">IF(DAY(SepSun1)=1,IF(AND(YEAR(SepSun1+18)=CalendarYear,MONTH(SepSun1+18)=9),SepSun1+18,""),IF(AND(YEAR(SepSun1+25)=CalendarYear,MONTH(SepSun1+25)=9),SepSun1+25,""))</f>
        <v>45924</v>
      </c>
      <c r="AB54" s="4">
        <f ca="1">IF(DAY(SepSun1)=1,IF(AND(YEAR(SepSun1+19)=CalendarYear,MONTH(SepSun1+19)=9),SepSun1+19,""),IF(AND(YEAR(SepSun1+26)=CalendarYear,MONTH(SepSun1+26)=9),SepSun1+26,""))</f>
        <v>45925</v>
      </c>
      <c r="AC54" s="4">
        <f ca="1">IF(DAY(SepSun1)=1,IF(AND(YEAR(SepSun1+20)=CalendarYear,MONTH(SepSun1+20)=9),SepSun1+20,""),IF(AND(YEAR(SepSun1+27)=CalendarYear,MONTH(SepSun1+27)=9),SepSun1+27,""))</f>
        <v>45926</v>
      </c>
      <c r="AD54" s="4">
        <f ca="1">IF(DAY(SepSun1)=1,IF(AND(YEAR(SepSun1+21)=CalendarYear,MONTH(SepSun1+21)=9),SepSun1+21,""),IF(AND(YEAR(SepSun1+28)=CalendarYear,MONTH(SepSun1+28)=9),SepSun1+28,""))</f>
        <v>45927</v>
      </c>
      <c r="AE54" s="4">
        <f ca="1">IF(DAY(SepSun1)=1,IF(AND(YEAR(SepSun1+22)=CalendarYear,MONTH(SepSun1+22)=9),SepSun1+22,""),IF(AND(YEAR(SepSun1+29)=CalendarYear,MONTH(SepSun1+29)=9),SepSun1+29,""))</f>
        <v>45928</v>
      </c>
      <c r="AF54" s="4">
        <f ca="1">IF(DAY(SepSun1)=1,IF(AND(YEAR(SepSun1+23)=CalendarYear,MONTH(SepSun1+23)=9),SepSun1+23,""),IF(AND(YEAR(SepSun1+30)=CalendarYear,MONTH(SepSun1+30)=9),SepSun1+30,""))</f>
        <v>45929</v>
      </c>
      <c r="AG54" s="4">
        <f ca="1">IF(DAY(SepSun1)=1,IF(AND(YEAR(SepSun1+24)=CalendarYear,MONTH(SepSun1+24)=9),SepSun1+24,""),IF(AND(YEAR(SepSun1+31)=CalendarYear,MONTH(SepSun1+31)=9),SepSun1+31,""))</f>
        <v>45930</v>
      </c>
      <c r="AH54" s="4" t="str">
        <f ca="1">IF(DAY(SepSun1)=1,IF(AND(YEAR(SepSun1+25)=CalendarYear,MONTH(SepSun1+25)=9),SepSun1+25,""),IF(AND(YEAR(SepSun1+32)=CalendarYear,MONTH(SepSun1+32)=9),SepSun1+32,""))</f>
        <v/>
      </c>
      <c r="AI54" s="4" t="str">
        <f ca="1">IF(DAY(SepSun1)=1,IF(AND(YEAR(SepSun1+26)=CalendarYear,MONTH(SepSun1+26)=9),SepSun1+26,""),IF(AND(YEAR(SepSun1+33)=CalendarYear,MONTH(SepSun1+33)=9),SepSun1+33,""))</f>
        <v/>
      </c>
      <c r="AJ54" s="4" t="str">
        <f ca="1">IF(DAY(SepSun1)=1,IF(AND(YEAR(SepSun1+27)=CalendarYear,MONTH(SepSun1+27)=9),SepSun1+27,""),IF(AND(YEAR(SepSun1+34)=CalendarYear,MONTH(SepSun1+34)=9),SepSun1+34,""))</f>
        <v/>
      </c>
      <c r="AK54" s="4" t="str">
        <f ca="1">IF(DAY(SepSun1)=1,IF(AND(YEAR(SepSun1+28)=CalendarYear,MONTH(SepSun1+28)=9),SepSun1+28,""),IF(AND(YEAR(SepSun1+35)=CalendarYear,MONTH(SepSun1+35)=9),SepSun1+35,""))</f>
        <v/>
      </c>
      <c r="AL54" s="4" t="str">
        <f ca="1">IF(DAY(SepSun1)=1,IF(AND(YEAR(SepSun1+29)=CalendarYear,MONTH(SepSun1+29)=9),SepSun1+29,""),IF(AND(YEAR(SepSun1+36)=CalendarYear,MONTH(SepSun1+36)=9),SepSun1+36,""))</f>
        <v/>
      </c>
      <c r="AM54" s="6" t="str">
        <f ca="1">IF(DAY(SepSun1)=1,IF(AND(YEAR(SepSun1+30)=CalendarYear,MONTH(SepSun1+30)=9),SepSun1+30,""),IF(AND(YEAR(SepSun1+37)=CalendarYear,MONTH(SepSun1+37)=9),SepSun1+37,""))</f>
        <v/>
      </c>
    </row>
    <row r="55" spans="2:39" s="21" customFormat="1" ht="19.899999999999999" customHeight="1">
      <c r="B55" s="62"/>
      <c r="C55" s="5" t="s">
        <v>6</v>
      </c>
      <c r="D55" s="5" t="s">
        <v>7</v>
      </c>
      <c r="E55" s="5" t="s">
        <v>8</v>
      </c>
      <c r="F55" s="5" t="s">
        <v>9</v>
      </c>
      <c r="G55" s="5" t="s">
        <v>10</v>
      </c>
      <c r="H55" s="5" t="s">
        <v>11</v>
      </c>
      <c r="I55" s="5" t="s">
        <v>12</v>
      </c>
      <c r="J55" s="5" t="s">
        <v>6</v>
      </c>
      <c r="K55" s="5" t="s">
        <v>7</v>
      </c>
      <c r="L55" s="5" t="s">
        <v>8</v>
      </c>
      <c r="M55" s="5" t="s">
        <v>9</v>
      </c>
      <c r="N55" s="5" t="s">
        <v>10</v>
      </c>
      <c r="O55" s="5" t="s">
        <v>11</v>
      </c>
      <c r="P55" s="5" t="s">
        <v>12</v>
      </c>
      <c r="Q55" s="5" t="s">
        <v>6</v>
      </c>
      <c r="R55" s="5" t="s">
        <v>7</v>
      </c>
      <c r="S55" s="5" t="s">
        <v>8</v>
      </c>
      <c r="T55" s="5" t="s">
        <v>9</v>
      </c>
      <c r="U55" s="5" t="s">
        <v>10</v>
      </c>
      <c r="V55" s="5" t="s">
        <v>11</v>
      </c>
      <c r="W55" s="5" t="s">
        <v>12</v>
      </c>
      <c r="X55" s="5" t="s">
        <v>6</v>
      </c>
      <c r="Y55" s="5" t="s">
        <v>7</v>
      </c>
      <c r="Z55" s="5" t="s">
        <v>8</v>
      </c>
      <c r="AA55" s="5" t="s">
        <v>9</v>
      </c>
      <c r="AB55" s="5" t="s">
        <v>10</v>
      </c>
      <c r="AC55" s="5" t="s">
        <v>11</v>
      </c>
      <c r="AD55" s="5" t="s">
        <v>12</v>
      </c>
      <c r="AE55" s="5" t="s">
        <v>6</v>
      </c>
      <c r="AF55" s="5" t="s">
        <v>7</v>
      </c>
      <c r="AG55" s="5" t="s">
        <v>8</v>
      </c>
      <c r="AH55" s="5" t="s">
        <v>9</v>
      </c>
      <c r="AI55" s="5" t="s">
        <v>10</v>
      </c>
      <c r="AJ55" s="5" t="s">
        <v>11</v>
      </c>
      <c r="AK55" s="5" t="s">
        <v>12</v>
      </c>
      <c r="AL55" s="5" t="s">
        <v>6</v>
      </c>
      <c r="AM55" s="7" t="s">
        <v>7</v>
      </c>
    </row>
    <row r="56" spans="2:39" ht="19.899999999999999" customHeight="1" outlineLevel="1">
      <c r="B56" s="18" t="s">
        <v>13</v>
      </c>
      <c r="C56" s="2" t="s">
        <v>14</v>
      </c>
      <c r="D56" s="2" t="s">
        <v>14</v>
      </c>
      <c r="E56" s="2" t="s">
        <v>14</v>
      </c>
      <c r="F56" s="2" t="s">
        <v>14</v>
      </c>
      <c r="G56" s="2" t="s">
        <v>14</v>
      </c>
      <c r="H56" s="2" t="s">
        <v>14</v>
      </c>
      <c r="I56" s="2" t="s">
        <v>14</v>
      </c>
      <c r="J56" s="2" t="s">
        <v>14</v>
      </c>
      <c r="K56" s="2" t="s">
        <v>14</v>
      </c>
      <c r="L56" s="2" t="s">
        <v>14</v>
      </c>
      <c r="M56" s="3" t="s">
        <v>14</v>
      </c>
      <c r="N56" s="3" t="s">
        <v>14</v>
      </c>
      <c r="O56" s="2" t="s">
        <v>14</v>
      </c>
      <c r="P56" s="2" t="s">
        <v>14</v>
      </c>
      <c r="Q56" s="2" t="s">
        <v>14</v>
      </c>
      <c r="R56" s="2" t="s">
        <v>14</v>
      </c>
      <c r="S56" s="2" t="s">
        <v>14</v>
      </c>
      <c r="T56" s="2" t="s">
        <v>14</v>
      </c>
      <c r="U56" s="2" t="s">
        <v>14</v>
      </c>
      <c r="V56" s="2" t="s">
        <v>14</v>
      </c>
      <c r="W56" s="2" t="s">
        <v>14</v>
      </c>
      <c r="X56" s="2" t="s">
        <v>14</v>
      </c>
      <c r="Y56" s="2" t="s">
        <v>14</v>
      </c>
      <c r="Z56" s="2" t="s">
        <v>14</v>
      </c>
      <c r="AA56" s="2" t="s">
        <v>14</v>
      </c>
      <c r="AB56" s="2" t="s">
        <v>14</v>
      </c>
      <c r="AC56" s="2" t="s">
        <v>14</v>
      </c>
      <c r="AD56" s="2" t="s">
        <v>14</v>
      </c>
      <c r="AE56" s="2" t="s">
        <v>14</v>
      </c>
      <c r="AF56" s="2" t="s">
        <v>14</v>
      </c>
      <c r="AG56" s="2" t="s">
        <v>14</v>
      </c>
      <c r="AH56" s="2" t="s">
        <v>14</v>
      </c>
      <c r="AI56" s="2" t="s">
        <v>14</v>
      </c>
      <c r="AJ56" s="2" t="s">
        <v>14</v>
      </c>
      <c r="AK56" s="2" t="s">
        <v>14</v>
      </c>
      <c r="AL56" s="2" t="s">
        <v>14</v>
      </c>
      <c r="AM56" s="2" t="s">
        <v>14</v>
      </c>
    </row>
    <row r="57" spans="2:39" ht="19.899999999999999" customHeight="1" outlineLevel="1">
      <c r="B57" s="19" t="s">
        <v>15</v>
      </c>
      <c r="C57" s="3" t="s">
        <v>14</v>
      </c>
      <c r="D57" s="3" t="s">
        <v>14</v>
      </c>
      <c r="E57" s="3" t="s">
        <v>14</v>
      </c>
      <c r="F57" s="3" t="s">
        <v>14</v>
      </c>
      <c r="G57" s="3" t="s">
        <v>14</v>
      </c>
      <c r="H57" s="3" t="s">
        <v>14</v>
      </c>
      <c r="I57" s="3" t="s">
        <v>14</v>
      </c>
      <c r="J57" s="3" t="s">
        <v>14</v>
      </c>
      <c r="K57" s="3" t="s">
        <v>14</v>
      </c>
      <c r="L57" s="3" t="s">
        <v>14</v>
      </c>
      <c r="M57" s="3" t="s">
        <v>14</v>
      </c>
      <c r="N57" s="3" t="s">
        <v>14</v>
      </c>
      <c r="O57" s="2" t="s">
        <v>14</v>
      </c>
      <c r="P57" s="2" t="s">
        <v>14</v>
      </c>
      <c r="Q57" s="2" t="s">
        <v>14</v>
      </c>
      <c r="R57" s="2" t="s">
        <v>14</v>
      </c>
      <c r="S57" s="2" t="s">
        <v>14</v>
      </c>
      <c r="T57" s="2" t="s">
        <v>14</v>
      </c>
      <c r="U57" s="2" t="s">
        <v>14</v>
      </c>
      <c r="V57" s="2" t="s">
        <v>14</v>
      </c>
      <c r="W57" s="2" t="s">
        <v>14</v>
      </c>
      <c r="X57" s="2" t="s">
        <v>14</v>
      </c>
      <c r="Y57" s="2" t="s">
        <v>14</v>
      </c>
      <c r="Z57" s="2" t="s">
        <v>14</v>
      </c>
      <c r="AA57" s="2" t="s">
        <v>14</v>
      </c>
      <c r="AB57" s="2" t="s">
        <v>14</v>
      </c>
      <c r="AC57" s="2" t="s">
        <v>14</v>
      </c>
      <c r="AD57" s="2" t="s">
        <v>14</v>
      </c>
      <c r="AE57" s="2" t="s">
        <v>14</v>
      </c>
      <c r="AF57" s="2" t="s">
        <v>14</v>
      </c>
      <c r="AG57" s="2" t="s">
        <v>14</v>
      </c>
      <c r="AH57" s="2" t="s">
        <v>14</v>
      </c>
      <c r="AI57" s="2" t="s">
        <v>14</v>
      </c>
      <c r="AJ57" s="2" t="s">
        <v>14</v>
      </c>
      <c r="AK57" s="2" t="s">
        <v>14</v>
      </c>
      <c r="AL57" s="2" t="s">
        <v>14</v>
      </c>
      <c r="AM57" s="2" t="s">
        <v>14</v>
      </c>
    </row>
    <row r="58" spans="2:39" ht="19.899999999999999" customHeight="1" outlineLevel="1">
      <c r="B58" s="33" t="s">
        <v>2</v>
      </c>
      <c r="C58" s="3" t="s">
        <v>14</v>
      </c>
      <c r="D58" s="133" t="s">
        <v>16</v>
      </c>
      <c r="E58" s="134"/>
      <c r="F58" s="134"/>
      <c r="G58" s="134"/>
      <c r="H58" s="135"/>
      <c r="I58" s="3" t="s">
        <v>14</v>
      </c>
      <c r="J58" s="3" t="s">
        <v>14</v>
      </c>
      <c r="K58" s="133" t="s">
        <v>16</v>
      </c>
      <c r="L58" s="134"/>
      <c r="M58" s="134"/>
      <c r="N58" s="134"/>
      <c r="O58" s="135"/>
      <c r="P58" s="2" t="s">
        <v>14</v>
      </c>
      <c r="Q58" s="2" t="s">
        <v>14</v>
      </c>
      <c r="R58" s="133" t="s">
        <v>16</v>
      </c>
      <c r="S58" s="134"/>
      <c r="T58" s="134"/>
      <c r="U58" s="134"/>
      <c r="V58" s="135"/>
      <c r="W58" s="2" t="s">
        <v>14</v>
      </c>
      <c r="X58" s="2" t="s">
        <v>14</v>
      </c>
      <c r="Y58" s="133" t="s">
        <v>16</v>
      </c>
      <c r="Z58" s="134"/>
      <c r="AA58" s="134"/>
      <c r="AB58" s="134"/>
      <c r="AC58" s="135"/>
      <c r="AD58" s="2" t="s">
        <v>14</v>
      </c>
      <c r="AE58" s="2" t="s">
        <v>14</v>
      </c>
      <c r="AF58" s="133" t="s">
        <v>16</v>
      </c>
      <c r="AG58" s="135"/>
      <c r="AH58" s="2" t="s">
        <v>14</v>
      </c>
      <c r="AI58" s="2" t="s">
        <v>14</v>
      </c>
      <c r="AJ58" s="2" t="s">
        <v>14</v>
      </c>
      <c r="AK58" s="2" t="s">
        <v>14</v>
      </c>
      <c r="AL58" s="2" t="s">
        <v>14</v>
      </c>
      <c r="AM58" s="2" t="s">
        <v>14</v>
      </c>
    </row>
    <row r="59" spans="2:39" ht="19.899999999999999" customHeight="1" outlineLevel="1">
      <c r="B59" s="31" t="s">
        <v>5</v>
      </c>
      <c r="C59" s="3" t="s">
        <v>14</v>
      </c>
      <c r="D59" s="3" t="s">
        <v>14</v>
      </c>
      <c r="E59" s="3" t="s">
        <v>14</v>
      </c>
      <c r="F59" s="3" t="s">
        <v>14</v>
      </c>
      <c r="G59" s="3" t="s">
        <v>14</v>
      </c>
      <c r="H59" s="3" t="s">
        <v>14</v>
      </c>
      <c r="I59" s="3" t="s">
        <v>14</v>
      </c>
      <c r="J59" s="3" t="s">
        <v>14</v>
      </c>
      <c r="K59" s="3" t="s">
        <v>14</v>
      </c>
      <c r="L59" s="3" t="s">
        <v>14</v>
      </c>
      <c r="M59" s="3" t="s">
        <v>14</v>
      </c>
      <c r="N59" s="3" t="s">
        <v>14</v>
      </c>
      <c r="O59" s="2" t="s">
        <v>14</v>
      </c>
      <c r="P59" s="2" t="s">
        <v>14</v>
      </c>
      <c r="Q59" s="2" t="s">
        <v>14</v>
      </c>
      <c r="R59" s="2" t="s">
        <v>14</v>
      </c>
      <c r="S59" s="2" t="s">
        <v>14</v>
      </c>
      <c r="T59" s="2" t="s">
        <v>14</v>
      </c>
      <c r="U59" s="2" t="s">
        <v>14</v>
      </c>
      <c r="V59" s="2" t="s">
        <v>14</v>
      </c>
      <c r="W59" s="2" t="s">
        <v>14</v>
      </c>
      <c r="X59" s="2" t="s">
        <v>14</v>
      </c>
      <c r="Y59" s="2" t="s">
        <v>14</v>
      </c>
      <c r="Z59" s="2" t="s">
        <v>14</v>
      </c>
      <c r="AA59" s="2" t="s">
        <v>14</v>
      </c>
      <c r="AB59" s="2" t="s">
        <v>14</v>
      </c>
      <c r="AC59" s="2" t="s">
        <v>14</v>
      </c>
      <c r="AD59" s="2" t="s">
        <v>14</v>
      </c>
      <c r="AE59" s="2" t="s">
        <v>14</v>
      </c>
      <c r="AF59" s="2" t="s">
        <v>14</v>
      </c>
      <c r="AG59" s="2" t="s">
        <v>14</v>
      </c>
      <c r="AH59" s="2" t="s">
        <v>14</v>
      </c>
      <c r="AI59" s="2" t="s">
        <v>14</v>
      </c>
      <c r="AJ59" s="2" t="s">
        <v>14</v>
      </c>
      <c r="AK59" s="2" t="s">
        <v>14</v>
      </c>
      <c r="AL59" s="2" t="s">
        <v>14</v>
      </c>
      <c r="AM59" s="2" t="s">
        <v>14</v>
      </c>
    </row>
    <row r="60" spans="2:39" s="21" customFormat="1" ht="19.899999999999999" customHeight="1" outlineLevel="1">
      <c r="B60" s="20" t="s">
        <v>1</v>
      </c>
      <c r="C60" s="3" t="s">
        <v>14</v>
      </c>
      <c r="D60" s="3" t="s">
        <v>14</v>
      </c>
      <c r="E60" s="3" t="s">
        <v>14</v>
      </c>
      <c r="F60" s="3" t="s">
        <v>14</v>
      </c>
      <c r="G60" s="3" t="s">
        <v>14</v>
      </c>
      <c r="H60" s="3" t="s">
        <v>14</v>
      </c>
      <c r="I60" s="3" t="s">
        <v>14</v>
      </c>
      <c r="J60" s="3" t="s">
        <v>14</v>
      </c>
      <c r="K60" s="3" t="s">
        <v>14</v>
      </c>
      <c r="L60" s="3" t="s">
        <v>14</v>
      </c>
      <c r="M60" s="3" t="s">
        <v>14</v>
      </c>
      <c r="N60" s="3" t="s">
        <v>14</v>
      </c>
      <c r="O60" s="2" t="s">
        <v>14</v>
      </c>
      <c r="P60" s="2" t="s">
        <v>14</v>
      </c>
      <c r="Q60" s="2" t="s">
        <v>14</v>
      </c>
      <c r="R60" s="2" t="s">
        <v>14</v>
      </c>
      <c r="S60" s="2" t="s">
        <v>14</v>
      </c>
      <c r="T60" s="2" t="s">
        <v>14</v>
      </c>
      <c r="U60" s="2" t="s">
        <v>14</v>
      </c>
      <c r="V60" s="2" t="s">
        <v>14</v>
      </c>
      <c r="W60" s="2" t="s">
        <v>14</v>
      </c>
      <c r="X60" s="2" t="s">
        <v>14</v>
      </c>
      <c r="Y60" s="2" t="s">
        <v>14</v>
      </c>
      <c r="Z60" s="2" t="s">
        <v>14</v>
      </c>
      <c r="AA60" s="2" t="s">
        <v>14</v>
      </c>
      <c r="AB60" s="2" t="s">
        <v>14</v>
      </c>
      <c r="AC60" s="2" t="s">
        <v>14</v>
      </c>
      <c r="AD60" s="2" t="s">
        <v>14</v>
      </c>
      <c r="AE60" s="2" t="s">
        <v>14</v>
      </c>
      <c r="AF60" s="2" t="s">
        <v>14</v>
      </c>
      <c r="AG60" s="2" t="s">
        <v>14</v>
      </c>
      <c r="AH60" s="2" t="s">
        <v>14</v>
      </c>
      <c r="AI60" s="2" t="s">
        <v>14</v>
      </c>
      <c r="AJ60" s="2" t="s">
        <v>14</v>
      </c>
      <c r="AK60" s="2" t="s">
        <v>14</v>
      </c>
      <c r="AL60" s="2" t="s">
        <v>14</v>
      </c>
      <c r="AM60" s="2" t="s">
        <v>14</v>
      </c>
    </row>
    <row r="61" spans="2:39" s="21" customFormat="1" ht="19.899999999999999" customHeight="1"/>
    <row r="62" spans="2:39" ht="19.899999999999999" customHeight="1">
      <c r="B62" s="61">
        <f ca="1">DATE(CalendarYear,10,1)</f>
        <v>45931</v>
      </c>
      <c r="C62" s="4" t="str">
        <f ca="1">IF(DAY(OctSun1)=1,"",IF(AND(YEAR(OctSun1+1)=CalendarYear,MONTH(OctSun1+1)=10),OctSun1+1,""))</f>
        <v/>
      </c>
      <c r="D62" s="4" t="str">
        <f ca="1">IF(DAY(OctSun1)=1,"",IF(AND(YEAR(OctSun1+2)=CalendarYear,MONTH(OctSun1+2)=10),OctSun1+2,""))</f>
        <v/>
      </c>
      <c r="E62" s="4" t="str">
        <f ca="1">IF(DAY(OctSun1)=1,"",IF(AND(YEAR(OctSun1+3)=CalendarYear,MONTH(OctSun1+3)=10),OctSun1+3,""))</f>
        <v/>
      </c>
      <c r="F62" s="4">
        <f ca="1">IF(DAY(OctSun1)=1,"",IF(AND(YEAR(OctSun1+4)=CalendarYear,MONTH(OctSun1+4)=10),OctSun1+4,""))</f>
        <v>45931</v>
      </c>
      <c r="G62" s="4">
        <f ca="1">IF(DAY(OctSun1)=1,"",IF(AND(YEAR(OctSun1+5)=CalendarYear,MONTH(OctSun1+5)=10),OctSun1+5,""))</f>
        <v>45932</v>
      </c>
      <c r="H62" s="4">
        <f ca="1">IF(DAY(OctSun1)=1,"",IF(AND(YEAR(OctSun1+6)=CalendarYear,MONTH(OctSun1+6)=10),OctSun1+6,""))</f>
        <v>45933</v>
      </c>
      <c r="I62" s="4">
        <f ca="1">IF(DAY(OctSun1)=1,IF(AND(YEAR(OctSun1)=CalendarYear,MONTH(OctSun1)=10),OctSun1,""),IF(AND(YEAR(OctSun1+7)=CalendarYear,MONTH(OctSun1+7)=10),OctSun1+7,""))</f>
        <v>45934</v>
      </c>
      <c r="J62" s="4">
        <f ca="1">IF(DAY(OctSun1)=1,IF(AND(YEAR(OctSun1+1)=CalendarYear,MONTH(OctSun1+1)=10),OctSun1+1,""),IF(AND(YEAR(OctSun1+8)=CalendarYear,MONTH(OctSun1+8)=10),OctSun1+8,""))</f>
        <v>45935</v>
      </c>
      <c r="K62" s="4">
        <f ca="1">IF(DAY(OctSun1)=1,IF(AND(YEAR(OctSun1+2)=CalendarYear,MONTH(OctSun1+2)=10),OctSun1+2,""),IF(AND(YEAR(OctSun1+9)=CalendarYear,MONTH(OctSun1+9)=10),OctSun1+9,""))</f>
        <v>45936</v>
      </c>
      <c r="L62" s="4">
        <f ca="1">IF(DAY(OctSun1)=1,IF(AND(YEAR(OctSun1+3)=CalendarYear,MONTH(OctSun1+3)=10),OctSun1+3,""),IF(AND(YEAR(OctSun1+10)=CalendarYear,MONTH(OctSun1+10)=10),OctSun1+10,""))</f>
        <v>45937</v>
      </c>
      <c r="M62" s="4">
        <f ca="1">IF(DAY(OctSun1)=1,IF(AND(YEAR(OctSun1+4)=CalendarYear,MONTH(OctSun1+4)=10),OctSun1+4,""),IF(AND(YEAR(OctSun1+11)=CalendarYear,MONTH(OctSun1+11)=10),OctSun1+11,""))</f>
        <v>45938</v>
      </c>
      <c r="N62" s="4">
        <f ca="1">IF(DAY(OctSun1)=1,IF(AND(YEAR(OctSun1+5)=CalendarYear,MONTH(OctSun1+5)=10),OctSun1+5,""),IF(AND(YEAR(OctSun1+12)=CalendarYear,MONTH(OctSun1+12)=10),OctSun1+12,""))</f>
        <v>45939</v>
      </c>
      <c r="O62" s="4">
        <f ca="1">IF(DAY(OctSun1)=1,IF(AND(YEAR(OctSun1+6)=CalendarYear,MONTH(OctSun1+6)=10),OctSun1+6,""),IF(AND(YEAR(OctSun1+13)=CalendarYear,MONTH(OctSun1+13)=10),OctSun1+13,""))</f>
        <v>45940</v>
      </c>
      <c r="P62" s="4">
        <f ca="1">IF(DAY(OctSun1)=1,IF(AND(YEAR(OctSun1+7)=CalendarYear,MONTH(OctSun1+7)=10),OctSun1+7,""),IF(AND(YEAR(OctSun1+14)=CalendarYear,MONTH(OctSun1+14)=10),OctSun1+14,""))</f>
        <v>45941</v>
      </c>
      <c r="Q62" s="4">
        <f ca="1">IF(DAY(OctSun1)=1,IF(AND(YEAR(OctSun1+8)=CalendarYear,MONTH(OctSun1+8)=10),OctSun1+8,""),IF(AND(YEAR(OctSun1+15)=CalendarYear,MONTH(OctSun1+15)=10),OctSun1+15,""))</f>
        <v>45942</v>
      </c>
      <c r="R62" s="4">
        <f ca="1">IF(DAY(OctSun1)=1,IF(AND(YEAR(OctSun1+9)=CalendarYear,MONTH(OctSun1+9)=10),OctSun1+9,""),IF(AND(YEAR(OctSun1+16)=CalendarYear,MONTH(OctSun1+16)=10),OctSun1+16,""))</f>
        <v>45943</v>
      </c>
      <c r="S62" s="4">
        <f ca="1">IF(DAY(OctSun1)=1,IF(AND(YEAR(OctSun1+10)=CalendarYear,MONTH(OctSun1+10)=10),OctSun1+10,""),IF(AND(YEAR(OctSun1+17)=CalendarYear,MONTH(OctSun1+17)=10),OctSun1+17,""))</f>
        <v>45944</v>
      </c>
      <c r="T62" s="4">
        <f ca="1">IF(DAY(OctSun1)=1,IF(AND(YEAR(OctSun1+11)=CalendarYear,MONTH(OctSun1+11)=10),OctSun1+11,""),IF(AND(YEAR(OctSun1+18)=CalendarYear,MONTH(OctSun1+18)=10),OctSun1+18,""))</f>
        <v>45945</v>
      </c>
      <c r="U62" s="4">
        <f ca="1">IF(DAY(OctSun1)=1,IF(AND(YEAR(OctSun1+12)=CalendarYear,MONTH(OctSun1+12)=10),OctSun1+12,""),IF(AND(YEAR(OctSun1+19)=CalendarYear,MONTH(OctSun1+19)=10),OctSun1+19,""))</f>
        <v>45946</v>
      </c>
      <c r="V62" s="4">
        <f ca="1">IF(DAY(OctSun1)=1,IF(AND(YEAR(OctSun1+13)=CalendarYear,MONTH(OctSun1+13)=10),OctSun1+13,""),IF(AND(YEAR(OctSun1+20)=CalendarYear,MONTH(OctSun1+20)=10),OctSun1+20,""))</f>
        <v>45947</v>
      </c>
      <c r="W62" s="4">
        <f ca="1">IF(DAY(OctSun1)=1,IF(AND(YEAR(OctSun1+14)=CalendarYear,MONTH(OctSun1+14)=10),OctSun1+14,""),IF(AND(YEAR(OctSun1+21)=CalendarYear,MONTH(OctSun1+21)=10),OctSun1+21,""))</f>
        <v>45948</v>
      </c>
      <c r="X62" s="4">
        <f ca="1">IF(DAY(OctSun1)=1,IF(AND(YEAR(OctSun1+15)=CalendarYear,MONTH(OctSun1+15)=10),OctSun1+15,""),IF(AND(YEAR(OctSun1+22)=CalendarYear,MONTH(OctSun1+22)=10),OctSun1+22,""))</f>
        <v>45949</v>
      </c>
      <c r="Y62" s="4">
        <f ca="1">IF(DAY(OctSun1)=1,IF(AND(YEAR(OctSun1+16)=CalendarYear,MONTH(OctSun1+16)=10),OctSun1+16,""),IF(AND(YEAR(OctSun1+23)=CalendarYear,MONTH(OctSun1+23)=10),OctSun1+23,""))</f>
        <v>45950</v>
      </c>
      <c r="Z62" s="4">
        <f ca="1">IF(DAY(OctSun1)=1,IF(AND(YEAR(OctSun1+17)=CalendarYear,MONTH(OctSun1+17)=10),OctSun1+17,""),IF(AND(YEAR(OctSun1+24)=CalendarYear,MONTH(OctSun1+24)=10),OctSun1+24,""))</f>
        <v>45951</v>
      </c>
      <c r="AA62" s="4">
        <f ca="1">IF(DAY(OctSun1)=1,IF(AND(YEAR(OctSun1+18)=CalendarYear,MONTH(OctSun1+18)=10),OctSun1+18,""),IF(AND(YEAR(OctSun1+25)=CalendarYear,MONTH(OctSun1+25)=10),OctSun1+25,""))</f>
        <v>45952</v>
      </c>
      <c r="AB62" s="4">
        <f ca="1">IF(DAY(OctSun1)=1,IF(AND(YEAR(OctSun1+19)=CalendarYear,MONTH(OctSun1+19)=10),OctSun1+19,""),IF(AND(YEAR(OctSun1+26)=CalendarYear,MONTH(OctSun1+26)=10),OctSun1+26,""))</f>
        <v>45953</v>
      </c>
      <c r="AC62" s="4">
        <f ca="1">IF(DAY(OctSun1)=1,IF(AND(YEAR(OctSun1+20)=CalendarYear,MONTH(OctSun1+20)=10),OctSun1+20,""),IF(AND(YEAR(OctSun1+27)=CalendarYear,MONTH(OctSun1+27)=10),OctSun1+27,""))</f>
        <v>45954</v>
      </c>
      <c r="AD62" s="4">
        <f ca="1">IF(DAY(OctSun1)=1,IF(AND(YEAR(OctSun1+21)=CalendarYear,MONTH(OctSun1+21)=10),OctSun1+21,""),IF(AND(YEAR(OctSun1+28)=CalendarYear,MONTH(OctSun1+28)=10),OctSun1+28,""))</f>
        <v>45955</v>
      </c>
      <c r="AE62" s="4">
        <f ca="1">IF(DAY(OctSun1)=1,IF(AND(YEAR(OctSun1+22)=CalendarYear,MONTH(OctSun1+22)=10),OctSun1+22,""),IF(AND(YEAR(OctSun1+29)=CalendarYear,MONTH(OctSun1+29)=10),OctSun1+29,""))</f>
        <v>45956</v>
      </c>
      <c r="AF62" s="4">
        <f ca="1">IF(DAY(OctSun1)=1,IF(AND(YEAR(OctSun1+23)=CalendarYear,MONTH(OctSun1+23)=10),OctSun1+23,""),IF(AND(YEAR(OctSun1+30)=CalendarYear,MONTH(OctSun1+30)=10),OctSun1+30,""))</f>
        <v>45957</v>
      </c>
      <c r="AG62" s="4">
        <f ca="1">IF(DAY(OctSun1)=1,IF(AND(YEAR(OctSun1+24)=CalendarYear,MONTH(OctSun1+24)=10),OctSun1+24,""),IF(AND(YEAR(OctSun1+31)=CalendarYear,MONTH(OctSun1+31)=10),OctSun1+31,""))</f>
        <v>45958</v>
      </c>
      <c r="AH62" s="4">
        <f ca="1">IF(DAY(OctSun1)=1,IF(AND(YEAR(OctSun1+25)=CalendarYear,MONTH(OctSun1+25)=10),OctSun1+25,""),IF(AND(YEAR(OctSun1+32)=CalendarYear,MONTH(OctSun1+32)=10),OctSun1+32,""))</f>
        <v>45959</v>
      </c>
      <c r="AI62" s="4">
        <f ca="1">IF(DAY(OctSun1)=1,IF(AND(YEAR(OctSun1+26)=CalendarYear,MONTH(OctSun1+26)=10),OctSun1+26,""),IF(AND(YEAR(OctSun1+33)=CalendarYear,MONTH(OctSun1+33)=10),OctSun1+33,""))</f>
        <v>45960</v>
      </c>
      <c r="AJ62" s="4">
        <f ca="1">IF(DAY(OctSun1)=1,IF(AND(YEAR(OctSun1+27)=CalendarYear,MONTH(OctSun1+27)=10),OctSun1+27,""),IF(AND(YEAR(OctSun1+34)=CalendarYear,MONTH(OctSun1+34)=10),OctSun1+34,""))</f>
        <v>45961</v>
      </c>
      <c r="AK62" s="4" t="str">
        <f ca="1">IF(DAY(OctSun1)=1,IF(AND(YEAR(OctSun1+28)=CalendarYear,MONTH(OctSun1+28)=10),OctSun1+28,""),IF(AND(YEAR(OctSun1+35)=CalendarYear,MONTH(OctSun1+35)=10),OctSun1+35,""))</f>
        <v/>
      </c>
      <c r="AL62" s="4" t="str">
        <f ca="1">IF(DAY(OctSun1)=1,IF(AND(YEAR(OctSun1+29)=CalendarYear,MONTH(OctSun1+29)=10),OctSun1+29,""),IF(AND(YEAR(OctSun1+36)=CalendarYear,MONTH(OctSun1+36)=10),OctSun1+36,""))</f>
        <v/>
      </c>
      <c r="AM62" s="6" t="str">
        <f ca="1">IF(DAY(OctSun1)=1,IF(AND(YEAR(OctSun1+30)=CalendarYear,MONTH(OctSun1+30)=10),OctSun1+30,""),IF(AND(YEAR(OctSun1+37)=CalendarYear,MONTH(OctSun1+37)=10),OctSun1+37,""))</f>
        <v/>
      </c>
    </row>
    <row r="63" spans="2:39" ht="19.899999999999999" customHeight="1">
      <c r="B63" s="62"/>
      <c r="C63" s="5" t="s">
        <v>6</v>
      </c>
      <c r="D63" s="5" t="s">
        <v>7</v>
      </c>
      <c r="E63" s="5" t="s">
        <v>8</v>
      </c>
      <c r="F63" s="5" t="s">
        <v>9</v>
      </c>
      <c r="G63" s="5" t="s">
        <v>10</v>
      </c>
      <c r="H63" s="5" t="s">
        <v>11</v>
      </c>
      <c r="I63" s="5" t="s">
        <v>12</v>
      </c>
      <c r="J63" s="5" t="s">
        <v>6</v>
      </c>
      <c r="K63" s="5" t="s">
        <v>7</v>
      </c>
      <c r="L63" s="5" t="s">
        <v>8</v>
      </c>
      <c r="M63" s="5" t="s">
        <v>9</v>
      </c>
      <c r="N63" s="5" t="s">
        <v>10</v>
      </c>
      <c r="O63" s="5" t="s">
        <v>11</v>
      </c>
      <c r="P63" s="5" t="s">
        <v>12</v>
      </c>
      <c r="Q63" s="5" t="s">
        <v>6</v>
      </c>
      <c r="R63" s="5" t="s">
        <v>7</v>
      </c>
      <c r="S63" s="5" t="s">
        <v>8</v>
      </c>
      <c r="T63" s="5" t="s">
        <v>9</v>
      </c>
      <c r="U63" s="5" t="s">
        <v>10</v>
      </c>
      <c r="V63" s="5" t="s">
        <v>11</v>
      </c>
      <c r="W63" s="5" t="s">
        <v>12</v>
      </c>
      <c r="X63" s="5" t="s">
        <v>6</v>
      </c>
      <c r="Y63" s="5" t="s">
        <v>7</v>
      </c>
      <c r="Z63" s="5" t="s">
        <v>8</v>
      </c>
      <c r="AA63" s="5" t="s">
        <v>9</v>
      </c>
      <c r="AB63" s="5" t="s">
        <v>10</v>
      </c>
      <c r="AC63" s="5" t="s">
        <v>11</v>
      </c>
      <c r="AD63" s="5" t="s">
        <v>12</v>
      </c>
      <c r="AE63" s="5" t="s">
        <v>6</v>
      </c>
      <c r="AF63" s="5" t="s">
        <v>7</v>
      </c>
      <c r="AG63" s="5" t="s">
        <v>8</v>
      </c>
      <c r="AH63" s="5" t="s">
        <v>9</v>
      </c>
      <c r="AI63" s="5" t="s">
        <v>10</v>
      </c>
      <c r="AJ63" s="5" t="s">
        <v>11</v>
      </c>
      <c r="AK63" s="5" t="s">
        <v>12</v>
      </c>
      <c r="AL63" s="5" t="s">
        <v>6</v>
      </c>
      <c r="AM63" s="7" t="s">
        <v>7</v>
      </c>
    </row>
    <row r="64" spans="2:39" ht="19.899999999999999" customHeight="1" outlineLevel="1">
      <c r="B64" s="18" t="s">
        <v>13</v>
      </c>
      <c r="C64" s="2" t="s">
        <v>14</v>
      </c>
      <c r="D64" s="2" t="s">
        <v>14</v>
      </c>
      <c r="E64" s="2" t="s">
        <v>14</v>
      </c>
      <c r="F64" s="2" t="s">
        <v>14</v>
      </c>
      <c r="G64" s="2" t="s">
        <v>14</v>
      </c>
      <c r="H64" s="2" t="s">
        <v>14</v>
      </c>
      <c r="I64" s="2" t="s">
        <v>14</v>
      </c>
      <c r="J64" s="2" t="s">
        <v>14</v>
      </c>
      <c r="K64" s="2" t="s">
        <v>14</v>
      </c>
      <c r="L64" s="2" t="s">
        <v>14</v>
      </c>
      <c r="M64" s="3" t="s">
        <v>14</v>
      </c>
      <c r="N64" s="3" t="s">
        <v>14</v>
      </c>
      <c r="O64" s="2" t="s">
        <v>14</v>
      </c>
      <c r="P64" s="2" t="s">
        <v>14</v>
      </c>
      <c r="Q64" s="2" t="s">
        <v>14</v>
      </c>
      <c r="R64" s="2" t="s">
        <v>14</v>
      </c>
      <c r="S64" s="2" t="s">
        <v>14</v>
      </c>
      <c r="T64" s="2" t="s">
        <v>14</v>
      </c>
      <c r="U64" s="2" t="s">
        <v>14</v>
      </c>
      <c r="V64" s="2" t="s">
        <v>14</v>
      </c>
      <c r="W64" s="2" t="s">
        <v>14</v>
      </c>
      <c r="X64" s="2" t="s">
        <v>14</v>
      </c>
      <c r="Y64" s="2" t="s">
        <v>14</v>
      </c>
      <c r="Z64" s="2" t="s">
        <v>14</v>
      </c>
      <c r="AA64" s="2" t="s">
        <v>14</v>
      </c>
      <c r="AB64" s="2" t="s">
        <v>14</v>
      </c>
      <c r="AC64" s="2" t="s">
        <v>14</v>
      </c>
      <c r="AD64" s="2" t="s">
        <v>14</v>
      </c>
      <c r="AE64" s="2" t="s">
        <v>14</v>
      </c>
      <c r="AF64" s="2" t="s">
        <v>14</v>
      </c>
      <c r="AG64" s="2" t="s">
        <v>14</v>
      </c>
      <c r="AH64" s="2" t="s">
        <v>14</v>
      </c>
      <c r="AI64" s="2" t="s">
        <v>14</v>
      </c>
      <c r="AJ64" s="2" t="s">
        <v>14</v>
      </c>
      <c r="AK64" s="2" t="s">
        <v>14</v>
      </c>
      <c r="AL64" s="2" t="s">
        <v>14</v>
      </c>
      <c r="AM64" s="2" t="s">
        <v>14</v>
      </c>
    </row>
    <row r="65" spans="2:39" ht="19.899999999999999" customHeight="1" outlineLevel="1">
      <c r="B65" s="19" t="s">
        <v>15</v>
      </c>
      <c r="C65" s="3" t="s">
        <v>14</v>
      </c>
      <c r="D65" s="3" t="s">
        <v>14</v>
      </c>
      <c r="E65" s="3" t="s">
        <v>14</v>
      </c>
      <c r="F65" s="3" t="s">
        <v>14</v>
      </c>
      <c r="G65" s="3" t="s">
        <v>14</v>
      </c>
      <c r="H65" s="3" t="s">
        <v>14</v>
      </c>
      <c r="I65" s="3" t="s">
        <v>14</v>
      </c>
      <c r="J65" s="3" t="s">
        <v>14</v>
      </c>
      <c r="K65" s="3" t="s">
        <v>14</v>
      </c>
      <c r="L65" s="3" t="s">
        <v>14</v>
      </c>
      <c r="M65" s="3" t="s">
        <v>14</v>
      </c>
      <c r="N65" s="3" t="s">
        <v>14</v>
      </c>
      <c r="O65" s="2" t="s">
        <v>14</v>
      </c>
      <c r="P65" s="2" t="s">
        <v>14</v>
      </c>
      <c r="Q65" s="2" t="s">
        <v>14</v>
      </c>
      <c r="R65" s="2" t="s">
        <v>14</v>
      </c>
      <c r="S65" s="2" t="s">
        <v>14</v>
      </c>
      <c r="T65" s="2" t="s">
        <v>14</v>
      </c>
      <c r="U65" s="2" t="s">
        <v>14</v>
      </c>
      <c r="V65" s="2" t="s">
        <v>14</v>
      </c>
      <c r="W65" s="2" t="s">
        <v>14</v>
      </c>
      <c r="X65" s="2" t="s">
        <v>14</v>
      </c>
      <c r="Y65" s="2" t="s">
        <v>14</v>
      </c>
      <c r="Z65" s="2" t="s">
        <v>14</v>
      </c>
      <c r="AA65" s="2" t="s">
        <v>14</v>
      </c>
      <c r="AB65" s="2" t="s">
        <v>14</v>
      </c>
      <c r="AC65" s="2" t="s">
        <v>14</v>
      </c>
      <c r="AD65" s="2" t="s">
        <v>14</v>
      </c>
      <c r="AE65" s="2" t="s">
        <v>14</v>
      </c>
      <c r="AF65" s="2" t="s">
        <v>14</v>
      </c>
      <c r="AG65" s="2" t="s">
        <v>14</v>
      </c>
      <c r="AH65" s="2" t="s">
        <v>14</v>
      </c>
      <c r="AI65" s="2" t="s">
        <v>14</v>
      </c>
      <c r="AJ65" s="2" t="s">
        <v>14</v>
      </c>
      <c r="AK65" s="2" t="s">
        <v>14</v>
      </c>
      <c r="AL65" s="2" t="s">
        <v>14</v>
      </c>
      <c r="AM65" s="2" t="s">
        <v>14</v>
      </c>
    </row>
    <row r="66" spans="2:39" s="21" customFormat="1" ht="19.899999999999999" customHeight="1" outlineLevel="1">
      <c r="B66" s="33" t="s">
        <v>2</v>
      </c>
      <c r="C66" s="3" t="s">
        <v>14</v>
      </c>
      <c r="D66" s="3" t="s">
        <v>14</v>
      </c>
      <c r="E66" s="3" t="s">
        <v>14</v>
      </c>
      <c r="F66" s="140" t="s">
        <v>16</v>
      </c>
      <c r="G66" s="148"/>
      <c r="H66" s="141"/>
      <c r="I66" s="3" t="s">
        <v>14</v>
      </c>
      <c r="J66" s="3" t="s">
        <v>14</v>
      </c>
      <c r="K66" s="133" t="s">
        <v>16</v>
      </c>
      <c r="L66" s="134"/>
      <c r="M66" s="134"/>
      <c r="N66" s="134"/>
      <c r="O66" s="135"/>
      <c r="P66" s="2" t="s">
        <v>14</v>
      </c>
      <c r="Q66" s="2" t="s">
        <v>14</v>
      </c>
      <c r="R66" s="133" t="s">
        <v>16</v>
      </c>
      <c r="S66" s="134"/>
      <c r="T66" s="134"/>
      <c r="U66" s="134"/>
      <c r="V66" s="135"/>
      <c r="W66" s="2" t="s">
        <v>14</v>
      </c>
      <c r="X66" s="2" t="s">
        <v>14</v>
      </c>
      <c r="Y66" s="133" t="s">
        <v>16</v>
      </c>
      <c r="Z66" s="134"/>
      <c r="AA66" s="134"/>
      <c r="AB66" s="134"/>
      <c r="AC66" s="135"/>
      <c r="AD66" s="2" t="s">
        <v>14</v>
      </c>
      <c r="AE66" s="2" t="s">
        <v>14</v>
      </c>
      <c r="AF66" s="133" t="s">
        <v>16</v>
      </c>
      <c r="AG66" s="134"/>
      <c r="AH66" s="134"/>
      <c r="AI66" s="134"/>
      <c r="AJ66" s="135"/>
      <c r="AK66" s="2" t="s">
        <v>14</v>
      </c>
      <c r="AL66" s="2" t="s">
        <v>14</v>
      </c>
      <c r="AM66" s="2" t="s">
        <v>14</v>
      </c>
    </row>
    <row r="67" spans="2:39" s="21" customFormat="1" ht="19.899999999999999" customHeight="1" outlineLevel="1">
      <c r="B67" s="31" t="s">
        <v>5</v>
      </c>
      <c r="C67" s="3" t="s">
        <v>14</v>
      </c>
      <c r="D67" s="3" t="s">
        <v>14</v>
      </c>
      <c r="E67" s="3" t="s">
        <v>14</v>
      </c>
      <c r="F67" s="3" t="s">
        <v>14</v>
      </c>
      <c r="G67" s="3" t="s">
        <v>14</v>
      </c>
      <c r="H67" s="3" t="s">
        <v>14</v>
      </c>
      <c r="I67" s="3" t="s">
        <v>14</v>
      </c>
      <c r="J67" s="3" t="s">
        <v>14</v>
      </c>
      <c r="K67" s="3" t="s">
        <v>14</v>
      </c>
      <c r="L67" s="3" t="s">
        <v>14</v>
      </c>
      <c r="M67" s="3" t="s">
        <v>14</v>
      </c>
      <c r="N67" s="3" t="s">
        <v>14</v>
      </c>
      <c r="O67" s="2" t="s">
        <v>14</v>
      </c>
      <c r="P67" s="2" t="s">
        <v>14</v>
      </c>
      <c r="Q67" s="2" t="s">
        <v>14</v>
      </c>
      <c r="R67" s="2" t="s">
        <v>14</v>
      </c>
      <c r="S67" s="2" t="s">
        <v>14</v>
      </c>
      <c r="T67" s="2" t="s">
        <v>14</v>
      </c>
      <c r="U67" s="2" t="s">
        <v>14</v>
      </c>
      <c r="V67" s="2" t="s">
        <v>14</v>
      </c>
      <c r="W67" s="2" t="s">
        <v>14</v>
      </c>
      <c r="X67" s="2" t="s">
        <v>14</v>
      </c>
      <c r="Y67" s="2" t="s">
        <v>14</v>
      </c>
      <c r="Z67" s="2" t="s">
        <v>14</v>
      </c>
      <c r="AA67" s="2" t="s">
        <v>14</v>
      </c>
      <c r="AB67" s="2" t="s">
        <v>14</v>
      </c>
      <c r="AC67" s="2" t="s">
        <v>14</v>
      </c>
      <c r="AD67" s="2" t="s">
        <v>14</v>
      </c>
      <c r="AE67" s="2" t="s">
        <v>14</v>
      </c>
      <c r="AF67" s="2" t="s">
        <v>14</v>
      </c>
      <c r="AG67" s="2" t="s">
        <v>14</v>
      </c>
      <c r="AH67" s="2" t="s">
        <v>14</v>
      </c>
      <c r="AI67" s="2" t="s">
        <v>14</v>
      </c>
      <c r="AJ67" s="2" t="s">
        <v>14</v>
      </c>
      <c r="AK67" s="2" t="s">
        <v>14</v>
      </c>
      <c r="AL67" s="2" t="s">
        <v>14</v>
      </c>
      <c r="AM67" s="2" t="s">
        <v>14</v>
      </c>
    </row>
    <row r="68" spans="2:39" ht="19.899999999999999" customHeight="1" outlineLevel="1">
      <c r="B68" s="20" t="s">
        <v>1</v>
      </c>
      <c r="C68" s="3" t="s">
        <v>14</v>
      </c>
      <c r="D68" s="3" t="s">
        <v>14</v>
      </c>
      <c r="E68" s="3" t="s">
        <v>14</v>
      </c>
      <c r="F68" s="3" t="s">
        <v>14</v>
      </c>
      <c r="G68" s="3" t="s">
        <v>14</v>
      </c>
      <c r="H68" s="3" t="s">
        <v>14</v>
      </c>
      <c r="I68" s="3" t="s">
        <v>14</v>
      </c>
      <c r="J68" s="3" t="s">
        <v>14</v>
      </c>
      <c r="K68" s="3" t="s">
        <v>14</v>
      </c>
      <c r="L68" s="3" t="s">
        <v>14</v>
      </c>
      <c r="M68" s="3" t="s">
        <v>14</v>
      </c>
      <c r="N68" s="3" t="s">
        <v>14</v>
      </c>
      <c r="O68" s="2" t="s">
        <v>14</v>
      </c>
      <c r="P68" s="2" t="s">
        <v>14</v>
      </c>
      <c r="Q68" s="2" t="s">
        <v>14</v>
      </c>
      <c r="R68" s="2" t="s">
        <v>14</v>
      </c>
      <c r="S68" s="2" t="s">
        <v>14</v>
      </c>
      <c r="T68" s="2" t="s">
        <v>14</v>
      </c>
      <c r="U68" s="2" t="s">
        <v>14</v>
      </c>
      <c r="V68" s="2" t="s">
        <v>14</v>
      </c>
      <c r="W68" s="2" t="s">
        <v>14</v>
      </c>
      <c r="X68" s="2" t="s">
        <v>14</v>
      </c>
      <c r="Y68" s="2" t="s">
        <v>14</v>
      </c>
      <c r="Z68" s="2" t="s">
        <v>14</v>
      </c>
      <c r="AA68" s="2" t="s">
        <v>14</v>
      </c>
      <c r="AB68" s="2" t="s">
        <v>14</v>
      </c>
      <c r="AC68" s="2" t="s">
        <v>14</v>
      </c>
      <c r="AD68" s="2" t="s">
        <v>14</v>
      </c>
      <c r="AE68" s="2" t="s">
        <v>14</v>
      </c>
      <c r="AF68" s="2" t="s">
        <v>14</v>
      </c>
      <c r="AG68" s="2" t="s">
        <v>14</v>
      </c>
      <c r="AH68" s="2" t="s">
        <v>14</v>
      </c>
      <c r="AI68" s="2" t="s">
        <v>14</v>
      </c>
      <c r="AJ68" s="2" t="s">
        <v>14</v>
      </c>
      <c r="AK68" s="2" t="s">
        <v>14</v>
      </c>
      <c r="AL68" s="2" t="s">
        <v>14</v>
      </c>
      <c r="AM68" s="2" t="s">
        <v>14</v>
      </c>
    </row>
    <row r="69" spans="2:39" ht="19.899999999999999" customHeight="1">
      <c r="B69" s="1"/>
    </row>
    <row r="70" spans="2:39" ht="19.899999999999999" customHeight="1">
      <c r="B70" s="61">
        <f ca="1">DATE(CalendarYear,11,1)</f>
        <v>45962</v>
      </c>
      <c r="C70" s="4" t="str">
        <f ca="1">IF(DAY(NovSun1)=1,"",IF(AND(YEAR(NovSun1+1)=CalendarYear,MONTH(NovSun1+1)=11),NovSun1+1,""))</f>
        <v/>
      </c>
      <c r="D70" s="4" t="str">
        <f ca="1">IF(DAY(NovSun1)=1,"",IF(AND(YEAR(NovSun1+2)=CalendarYear,MONTH(NovSun1+2)=11),NovSun1+2,""))</f>
        <v/>
      </c>
      <c r="E70" s="4" t="str">
        <f ca="1">IF(DAY(NovSun1)=1,"",IF(AND(YEAR(NovSun1+3)=CalendarYear,MONTH(NovSun1+3)=11),NovSun1+3,""))</f>
        <v/>
      </c>
      <c r="F70" s="4" t="str">
        <f ca="1">IF(DAY(NovSun1)=1,"",IF(AND(YEAR(NovSun1+4)=CalendarYear,MONTH(NovSun1+4)=11),NovSun1+4,""))</f>
        <v/>
      </c>
      <c r="G70" s="4" t="str">
        <f ca="1">IF(DAY(NovSun1)=1,"",IF(AND(YEAR(NovSun1+5)=CalendarYear,MONTH(NovSun1+5)=11),NovSun1+5,""))</f>
        <v/>
      </c>
      <c r="H70" s="4" t="str">
        <f ca="1">IF(DAY(NovSun1)=1,"",IF(AND(YEAR(NovSun1+6)=CalendarYear,MONTH(NovSun1+6)=11),NovSun1+6,""))</f>
        <v/>
      </c>
      <c r="I70" s="4">
        <f ca="1">IF(DAY(NovSun1)=1,IF(AND(YEAR(NovSun1)=CalendarYear,MONTH(NovSun1)=11),NovSun1,""),IF(AND(YEAR(NovSun1+7)=CalendarYear,MONTH(NovSun1+7)=11),NovSun1+7,""))</f>
        <v>45962</v>
      </c>
      <c r="J70" s="4">
        <f ca="1">IF(DAY(NovSun1)=1,IF(AND(YEAR(NovSun1+1)=CalendarYear,MONTH(NovSun1+1)=11),NovSun1+1,""),IF(AND(YEAR(NovSun1+8)=CalendarYear,MONTH(NovSun1+8)=11),NovSun1+8,""))</f>
        <v>45963</v>
      </c>
      <c r="K70" s="4">
        <f ca="1">IF(DAY(NovSun1)=1,IF(AND(YEAR(NovSun1+2)=CalendarYear,MONTH(NovSun1+2)=11),NovSun1+2,""),IF(AND(YEAR(NovSun1+9)=CalendarYear,MONTH(NovSun1+9)=11),NovSun1+9,""))</f>
        <v>45964</v>
      </c>
      <c r="L70" s="4">
        <f ca="1">IF(DAY(NovSun1)=1,IF(AND(YEAR(NovSun1+3)=CalendarYear,MONTH(NovSun1+3)=11),NovSun1+3,""),IF(AND(YEAR(NovSun1+10)=CalendarYear,MONTH(NovSun1+10)=11),NovSun1+10,""))</f>
        <v>45965</v>
      </c>
      <c r="M70" s="4">
        <f ca="1">IF(DAY(NovSun1)=1,IF(AND(YEAR(NovSun1+4)=CalendarYear,MONTH(NovSun1+4)=11),NovSun1+4,""),IF(AND(YEAR(NovSun1+11)=CalendarYear,MONTH(NovSun1+11)=11),NovSun1+11,""))</f>
        <v>45966</v>
      </c>
      <c r="N70" s="4">
        <f ca="1">IF(DAY(NovSun1)=1,IF(AND(YEAR(NovSun1+5)=CalendarYear,MONTH(NovSun1+5)=11),NovSun1+5,""),IF(AND(YEAR(NovSun1+12)=CalendarYear,MONTH(NovSun1+12)=11),NovSun1+12,""))</f>
        <v>45967</v>
      </c>
      <c r="O70" s="4">
        <f ca="1">IF(DAY(NovSun1)=1,IF(AND(YEAR(NovSun1+6)=CalendarYear,MONTH(NovSun1+6)=11),NovSun1+6,""),IF(AND(YEAR(NovSun1+13)=CalendarYear,MONTH(NovSun1+13)=11),NovSun1+13,""))</f>
        <v>45968</v>
      </c>
      <c r="P70" s="4">
        <f ca="1">IF(DAY(NovSun1)=1,IF(AND(YEAR(NovSun1+7)=CalendarYear,MONTH(NovSun1+7)=11),NovSun1+7,""),IF(AND(YEAR(NovSun1+14)=CalendarYear,MONTH(NovSun1+14)=11),NovSun1+14,""))</f>
        <v>45969</v>
      </c>
      <c r="Q70" s="4">
        <f ca="1">IF(DAY(NovSun1)=1,IF(AND(YEAR(NovSun1+8)=CalendarYear,MONTH(NovSun1+8)=11),NovSun1+8,""),IF(AND(YEAR(NovSun1+15)=CalendarYear,MONTH(NovSun1+15)=11),NovSun1+15,""))</f>
        <v>45970</v>
      </c>
      <c r="R70" s="4">
        <f ca="1">IF(DAY(NovSun1)=1,IF(AND(YEAR(NovSun1+9)=CalendarYear,MONTH(NovSun1+9)=11),NovSun1+9,""),IF(AND(YEAR(NovSun1+16)=CalendarYear,MONTH(NovSun1+16)=11),NovSun1+16,""))</f>
        <v>45971</v>
      </c>
      <c r="S70" s="4">
        <f ca="1">IF(DAY(NovSun1)=1,IF(AND(YEAR(NovSun1+10)=CalendarYear,MONTH(NovSun1+10)=11),NovSun1+10,""),IF(AND(YEAR(NovSun1+17)=CalendarYear,MONTH(NovSun1+17)=11),NovSun1+17,""))</f>
        <v>45972</v>
      </c>
      <c r="T70" s="4">
        <f ca="1">IF(DAY(NovSun1)=1,IF(AND(YEAR(NovSun1+11)=CalendarYear,MONTH(NovSun1+11)=11),NovSun1+11,""),IF(AND(YEAR(NovSun1+18)=CalendarYear,MONTH(NovSun1+18)=11),NovSun1+18,""))</f>
        <v>45973</v>
      </c>
      <c r="U70" s="4">
        <f ca="1">IF(DAY(NovSun1)=1,IF(AND(YEAR(NovSun1+12)=CalendarYear,MONTH(NovSun1+12)=11),NovSun1+12,""),IF(AND(YEAR(NovSun1+19)=CalendarYear,MONTH(NovSun1+19)=11),NovSun1+19,""))</f>
        <v>45974</v>
      </c>
      <c r="V70" s="4">
        <f ca="1">IF(DAY(NovSun1)=1,IF(AND(YEAR(NovSun1+13)=CalendarYear,MONTH(NovSun1+13)=11),NovSun1+13,""),IF(AND(YEAR(NovSun1+20)=CalendarYear,MONTH(NovSun1+20)=11),NovSun1+20,""))</f>
        <v>45975</v>
      </c>
      <c r="W70" s="4">
        <f ca="1">IF(DAY(NovSun1)=1,IF(AND(YEAR(NovSun1+14)=CalendarYear,MONTH(NovSun1+14)=11),NovSun1+14,""),IF(AND(YEAR(NovSun1+21)=CalendarYear,MONTH(NovSun1+21)=11),NovSun1+21,""))</f>
        <v>45976</v>
      </c>
      <c r="X70" s="4">
        <f ca="1">IF(DAY(NovSun1)=1,IF(AND(YEAR(NovSun1+15)=CalendarYear,MONTH(NovSun1+15)=11),NovSun1+15,""),IF(AND(YEAR(NovSun1+22)=CalendarYear,MONTH(NovSun1+22)=11),NovSun1+22,""))</f>
        <v>45977</v>
      </c>
      <c r="Y70" s="4">
        <f ca="1">IF(DAY(NovSun1)=1,IF(AND(YEAR(NovSun1+16)=CalendarYear,MONTH(NovSun1+16)=11),NovSun1+16,""),IF(AND(YEAR(NovSun1+23)=CalendarYear,MONTH(NovSun1+23)=11),NovSun1+23,""))</f>
        <v>45978</v>
      </c>
      <c r="Z70" s="4">
        <f ca="1">IF(DAY(NovSun1)=1,IF(AND(YEAR(NovSun1+17)=CalendarYear,MONTH(NovSun1+17)=11),NovSun1+17,""),IF(AND(YEAR(NovSun1+24)=CalendarYear,MONTH(NovSun1+24)=11),NovSun1+24,""))</f>
        <v>45979</v>
      </c>
      <c r="AA70" s="4">
        <f ca="1">IF(DAY(NovSun1)=1,IF(AND(YEAR(NovSun1+18)=CalendarYear,MONTH(NovSun1+18)=11),NovSun1+18,""),IF(AND(YEAR(NovSun1+25)=CalendarYear,MONTH(NovSun1+25)=11),NovSun1+25,""))</f>
        <v>45980</v>
      </c>
      <c r="AB70" s="4">
        <f ca="1">IF(DAY(NovSun1)=1,IF(AND(YEAR(NovSun1+19)=CalendarYear,MONTH(NovSun1+19)=11),NovSun1+19,""),IF(AND(YEAR(NovSun1+26)=CalendarYear,MONTH(NovSun1+26)=11),NovSun1+26,""))</f>
        <v>45981</v>
      </c>
      <c r="AC70" s="4">
        <f ca="1">IF(DAY(NovSun1)=1,IF(AND(YEAR(NovSun1+20)=CalendarYear,MONTH(NovSun1+20)=11),NovSun1+20,""),IF(AND(YEAR(NovSun1+27)=CalendarYear,MONTH(NovSun1+27)=11),NovSun1+27,""))</f>
        <v>45982</v>
      </c>
      <c r="AD70" s="4">
        <f ca="1">IF(DAY(NovSun1)=1,IF(AND(YEAR(NovSun1+21)=CalendarYear,MONTH(NovSun1+21)=11),NovSun1+21,""),IF(AND(YEAR(NovSun1+28)=CalendarYear,MONTH(NovSun1+28)=11),NovSun1+28,""))</f>
        <v>45983</v>
      </c>
      <c r="AE70" s="4">
        <f ca="1">IF(DAY(NovSun1)=1,IF(AND(YEAR(NovSun1+22)=CalendarYear,MONTH(NovSun1+22)=11),NovSun1+22,""),IF(AND(YEAR(NovSun1+29)=CalendarYear,MONTH(NovSun1+29)=11),NovSun1+29,""))</f>
        <v>45984</v>
      </c>
      <c r="AF70" s="4">
        <f ca="1">IF(DAY(NovSun1)=1,IF(AND(YEAR(NovSun1+23)=CalendarYear,MONTH(NovSun1+23)=11),NovSun1+23,""),IF(AND(YEAR(NovSun1+30)=CalendarYear,MONTH(NovSun1+30)=11),NovSun1+30,""))</f>
        <v>45985</v>
      </c>
      <c r="AG70" s="4">
        <f ca="1">IF(DAY(NovSun1)=1,IF(AND(YEAR(NovSun1+24)=CalendarYear,MONTH(NovSun1+24)=11),NovSun1+24,""),IF(AND(YEAR(NovSun1+31)=CalendarYear,MONTH(NovSun1+31)=11),NovSun1+31,""))</f>
        <v>45986</v>
      </c>
      <c r="AH70" s="4">
        <f ca="1">IF(DAY(NovSun1)=1,IF(AND(YEAR(NovSun1+25)=CalendarYear,MONTH(NovSun1+25)=11),NovSun1+25,""),IF(AND(YEAR(NovSun1+32)=CalendarYear,MONTH(NovSun1+32)=11),NovSun1+32,""))</f>
        <v>45987</v>
      </c>
      <c r="AI70" s="4">
        <f ca="1">IF(DAY(NovSun1)=1,IF(AND(YEAR(NovSun1+26)=CalendarYear,MONTH(NovSun1+26)=11),NovSun1+26,""),IF(AND(YEAR(NovSun1+33)=CalendarYear,MONTH(NovSun1+33)=11),NovSun1+33,""))</f>
        <v>45988</v>
      </c>
      <c r="AJ70" s="4">
        <f ca="1">IF(DAY(NovSun1)=1,IF(AND(YEAR(NovSun1+27)=CalendarYear,MONTH(NovSun1+27)=11),NovSun1+27,""),IF(AND(YEAR(NovSun1+34)=CalendarYear,MONTH(NovSun1+34)=11),NovSun1+34,""))</f>
        <v>45989</v>
      </c>
      <c r="AK70" s="4">
        <f ca="1">IF(DAY(NovSun1)=1,IF(AND(YEAR(NovSun1+28)=CalendarYear,MONTH(NovSun1+28)=11),NovSun1+28,""),IF(AND(YEAR(NovSun1+35)=CalendarYear,MONTH(NovSun1+35)=11),NovSun1+35,""))</f>
        <v>45990</v>
      </c>
      <c r="AL70" s="4">
        <f ca="1">IF(DAY(NovSun1)=1,IF(AND(YEAR(NovSun1+29)=CalendarYear,MONTH(NovSun1+29)=11),NovSun1+29,""),IF(AND(YEAR(NovSun1+36)=CalendarYear,MONTH(NovSun1+36)=11),NovSun1+36,""))</f>
        <v>45991</v>
      </c>
      <c r="AM70" s="6" t="str">
        <f ca="1">IF(DAY(NovSun1)=1,IF(AND(YEAR(NovSun1+30)=CalendarYear,MONTH(NovSun1+30)=11),NovSun1+30,""),IF(AND(YEAR(NovSun1+37)=CalendarYear,MONTH(NovSun1+37)=11),NovSun1+37,""))</f>
        <v/>
      </c>
    </row>
    <row r="71" spans="2:39" ht="19.899999999999999" customHeight="1">
      <c r="B71" s="62"/>
      <c r="C71" s="5" t="s">
        <v>6</v>
      </c>
      <c r="D71" s="5" t="s">
        <v>7</v>
      </c>
      <c r="E71" s="5" t="s">
        <v>8</v>
      </c>
      <c r="F71" s="5" t="s">
        <v>9</v>
      </c>
      <c r="G71" s="5" t="s">
        <v>10</v>
      </c>
      <c r="H71" s="5" t="s">
        <v>11</v>
      </c>
      <c r="I71" s="5" t="s">
        <v>12</v>
      </c>
      <c r="J71" s="5" t="s">
        <v>6</v>
      </c>
      <c r="K71" s="5" t="s">
        <v>7</v>
      </c>
      <c r="L71" s="5" t="s">
        <v>8</v>
      </c>
      <c r="M71" s="5" t="s">
        <v>9</v>
      </c>
      <c r="N71" s="5" t="s">
        <v>10</v>
      </c>
      <c r="O71" s="5" t="s">
        <v>11</v>
      </c>
      <c r="P71" s="5" t="s">
        <v>12</v>
      </c>
      <c r="Q71" s="5" t="s">
        <v>6</v>
      </c>
      <c r="R71" s="5" t="s">
        <v>7</v>
      </c>
      <c r="S71" s="5" t="s">
        <v>8</v>
      </c>
      <c r="T71" s="5" t="s">
        <v>9</v>
      </c>
      <c r="U71" s="5" t="s">
        <v>10</v>
      </c>
      <c r="V71" s="5" t="s">
        <v>11</v>
      </c>
      <c r="W71" s="5" t="s">
        <v>12</v>
      </c>
      <c r="X71" s="5" t="s">
        <v>6</v>
      </c>
      <c r="Y71" s="5" t="s">
        <v>7</v>
      </c>
      <c r="Z71" s="5" t="s">
        <v>8</v>
      </c>
      <c r="AA71" s="5" t="s">
        <v>9</v>
      </c>
      <c r="AB71" s="5" t="s">
        <v>10</v>
      </c>
      <c r="AC71" s="5" t="s">
        <v>11</v>
      </c>
      <c r="AD71" s="5" t="s">
        <v>12</v>
      </c>
      <c r="AE71" s="5" t="s">
        <v>6</v>
      </c>
      <c r="AF71" s="5" t="s">
        <v>7</v>
      </c>
      <c r="AG71" s="5" t="s">
        <v>8</v>
      </c>
      <c r="AH71" s="5" t="s">
        <v>9</v>
      </c>
      <c r="AI71" s="5" t="s">
        <v>10</v>
      </c>
      <c r="AJ71" s="5" t="s">
        <v>11</v>
      </c>
      <c r="AK71" s="5" t="s">
        <v>12</v>
      </c>
      <c r="AL71" s="5" t="s">
        <v>6</v>
      </c>
      <c r="AM71" s="7" t="s">
        <v>7</v>
      </c>
    </row>
    <row r="72" spans="2:39" s="21" customFormat="1" ht="19.899999999999999" hidden="1" customHeight="1" outlineLevel="1">
      <c r="B72" s="18" t="s">
        <v>13</v>
      </c>
      <c r="C72" s="2" t="s">
        <v>14</v>
      </c>
      <c r="D72" s="2" t="s">
        <v>14</v>
      </c>
      <c r="E72" s="2" t="s">
        <v>14</v>
      </c>
      <c r="F72" s="2" t="s">
        <v>14</v>
      </c>
      <c r="G72" s="2" t="s">
        <v>14</v>
      </c>
      <c r="H72" s="2" t="s">
        <v>14</v>
      </c>
      <c r="I72" s="2" t="s">
        <v>14</v>
      </c>
      <c r="J72" s="2" t="s">
        <v>14</v>
      </c>
      <c r="K72" s="2" t="s">
        <v>14</v>
      </c>
      <c r="L72" s="2" t="s">
        <v>14</v>
      </c>
      <c r="M72" s="3" t="s">
        <v>14</v>
      </c>
      <c r="N72" s="3" t="s">
        <v>14</v>
      </c>
      <c r="O72" s="2" t="s">
        <v>14</v>
      </c>
      <c r="P72" s="2" t="s">
        <v>14</v>
      </c>
      <c r="Q72" s="2" t="s">
        <v>14</v>
      </c>
      <c r="R72" s="2" t="s">
        <v>14</v>
      </c>
      <c r="S72" s="2" t="s">
        <v>14</v>
      </c>
      <c r="T72" s="2" t="s">
        <v>14</v>
      </c>
      <c r="U72" s="2" t="s">
        <v>14</v>
      </c>
      <c r="V72" s="2" t="s">
        <v>14</v>
      </c>
      <c r="W72" s="2" t="s">
        <v>14</v>
      </c>
      <c r="X72" s="2" t="s">
        <v>14</v>
      </c>
      <c r="Y72" s="2" t="s">
        <v>14</v>
      </c>
      <c r="Z72" s="2" t="s">
        <v>14</v>
      </c>
      <c r="AA72" s="2" t="s">
        <v>14</v>
      </c>
      <c r="AB72" s="2" t="s">
        <v>14</v>
      </c>
      <c r="AC72" s="2" t="s">
        <v>14</v>
      </c>
      <c r="AD72" s="2" t="s">
        <v>14</v>
      </c>
      <c r="AE72" s="2" t="s">
        <v>14</v>
      </c>
      <c r="AF72" s="2" t="s">
        <v>14</v>
      </c>
      <c r="AG72" s="2" t="s">
        <v>14</v>
      </c>
      <c r="AH72" s="2" t="s">
        <v>14</v>
      </c>
      <c r="AI72" s="2" t="s">
        <v>14</v>
      </c>
      <c r="AJ72" s="2" t="s">
        <v>14</v>
      </c>
      <c r="AK72" s="2" t="s">
        <v>14</v>
      </c>
      <c r="AL72" s="2" t="s">
        <v>14</v>
      </c>
      <c r="AM72" s="2" t="s">
        <v>14</v>
      </c>
    </row>
    <row r="73" spans="2:39" s="21" customFormat="1" ht="19.899999999999999" hidden="1" customHeight="1" outlineLevel="1">
      <c r="B73" s="19" t="s">
        <v>15</v>
      </c>
      <c r="C73" s="3" t="s">
        <v>14</v>
      </c>
      <c r="D73" s="3" t="s">
        <v>14</v>
      </c>
      <c r="E73" s="3" t="s">
        <v>14</v>
      </c>
      <c r="F73" s="3" t="s">
        <v>14</v>
      </c>
      <c r="G73" s="3" t="s">
        <v>14</v>
      </c>
      <c r="H73" s="3" t="s">
        <v>14</v>
      </c>
      <c r="I73" s="3" t="s">
        <v>14</v>
      </c>
      <c r="J73" s="3" t="s">
        <v>14</v>
      </c>
      <c r="K73" s="3" t="s">
        <v>14</v>
      </c>
      <c r="L73" s="3" t="s">
        <v>14</v>
      </c>
      <c r="M73" s="3" t="s">
        <v>14</v>
      </c>
      <c r="N73" s="3" t="s">
        <v>14</v>
      </c>
      <c r="O73" s="2" t="s">
        <v>14</v>
      </c>
      <c r="P73" s="2" t="s">
        <v>14</v>
      </c>
      <c r="Q73" s="2" t="s">
        <v>14</v>
      </c>
      <c r="R73" s="2" t="s">
        <v>14</v>
      </c>
      <c r="S73" s="2" t="s">
        <v>14</v>
      </c>
      <c r="T73" s="2" t="s">
        <v>14</v>
      </c>
      <c r="U73" s="2" t="s">
        <v>14</v>
      </c>
      <c r="V73" s="2" t="s">
        <v>14</v>
      </c>
      <c r="W73" s="2" t="s">
        <v>14</v>
      </c>
      <c r="X73" s="2" t="s">
        <v>14</v>
      </c>
      <c r="Y73" s="2" t="s">
        <v>14</v>
      </c>
      <c r="Z73" s="2" t="s">
        <v>14</v>
      </c>
      <c r="AA73" s="2" t="s">
        <v>14</v>
      </c>
      <c r="AB73" s="2" t="s">
        <v>14</v>
      </c>
      <c r="AC73" s="2" t="s">
        <v>14</v>
      </c>
      <c r="AD73" s="2" t="s">
        <v>14</v>
      </c>
      <c r="AE73" s="2" t="s">
        <v>14</v>
      </c>
      <c r="AF73" s="2" t="s">
        <v>14</v>
      </c>
      <c r="AG73" s="2" t="s">
        <v>14</v>
      </c>
      <c r="AH73" s="2" t="s">
        <v>14</v>
      </c>
      <c r="AI73" s="2" t="s">
        <v>14</v>
      </c>
      <c r="AJ73" s="2" t="s">
        <v>14</v>
      </c>
      <c r="AK73" s="2" t="s">
        <v>14</v>
      </c>
      <c r="AL73" s="2" t="s">
        <v>14</v>
      </c>
      <c r="AM73" s="2" t="s">
        <v>14</v>
      </c>
    </row>
    <row r="74" spans="2:39" ht="19.899999999999999" hidden="1" customHeight="1" outlineLevel="1">
      <c r="B74" s="33" t="s">
        <v>2</v>
      </c>
      <c r="C74" s="3" t="s">
        <v>14</v>
      </c>
      <c r="D74" s="3" t="s">
        <v>14</v>
      </c>
      <c r="E74" s="3" t="s">
        <v>14</v>
      </c>
      <c r="F74" s="3" t="s">
        <v>14</v>
      </c>
      <c r="G74" s="3" t="s">
        <v>14</v>
      </c>
      <c r="H74" s="3" t="s">
        <v>14</v>
      </c>
      <c r="I74" s="3" t="s">
        <v>14</v>
      </c>
      <c r="J74" s="3" t="s">
        <v>14</v>
      </c>
      <c r="K74" s="133" t="s">
        <v>16</v>
      </c>
      <c r="L74" s="134"/>
      <c r="M74" s="134"/>
      <c r="N74" s="134"/>
      <c r="O74" s="135"/>
      <c r="P74" s="2" t="s">
        <v>14</v>
      </c>
      <c r="Q74" s="2" t="s">
        <v>14</v>
      </c>
      <c r="R74" s="133" t="s">
        <v>16</v>
      </c>
      <c r="S74" s="134"/>
      <c r="T74" s="134"/>
      <c r="U74" s="134"/>
      <c r="V74" s="135"/>
      <c r="W74" s="2" t="s">
        <v>14</v>
      </c>
      <c r="X74" s="2" t="s">
        <v>14</v>
      </c>
      <c r="Y74" s="133" t="s">
        <v>16</v>
      </c>
      <c r="Z74" s="134"/>
      <c r="AA74" s="134"/>
      <c r="AB74" s="134"/>
      <c r="AC74" s="135"/>
      <c r="AD74" s="2" t="s">
        <v>14</v>
      </c>
      <c r="AE74" s="2" t="s">
        <v>14</v>
      </c>
      <c r="AF74" s="133" t="s">
        <v>16</v>
      </c>
      <c r="AG74" s="134"/>
      <c r="AH74" s="134"/>
      <c r="AI74" s="134"/>
      <c r="AJ74" s="135"/>
      <c r="AK74" s="2" t="s">
        <v>14</v>
      </c>
      <c r="AL74" s="2" t="s">
        <v>14</v>
      </c>
      <c r="AM74" s="2" t="s">
        <v>14</v>
      </c>
    </row>
    <row r="75" spans="2:39" ht="19.899999999999999" hidden="1" customHeight="1" outlineLevel="1">
      <c r="B75" s="31" t="s">
        <v>5</v>
      </c>
      <c r="C75" s="3" t="s">
        <v>14</v>
      </c>
      <c r="D75" s="3" t="s">
        <v>14</v>
      </c>
      <c r="E75" s="3" t="s">
        <v>14</v>
      </c>
      <c r="F75" s="3" t="s">
        <v>14</v>
      </c>
      <c r="G75" s="3" t="s">
        <v>14</v>
      </c>
      <c r="H75" s="3" t="s">
        <v>14</v>
      </c>
      <c r="I75" s="3" t="s">
        <v>14</v>
      </c>
      <c r="J75" s="3" t="s">
        <v>14</v>
      </c>
      <c r="K75" s="3" t="s">
        <v>14</v>
      </c>
      <c r="L75" s="3" t="s">
        <v>14</v>
      </c>
      <c r="M75" s="3" t="s">
        <v>14</v>
      </c>
      <c r="N75" s="3" t="s">
        <v>14</v>
      </c>
      <c r="O75" s="2" t="s">
        <v>14</v>
      </c>
      <c r="P75" s="2" t="s">
        <v>14</v>
      </c>
      <c r="Q75" s="2" t="s">
        <v>14</v>
      </c>
      <c r="R75" s="2" t="s">
        <v>14</v>
      </c>
      <c r="S75" s="2" t="s">
        <v>14</v>
      </c>
      <c r="T75" s="2" t="s">
        <v>14</v>
      </c>
      <c r="U75" s="2" t="s">
        <v>14</v>
      </c>
      <c r="V75" s="2" t="s">
        <v>14</v>
      </c>
      <c r="W75" s="2" t="s">
        <v>14</v>
      </c>
      <c r="X75" s="2" t="s">
        <v>14</v>
      </c>
      <c r="Y75" s="2" t="s">
        <v>14</v>
      </c>
      <c r="Z75" s="2" t="s">
        <v>14</v>
      </c>
      <c r="AA75" s="2" t="s">
        <v>14</v>
      </c>
      <c r="AB75" s="2" t="s">
        <v>14</v>
      </c>
      <c r="AC75" s="2" t="s">
        <v>14</v>
      </c>
      <c r="AD75" s="2" t="s">
        <v>14</v>
      </c>
      <c r="AE75" s="2" t="s">
        <v>14</v>
      </c>
      <c r="AF75" s="2" t="s">
        <v>14</v>
      </c>
      <c r="AG75" s="2" t="s">
        <v>14</v>
      </c>
      <c r="AH75" s="2" t="s">
        <v>14</v>
      </c>
      <c r="AI75" s="2" t="s">
        <v>14</v>
      </c>
      <c r="AJ75" s="2" t="s">
        <v>14</v>
      </c>
      <c r="AK75" s="2" t="s">
        <v>14</v>
      </c>
      <c r="AL75" s="2" t="s">
        <v>14</v>
      </c>
      <c r="AM75" s="2" t="s">
        <v>14</v>
      </c>
    </row>
    <row r="76" spans="2:39" ht="19.899999999999999" hidden="1" customHeight="1" outlineLevel="1">
      <c r="B76" s="20" t="s">
        <v>1</v>
      </c>
      <c r="C76" s="3" t="s">
        <v>14</v>
      </c>
      <c r="D76" s="3" t="s">
        <v>14</v>
      </c>
      <c r="E76" s="3" t="s">
        <v>14</v>
      </c>
      <c r="F76" s="3" t="s">
        <v>14</v>
      </c>
      <c r="G76" s="3" t="s">
        <v>14</v>
      </c>
      <c r="H76" s="3" t="s">
        <v>14</v>
      </c>
      <c r="I76" s="3" t="s">
        <v>14</v>
      </c>
      <c r="J76" s="3" t="s">
        <v>14</v>
      </c>
      <c r="K76" s="3" t="s">
        <v>14</v>
      </c>
      <c r="L76" s="3" t="s">
        <v>14</v>
      </c>
      <c r="M76" s="3" t="s">
        <v>14</v>
      </c>
      <c r="N76" s="3" t="s">
        <v>14</v>
      </c>
      <c r="O76" s="2" t="s">
        <v>14</v>
      </c>
      <c r="P76" s="2" t="s">
        <v>14</v>
      </c>
      <c r="Q76" s="2" t="s">
        <v>14</v>
      </c>
      <c r="R76" s="2" t="s">
        <v>14</v>
      </c>
      <c r="S76" s="2" t="s">
        <v>14</v>
      </c>
      <c r="T76" s="2" t="s">
        <v>14</v>
      </c>
      <c r="U76" s="2" t="s">
        <v>14</v>
      </c>
      <c r="V76" s="2" t="s">
        <v>14</v>
      </c>
      <c r="W76" s="2" t="s">
        <v>14</v>
      </c>
      <c r="X76" s="2" t="s">
        <v>14</v>
      </c>
      <c r="Y76" s="2" t="s">
        <v>14</v>
      </c>
      <c r="Z76" s="2" t="s">
        <v>14</v>
      </c>
      <c r="AA76" s="2" t="s">
        <v>14</v>
      </c>
      <c r="AB76" s="2" t="s">
        <v>14</v>
      </c>
      <c r="AC76" s="2" t="s">
        <v>14</v>
      </c>
      <c r="AD76" s="2" t="s">
        <v>14</v>
      </c>
      <c r="AE76" s="2" t="s">
        <v>14</v>
      </c>
      <c r="AF76" s="2" t="s">
        <v>14</v>
      </c>
      <c r="AG76" s="2" t="s">
        <v>14</v>
      </c>
      <c r="AH76" s="2" t="s">
        <v>14</v>
      </c>
      <c r="AI76" s="2" t="s">
        <v>14</v>
      </c>
      <c r="AJ76" s="2" t="s">
        <v>14</v>
      </c>
      <c r="AK76" s="2" t="s">
        <v>14</v>
      </c>
      <c r="AL76" s="2" t="s">
        <v>14</v>
      </c>
      <c r="AM76" s="2" t="s">
        <v>14</v>
      </c>
    </row>
    <row r="77" spans="2:39" ht="18.95" customHeight="1" collapsed="1"/>
    <row r="78" spans="2:39" ht="18.95" customHeight="1">
      <c r="B78" s="61">
        <f ca="1">DATE(CalendarYear,12,1)</f>
        <v>45992</v>
      </c>
      <c r="C78" s="4" t="str">
        <f ca="1">IF(DAY(DecSun1)=1,"",IF(AND(YEAR(DecSun1+1)=CalendarYear,MONTH(DecSun1+1)=12),DecSun1+1,""))</f>
        <v/>
      </c>
      <c r="D78" s="4">
        <f ca="1">IF(DAY(DecSun1)=1,"",IF(AND(YEAR(DecSun1+2)=CalendarYear,MONTH(DecSun1+2)=12),DecSun1+2,""))</f>
        <v>45992</v>
      </c>
      <c r="E78" s="4">
        <f ca="1">IF(DAY(DecSun1)=1,"",IF(AND(YEAR(DecSun1+3)=CalendarYear,MONTH(DecSun1+3)=12),DecSun1+3,""))</f>
        <v>45993</v>
      </c>
      <c r="F78" s="4">
        <f ca="1">IF(DAY(DecSun1)=1,"",IF(AND(YEAR(DecSun1+4)=CalendarYear,MONTH(DecSun1+4)=12),DecSun1+4,""))</f>
        <v>45994</v>
      </c>
      <c r="G78" s="4">
        <f ca="1">IF(DAY(DecSun1)=1,"",IF(AND(YEAR(DecSun1+5)=CalendarYear,MONTH(DecSun1+5)=12),DecSun1+5,""))</f>
        <v>45995</v>
      </c>
      <c r="H78" s="4">
        <f ca="1">IF(DAY(DecSun1)=1,"",IF(AND(YEAR(DecSun1+6)=CalendarYear,MONTH(DecSun1+6)=12),DecSun1+6,""))</f>
        <v>45996</v>
      </c>
      <c r="I78" s="4">
        <f ca="1">IF(DAY(DecSun1)=1,IF(AND(YEAR(DecSun1)=CalendarYear,MONTH(DecSun1)=12),DecSun1,""),IF(AND(YEAR(DecSun1+7)=CalendarYear,MONTH(DecSun1+7)=12),DecSun1+7,""))</f>
        <v>45997</v>
      </c>
      <c r="J78" s="4">
        <f ca="1">IF(DAY(DecSun1)=1,IF(AND(YEAR(DecSun1+1)=CalendarYear,MONTH(DecSun1+1)=12),DecSun1+1,""),IF(AND(YEAR(DecSun1+8)=CalendarYear,MONTH(DecSun1+8)=12),DecSun1+8,""))</f>
        <v>45998</v>
      </c>
      <c r="K78" s="4">
        <f ca="1">IF(DAY(DecSun1)=1,IF(AND(YEAR(DecSun1+2)=CalendarYear,MONTH(DecSun1+2)=12),DecSun1+2,""),IF(AND(YEAR(DecSun1+9)=CalendarYear,MONTH(DecSun1+9)=12),DecSun1+9,""))</f>
        <v>45999</v>
      </c>
      <c r="L78" s="4">
        <f ca="1">IF(DAY(DecSun1)=1,IF(AND(YEAR(DecSun1+3)=CalendarYear,MONTH(DecSun1+3)=12),DecSun1+3,""),IF(AND(YEAR(DecSun1+10)=CalendarYear,MONTH(DecSun1+10)=12),DecSun1+10,""))</f>
        <v>46000</v>
      </c>
      <c r="M78" s="4">
        <f ca="1">IF(DAY(DecSun1)=1,IF(AND(YEAR(DecSun1+4)=CalendarYear,MONTH(DecSun1+4)=12),DecSun1+4,""),IF(AND(YEAR(DecSun1+11)=CalendarYear,MONTH(DecSun1+11)=12),DecSun1+11,""))</f>
        <v>46001</v>
      </c>
      <c r="N78" s="4">
        <f ca="1">IF(DAY(DecSun1)=1,IF(AND(YEAR(DecSun1+5)=CalendarYear,MONTH(DecSun1+5)=12),DecSun1+5,""),IF(AND(YEAR(DecSun1+12)=CalendarYear,MONTH(DecSun1+12)=12),DecSun1+12,""))</f>
        <v>46002</v>
      </c>
      <c r="O78" s="4">
        <f ca="1">IF(DAY(DecSun1)=1,IF(AND(YEAR(DecSun1+6)=CalendarYear,MONTH(DecSun1+6)=12),DecSun1+6,""),IF(AND(YEAR(DecSun1+13)=CalendarYear,MONTH(DecSun1+13)=12),DecSun1+13,""))</f>
        <v>46003</v>
      </c>
      <c r="P78" s="4">
        <f ca="1">IF(DAY(DecSun1)=1,IF(AND(YEAR(DecSun1+7)=CalendarYear,MONTH(DecSun1+7)=12),DecSun1+7,""),IF(AND(YEAR(DecSun1+14)=CalendarYear,MONTH(DecSun1+14)=12),DecSun1+14,""))</f>
        <v>46004</v>
      </c>
      <c r="Q78" s="4">
        <f ca="1">IF(DAY(DecSun1)=1,IF(AND(YEAR(DecSun1+8)=CalendarYear,MONTH(DecSun1+8)=12),DecSun1+8,""),IF(AND(YEAR(DecSun1+15)=CalendarYear,MONTH(DecSun1+15)=12),DecSun1+15,""))</f>
        <v>46005</v>
      </c>
      <c r="R78" s="4">
        <f ca="1">IF(DAY(DecSun1)=1,IF(AND(YEAR(DecSun1+9)=CalendarYear,MONTH(DecSun1+9)=12),DecSun1+9,""),IF(AND(YEAR(DecSun1+16)=CalendarYear,MONTH(DecSun1+16)=12),DecSun1+16,""))</f>
        <v>46006</v>
      </c>
      <c r="S78" s="4">
        <f ca="1">IF(DAY(DecSun1)=1,IF(AND(YEAR(DecSun1+10)=CalendarYear,MONTH(DecSun1+10)=12),DecSun1+10,""),IF(AND(YEAR(DecSun1+17)=CalendarYear,MONTH(DecSun1+17)=12),DecSun1+17,""))</f>
        <v>46007</v>
      </c>
      <c r="T78" s="4">
        <f ca="1">IF(DAY(DecSun1)=1,IF(AND(YEAR(DecSun1+11)=CalendarYear,MONTH(DecSun1+11)=12),DecSun1+11,""),IF(AND(YEAR(DecSun1+18)=CalendarYear,MONTH(DecSun1+18)=12),DecSun1+18,""))</f>
        <v>46008</v>
      </c>
      <c r="U78" s="4">
        <f ca="1">IF(DAY(DecSun1)=1,IF(AND(YEAR(DecSun1+12)=CalendarYear,MONTH(DecSun1+12)=12),DecSun1+12,""),IF(AND(YEAR(DecSun1+19)=CalendarYear,MONTH(DecSun1+19)=12),DecSun1+19,""))</f>
        <v>46009</v>
      </c>
      <c r="V78" s="4">
        <f ca="1">IF(DAY(DecSun1)=1,IF(AND(YEAR(DecSun1+13)=CalendarYear,MONTH(DecSun1+13)=12),DecSun1+13,""),IF(AND(YEAR(DecSun1+20)=CalendarYear,MONTH(DecSun1+20)=12),DecSun1+20,""))</f>
        <v>46010</v>
      </c>
      <c r="W78" s="4">
        <f ca="1">IF(DAY(DecSun1)=1,IF(AND(YEAR(DecSun1+14)=CalendarYear,MONTH(DecSun1+14)=12),DecSun1+14,""),IF(AND(YEAR(DecSun1+21)=CalendarYear,MONTH(DecSun1+21)=12),DecSun1+21,""))</f>
        <v>46011</v>
      </c>
      <c r="X78" s="4">
        <f ca="1">IF(DAY(DecSun1)=1,IF(AND(YEAR(DecSun1+15)=CalendarYear,MONTH(DecSun1+15)=12),DecSun1+15,""),IF(AND(YEAR(DecSun1+22)=CalendarYear,MONTH(DecSun1+22)=12),DecSun1+22,""))</f>
        <v>46012</v>
      </c>
      <c r="Y78" s="4">
        <f ca="1">IF(DAY(DecSun1)=1,IF(AND(YEAR(DecSun1+16)=CalendarYear,MONTH(DecSun1+16)=12),DecSun1+16,""),IF(AND(YEAR(DecSun1+23)=CalendarYear,MONTH(DecSun1+23)=12),DecSun1+23,""))</f>
        <v>46013</v>
      </c>
      <c r="Z78" s="4">
        <f ca="1">IF(DAY(DecSun1)=1,IF(AND(YEAR(DecSun1+17)=CalendarYear,MONTH(DecSun1+17)=12),DecSun1+17,""),IF(AND(YEAR(DecSun1+24)=CalendarYear,MONTH(DecSun1+24)=12),DecSun1+24,""))</f>
        <v>46014</v>
      </c>
      <c r="AA78" s="4">
        <f ca="1">IF(DAY(DecSun1)=1,IF(AND(YEAR(DecSun1+18)=CalendarYear,MONTH(DecSun1+18)=12),DecSun1+18,""),IF(AND(YEAR(DecSun1+25)=CalendarYear,MONTH(DecSun1+25)=12),DecSun1+25,""))</f>
        <v>46015</v>
      </c>
      <c r="AB78" s="4">
        <f ca="1">IF(DAY(DecSun1)=1,IF(AND(YEAR(DecSun1+19)=CalendarYear,MONTH(DecSun1+19)=12),DecSun1+19,""),IF(AND(YEAR(DecSun1+26)=CalendarYear,MONTH(DecSun1+26)=12),DecSun1+26,""))</f>
        <v>46016</v>
      </c>
      <c r="AC78" s="4">
        <f ca="1">IF(DAY(DecSun1)=1,IF(AND(YEAR(DecSun1+20)=CalendarYear,MONTH(DecSun1+20)=12),DecSun1+20,""),IF(AND(YEAR(DecSun1+27)=CalendarYear,MONTH(DecSun1+27)=12),DecSun1+27,""))</f>
        <v>46017</v>
      </c>
      <c r="AD78" s="4">
        <f ca="1">IF(DAY(DecSun1)=1,IF(AND(YEAR(DecSun1+21)=CalendarYear,MONTH(DecSun1+21)=12),DecSun1+21,""),IF(AND(YEAR(DecSun1+28)=CalendarYear,MONTH(DecSun1+28)=12),DecSun1+28,""))</f>
        <v>46018</v>
      </c>
      <c r="AE78" s="4">
        <f ca="1">IF(DAY(DecSun1)=1,IF(AND(YEAR(DecSun1+22)=CalendarYear,MONTH(DecSun1+22)=12),DecSun1+22,""),IF(AND(YEAR(DecSun1+29)=CalendarYear,MONTH(DecSun1+29)=12),DecSun1+29,""))</f>
        <v>46019</v>
      </c>
      <c r="AF78" s="4">
        <f ca="1">IF(DAY(DecSun1)=1,IF(AND(YEAR(DecSun1+23)=CalendarYear,MONTH(DecSun1+23)=12),DecSun1+23,""),IF(AND(YEAR(DecSun1+30)=CalendarYear,MONTH(DecSun1+30)=12),DecSun1+30,""))</f>
        <v>46020</v>
      </c>
      <c r="AG78" s="4">
        <f ca="1">IF(DAY(DecSun1)=1,IF(AND(YEAR(DecSun1+24)=CalendarYear,MONTH(DecSun1+24)=12),DecSun1+24,""),IF(AND(YEAR(DecSun1+31)=CalendarYear,MONTH(DecSun1+31)=12),DecSun1+31,""))</f>
        <v>46021</v>
      </c>
      <c r="AH78" s="4">
        <f ca="1">IF(DAY(DecSun1)=1,IF(AND(YEAR(DecSun1+25)=CalendarYear,MONTH(DecSun1+25)=12),DecSun1+25,""),IF(AND(YEAR(DecSun1+32)=CalendarYear,MONTH(DecSun1+32)=12),DecSun1+32,""))</f>
        <v>46022</v>
      </c>
      <c r="AI78" s="4" t="str">
        <f ca="1">IF(DAY(DecSun1)=1,IF(AND(YEAR(DecSun1+26)=CalendarYear,MONTH(DecSun1+26)=12),DecSun1+26,""),IF(AND(YEAR(DecSun1+33)=CalendarYear,MONTH(DecSun1+33)=12),DecSun1+33,""))</f>
        <v/>
      </c>
      <c r="AJ78" s="4" t="str">
        <f ca="1">IF(DAY(DecSun1)=1,IF(AND(YEAR(DecSun1+27)=CalendarYear,MONTH(DecSun1+27)=12),DecSun1+27,""),IF(AND(YEAR(DecSun1+34)=CalendarYear,MONTH(DecSun1+34)=12),DecSun1+34,""))</f>
        <v/>
      </c>
      <c r="AK78" s="4" t="str">
        <f ca="1">IF(DAY(DecSun1)=1,IF(AND(YEAR(DecSun1+28)=CalendarYear,MONTH(DecSun1+28)=12),DecSun1+28,""),IF(AND(YEAR(DecSun1+35)=CalendarYear,MONTH(DecSun1+35)=12),DecSun1+35,""))</f>
        <v/>
      </c>
      <c r="AL78" s="4" t="str">
        <f ca="1">IF(DAY(DecSun1)=1,IF(AND(YEAR(DecSun1+29)=CalendarYear,MONTH(DecSun1+29)=12),DecSun1+29,""),IF(AND(YEAR(DecSun1+36)=CalendarYear,MONTH(DecSun1+36)=12),DecSun1+36,""))</f>
        <v/>
      </c>
      <c r="AM78" s="6" t="str">
        <f ca="1">IF(DAY(DecSun1)=1,IF(AND(YEAR(DecSun1+30)=CalendarYear,MONTH(DecSun1+30)=12),DecSun1+30,""),IF(AND(YEAR(DecSun1+37)=CalendarYear,MONTH(DecSun1+37)=12),DecSun1+37,""))</f>
        <v/>
      </c>
    </row>
    <row r="79" spans="2:39" ht="18.95" customHeight="1">
      <c r="B79" s="62"/>
      <c r="C79" s="5" t="s">
        <v>6</v>
      </c>
      <c r="D79" s="5" t="s">
        <v>7</v>
      </c>
      <c r="E79" s="5" t="s">
        <v>8</v>
      </c>
      <c r="F79" s="5" t="s">
        <v>9</v>
      </c>
      <c r="G79" s="5" t="s">
        <v>10</v>
      </c>
      <c r="H79" s="5" t="s">
        <v>11</v>
      </c>
      <c r="I79" s="5" t="s">
        <v>12</v>
      </c>
      <c r="J79" s="5" t="s">
        <v>6</v>
      </c>
      <c r="K79" s="5" t="s">
        <v>7</v>
      </c>
      <c r="L79" s="5" t="s">
        <v>8</v>
      </c>
      <c r="M79" s="5" t="s">
        <v>9</v>
      </c>
      <c r="N79" s="5" t="s">
        <v>10</v>
      </c>
      <c r="O79" s="5" t="s">
        <v>11</v>
      </c>
      <c r="P79" s="5" t="s">
        <v>12</v>
      </c>
      <c r="Q79" s="5" t="s">
        <v>6</v>
      </c>
      <c r="R79" s="5" t="s">
        <v>7</v>
      </c>
      <c r="S79" s="5" t="s">
        <v>8</v>
      </c>
      <c r="T79" s="5" t="s">
        <v>9</v>
      </c>
      <c r="U79" s="5" t="s">
        <v>10</v>
      </c>
      <c r="V79" s="5" t="s">
        <v>11</v>
      </c>
      <c r="W79" s="5" t="s">
        <v>12</v>
      </c>
      <c r="X79" s="5" t="s">
        <v>6</v>
      </c>
      <c r="Y79" s="5" t="s">
        <v>7</v>
      </c>
      <c r="Z79" s="5" t="s">
        <v>8</v>
      </c>
      <c r="AA79" s="5" t="s">
        <v>9</v>
      </c>
      <c r="AB79" s="5" t="s">
        <v>10</v>
      </c>
      <c r="AC79" s="5" t="s">
        <v>11</v>
      </c>
      <c r="AD79" s="5" t="s">
        <v>12</v>
      </c>
      <c r="AE79" s="5" t="s">
        <v>6</v>
      </c>
      <c r="AF79" s="5" t="s">
        <v>7</v>
      </c>
      <c r="AG79" s="5" t="s">
        <v>8</v>
      </c>
      <c r="AH79" s="5" t="s">
        <v>9</v>
      </c>
      <c r="AI79" s="5" t="s">
        <v>10</v>
      </c>
      <c r="AJ79" s="5" t="s">
        <v>11</v>
      </c>
      <c r="AK79" s="5" t="s">
        <v>12</v>
      </c>
      <c r="AL79" s="5" t="s">
        <v>6</v>
      </c>
      <c r="AM79" s="7" t="s">
        <v>7</v>
      </c>
    </row>
    <row r="80" spans="2:39" ht="18.95" hidden="1" customHeight="1" outlineLevel="1">
      <c r="B80" s="18" t="s">
        <v>13</v>
      </c>
      <c r="C80" s="2" t="s">
        <v>14</v>
      </c>
      <c r="D80" s="2" t="s">
        <v>14</v>
      </c>
      <c r="E80" s="2" t="s">
        <v>14</v>
      </c>
      <c r="F80" s="2" t="s">
        <v>14</v>
      </c>
      <c r="G80" s="2" t="s">
        <v>14</v>
      </c>
      <c r="H80" s="2" t="s">
        <v>14</v>
      </c>
      <c r="I80" s="2" t="s">
        <v>14</v>
      </c>
      <c r="J80" s="2" t="s">
        <v>14</v>
      </c>
      <c r="K80" s="2" t="s">
        <v>14</v>
      </c>
      <c r="L80" s="2" t="s">
        <v>14</v>
      </c>
      <c r="M80" s="3" t="s">
        <v>14</v>
      </c>
      <c r="N80" s="3" t="s">
        <v>14</v>
      </c>
      <c r="O80" s="2" t="s">
        <v>14</v>
      </c>
      <c r="P80" s="2" t="s">
        <v>14</v>
      </c>
      <c r="Q80" s="2" t="s">
        <v>14</v>
      </c>
      <c r="R80" s="2" t="s">
        <v>14</v>
      </c>
      <c r="S80" s="2" t="s">
        <v>14</v>
      </c>
      <c r="T80" s="2" t="s">
        <v>14</v>
      </c>
      <c r="U80" s="2" t="s">
        <v>14</v>
      </c>
      <c r="V80" s="2" t="s">
        <v>14</v>
      </c>
      <c r="W80" s="2" t="s">
        <v>14</v>
      </c>
      <c r="X80" s="2" t="s">
        <v>14</v>
      </c>
      <c r="Y80" s="2" t="s">
        <v>14</v>
      </c>
      <c r="Z80" s="2" t="s">
        <v>14</v>
      </c>
      <c r="AA80" s="2" t="s">
        <v>14</v>
      </c>
      <c r="AB80" s="2" t="s">
        <v>14</v>
      </c>
      <c r="AC80" s="2" t="s">
        <v>14</v>
      </c>
      <c r="AD80" s="2" t="s">
        <v>14</v>
      </c>
      <c r="AE80" s="2" t="s">
        <v>14</v>
      </c>
      <c r="AF80" s="2" t="s">
        <v>14</v>
      </c>
      <c r="AG80" s="2" t="s">
        <v>14</v>
      </c>
      <c r="AH80" s="2" t="s">
        <v>14</v>
      </c>
      <c r="AI80" s="2" t="s">
        <v>14</v>
      </c>
      <c r="AJ80" s="2" t="s">
        <v>14</v>
      </c>
      <c r="AK80" s="2" t="s">
        <v>14</v>
      </c>
      <c r="AL80" s="2" t="s">
        <v>14</v>
      </c>
      <c r="AM80" s="2" t="s">
        <v>14</v>
      </c>
    </row>
    <row r="81" spans="2:39" ht="18.95" hidden="1" customHeight="1" outlineLevel="1">
      <c r="B81" s="19" t="s">
        <v>15</v>
      </c>
      <c r="C81" s="3" t="s">
        <v>14</v>
      </c>
      <c r="D81" s="3" t="s">
        <v>14</v>
      </c>
      <c r="E81" s="3" t="s">
        <v>14</v>
      </c>
      <c r="F81" s="3" t="s">
        <v>14</v>
      </c>
      <c r="G81" s="3" t="s">
        <v>14</v>
      </c>
      <c r="H81" s="3" t="s">
        <v>14</v>
      </c>
      <c r="I81" s="3" t="s">
        <v>14</v>
      </c>
      <c r="J81" s="3" t="s">
        <v>14</v>
      </c>
      <c r="K81" s="3" t="s">
        <v>14</v>
      </c>
      <c r="L81" s="3" t="s">
        <v>14</v>
      </c>
      <c r="M81" s="3" t="s">
        <v>14</v>
      </c>
      <c r="N81" s="3" t="s">
        <v>14</v>
      </c>
      <c r="O81" s="2" t="s">
        <v>14</v>
      </c>
      <c r="P81" s="2" t="s">
        <v>14</v>
      </c>
      <c r="Q81" s="2" t="s">
        <v>14</v>
      </c>
      <c r="R81" s="2" t="s">
        <v>14</v>
      </c>
      <c r="S81" s="2" t="s">
        <v>14</v>
      </c>
      <c r="T81" s="2" t="s">
        <v>14</v>
      </c>
      <c r="U81" s="2" t="s">
        <v>14</v>
      </c>
      <c r="V81" s="2" t="s">
        <v>14</v>
      </c>
      <c r="W81" s="2" t="s">
        <v>14</v>
      </c>
      <c r="X81" s="2" t="s">
        <v>14</v>
      </c>
      <c r="Y81" s="2" t="s">
        <v>14</v>
      </c>
      <c r="Z81" s="2" t="s">
        <v>14</v>
      </c>
      <c r="AA81" s="2" t="s">
        <v>14</v>
      </c>
      <c r="AB81" s="2" t="s">
        <v>14</v>
      </c>
      <c r="AC81" s="2" t="s">
        <v>14</v>
      </c>
      <c r="AD81" s="2" t="s">
        <v>14</v>
      </c>
      <c r="AE81" s="2" t="s">
        <v>14</v>
      </c>
      <c r="AF81" s="2" t="s">
        <v>14</v>
      </c>
      <c r="AG81" s="2" t="s">
        <v>14</v>
      </c>
      <c r="AH81" s="2" t="s">
        <v>14</v>
      </c>
      <c r="AI81" s="2" t="s">
        <v>14</v>
      </c>
      <c r="AJ81" s="2" t="s">
        <v>14</v>
      </c>
      <c r="AK81" s="2" t="s">
        <v>14</v>
      </c>
      <c r="AL81" s="2" t="s">
        <v>14</v>
      </c>
      <c r="AM81" s="2" t="s">
        <v>14</v>
      </c>
    </row>
    <row r="82" spans="2:39" ht="18.95" hidden="1" customHeight="1" outlineLevel="1">
      <c r="B82" s="33" t="s">
        <v>2</v>
      </c>
      <c r="C82" s="3" t="s">
        <v>14</v>
      </c>
      <c r="D82" s="133" t="s">
        <v>16</v>
      </c>
      <c r="E82" s="134"/>
      <c r="F82" s="134"/>
      <c r="G82" s="134"/>
      <c r="H82" s="135"/>
      <c r="I82" s="3" t="s">
        <v>14</v>
      </c>
      <c r="J82" s="3" t="s">
        <v>14</v>
      </c>
      <c r="K82" s="133" t="s">
        <v>16</v>
      </c>
      <c r="L82" s="134"/>
      <c r="M82" s="134"/>
      <c r="N82" s="134"/>
      <c r="O82" s="135"/>
      <c r="P82" s="2" t="s">
        <v>14</v>
      </c>
      <c r="Q82" s="2" t="s">
        <v>14</v>
      </c>
      <c r="R82" s="133" t="s">
        <v>16</v>
      </c>
      <c r="S82" s="134"/>
      <c r="T82" s="134"/>
      <c r="U82" s="134"/>
      <c r="V82" s="135"/>
      <c r="W82" s="2" t="s">
        <v>14</v>
      </c>
      <c r="X82" s="2" t="s">
        <v>14</v>
      </c>
      <c r="Y82" s="133" t="s">
        <v>16</v>
      </c>
      <c r="Z82" s="134"/>
      <c r="AA82" s="134"/>
      <c r="AB82" s="134"/>
      <c r="AC82" s="135"/>
      <c r="AD82" s="2" t="s">
        <v>14</v>
      </c>
      <c r="AE82" s="2" t="s">
        <v>14</v>
      </c>
      <c r="AF82" s="140" t="s">
        <v>16</v>
      </c>
      <c r="AG82" s="148"/>
      <c r="AH82" s="141"/>
      <c r="AI82" s="2" t="s">
        <v>14</v>
      </c>
      <c r="AJ82" s="2" t="s">
        <v>14</v>
      </c>
      <c r="AK82" s="2" t="s">
        <v>14</v>
      </c>
      <c r="AL82" s="2" t="s">
        <v>14</v>
      </c>
      <c r="AM82" s="2" t="s">
        <v>14</v>
      </c>
    </row>
    <row r="83" spans="2:39" ht="18.95" hidden="1" customHeight="1" outlineLevel="1">
      <c r="B83" s="31" t="s">
        <v>5</v>
      </c>
      <c r="C83" s="3" t="s">
        <v>14</v>
      </c>
      <c r="D83" s="3" t="s">
        <v>14</v>
      </c>
      <c r="E83" s="3" t="s">
        <v>14</v>
      </c>
      <c r="F83" s="3" t="s">
        <v>14</v>
      </c>
      <c r="G83" s="3" t="s">
        <v>14</v>
      </c>
      <c r="H83" s="3" t="s">
        <v>14</v>
      </c>
      <c r="I83" s="3" t="s">
        <v>14</v>
      </c>
      <c r="J83" s="3" t="s">
        <v>14</v>
      </c>
      <c r="K83" s="3" t="s">
        <v>14</v>
      </c>
      <c r="L83" s="3" t="s">
        <v>14</v>
      </c>
      <c r="M83" s="3" t="s">
        <v>14</v>
      </c>
      <c r="N83" s="3" t="s">
        <v>14</v>
      </c>
      <c r="O83" s="2" t="s">
        <v>14</v>
      </c>
      <c r="P83" s="2" t="s">
        <v>14</v>
      </c>
      <c r="Q83" s="2" t="s">
        <v>14</v>
      </c>
      <c r="R83" s="2" t="s">
        <v>14</v>
      </c>
      <c r="S83" s="2" t="s">
        <v>14</v>
      </c>
      <c r="T83" s="2" t="s">
        <v>14</v>
      </c>
      <c r="U83" s="2" t="s">
        <v>14</v>
      </c>
      <c r="V83" s="2" t="s">
        <v>14</v>
      </c>
      <c r="W83" s="2" t="s">
        <v>14</v>
      </c>
      <c r="X83" s="2" t="s">
        <v>14</v>
      </c>
      <c r="Y83" s="2" t="s">
        <v>14</v>
      </c>
      <c r="Z83" s="2" t="s">
        <v>14</v>
      </c>
      <c r="AA83" s="2" t="s">
        <v>14</v>
      </c>
      <c r="AB83" s="2" t="s">
        <v>14</v>
      </c>
      <c r="AC83" s="2" t="s">
        <v>14</v>
      </c>
      <c r="AD83" s="2" t="s">
        <v>14</v>
      </c>
      <c r="AE83" s="2" t="s">
        <v>14</v>
      </c>
      <c r="AF83" s="2" t="s">
        <v>14</v>
      </c>
      <c r="AG83" s="2" t="s">
        <v>14</v>
      </c>
      <c r="AH83" s="2" t="s">
        <v>14</v>
      </c>
      <c r="AI83" s="2" t="s">
        <v>14</v>
      </c>
      <c r="AJ83" s="2" t="s">
        <v>14</v>
      </c>
      <c r="AK83" s="2" t="s">
        <v>14</v>
      </c>
      <c r="AL83" s="2" t="s">
        <v>14</v>
      </c>
      <c r="AM83" s="2" t="s">
        <v>14</v>
      </c>
    </row>
    <row r="84" spans="2:39" ht="18.95" hidden="1" customHeight="1" outlineLevel="1">
      <c r="B84" s="20" t="s">
        <v>1</v>
      </c>
      <c r="C84" s="3" t="s">
        <v>14</v>
      </c>
      <c r="D84" s="3" t="s">
        <v>14</v>
      </c>
      <c r="E84" s="3" t="s">
        <v>14</v>
      </c>
      <c r="F84" s="3" t="s">
        <v>14</v>
      </c>
      <c r="G84" s="3" t="s">
        <v>14</v>
      </c>
      <c r="H84" s="3" t="s">
        <v>14</v>
      </c>
      <c r="I84" s="3" t="s">
        <v>14</v>
      </c>
      <c r="J84" s="3" t="s">
        <v>14</v>
      </c>
      <c r="K84" s="3" t="s">
        <v>14</v>
      </c>
      <c r="L84" s="3" t="s">
        <v>14</v>
      </c>
      <c r="M84" s="3" t="s">
        <v>14</v>
      </c>
      <c r="N84" s="3" t="s">
        <v>14</v>
      </c>
      <c r="O84" s="2" t="s">
        <v>14</v>
      </c>
      <c r="P84" s="2" t="s">
        <v>14</v>
      </c>
      <c r="Q84" s="2" t="s">
        <v>14</v>
      </c>
      <c r="R84" s="2" t="s">
        <v>14</v>
      </c>
      <c r="S84" s="2" t="s">
        <v>14</v>
      </c>
      <c r="T84" s="2" t="s">
        <v>14</v>
      </c>
      <c r="U84" s="2" t="s">
        <v>14</v>
      </c>
      <c r="V84" s="2" t="s">
        <v>14</v>
      </c>
      <c r="W84" s="2" t="s">
        <v>14</v>
      </c>
      <c r="X84" s="2" t="s">
        <v>14</v>
      </c>
      <c r="Y84" s="2" t="s">
        <v>14</v>
      </c>
      <c r="Z84" s="2" t="s">
        <v>14</v>
      </c>
      <c r="AA84" s="2" t="s">
        <v>14</v>
      </c>
      <c r="AB84" s="2" t="s">
        <v>14</v>
      </c>
      <c r="AC84" s="2" t="s">
        <v>14</v>
      </c>
      <c r="AD84" s="2" t="s">
        <v>14</v>
      </c>
      <c r="AE84" s="2" t="s">
        <v>14</v>
      </c>
      <c r="AF84" s="2" t="s">
        <v>14</v>
      </c>
      <c r="AG84" s="2" t="s">
        <v>14</v>
      </c>
      <c r="AH84" s="2" t="s">
        <v>14</v>
      </c>
      <c r="AI84" s="2" t="s">
        <v>14</v>
      </c>
      <c r="AJ84" s="2" t="s">
        <v>14</v>
      </c>
      <c r="AK84" s="2" t="s">
        <v>14</v>
      </c>
      <c r="AL84" s="2" t="s">
        <v>14</v>
      </c>
      <c r="AM84" s="2" t="s">
        <v>14</v>
      </c>
    </row>
    <row r="85" spans="2:39" ht="18.95" customHeight="1" collapsed="1"/>
  </sheetData>
  <mergeCells count="61">
    <mergeCell ref="Y74:AC74"/>
    <mergeCell ref="AF74:AJ74"/>
    <mergeCell ref="D82:H82"/>
    <mergeCell ref="K82:O82"/>
    <mergeCell ref="R82:V82"/>
    <mergeCell ref="Y82:AC82"/>
    <mergeCell ref="AF82:AH82"/>
    <mergeCell ref="B78:B79"/>
    <mergeCell ref="B62:B63"/>
    <mergeCell ref="F66:H66"/>
    <mergeCell ref="K66:O66"/>
    <mergeCell ref="R66:V66"/>
    <mergeCell ref="B70:B71"/>
    <mergeCell ref="K74:O74"/>
    <mergeCell ref="R74:V74"/>
    <mergeCell ref="B46:B47"/>
    <mergeCell ref="Y66:AC66"/>
    <mergeCell ref="AF66:AJ66"/>
    <mergeCell ref="AF58:AG58"/>
    <mergeCell ref="B54:B55"/>
    <mergeCell ref="D58:H58"/>
    <mergeCell ref="K58:O58"/>
    <mergeCell ref="R58:V58"/>
    <mergeCell ref="Y58:AC58"/>
    <mergeCell ref="M49:P49"/>
    <mergeCell ref="K50:L50"/>
    <mergeCell ref="Z48:AD48"/>
    <mergeCell ref="R50:V50"/>
    <mergeCell ref="AH48:AL48"/>
    <mergeCell ref="AF50:AG50"/>
    <mergeCell ref="B30:B31"/>
    <mergeCell ref="D34:H34"/>
    <mergeCell ref="K34:O34"/>
    <mergeCell ref="G26:H26"/>
    <mergeCell ref="K26:O26"/>
    <mergeCell ref="AF42:AI42"/>
    <mergeCell ref="AH2:AM2"/>
    <mergeCell ref="W4:X4"/>
    <mergeCell ref="AJ4:AK4"/>
    <mergeCell ref="Y10:AC10"/>
    <mergeCell ref="AF10:AJ10"/>
    <mergeCell ref="AF26:AJ26"/>
    <mergeCell ref="Y34:AC34"/>
    <mergeCell ref="AF18:AH18"/>
    <mergeCell ref="Y26:AC26"/>
    <mergeCell ref="R40:V40"/>
    <mergeCell ref="X43:AC43"/>
    <mergeCell ref="B6:B7"/>
    <mergeCell ref="K18:O18"/>
    <mergeCell ref="R18:V18"/>
    <mergeCell ref="Y18:AC18"/>
    <mergeCell ref="B14:B15"/>
    <mergeCell ref="R10:V10"/>
    <mergeCell ref="K10:O10"/>
    <mergeCell ref="E18:H18"/>
    <mergeCell ref="E42:H42"/>
    <mergeCell ref="K42:O42"/>
    <mergeCell ref="R34:V34"/>
    <mergeCell ref="R26:V26"/>
    <mergeCell ref="B38:B39"/>
    <mergeCell ref="B22:B23"/>
  </mergeCells>
  <conditionalFormatting sqref="C34:D34 C17:D17 I17:AM17 E16:H17">
    <cfRule type="cellIs" dxfId="1829" priority="157" stopIfTrue="1" operator="equal">
      <formula>1</formula>
    </cfRule>
    <cfRule type="cellIs" dxfId="1828" priority="158" stopIfTrue="1" operator="equal">
      <formula>2</formula>
    </cfRule>
    <cfRule type="cellIs" dxfId="1827" priority="159" operator="equal">
      <formula>3</formula>
    </cfRule>
  </conditionalFormatting>
  <conditionalFormatting sqref="C58:D58">
    <cfRule type="cellIs" dxfId="1826" priority="118" stopIfTrue="1" operator="equal">
      <formula>1</formula>
    </cfRule>
    <cfRule type="cellIs" dxfId="1825" priority="119" stopIfTrue="1" operator="equal">
      <formula>2</formula>
    </cfRule>
    <cfRule type="cellIs" dxfId="1824" priority="120" operator="equal">
      <formula>3</formula>
    </cfRule>
  </conditionalFormatting>
  <conditionalFormatting sqref="C82:D82">
    <cfRule type="cellIs" dxfId="1823" priority="82" stopIfTrue="1" operator="equal">
      <formula>1</formula>
    </cfRule>
    <cfRule type="cellIs" dxfId="1822" priority="83" stopIfTrue="1" operator="equal">
      <formula>2</formula>
    </cfRule>
    <cfRule type="cellIs" dxfId="1821" priority="84" operator="equal">
      <formula>3</formula>
    </cfRule>
  </conditionalFormatting>
  <conditionalFormatting sqref="C50:J50">
    <cfRule type="cellIs" dxfId="1820" priority="130" stopIfTrue="1" operator="equal">
      <formula>1</formula>
    </cfRule>
    <cfRule type="cellIs" dxfId="1819" priority="131" stopIfTrue="1" operator="equal">
      <formula>2</formula>
    </cfRule>
    <cfRule type="cellIs" dxfId="1818" priority="132" operator="equal">
      <formula>3</formula>
    </cfRule>
  </conditionalFormatting>
  <conditionalFormatting sqref="C74:K74">
    <cfRule type="cellIs" dxfId="1817" priority="94" stopIfTrue="1" operator="equal">
      <formula>1</formula>
    </cfRule>
    <cfRule type="cellIs" dxfId="1816" priority="95" stopIfTrue="1" operator="equal">
      <formula>2</formula>
    </cfRule>
    <cfRule type="cellIs" dxfId="1815" priority="96" operator="equal">
      <formula>3</formula>
    </cfRule>
  </conditionalFormatting>
  <conditionalFormatting sqref="AD10:AF10 AK10:AM10 C11:AM12 W10:Y10 P10:R10 C10:K10 C8:AM9">
    <cfRule type="cellIs" dxfId="1814" priority="238" stopIfTrue="1" operator="equal">
      <formula>1</formula>
    </cfRule>
    <cfRule type="cellIs" dxfId="1813" priority="239" stopIfTrue="1" operator="equal">
      <formula>2</formula>
    </cfRule>
    <cfRule type="cellIs" dxfId="1812" priority="240" operator="equal">
      <formula>3</formula>
    </cfRule>
  </conditionalFormatting>
  <conditionalFormatting sqref="C6:AM6">
    <cfRule type="expression" dxfId="1811" priority="237">
      <formula>NOT(ISNUMBER(C6))</formula>
    </cfRule>
  </conditionalFormatting>
  <conditionalFormatting sqref="C7:AM7 C15:AM15">
    <cfRule type="expression" dxfId="1810" priority="235" stopIfTrue="1">
      <formula>NOT(ISNUMBER(C6))</formula>
    </cfRule>
    <cfRule type="expression" dxfId="1809" priority="236">
      <formula>OR(COUNTIF(C8:C10,1)&gt;1,COUNTIF(C8:C10,2)&gt;1,COUNTIF(C8:C10,3)&gt;1)</formula>
    </cfRule>
  </conditionalFormatting>
  <conditionalFormatting sqref="C14:AM14">
    <cfRule type="expression" dxfId="1808" priority="231">
      <formula>NOT(ISNUMBER(C14))</formula>
    </cfRule>
  </conditionalFormatting>
  <conditionalFormatting sqref="AD18:AF18 AI18:AM18 C16:D16 I16:AM16 C18:D18 K18 C19:AM20">
    <cfRule type="cellIs" dxfId="1807" priority="232" stopIfTrue="1" operator="equal">
      <formula>1</formula>
    </cfRule>
    <cfRule type="cellIs" dxfId="1806" priority="233" stopIfTrue="1" operator="equal">
      <formula>2</formula>
    </cfRule>
    <cfRule type="cellIs" dxfId="1805" priority="234" operator="equal">
      <formula>3</formula>
    </cfRule>
  </conditionalFormatting>
  <conditionalFormatting sqref="C22:AM22">
    <cfRule type="expression" dxfId="1804" priority="204">
      <formula>NOT(ISNUMBER(C22))</formula>
    </cfRule>
  </conditionalFormatting>
  <conditionalFormatting sqref="C23:AM23">
    <cfRule type="expression" dxfId="1803" priority="202" stopIfTrue="1">
      <formula>NOT(ISNUMBER(C22))</formula>
    </cfRule>
    <cfRule type="expression" dxfId="1802" priority="203">
      <formula>OR(COUNTIF(C24:C26,1)&gt;1,COUNTIF(C24:C26,2)&gt;1,COUNTIF(C24:C26,3)&gt;1)</formula>
    </cfRule>
  </conditionalFormatting>
  <conditionalFormatting sqref="AK26:AM26 AE27:AM28 AE24:AM25 C24:X25 C26:G26 C27:X28 K26">
    <cfRule type="cellIs" dxfId="1801" priority="226" stopIfTrue="1" operator="equal">
      <formula>1</formula>
    </cfRule>
    <cfRule type="cellIs" dxfId="1800" priority="227" stopIfTrue="1" operator="equal">
      <formula>2</formula>
    </cfRule>
    <cfRule type="cellIs" dxfId="1799" priority="228" operator="equal">
      <formula>3</formula>
    </cfRule>
  </conditionalFormatting>
  <conditionalFormatting sqref="C30:AM30">
    <cfRule type="expression" dxfId="1798" priority="201">
      <formula>NOT(ISNUMBER(C30))</formula>
    </cfRule>
  </conditionalFormatting>
  <conditionalFormatting sqref="C31:AM31">
    <cfRule type="expression" dxfId="1797" priority="199" stopIfTrue="1">
      <formula>NOT(ISNUMBER(C30))</formula>
    </cfRule>
    <cfRule type="expression" dxfId="1796" priority="200">
      <formula>OR(COUNTIF(C32:C34,1)&gt;1,COUNTIF(C32:C34,2)&gt;1,COUNTIF(C32:C34,3)&gt;1)</formula>
    </cfRule>
  </conditionalFormatting>
  <conditionalFormatting sqref="C32:AM33 C35:AM36">
    <cfRule type="cellIs" dxfId="1795" priority="223" stopIfTrue="1" operator="equal">
      <formula>1</formula>
    </cfRule>
    <cfRule type="cellIs" dxfId="1794" priority="224" stopIfTrue="1" operator="equal">
      <formula>2</formula>
    </cfRule>
    <cfRule type="cellIs" dxfId="1793" priority="225" operator="equal">
      <formula>3</formula>
    </cfRule>
  </conditionalFormatting>
  <conditionalFormatting sqref="C38:AM38">
    <cfRule type="expression" dxfId="1792" priority="198">
      <formula>NOT(ISNUMBER(C38))</formula>
    </cfRule>
  </conditionalFormatting>
  <conditionalFormatting sqref="C39:AM39">
    <cfRule type="expression" dxfId="1791" priority="196" stopIfTrue="1">
      <formula>NOT(ISNUMBER(C38))</formula>
    </cfRule>
    <cfRule type="expression" dxfId="1790" priority="197">
      <formula>OR(COUNTIF(C40:C42,1)&gt;1,COUNTIF(C40:C42,2)&gt;1,COUNTIF(C40:C42,3)&gt;1)</formula>
    </cfRule>
  </conditionalFormatting>
  <conditionalFormatting sqref="C41:AM41 C42:E42 AJ42:AM42 C44:AM44 C43:W43 AD43:AM43 Y42:AF42 C40:Q40 W40:AM40 R42:V42">
    <cfRule type="cellIs" dxfId="1789" priority="220" stopIfTrue="1" operator="equal">
      <formula>1</formula>
    </cfRule>
    <cfRule type="cellIs" dxfId="1788" priority="221" stopIfTrue="1" operator="equal">
      <formula>2</formula>
    </cfRule>
    <cfRule type="cellIs" dxfId="1787" priority="222" operator="equal">
      <formula>3</formula>
    </cfRule>
  </conditionalFormatting>
  <conditionalFormatting sqref="C46:AM46">
    <cfRule type="expression" dxfId="1786" priority="195">
      <formula>NOT(ISNUMBER(C46))</formula>
    </cfRule>
  </conditionalFormatting>
  <conditionalFormatting sqref="C47:AM47">
    <cfRule type="expression" dxfId="1785" priority="193" stopIfTrue="1">
      <formula>NOT(ISNUMBER(C46))</formula>
    </cfRule>
    <cfRule type="expression" dxfId="1784" priority="194">
      <formula>OR(COUNTIF(C48:C50,1)&gt;1,COUNTIF(C48:C50,2)&gt;1,COUNTIF(C48:C50,3)&gt;1)</formula>
    </cfRule>
  </conditionalFormatting>
  <conditionalFormatting sqref="C51:AM52 C49:L49 M50:O50 Y50:AC50 C48:Y48 R49:AM49 AE48:AG48 AM48 AH50:AM50">
    <cfRule type="cellIs" dxfId="1783" priority="217" stopIfTrue="1" operator="equal">
      <formula>1</formula>
    </cfRule>
    <cfRule type="cellIs" dxfId="1782" priority="218" stopIfTrue="1" operator="equal">
      <formula>2</formula>
    </cfRule>
    <cfRule type="cellIs" dxfId="1781" priority="219" operator="equal">
      <formula>3</formula>
    </cfRule>
  </conditionalFormatting>
  <conditionalFormatting sqref="C54:AM54">
    <cfRule type="expression" dxfId="1780" priority="192">
      <formula>NOT(ISNUMBER(C54))</formula>
    </cfRule>
  </conditionalFormatting>
  <conditionalFormatting sqref="C55:AM55">
    <cfRule type="expression" dxfId="1779" priority="190" stopIfTrue="1">
      <formula>NOT(ISNUMBER(C54))</formula>
    </cfRule>
    <cfRule type="expression" dxfId="1778" priority="191">
      <formula>OR(COUNTIF(C56:C58,1)&gt;1,COUNTIF(C56:C58,2)&gt;1,COUNTIF(C56:C58,3)&gt;1)</formula>
    </cfRule>
  </conditionalFormatting>
  <conditionalFormatting sqref="C56:AM57 AD58:AF58 AH58:AM58 C59:AM60">
    <cfRule type="cellIs" dxfId="1777" priority="214" stopIfTrue="1" operator="equal">
      <formula>1</formula>
    </cfRule>
    <cfRule type="cellIs" dxfId="1776" priority="215" stopIfTrue="1" operator="equal">
      <formula>2</formula>
    </cfRule>
    <cfRule type="cellIs" dxfId="1775" priority="216" operator="equal">
      <formula>3</formula>
    </cfRule>
  </conditionalFormatting>
  <conditionalFormatting sqref="C62:AM62">
    <cfRule type="expression" dxfId="1774" priority="189">
      <formula>NOT(ISNUMBER(C62))</formula>
    </cfRule>
  </conditionalFormatting>
  <conditionalFormatting sqref="C63:AM63">
    <cfRule type="expression" dxfId="1773" priority="187" stopIfTrue="1">
      <formula>NOT(ISNUMBER(C62))</formula>
    </cfRule>
    <cfRule type="expression" dxfId="1772" priority="188">
      <formula>OR(COUNTIF(C64:C66,1)&gt;1,COUNTIF(C64:C66,2)&gt;1,COUNTIF(C64:C66,3)&gt;1)</formula>
    </cfRule>
  </conditionalFormatting>
  <conditionalFormatting sqref="C64:AM65 C66:F66 AK66:AM66 C67:AM68">
    <cfRule type="cellIs" dxfId="1771" priority="211" stopIfTrue="1" operator="equal">
      <formula>1</formula>
    </cfRule>
    <cfRule type="cellIs" dxfId="1770" priority="212" stopIfTrue="1" operator="equal">
      <formula>2</formula>
    </cfRule>
    <cfRule type="cellIs" dxfId="1769" priority="213" operator="equal">
      <formula>3</formula>
    </cfRule>
  </conditionalFormatting>
  <conditionalFormatting sqref="C70:AM70">
    <cfRule type="expression" dxfId="1768" priority="186">
      <formula>NOT(ISNUMBER(C70))</formula>
    </cfRule>
  </conditionalFormatting>
  <conditionalFormatting sqref="C71:AM71">
    <cfRule type="expression" dxfId="1767" priority="184" stopIfTrue="1">
      <formula>NOT(ISNUMBER(C70))</formula>
    </cfRule>
    <cfRule type="expression" dxfId="1766" priority="185">
      <formula>OR(COUNTIF(C72:C74,1)&gt;1,COUNTIF(C72:C74,2)&gt;1,COUNTIF(C72:C74,3)&gt;1)</formula>
    </cfRule>
  </conditionalFormatting>
  <conditionalFormatting sqref="C72:AM73 AK74:AM74 C75:AM76">
    <cfRule type="cellIs" dxfId="1765" priority="208" stopIfTrue="1" operator="equal">
      <formula>1</formula>
    </cfRule>
    <cfRule type="cellIs" dxfId="1764" priority="209" stopIfTrue="1" operator="equal">
      <formula>2</formula>
    </cfRule>
    <cfRule type="cellIs" dxfId="1763" priority="210" operator="equal">
      <formula>3</formula>
    </cfRule>
  </conditionalFormatting>
  <conditionalFormatting sqref="C78:AM78">
    <cfRule type="expression" dxfId="1762" priority="183">
      <formula>NOT(ISNUMBER(C78))</formula>
    </cfRule>
  </conditionalFormatting>
  <conditionalFormatting sqref="C79:AM79">
    <cfRule type="expression" dxfId="1761" priority="181" stopIfTrue="1">
      <formula>NOT(ISNUMBER(C78))</formula>
    </cfRule>
    <cfRule type="expression" dxfId="1760" priority="182">
      <formula>OR(COUNTIF(C80:C82,1)&gt;1,COUNTIF(C80:C82,2)&gt;1,COUNTIF(C80:C82,3)&gt;1)</formula>
    </cfRule>
  </conditionalFormatting>
  <conditionalFormatting sqref="C80:AM81 AI82:AM82 C83:AM84">
    <cfRule type="cellIs" dxfId="1759" priority="205" stopIfTrue="1" operator="equal">
      <formula>1</formula>
    </cfRule>
    <cfRule type="cellIs" dxfId="1758" priority="206" stopIfTrue="1" operator="equal">
      <formula>2</formula>
    </cfRule>
    <cfRule type="cellIs" dxfId="1757" priority="207" operator="equal">
      <formula>3</formula>
    </cfRule>
  </conditionalFormatting>
  <conditionalFormatting sqref="I18:J18">
    <cfRule type="cellIs" dxfId="1756" priority="178" stopIfTrue="1" operator="equal">
      <formula>1</formula>
    </cfRule>
    <cfRule type="cellIs" dxfId="1755" priority="179" stopIfTrue="1" operator="equal">
      <formula>2</formula>
    </cfRule>
    <cfRule type="cellIs" dxfId="1754" priority="180" operator="equal">
      <formula>3</formula>
    </cfRule>
  </conditionalFormatting>
  <conditionalFormatting sqref="I26:J26">
    <cfRule type="cellIs" dxfId="1753" priority="169" stopIfTrue="1" operator="equal">
      <formula>1</formula>
    </cfRule>
    <cfRule type="cellIs" dxfId="1752" priority="170" stopIfTrue="1" operator="equal">
      <formula>2</formula>
    </cfRule>
    <cfRule type="cellIs" dxfId="1751" priority="171" operator="equal">
      <formula>3</formula>
    </cfRule>
  </conditionalFormatting>
  <conditionalFormatting sqref="I34:K34">
    <cfRule type="cellIs" dxfId="1750" priority="154" stopIfTrue="1" operator="equal">
      <formula>1</formula>
    </cfRule>
    <cfRule type="cellIs" dxfId="1749" priority="155" stopIfTrue="1" operator="equal">
      <formula>2</formula>
    </cfRule>
    <cfRule type="cellIs" dxfId="1748" priority="156" operator="equal">
      <formula>3</formula>
    </cfRule>
  </conditionalFormatting>
  <conditionalFormatting sqref="I42:K42">
    <cfRule type="cellIs" dxfId="1747" priority="142" stopIfTrue="1" operator="equal">
      <formula>1</formula>
    </cfRule>
    <cfRule type="cellIs" dxfId="1746" priority="143" stopIfTrue="1" operator="equal">
      <formula>2</formula>
    </cfRule>
    <cfRule type="cellIs" dxfId="1745" priority="144" operator="equal">
      <formula>3</formula>
    </cfRule>
  </conditionalFormatting>
  <conditionalFormatting sqref="I58:K58">
    <cfRule type="cellIs" dxfId="1744" priority="115" stopIfTrue="1" operator="equal">
      <formula>1</formula>
    </cfRule>
    <cfRule type="cellIs" dxfId="1743" priority="116" stopIfTrue="1" operator="equal">
      <formula>2</formula>
    </cfRule>
    <cfRule type="cellIs" dxfId="1742" priority="117" operator="equal">
      <formula>3</formula>
    </cfRule>
  </conditionalFormatting>
  <conditionalFormatting sqref="I66:K66">
    <cfRule type="cellIs" dxfId="1741" priority="106" stopIfTrue="1" operator="equal">
      <formula>1</formula>
    </cfRule>
    <cfRule type="cellIs" dxfId="1740" priority="107" stopIfTrue="1" operator="equal">
      <formula>2</formula>
    </cfRule>
    <cfRule type="cellIs" dxfId="1739" priority="108" operator="equal">
      <formula>3</formula>
    </cfRule>
  </conditionalFormatting>
  <conditionalFormatting sqref="I82:K82">
    <cfRule type="cellIs" dxfId="1738" priority="79" stopIfTrue="1" operator="equal">
      <formula>1</formula>
    </cfRule>
    <cfRule type="cellIs" dxfId="1737" priority="80" stopIfTrue="1" operator="equal">
      <formula>2</formula>
    </cfRule>
    <cfRule type="cellIs" dxfId="1736" priority="81" operator="equal">
      <formula>3</formula>
    </cfRule>
  </conditionalFormatting>
  <conditionalFormatting sqref="P18:R18">
    <cfRule type="cellIs" dxfId="1735" priority="175" stopIfTrue="1" operator="equal">
      <formula>1</formula>
    </cfRule>
    <cfRule type="cellIs" dxfId="1734" priority="176" stopIfTrue="1" operator="equal">
      <formula>2</formula>
    </cfRule>
    <cfRule type="cellIs" dxfId="1733" priority="177" operator="equal">
      <formula>3</formula>
    </cfRule>
  </conditionalFormatting>
  <conditionalFormatting sqref="P26:Q26">
    <cfRule type="cellIs" dxfId="1732" priority="166" stopIfTrue="1" operator="equal">
      <formula>1</formula>
    </cfRule>
    <cfRule type="cellIs" dxfId="1731" priority="167" stopIfTrue="1" operator="equal">
      <formula>2</formula>
    </cfRule>
    <cfRule type="cellIs" dxfId="1730" priority="168" operator="equal">
      <formula>3</formula>
    </cfRule>
  </conditionalFormatting>
  <conditionalFormatting sqref="P34:R34">
    <cfRule type="cellIs" dxfId="1729" priority="151" stopIfTrue="1" operator="equal">
      <formula>1</formula>
    </cfRule>
    <cfRule type="cellIs" dxfId="1728" priority="152" stopIfTrue="1" operator="equal">
      <formula>2</formula>
    </cfRule>
    <cfRule type="cellIs" dxfId="1727" priority="153" operator="equal">
      <formula>3</formula>
    </cfRule>
  </conditionalFormatting>
  <conditionalFormatting sqref="P42:Q42">
    <cfRule type="cellIs" dxfId="1726" priority="139" stopIfTrue="1" operator="equal">
      <formula>1</formula>
    </cfRule>
    <cfRule type="cellIs" dxfId="1725" priority="140" stopIfTrue="1" operator="equal">
      <formula>2</formula>
    </cfRule>
    <cfRule type="cellIs" dxfId="1724" priority="141" operator="equal">
      <formula>3</formula>
    </cfRule>
  </conditionalFormatting>
  <conditionalFormatting sqref="P50:Q50 Q49">
    <cfRule type="cellIs" dxfId="1723" priority="127" stopIfTrue="1" operator="equal">
      <formula>1</formula>
    </cfRule>
    <cfRule type="cellIs" dxfId="1722" priority="128" stopIfTrue="1" operator="equal">
      <formula>2</formula>
    </cfRule>
    <cfRule type="cellIs" dxfId="1721" priority="129" operator="equal">
      <formula>3</formula>
    </cfRule>
  </conditionalFormatting>
  <conditionalFormatting sqref="P58:R58">
    <cfRule type="cellIs" dxfId="1720" priority="112" stopIfTrue="1" operator="equal">
      <formula>1</formula>
    </cfRule>
    <cfRule type="cellIs" dxfId="1719" priority="113" stopIfTrue="1" operator="equal">
      <formula>2</formula>
    </cfRule>
    <cfRule type="cellIs" dxfId="1718" priority="114" operator="equal">
      <formula>3</formula>
    </cfRule>
  </conditionalFormatting>
  <conditionalFormatting sqref="P66:R66">
    <cfRule type="cellIs" dxfId="1717" priority="103" stopIfTrue="1" operator="equal">
      <formula>1</formula>
    </cfRule>
    <cfRule type="cellIs" dxfId="1716" priority="104" stopIfTrue="1" operator="equal">
      <formula>2</formula>
    </cfRule>
    <cfRule type="cellIs" dxfId="1715" priority="105" operator="equal">
      <formula>3</formula>
    </cfRule>
  </conditionalFormatting>
  <conditionalFormatting sqref="P74:R74">
    <cfRule type="cellIs" dxfId="1714" priority="91" stopIfTrue="1" operator="equal">
      <formula>1</formula>
    </cfRule>
    <cfRule type="cellIs" dxfId="1713" priority="92" stopIfTrue="1" operator="equal">
      <formula>2</formula>
    </cfRule>
    <cfRule type="cellIs" dxfId="1712" priority="93" operator="equal">
      <formula>3</formula>
    </cfRule>
  </conditionalFormatting>
  <conditionalFormatting sqref="P82:R82">
    <cfRule type="cellIs" dxfId="1711" priority="76" stopIfTrue="1" operator="equal">
      <formula>1</formula>
    </cfRule>
    <cfRule type="cellIs" dxfId="1710" priority="77" stopIfTrue="1" operator="equal">
      <formula>2</formula>
    </cfRule>
    <cfRule type="cellIs" dxfId="1709" priority="78" operator="equal">
      <formula>3</formula>
    </cfRule>
  </conditionalFormatting>
  <conditionalFormatting sqref="W18:Y18">
    <cfRule type="cellIs" dxfId="1708" priority="172" stopIfTrue="1" operator="equal">
      <formula>1</formula>
    </cfRule>
    <cfRule type="cellIs" dxfId="1707" priority="173" stopIfTrue="1" operator="equal">
      <formula>2</formula>
    </cfRule>
    <cfRule type="cellIs" dxfId="1706" priority="174" operator="equal">
      <formula>3</formula>
    </cfRule>
  </conditionalFormatting>
  <conditionalFormatting sqref="W26:X26">
    <cfRule type="cellIs" dxfId="1705" priority="163" stopIfTrue="1" operator="equal">
      <formula>1</formula>
    </cfRule>
    <cfRule type="cellIs" dxfId="1704" priority="164" stopIfTrue="1" operator="equal">
      <formula>2</formula>
    </cfRule>
    <cfRule type="cellIs" dxfId="1703" priority="165" operator="equal">
      <formula>3</formula>
    </cfRule>
  </conditionalFormatting>
  <conditionalFormatting sqref="W34:Y34">
    <cfRule type="cellIs" dxfId="1702" priority="148" stopIfTrue="1" operator="equal">
      <formula>1</formula>
    </cfRule>
    <cfRule type="cellIs" dxfId="1701" priority="149" stopIfTrue="1" operator="equal">
      <formula>2</formula>
    </cfRule>
    <cfRule type="cellIs" dxfId="1700" priority="150" operator="equal">
      <formula>3</formula>
    </cfRule>
  </conditionalFormatting>
  <conditionalFormatting sqref="W42:X42">
    <cfRule type="cellIs" dxfId="1699" priority="136" stopIfTrue="1" operator="equal">
      <formula>1</formula>
    </cfRule>
    <cfRule type="cellIs" dxfId="1698" priority="137" stopIfTrue="1" operator="equal">
      <formula>2</formula>
    </cfRule>
    <cfRule type="cellIs" dxfId="1697" priority="138" operator="equal">
      <formula>3</formula>
    </cfRule>
  </conditionalFormatting>
  <conditionalFormatting sqref="W50:X50">
    <cfRule type="cellIs" dxfId="1696" priority="124" stopIfTrue="1" operator="equal">
      <formula>1</formula>
    </cfRule>
    <cfRule type="cellIs" dxfId="1695" priority="125" stopIfTrue="1" operator="equal">
      <formula>2</formula>
    </cfRule>
    <cfRule type="cellIs" dxfId="1694" priority="126" operator="equal">
      <formula>3</formula>
    </cfRule>
  </conditionalFormatting>
  <conditionalFormatting sqref="W58:Y58">
    <cfRule type="cellIs" dxfId="1693" priority="109" stopIfTrue="1" operator="equal">
      <formula>1</formula>
    </cfRule>
    <cfRule type="cellIs" dxfId="1692" priority="110" stopIfTrue="1" operator="equal">
      <formula>2</formula>
    </cfRule>
    <cfRule type="cellIs" dxfId="1691" priority="111" operator="equal">
      <formula>3</formula>
    </cfRule>
  </conditionalFormatting>
  <conditionalFormatting sqref="W66:Y66">
    <cfRule type="cellIs" dxfId="1690" priority="100" stopIfTrue="1" operator="equal">
      <formula>1</formula>
    </cfRule>
    <cfRule type="cellIs" dxfId="1689" priority="101" stopIfTrue="1" operator="equal">
      <formula>2</formula>
    </cfRule>
    <cfRule type="cellIs" dxfId="1688" priority="102" operator="equal">
      <formula>3</formula>
    </cfRule>
  </conditionalFormatting>
  <conditionalFormatting sqref="W74:Y74">
    <cfRule type="cellIs" dxfId="1687" priority="88" stopIfTrue="1" operator="equal">
      <formula>1</formula>
    </cfRule>
    <cfRule type="cellIs" dxfId="1686" priority="89" stopIfTrue="1" operator="equal">
      <formula>2</formula>
    </cfRule>
    <cfRule type="cellIs" dxfId="1685" priority="90" operator="equal">
      <formula>3</formula>
    </cfRule>
  </conditionalFormatting>
  <conditionalFormatting sqref="W82:Y82">
    <cfRule type="cellIs" dxfId="1684" priority="73" stopIfTrue="1" operator="equal">
      <formula>1</formula>
    </cfRule>
    <cfRule type="cellIs" dxfId="1683" priority="74" stopIfTrue="1" operator="equal">
      <formula>2</formula>
    </cfRule>
    <cfRule type="cellIs" dxfId="1682" priority="75" operator="equal">
      <formula>3</formula>
    </cfRule>
  </conditionalFormatting>
  <conditionalFormatting sqref="AE26:AF26">
    <cfRule type="cellIs" dxfId="1681" priority="160" stopIfTrue="1" operator="equal">
      <formula>1</formula>
    </cfRule>
    <cfRule type="cellIs" dxfId="1680" priority="161" stopIfTrue="1" operator="equal">
      <formula>2</formula>
    </cfRule>
    <cfRule type="cellIs" dxfId="1679" priority="162" operator="equal">
      <formula>3</formula>
    </cfRule>
  </conditionalFormatting>
  <conditionalFormatting sqref="AD50:AF50">
    <cfRule type="cellIs" dxfId="1678" priority="121" stopIfTrue="1" operator="equal">
      <formula>1</formula>
    </cfRule>
    <cfRule type="cellIs" dxfId="1677" priority="122" stopIfTrue="1" operator="equal">
      <formula>2</formula>
    </cfRule>
    <cfRule type="cellIs" dxfId="1676" priority="123" operator="equal">
      <formula>3</formula>
    </cfRule>
  </conditionalFormatting>
  <conditionalFormatting sqref="AD66:AF66">
    <cfRule type="cellIs" dxfId="1675" priority="97" stopIfTrue="1" operator="equal">
      <formula>1</formula>
    </cfRule>
    <cfRule type="cellIs" dxfId="1674" priority="98" stopIfTrue="1" operator="equal">
      <formula>2</formula>
    </cfRule>
    <cfRule type="cellIs" dxfId="1673" priority="99" operator="equal">
      <formula>3</formula>
    </cfRule>
  </conditionalFormatting>
  <conditionalFormatting sqref="AD74:AF74">
    <cfRule type="cellIs" dxfId="1672" priority="85" stopIfTrue="1" operator="equal">
      <formula>1</formula>
    </cfRule>
    <cfRule type="cellIs" dxfId="1671" priority="86" stopIfTrue="1" operator="equal">
      <formula>2</formula>
    </cfRule>
    <cfRule type="cellIs" dxfId="1670" priority="87" operator="equal">
      <formula>3</formula>
    </cfRule>
  </conditionalFormatting>
  <conditionalFormatting sqref="AD82:AF82">
    <cfRule type="cellIs" dxfId="1669" priority="70" stopIfTrue="1" operator="equal">
      <formula>1</formula>
    </cfRule>
    <cfRule type="cellIs" dxfId="1668" priority="71" stopIfTrue="1" operator="equal">
      <formula>2</formula>
    </cfRule>
    <cfRule type="cellIs" dxfId="1667" priority="72" operator="equal">
      <formula>3</formula>
    </cfRule>
  </conditionalFormatting>
  <conditionalFormatting sqref="AD34:AM34">
    <cfRule type="cellIs" dxfId="1666" priority="145" stopIfTrue="1" operator="equal">
      <formula>1</formula>
    </cfRule>
    <cfRule type="cellIs" dxfId="1665" priority="146" stopIfTrue="1" operator="equal">
      <formula>2</formula>
    </cfRule>
    <cfRule type="cellIs" dxfId="1664" priority="147" operator="equal">
      <formula>3</formula>
    </cfRule>
  </conditionalFormatting>
  <conditionalFormatting sqref="Y27:AD28 Y24:AD25">
    <cfRule type="cellIs" dxfId="1663" priority="64" stopIfTrue="1" operator="equal">
      <formula>1</formula>
    </cfRule>
    <cfRule type="cellIs" dxfId="1662" priority="65" stopIfTrue="1" operator="equal">
      <formula>2</formula>
    </cfRule>
    <cfRule type="cellIs" dxfId="1661" priority="66" operator="equal">
      <formula>3</formula>
    </cfRule>
  </conditionalFormatting>
  <conditionalFormatting sqref="AD26">
    <cfRule type="cellIs" dxfId="1660" priority="61" stopIfTrue="1" operator="equal">
      <formula>1</formula>
    </cfRule>
    <cfRule type="cellIs" dxfId="1659" priority="62" stopIfTrue="1" operator="equal">
      <formula>2</formula>
    </cfRule>
    <cfRule type="cellIs" dxfId="1658" priority="63" operator="equal">
      <formula>3</formula>
    </cfRule>
  </conditionalFormatting>
  <conditionalFormatting sqref="R26">
    <cfRule type="cellIs" dxfId="1657" priority="58" stopIfTrue="1" operator="equal">
      <formula>1</formula>
    </cfRule>
    <cfRule type="cellIs" dxfId="1656" priority="59" stopIfTrue="1" operator="equal">
      <formula>2</formula>
    </cfRule>
    <cfRule type="cellIs" dxfId="1655" priority="60" operator="equal">
      <formula>3</formula>
    </cfRule>
  </conditionalFormatting>
  <conditionalFormatting sqref="E18">
    <cfRule type="cellIs" dxfId="1654" priority="52" stopIfTrue="1" operator="equal">
      <formula>1</formula>
    </cfRule>
    <cfRule type="cellIs" dxfId="1653" priority="53" stopIfTrue="1" operator="equal">
      <formula>2</formula>
    </cfRule>
    <cfRule type="cellIs" dxfId="1652" priority="54" operator="equal">
      <formula>3</formula>
    </cfRule>
  </conditionalFormatting>
  <conditionalFormatting sqref="Y26">
    <cfRule type="cellIs" dxfId="1651" priority="49" stopIfTrue="1" operator="equal">
      <formula>1</formula>
    </cfRule>
    <cfRule type="cellIs" dxfId="1650" priority="50" stopIfTrue="1" operator="equal">
      <formula>2</formula>
    </cfRule>
    <cfRule type="cellIs" dxfId="1649" priority="51" operator="equal">
      <formula>3</formula>
    </cfRule>
  </conditionalFormatting>
  <conditionalFormatting sqref="X43">
    <cfRule type="cellIs" dxfId="1648" priority="43" stopIfTrue="1" operator="equal">
      <formula>1</formula>
    </cfRule>
    <cfRule type="cellIs" dxfId="1647" priority="44" stopIfTrue="1" operator="equal">
      <formula>2</formula>
    </cfRule>
    <cfRule type="cellIs" dxfId="1646" priority="45" operator="equal">
      <formula>3</formula>
    </cfRule>
  </conditionalFormatting>
  <conditionalFormatting sqref="R40">
    <cfRule type="cellIs" dxfId="1645" priority="40" stopIfTrue="1" operator="equal">
      <formula>1</formula>
    </cfRule>
    <cfRule type="cellIs" dxfId="1644" priority="41" stopIfTrue="1" operator="equal">
      <formula>2</formula>
    </cfRule>
    <cfRule type="cellIs" dxfId="1643" priority="42" operator="equal">
      <formula>3</formula>
    </cfRule>
  </conditionalFormatting>
  <conditionalFormatting sqref="K50">
    <cfRule type="cellIs" dxfId="1642" priority="31" stopIfTrue="1" operator="equal">
      <formula>1</formula>
    </cfRule>
    <cfRule type="cellIs" dxfId="1641" priority="32" stopIfTrue="1" operator="equal">
      <formula>2</formula>
    </cfRule>
    <cfRule type="cellIs" dxfId="1640" priority="33" operator="equal">
      <formula>3</formula>
    </cfRule>
  </conditionalFormatting>
  <conditionalFormatting sqref="M49">
    <cfRule type="cellIs" dxfId="1639" priority="13" stopIfTrue="1" operator="equal">
      <formula>1</formula>
    </cfRule>
    <cfRule type="cellIs" dxfId="1638" priority="14" stopIfTrue="1" operator="equal">
      <formula>2</formula>
    </cfRule>
    <cfRule type="cellIs" dxfId="1637" priority="15" operator="equal">
      <formula>3</formula>
    </cfRule>
  </conditionalFormatting>
  <conditionalFormatting sqref="R50">
    <cfRule type="cellIs" dxfId="1636" priority="4" stopIfTrue="1" operator="equal">
      <formula>1</formula>
    </cfRule>
    <cfRule type="cellIs" dxfId="1635" priority="5" stopIfTrue="1" operator="equal">
      <formula>2</formula>
    </cfRule>
    <cfRule type="cellIs" dxfId="1634" priority="6" operator="equal">
      <formula>3</formula>
    </cfRule>
  </conditionalFormatting>
  <conditionalFormatting sqref="AH48">
    <cfRule type="cellIs" dxfId="1633" priority="1" stopIfTrue="1" operator="equal">
      <formula>1</formula>
    </cfRule>
    <cfRule type="cellIs" dxfId="1632" priority="2" stopIfTrue="1" operator="equal">
      <formula>2</formula>
    </cfRule>
    <cfRule type="cellIs" dxfId="1631" priority="3" operator="equal">
      <formula>3</formula>
    </cfRule>
  </conditionalFormatting>
  <dataValidations count="3">
    <dataValidation allowBlank="1" showInputMessage="1" showErrorMessage="1" prompt="Type the year in this cell." sqref="AH2:AM2" xr:uid="{50097D1E-4592-4B3A-9A6A-73366F76B19D}"/>
    <dataValidation allowBlank="1" showInputMessage="1" showErrorMessage="1" prompt="Type the year in cell AJ2 to change the calendar year._x000a__x000a_Calendar automatically shows daily shift schedule for up to 3 jobs. Setup the job/shift details and pattern from the Jobs and Shifts tab._x000a__x000a_Days highlighted red indicate schedule conflicts." sqref="A1" xr:uid="{7B90EA4A-6477-4578-A4FC-E7F216C4D5EB}"/>
    <dataValidation allowBlank="1" showInputMessage="1" showErrorMessage="1" promptTitle="Shift Work Calendar" sqref="A2" xr:uid="{4C3FF9C6-813B-46B5-AF7F-7FA52253CD5C}"/>
  </dataValidations>
  <printOptions horizontalCentered="1" verticalCentered="1"/>
  <pageMargins left="0.3" right="0.3" top="0.3" bottom="0.3" header="0.3" footer="0.3"/>
  <pageSetup scale="58"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475F7-488F-44B4-A6A6-2DD21CE34A66}">
  <sheetPr>
    <pageSetUpPr fitToPage="1"/>
  </sheetPr>
  <dimension ref="A1:AN85"/>
  <sheetViews>
    <sheetView showGridLines="0" topLeftCell="A52" zoomScaleNormal="100" workbookViewId="0">
      <selection activeCell="AH53" sqref="AH53"/>
    </sheetView>
  </sheetViews>
  <sheetFormatPr defaultColWidth="0" defaultRowHeight="18.95" customHeight="1" outlineLevelRow="1"/>
  <cols>
    <col min="1" max="1" width="3.77734375" style="1" customWidth="1"/>
    <col min="2" max="2" width="21.77734375" style="16" customWidth="1"/>
    <col min="3" max="40" width="3.77734375" style="1" customWidth="1"/>
    <col min="41" max="16384" width="8.88671875" style="1" hidden="1"/>
  </cols>
  <sheetData>
    <row r="1" spans="2:39" ht="4.9000000000000004" customHeight="1"/>
    <row r="2" spans="2:39" s="10" customFormat="1" ht="60" customHeight="1">
      <c r="B2" s="11" t="s">
        <v>73</v>
      </c>
      <c r="C2" s="12"/>
      <c r="D2" s="12"/>
      <c r="E2" s="12"/>
      <c r="F2" s="12"/>
      <c r="G2" s="12"/>
      <c r="H2" s="12"/>
      <c r="I2" s="12"/>
      <c r="J2" s="12"/>
      <c r="K2" s="12"/>
      <c r="L2" s="13"/>
      <c r="M2" s="14"/>
      <c r="N2" s="14"/>
      <c r="O2" s="14"/>
      <c r="P2" s="14"/>
      <c r="Q2" s="14"/>
      <c r="R2" s="14"/>
      <c r="S2" s="14"/>
      <c r="T2" s="14"/>
      <c r="U2" s="14"/>
      <c r="V2" s="14"/>
      <c r="W2" s="14"/>
      <c r="X2" s="14"/>
      <c r="Y2" s="14"/>
      <c r="Z2" s="14"/>
      <c r="AA2" s="14"/>
      <c r="AB2" s="14"/>
      <c r="AC2" s="14"/>
      <c r="AD2" s="14"/>
      <c r="AE2" s="14"/>
      <c r="AF2" s="14"/>
      <c r="AG2" s="15"/>
      <c r="AH2" s="67">
        <f ca="1">IF(MONTH(TODAY())=12,YEAR(TODAY())+1,YEAR(TODAY()))</f>
        <v>2025</v>
      </c>
      <c r="AI2" s="67"/>
      <c r="AJ2" s="67"/>
      <c r="AK2" s="67"/>
      <c r="AL2" s="67"/>
      <c r="AM2" s="67"/>
    </row>
    <row r="3" spans="2:39" customFormat="1" ht="19.899999999999999" customHeight="1">
      <c r="B3" s="17"/>
    </row>
    <row r="4" spans="2:39" customFormat="1" ht="18.95" customHeight="1">
      <c r="B4" s="17"/>
      <c r="R4" s="35" t="s">
        <v>1</v>
      </c>
      <c r="T4" s="1"/>
      <c r="U4" s="36"/>
      <c r="V4" s="37"/>
      <c r="W4" s="64" t="s">
        <v>16</v>
      </c>
      <c r="X4" s="65"/>
      <c r="Y4" s="32"/>
      <c r="Z4" s="8" t="s">
        <v>3</v>
      </c>
      <c r="AA4" s="1"/>
      <c r="AB4" s="8"/>
      <c r="AC4" s="8"/>
      <c r="AD4" s="28"/>
      <c r="AE4" s="8" t="s">
        <v>4</v>
      </c>
      <c r="AF4" s="1"/>
      <c r="AG4" s="1"/>
      <c r="AH4" s="1"/>
      <c r="AI4" s="29"/>
      <c r="AJ4" s="68" t="s">
        <v>5</v>
      </c>
      <c r="AK4" s="69"/>
      <c r="AL4" s="30"/>
      <c r="AM4" s="9"/>
    </row>
    <row r="5" spans="2:39" customFormat="1" ht="19.899999999999999" customHeight="1">
      <c r="B5" s="17"/>
    </row>
    <row r="6" spans="2:39" s="21" customFormat="1" ht="19.899999999999999" customHeight="1">
      <c r="B6" s="61">
        <f ca="1">DATE(CalendarYear,3,1)</f>
        <v>45717</v>
      </c>
      <c r="C6" s="4" t="str">
        <f ca="1">IF(DAY(MarSun1)=1,"",IF(AND(YEAR(MarSun1+1)=CalendarYear,MONTH(MarSun1+1)=3),MarSun1+1,""))</f>
        <v/>
      </c>
      <c r="D6" s="4" t="str">
        <f ca="1">IF(DAY(MarSun1)=1,"",IF(AND(YEAR(MarSun1+2)=CalendarYear,MONTH(MarSun1+2)=3),MarSun1+2,""))</f>
        <v/>
      </c>
      <c r="E6" s="4" t="str">
        <f ca="1">IF(DAY(MarSun1)=1,"",IF(AND(YEAR(MarSun1+3)=CalendarYear,MONTH(MarSun1+3)=3),MarSun1+3,""))</f>
        <v/>
      </c>
      <c r="F6" s="4" t="str">
        <f ca="1">IF(DAY(MarSun1)=1,"",IF(AND(YEAR(MarSun1+4)=CalendarYear,MONTH(MarSun1+4)=3),MarSun1+4,""))</f>
        <v/>
      </c>
      <c r="G6" s="4" t="str">
        <f ca="1">IF(DAY(MarSun1)=1,"",IF(AND(YEAR(MarSun1+5)=CalendarYear,MONTH(MarSun1+5)=3),MarSun1+5,""))</f>
        <v/>
      </c>
      <c r="H6" s="4" t="str">
        <f ca="1">IF(DAY(MarSun1)=1,"",IF(AND(YEAR(MarSun1+6)=CalendarYear,MONTH(MarSun1+6)=3),MarSun1+6,""))</f>
        <v/>
      </c>
      <c r="I6" s="4">
        <f ca="1">IF(DAY(MarSun1)=1,IF(AND(YEAR(MarSun1)=CalendarYear,MONTH(MarSun1)=3),MarSun1,""),IF(AND(YEAR(MarSun1+7)=CalendarYear,MONTH(MarSun1+7)=3),MarSun1+7,""))</f>
        <v>45717</v>
      </c>
      <c r="J6" s="4">
        <f ca="1">IF(DAY(MarSun1)=1,IF(AND(YEAR(MarSun1+1)=CalendarYear,MONTH(MarSun1+1)=3),MarSun1+1,""),IF(AND(YEAR(MarSun1+8)=CalendarYear,MONTH(MarSun1+8)=3),MarSun1+8,""))</f>
        <v>45718</v>
      </c>
      <c r="K6" s="4">
        <f ca="1">IF(DAY(MarSun1)=1,IF(AND(YEAR(MarSun1+2)=CalendarYear,MONTH(MarSun1+2)=3),MarSun1+2,""),IF(AND(YEAR(MarSun1+9)=CalendarYear,MONTH(MarSun1+9)=3),MarSun1+9,""))</f>
        <v>45719</v>
      </c>
      <c r="L6" s="4">
        <f ca="1">IF(DAY(MarSun1)=1,IF(AND(YEAR(MarSun1+3)=CalendarYear,MONTH(MarSun1+3)=3),MarSun1+3,""),IF(AND(YEAR(MarSun1+10)=CalendarYear,MONTH(MarSun1+10)=3),MarSun1+10,""))</f>
        <v>45720</v>
      </c>
      <c r="M6" s="4">
        <f ca="1">IF(DAY(MarSun1)=1,IF(AND(YEAR(MarSun1+4)=CalendarYear,MONTH(MarSun1+4)=3),MarSun1+4,""),IF(AND(YEAR(MarSun1+11)=CalendarYear,MONTH(MarSun1+11)=3),MarSun1+11,""))</f>
        <v>45721</v>
      </c>
      <c r="N6" s="4">
        <f ca="1">IF(DAY(MarSun1)=1,IF(AND(YEAR(MarSun1+5)=CalendarYear,MONTH(MarSun1+5)=3),MarSun1+5,""),IF(AND(YEAR(MarSun1+12)=CalendarYear,MONTH(MarSun1+12)=3),MarSun1+12,""))</f>
        <v>45722</v>
      </c>
      <c r="O6" s="4">
        <f ca="1">IF(DAY(MarSun1)=1,IF(AND(YEAR(MarSun1+6)=CalendarYear,MONTH(MarSun1+6)=3),MarSun1+6,""),IF(AND(YEAR(MarSun1+13)=CalendarYear,MONTH(MarSun1+13)=3),MarSun1+13,""))</f>
        <v>45723</v>
      </c>
      <c r="P6" s="4">
        <f ca="1">IF(DAY(MarSun1)=1,IF(AND(YEAR(MarSun1+7)=CalendarYear,MONTH(MarSun1+7)=3),MarSun1+7,""),IF(AND(YEAR(MarSun1+14)=CalendarYear,MONTH(MarSun1+14)=3),MarSun1+14,""))</f>
        <v>45724</v>
      </c>
      <c r="Q6" s="4">
        <f ca="1">IF(DAY(MarSun1)=1,IF(AND(YEAR(MarSun1+8)=CalendarYear,MONTH(MarSun1+8)=3),MarSun1+8,""),IF(AND(YEAR(MarSun1+15)=CalendarYear,MONTH(MarSun1+15)=3),MarSun1+15,""))</f>
        <v>45725</v>
      </c>
      <c r="R6" s="4">
        <f ca="1">IF(DAY(MarSun1)=1,IF(AND(YEAR(MarSun1+9)=CalendarYear,MONTH(MarSun1+9)=3),MarSun1+9,""),IF(AND(YEAR(MarSun1+16)=CalendarYear,MONTH(MarSun1+16)=3),MarSun1+16,""))</f>
        <v>45726</v>
      </c>
      <c r="S6" s="4">
        <f ca="1">IF(DAY(MarSun1)=1,IF(AND(YEAR(MarSun1+10)=CalendarYear,MONTH(MarSun1+10)=3),MarSun1+10,""),IF(AND(YEAR(MarSun1+17)=CalendarYear,MONTH(MarSun1+17)=3),MarSun1+17,""))</f>
        <v>45727</v>
      </c>
      <c r="T6" s="4">
        <f ca="1">IF(DAY(MarSun1)=1,IF(AND(YEAR(MarSun1+11)=CalendarYear,MONTH(MarSun1+11)=3),MarSun1+11,""),IF(AND(YEAR(MarSun1+18)=CalendarYear,MONTH(MarSun1+18)=3),MarSun1+18,""))</f>
        <v>45728</v>
      </c>
      <c r="U6" s="4">
        <f ca="1">IF(DAY(MarSun1)=1,IF(AND(YEAR(MarSun1+12)=CalendarYear,MONTH(MarSun1+12)=3),MarSun1+12,""),IF(AND(YEAR(MarSun1+19)=CalendarYear,MONTH(MarSun1+19)=3),MarSun1+19,""))</f>
        <v>45729</v>
      </c>
      <c r="V6" s="4">
        <f ca="1">IF(DAY(MarSun1)=1,IF(AND(YEAR(MarSun1+13)=CalendarYear,MONTH(MarSun1+13)=3),MarSun1+13,""),IF(AND(YEAR(MarSun1+20)=CalendarYear,MONTH(MarSun1+20)=3),MarSun1+20,""))</f>
        <v>45730</v>
      </c>
      <c r="W6" s="4">
        <f ca="1">IF(DAY(MarSun1)=1,IF(AND(YEAR(MarSun1+14)=CalendarYear,MONTH(MarSun1+14)=3),MarSun1+14,""),IF(AND(YEAR(MarSun1+21)=CalendarYear,MONTH(MarSun1+21)=3),MarSun1+21,""))</f>
        <v>45731</v>
      </c>
      <c r="X6" s="4">
        <f ca="1">IF(DAY(MarSun1)=1,IF(AND(YEAR(MarSun1+15)=CalendarYear,MONTH(MarSun1+15)=3),MarSun1+15,""),IF(AND(YEAR(MarSun1+22)=CalendarYear,MONTH(MarSun1+22)=3),MarSun1+22,""))</f>
        <v>45732</v>
      </c>
      <c r="Y6" s="4">
        <f ca="1">IF(DAY(MarSun1)=1,IF(AND(YEAR(MarSun1+16)=CalendarYear,MONTH(MarSun1+16)=3),MarSun1+16,""),IF(AND(YEAR(MarSun1+23)=CalendarYear,MONTH(MarSun1+23)=3),MarSun1+23,""))</f>
        <v>45733</v>
      </c>
      <c r="Z6" s="4">
        <f ca="1">IF(DAY(MarSun1)=1,IF(AND(YEAR(MarSun1+17)=CalendarYear,MONTH(MarSun1+17)=3),MarSun1+17,""),IF(AND(YEAR(MarSun1+24)=CalendarYear,MONTH(MarSun1+24)=3),MarSun1+24,""))</f>
        <v>45734</v>
      </c>
      <c r="AA6" s="4">
        <f ca="1">IF(DAY(MarSun1)=1,IF(AND(YEAR(MarSun1+18)=CalendarYear,MONTH(MarSun1+18)=3),MarSun1+18,""),IF(AND(YEAR(MarSun1+25)=CalendarYear,MONTH(MarSun1+25)=3),MarSun1+25,""))</f>
        <v>45735</v>
      </c>
      <c r="AB6" s="4">
        <f ca="1">IF(DAY(MarSun1)=1,IF(AND(YEAR(MarSun1+19)=CalendarYear,MONTH(MarSun1+19)=3),MarSun1+19,""),IF(AND(YEAR(MarSun1+26)=CalendarYear,MONTH(MarSun1+26)=3),MarSun1+26,""))</f>
        <v>45736</v>
      </c>
      <c r="AC6" s="4">
        <f ca="1">IF(DAY(MarSun1)=1,IF(AND(YEAR(MarSun1+20)=CalendarYear,MONTH(MarSun1+20)=3),MarSun1+20,""),IF(AND(YEAR(MarSun1+27)=CalendarYear,MONTH(MarSun1+27)=3),MarSun1+27,""))</f>
        <v>45737</v>
      </c>
      <c r="AD6" s="4">
        <f ca="1">IF(DAY(MarSun1)=1,IF(AND(YEAR(MarSun1+21)=CalendarYear,MONTH(MarSun1+21)=3),MarSun1+21,""),IF(AND(YEAR(MarSun1+28)=CalendarYear,MONTH(MarSun1+28)=3),MarSun1+28,""))</f>
        <v>45738</v>
      </c>
      <c r="AE6" s="4">
        <f ca="1">IF(DAY(MarSun1)=1,IF(AND(YEAR(MarSun1+22)=CalendarYear,MONTH(MarSun1+22)=3),MarSun1+22,""),IF(AND(YEAR(MarSun1+29)=CalendarYear,MONTH(MarSun1+29)=3),MarSun1+29,""))</f>
        <v>45739</v>
      </c>
      <c r="AF6" s="4">
        <f ca="1">IF(DAY(MarSun1)=1,IF(AND(YEAR(MarSun1+23)=CalendarYear,MONTH(MarSun1+23)=3),MarSun1+23,""),IF(AND(YEAR(MarSun1+30)=CalendarYear,MONTH(MarSun1+30)=3),MarSun1+30,""))</f>
        <v>45740</v>
      </c>
      <c r="AG6" s="4">
        <f ca="1">IF(DAY(MarSun1)=1,IF(AND(YEAR(MarSun1+24)=CalendarYear,MONTH(MarSun1+24)=3),MarSun1+24,""),IF(AND(YEAR(MarSun1+31)=CalendarYear,MONTH(MarSun1+31)=3),MarSun1+31,""))</f>
        <v>45741</v>
      </c>
      <c r="AH6" s="4">
        <f ca="1">IF(DAY(MarSun1)=1,IF(AND(YEAR(MarSun1+25)=CalendarYear,MONTH(MarSun1+25)=3),MarSun1+25,""),IF(AND(YEAR(MarSun1+32)=CalendarYear,MONTH(MarSun1+32)=3),MarSun1+32,""))</f>
        <v>45742</v>
      </c>
      <c r="AI6" s="4">
        <f ca="1">IF(DAY(MarSun1)=1,IF(AND(YEAR(MarSun1+26)=CalendarYear,MONTH(MarSun1+26)=3),MarSun1+26,""),IF(AND(YEAR(MarSun1+33)=CalendarYear,MONTH(MarSun1+33)=3),MarSun1+33,""))</f>
        <v>45743</v>
      </c>
      <c r="AJ6" s="4">
        <f ca="1">IF(DAY(MarSun1)=1,IF(AND(YEAR(MarSun1+27)=CalendarYear,MONTH(MarSun1+27)=3),MarSun1+27,""),IF(AND(YEAR(MarSun1+34)=CalendarYear,MONTH(MarSun1+34)=3),MarSun1+34,""))</f>
        <v>45744</v>
      </c>
      <c r="AK6" s="4">
        <f ca="1">IF(DAY(MarSun1)=1,IF(AND(YEAR(MarSun1+28)=CalendarYear,MONTH(MarSun1+28)=3),MarSun1+28,""),IF(AND(YEAR(MarSun1+35)=CalendarYear,MONTH(MarSun1+35)=3),MarSun1+35,""))</f>
        <v>45745</v>
      </c>
      <c r="AL6" s="4">
        <f ca="1">IF(DAY(MarSun1)=1,IF(AND(YEAR(MarSun1+29)=CalendarYear,MONTH(MarSun1+29)=3),MarSun1+29,""),IF(AND(YEAR(MarSun1+36)=CalendarYear,MONTH(MarSun1+36)=3),MarSun1+36,""))</f>
        <v>45746</v>
      </c>
      <c r="AM6" s="6">
        <f ca="1">IF(DAY(MarSun1)=1,IF(AND(YEAR(MarSun1+30)=CalendarYear,MONTH(MarSun1+30)=3),MarSun1+30,""),IF(AND(YEAR(MarSun1+37)=CalendarYear,MONTH(MarSun1+37)=3),MarSun1+37,""))</f>
        <v>45747</v>
      </c>
    </row>
    <row r="7" spans="2:39" s="21" customFormat="1" ht="19.899999999999999" customHeight="1">
      <c r="B7" s="62"/>
      <c r="C7" s="5" t="s">
        <v>6</v>
      </c>
      <c r="D7" s="5" t="s">
        <v>7</v>
      </c>
      <c r="E7" s="5" t="s">
        <v>8</v>
      </c>
      <c r="F7" s="5" t="s">
        <v>9</v>
      </c>
      <c r="G7" s="5" t="s">
        <v>10</v>
      </c>
      <c r="H7" s="5" t="s">
        <v>11</v>
      </c>
      <c r="I7" s="5" t="s">
        <v>12</v>
      </c>
      <c r="J7" s="5" t="s">
        <v>6</v>
      </c>
      <c r="K7" s="5" t="s">
        <v>7</v>
      </c>
      <c r="L7" s="5" t="s">
        <v>8</v>
      </c>
      <c r="M7" s="5" t="s">
        <v>9</v>
      </c>
      <c r="N7" s="5" t="s">
        <v>10</v>
      </c>
      <c r="O7" s="5" t="s">
        <v>11</v>
      </c>
      <c r="P7" s="5" t="s">
        <v>12</v>
      </c>
      <c r="Q7" s="5" t="s">
        <v>6</v>
      </c>
      <c r="R7" s="5" t="s">
        <v>7</v>
      </c>
      <c r="S7" s="5" t="s">
        <v>8</v>
      </c>
      <c r="T7" s="5" t="s">
        <v>9</v>
      </c>
      <c r="U7" s="5" t="s">
        <v>10</v>
      </c>
      <c r="V7" s="5" t="s">
        <v>11</v>
      </c>
      <c r="W7" s="5" t="s">
        <v>12</v>
      </c>
      <c r="X7" s="5" t="s">
        <v>6</v>
      </c>
      <c r="Y7" s="5" t="s">
        <v>7</v>
      </c>
      <c r="Z7" s="5" t="s">
        <v>8</v>
      </c>
      <c r="AA7" s="5" t="s">
        <v>9</v>
      </c>
      <c r="AB7" s="5" t="s">
        <v>10</v>
      </c>
      <c r="AC7" s="5" t="s">
        <v>11</v>
      </c>
      <c r="AD7" s="5" t="s">
        <v>12</v>
      </c>
      <c r="AE7" s="5" t="s">
        <v>6</v>
      </c>
      <c r="AF7" s="5" t="s">
        <v>7</v>
      </c>
      <c r="AG7" s="5" t="s">
        <v>8</v>
      </c>
      <c r="AH7" s="5" t="s">
        <v>9</v>
      </c>
      <c r="AI7" s="5" t="s">
        <v>10</v>
      </c>
      <c r="AJ7" s="5" t="s">
        <v>11</v>
      </c>
      <c r="AK7" s="5" t="s">
        <v>12</v>
      </c>
      <c r="AL7" s="5" t="s">
        <v>6</v>
      </c>
      <c r="AM7" s="7" t="s">
        <v>7</v>
      </c>
    </row>
    <row r="8" spans="2:39" ht="19.899999999999999" hidden="1" customHeight="1" outlineLevel="1">
      <c r="B8" s="18" t="s">
        <v>13</v>
      </c>
      <c r="C8" s="2" t="s">
        <v>14</v>
      </c>
      <c r="D8" s="2" t="s">
        <v>14</v>
      </c>
      <c r="E8" s="2" t="s">
        <v>14</v>
      </c>
      <c r="F8" s="2" t="s">
        <v>14</v>
      </c>
      <c r="G8" s="2" t="s">
        <v>14</v>
      </c>
      <c r="H8" s="2" t="s">
        <v>14</v>
      </c>
      <c r="I8" s="2" t="s">
        <v>14</v>
      </c>
      <c r="J8" s="2" t="s">
        <v>14</v>
      </c>
      <c r="K8" s="2" t="s">
        <v>14</v>
      </c>
      <c r="L8" s="2" t="s">
        <v>14</v>
      </c>
      <c r="M8" s="3" t="s">
        <v>14</v>
      </c>
      <c r="N8" s="3" t="s">
        <v>14</v>
      </c>
      <c r="O8" s="2" t="s">
        <v>14</v>
      </c>
      <c r="P8" s="2" t="s">
        <v>14</v>
      </c>
      <c r="Q8" s="2" t="s">
        <v>14</v>
      </c>
      <c r="R8" s="143" t="s">
        <v>74</v>
      </c>
      <c r="S8" s="144"/>
      <c r="T8" s="144"/>
      <c r="U8" s="144"/>
      <c r="V8" s="144"/>
      <c r="W8" s="157"/>
      <c r="X8" s="2" t="s">
        <v>14</v>
      </c>
      <c r="Y8" s="2" t="s">
        <v>14</v>
      </c>
      <c r="Z8" s="2" t="s">
        <v>14</v>
      </c>
      <c r="AA8" s="2" t="s">
        <v>14</v>
      </c>
      <c r="AB8" s="2" t="s">
        <v>14</v>
      </c>
      <c r="AC8" s="2" t="s">
        <v>14</v>
      </c>
      <c r="AD8" s="2" t="s">
        <v>14</v>
      </c>
      <c r="AE8" s="2" t="s">
        <v>14</v>
      </c>
      <c r="AF8" s="2" t="s">
        <v>14</v>
      </c>
      <c r="AG8" s="2" t="s">
        <v>14</v>
      </c>
      <c r="AH8" s="2" t="s">
        <v>14</v>
      </c>
      <c r="AI8" s="2" t="s">
        <v>14</v>
      </c>
      <c r="AJ8" s="2" t="s">
        <v>14</v>
      </c>
      <c r="AK8" s="2" t="s">
        <v>14</v>
      </c>
      <c r="AL8" s="2" t="s">
        <v>14</v>
      </c>
      <c r="AM8" s="2" t="s">
        <v>14</v>
      </c>
    </row>
    <row r="9" spans="2:39" ht="19.899999999999999" hidden="1" customHeight="1" outlineLevel="1">
      <c r="B9" s="19" t="s">
        <v>15</v>
      </c>
      <c r="C9" s="3" t="s">
        <v>14</v>
      </c>
      <c r="D9" s="3" t="s">
        <v>14</v>
      </c>
      <c r="E9" s="3" t="s">
        <v>14</v>
      </c>
      <c r="F9" s="3" t="s">
        <v>14</v>
      </c>
      <c r="G9" s="3" t="s">
        <v>14</v>
      </c>
      <c r="H9" s="3" t="s">
        <v>14</v>
      </c>
      <c r="I9" s="3" t="s">
        <v>14</v>
      </c>
      <c r="J9" s="3" t="s">
        <v>14</v>
      </c>
      <c r="K9" s="3" t="s">
        <v>14</v>
      </c>
      <c r="L9" s="3" t="s">
        <v>14</v>
      </c>
      <c r="M9" s="3" t="s">
        <v>14</v>
      </c>
      <c r="N9" s="3" t="s">
        <v>14</v>
      </c>
      <c r="O9" s="2" t="s">
        <v>14</v>
      </c>
      <c r="P9" s="2" t="s">
        <v>14</v>
      </c>
      <c r="Q9" s="2" t="s">
        <v>14</v>
      </c>
      <c r="R9" s="2" t="s">
        <v>14</v>
      </c>
      <c r="S9" s="2" t="s">
        <v>14</v>
      </c>
      <c r="T9" s="2" t="s">
        <v>14</v>
      </c>
      <c r="U9" s="2" t="s">
        <v>14</v>
      </c>
      <c r="V9" s="2" t="s">
        <v>14</v>
      </c>
      <c r="W9" s="2" t="s">
        <v>14</v>
      </c>
      <c r="X9" s="2" t="s">
        <v>14</v>
      </c>
      <c r="Y9" s="2" t="s">
        <v>14</v>
      </c>
      <c r="Z9" s="2" t="s">
        <v>14</v>
      </c>
      <c r="AA9" s="2" t="s">
        <v>14</v>
      </c>
      <c r="AB9" s="2" t="s">
        <v>14</v>
      </c>
      <c r="AC9" s="2" t="s">
        <v>14</v>
      </c>
      <c r="AD9" s="2" t="s">
        <v>14</v>
      </c>
      <c r="AE9" s="2" t="s">
        <v>14</v>
      </c>
      <c r="AF9" s="2" t="s">
        <v>14</v>
      </c>
      <c r="AG9" s="2" t="s">
        <v>14</v>
      </c>
      <c r="AH9" s="2" t="s">
        <v>14</v>
      </c>
      <c r="AI9" s="2" t="s">
        <v>14</v>
      </c>
      <c r="AJ9" s="2" t="s">
        <v>14</v>
      </c>
      <c r="AK9" s="2" t="s">
        <v>14</v>
      </c>
      <c r="AL9" s="2" t="s">
        <v>14</v>
      </c>
      <c r="AM9" s="2" t="s">
        <v>14</v>
      </c>
    </row>
    <row r="10" spans="2:39" ht="19.899999999999999" hidden="1" customHeight="1" outlineLevel="1">
      <c r="B10" s="33" t="s">
        <v>2</v>
      </c>
      <c r="C10" s="3" t="s">
        <v>14</v>
      </c>
      <c r="D10" s="3" t="s">
        <v>14</v>
      </c>
      <c r="E10" s="3" t="s">
        <v>14</v>
      </c>
      <c r="F10" s="3" t="s">
        <v>14</v>
      </c>
      <c r="G10" s="3" t="s">
        <v>14</v>
      </c>
      <c r="H10" s="3" t="s">
        <v>14</v>
      </c>
      <c r="I10" s="3" t="s">
        <v>14</v>
      </c>
      <c r="J10" s="3" t="s">
        <v>14</v>
      </c>
      <c r="K10" s="3" t="s">
        <v>14</v>
      </c>
      <c r="L10" s="3" t="s">
        <v>14</v>
      </c>
      <c r="M10" s="3" t="s">
        <v>14</v>
      </c>
      <c r="N10" s="3" t="s">
        <v>14</v>
      </c>
      <c r="O10" s="2" t="s">
        <v>14</v>
      </c>
      <c r="P10" s="2" t="s">
        <v>14</v>
      </c>
      <c r="Q10" s="2" t="s">
        <v>14</v>
      </c>
      <c r="R10" s="2" t="s">
        <v>14</v>
      </c>
      <c r="S10" s="2" t="s">
        <v>14</v>
      </c>
      <c r="T10" s="2" t="s">
        <v>14</v>
      </c>
      <c r="U10" s="2" t="s">
        <v>14</v>
      </c>
      <c r="V10" s="2" t="s">
        <v>14</v>
      </c>
      <c r="W10" s="2" t="s">
        <v>14</v>
      </c>
      <c r="X10" s="2" t="s">
        <v>14</v>
      </c>
      <c r="Y10" s="133" t="s">
        <v>16</v>
      </c>
      <c r="Z10" s="134"/>
      <c r="AA10" s="134"/>
      <c r="AB10" s="134"/>
      <c r="AC10" s="135"/>
      <c r="AD10" s="2" t="s">
        <v>14</v>
      </c>
      <c r="AE10" s="2" t="s">
        <v>14</v>
      </c>
      <c r="AF10" s="133" t="s">
        <v>16</v>
      </c>
      <c r="AG10" s="134"/>
      <c r="AH10" s="134"/>
      <c r="AI10" s="134"/>
      <c r="AJ10" s="135"/>
      <c r="AK10" s="2" t="s">
        <v>14</v>
      </c>
      <c r="AL10" s="2" t="s">
        <v>14</v>
      </c>
      <c r="AM10" s="32" t="s">
        <v>16</v>
      </c>
    </row>
    <row r="11" spans="2:39" ht="19.899999999999999" hidden="1" customHeight="1" outlineLevel="1">
      <c r="B11" s="31" t="s">
        <v>5</v>
      </c>
      <c r="C11" s="3" t="s">
        <v>14</v>
      </c>
      <c r="D11" s="3" t="s">
        <v>14</v>
      </c>
      <c r="E11" s="3" t="s">
        <v>14</v>
      </c>
      <c r="F11" s="3" t="s">
        <v>14</v>
      </c>
      <c r="G11" s="3" t="s">
        <v>14</v>
      </c>
      <c r="H11" s="3" t="s">
        <v>14</v>
      </c>
      <c r="I11" s="3" t="s">
        <v>14</v>
      </c>
      <c r="J11" s="3" t="s">
        <v>14</v>
      </c>
      <c r="K11" s="3" t="s">
        <v>14</v>
      </c>
      <c r="L11" s="3" t="s">
        <v>14</v>
      </c>
      <c r="M11" s="3" t="s">
        <v>14</v>
      </c>
      <c r="N11" s="3" t="s">
        <v>14</v>
      </c>
      <c r="O11" s="2" t="s">
        <v>14</v>
      </c>
      <c r="P11" s="2" t="s">
        <v>14</v>
      </c>
      <c r="Q11" s="2" t="s">
        <v>14</v>
      </c>
      <c r="R11" s="2" t="s">
        <v>14</v>
      </c>
      <c r="S11" s="2" t="s">
        <v>14</v>
      </c>
      <c r="T11" s="2" t="s">
        <v>14</v>
      </c>
      <c r="U11" s="2" t="s">
        <v>14</v>
      </c>
      <c r="V11" s="2" t="s">
        <v>14</v>
      </c>
      <c r="W11" s="2" t="s">
        <v>14</v>
      </c>
      <c r="X11" s="2" t="s">
        <v>14</v>
      </c>
      <c r="Y11" s="2" t="s">
        <v>14</v>
      </c>
      <c r="Z11" s="2" t="s">
        <v>14</v>
      </c>
      <c r="AA11" s="2" t="s">
        <v>14</v>
      </c>
      <c r="AB11" s="2" t="s">
        <v>14</v>
      </c>
      <c r="AC11" s="2" t="s">
        <v>14</v>
      </c>
      <c r="AD11" s="2" t="s">
        <v>14</v>
      </c>
      <c r="AE11" s="2" t="s">
        <v>14</v>
      </c>
      <c r="AF11" s="2" t="s">
        <v>14</v>
      </c>
      <c r="AG11" s="2" t="s">
        <v>14</v>
      </c>
      <c r="AH11" s="2" t="s">
        <v>14</v>
      </c>
      <c r="AI11" s="2" t="s">
        <v>14</v>
      </c>
      <c r="AJ11" s="2" t="s">
        <v>14</v>
      </c>
      <c r="AK11" s="2" t="s">
        <v>14</v>
      </c>
      <c r="AL11" s="2" t="s">
        <v>14</v>
      </c>
      <c r="AM11" s="2" t="s">
        <v>14</v>
      </c>
    </row>
    <row r="12" spans="2:39" s="22" customFormat="1" ht="19.899999999999999" hidden="1" customHeight="1" outlineLevel="1">
      <c r="B12" s="20" t="s">
        <v>1</v>
      </c>
      <c r="C12" s="3" t="s">
        <v>14</v>
      </c>
      <c r="D12" s="3" t="s">
        <v>14</v>
      </c>
      <c r="E12" s="3" t="s">
        <v>14</v>
      </c>
      <c r="F12" s="3" t="s">
        <v>14</v>
      </c>
      <c r="G12" s="3" t="s">
        <v>14</v>
      </c>
      <c r="H12" s="3" t="s">
        <v>14</v>
      </c>
      <c r="I12" s="3" t="s">
        <v>14</v>
      </c>
      <c r="J12" s="3" t="s">
        <v>14</v>
      </c>
      <c r="K12" s="3" t="s">
        <v>14</v>
      </c>
      <c r="L12" s="3" t="s">
        <v>14</v>
      </c>
      <c r="M12" s="3" t="s">
        <v>14</v>
      </c>
      <c r="N12" s="3" t="s">
        <v>14</v>
      </c>
      <c r="O12" s="2" t="s">
        <v>14</v>
      </c>
      <c r="P12" s="2" t="s">
        <v>14</v>
      </c>
      <c r="Q12" s="2" t="s">
        <v>14</v>
      </c>
      <c r="R12" s="2" t="s">
        <v>14</v>
      </c>
      <c r="S12" s="27" t="s">
        <v>14</v>
      </c>
      <c r="T12" s="2" t="s">
        <v>14</v>
      </c>
      <c r="U12" s="2" t="s">
        <v>14</v>
      </c>
      <c r="V12" s="2" t="s">
        <v>14</v>
      </c>
      <c r="W12" s="24" t="s">
        <v>14</v>
      </c>
      <c r="X12" s="2" t="s">
        <v>14</v>
      </c>
      <c r="Y12" s="2" t="s">
        <v>14</v>
      </c>
      <c r="Z12" s="2" t="s">
        <v>14</v>
      </c>
      <c r="AA12" s="2" t="s">
        <v>14</v>
      </c>
      <c r="AB12" s="2" t="s">
        <v>14</v>
      </c>
      <c r="AC12" s="2" t="s">
        <v>14</v>
      </c>
      <c r="AD12" s="2" t="s">
        <v>14</v>
      </c>
      <c r="AE12" s="2" t="s">
        <v>14</v>
      </c>
      <c r="AF12" s="2" t="s">
        <v>14</v>
      </c>
      <c r="AG12" s="2" t="s">
        <v>14</v>
      </c>
      <c r="AH12" s="2" t="s">
        <v>14</v>
      </c>
      <c r="AI12" s="2" t="s">
        <v>14</v>
      </c>
      <c r="AJ12" s="2" t="s">
        <v>14</v>
      </c>
      <c r="AK12" s="2" t="s">
        <v>14</v>
      </c>
      <c r="AL12" s="2" t="s">
        <v>14</v>
      </c>
      <c r="AM12" s="2" t="s">
        <v>14</v>
      </c>
    </row>
    <row r="13" spans="2:39" s="22" customFormat="1" ht="19.899999999999999" customHeight="1" collapsed="1"/>
    <row r="14" spans="2:39" ht="19.899999999999999" customHeight="1">
      <c r="B14" s="61">
        <f ca="1">DATE(CalendarYear,4,1)</f>
        <v>45748</v>
      </c>
      <c r="C14" s="4" t="str">
        <f ca="1">IF(DAY(AprSun1)=1,"",IF(AND(YEAR(AprSun1+1)=CalendarYear,MONTH(AprSun1+1)=4),AprSun1+1,""))</f>
        <v/>
      </c>
      <c r="D14" s="4" t="str">
        <f ca="1">IF(DAY(AprSun1)=1,"",IF(AND(YEAR(AprSun1+2)=CalendarYear,MONTH(AprSun1+2)=4),AprSun1+2,""))</f>
        <v/>
      </c>
      <c r="E14" s="4">
        <f ca="1">IF(DAY(AprSun1)=1,"",IF(AND(YEAR(AprSun1+3)=CalendarYear,MONTH(AprSun1+3)=4),AprSun1+3,""))</f>
        <v>45748</v>
      </c>
      <c r="F14" s="4">
        <f ca="1">IF(DAY(AprSun1)=1,"",IF(AND(YEAR(AprSun1+4)=CalendarYear,MONTH(AprSun1+4)=4),AprSun1+4,""))</f>
        <v>45749</v>
      </c>
      <c r="G14" s="4">
        <f ca="1">IF(DAY(AprSun1)=1,"",IF(AND(YEAR(AprSun1+5)=CalendarYear,MONTH(AprSun1+5)=4),AprSun1+5,""))</f>
        <v>45750</v>
      </c>
      <c r="H14" s="4">
        <f ca="1">IF(DAY(AprSun1)=1,"",IF(AND(YEAR(AprSun1+6)=CalendarYear,MONTH(AprSun1+6)=4),AprSun1+6,""))</f>
        <v>45751</v>
      </c>
      <c r="I14" s="4">
        <f ca="1">IF(DAY(AprSun1)=1,IF(AND(YEAR(AprSun1)=CalendarYear,MONTH(AprSun1)=4),AprSun1,""),IF(AND(YEAR(AprSun1+7)=CalendarYear,MONTH(AprSun1+7)=4),AprSun1+7,""))</f>
        <v>45752</v>
      </c>
      <c r="J14" s="4">
        <f ca="1">IF(DAY(AprSun1)=1,IF(AND(YEAR(AprSun1+1)=CalendarYear,MONTH(AprSun1+1)=4),AprSun1+1,""),IF(AND(YEAR(AprSun1+8)=CalendarYear,MONTH(AprSun1+8)=4),AprSun1+8,""))</f>
        <v>45753</v>
      </c>
      <c r="K14" s="4">
        <f ca="1">IF(DAY(AprSun1)=1,IF(AND(YEAR(AprSun1+2)=CalendarYear,MONTH(AprSun1+2)=4),AprSun1+2,""),IF(AND(YEAR(AprSun1+9)=CalendarYear,MONTH(AprSun1+9)=4),AprSun1+9,""))</f>
        <v>45754</v>
      </c>
      <c r="L14" s="4">
        <f ca="1">IF(DAY(AprSun1)=1,IF(AND(YEAR(AprSun1+3)=CalendarYear,MONTH(AprSun1+3)=4),AprSun1+3,""),IF(AND(YEAR(AprSun1+10)=CalendarYear,MONTH(AprSun1+10)=4),AprSun1+10,""))</f>
        <v>45755</v>
      </c>
      <c r="M14" s="4">
        <f ca="1">IF(DAY(AprSun1)=1,IF(AND(YEAR(AprSun1+4)=CalendarYear,MONTH(AprSun1+4)=4),AprSun1+4,""),IF(AND(YEAR(AprSun1+11)=CalendarYear,MONTH(AprSun1+11)=4),AprSun1+11,""))</f>
        <v>45756</v>
      </c>
      <c r="N14" s="4">
        <f ca="1">IF(DAY(AprSun1)=1,IF(AND(YEAR(AprSun1+5)=CalendarYear,MONTH(AprSun1+5)=4),AprSun1+5,""),IF(AND(YEAR(AprSun1+12)=CalendarYear,MONTH(AprSun1+12)=4),AprSun1+12,""))</f>
        <v>45757</v>
      </c>
      <c r="O14" s="4">
        <f ca="1">IF(DAY(AprSun1)=1,IF(AND(YEAR(AprSun1+6)=CalendarYear,MONTH(AprSun1+6)=4),AprSun1+6,""),IF(AND(YEAR(AprSun1+13)=CalendarYear,MONTH(AprSun1+13)=4),AprSun1+13,""))</f>
        <v>45758</v>
      </c>
      <c r="P14" s="4">
        <f ca="1">IF(DAY(AprSun1)=1,IF(AND(YEAR(AprSun1+7)=CalendarYear,MONTH(AprSun1+7)=4),AprSun1+7,""),IF(AND(YEAR(AprSun1+14)=CalendarYear,MONTH(AprSun1+14)=4),AprSun1+14,""))</f>
        <v>45759</v>
      </c>
      <c r="Q14" s="4">
        <f ca="1">IF(DAY(AprSun1)=1,IF(AND(YEAR(AprSun1+8)=CalendarYear,MONTH(AprSun1+8)=4),AprSun1+8,""),IF(AND(YEAR(AprSun1+15)=CalendarYear,MONTH(AprSun1+15)=4),AprSun1+15,""))</f>
        <v>45760</v>
      </c>
      <c r="R14" s="4">
        <f ca="1">IF(DAY(AprSun1)=1,IF(AND(YEAR(AprSun1+9)=CalendarYear,MONTH(AprSun1+9)=4),AprSun1+9,""),IF(AND(YEAR(AprSun1+16)=CalendarYear,MONTH(AprSun1+16)=4),AprSun1+16,""))</f>
        <v>45761</v>
      </c>
      <c r="S14" s="4">
        <f ca="1">IF(DAY(AprSun1)=1,IF(AND(YEAR(AprSun1+10)=CalendarYear,MONTH(AprSun1+10)=4),AprSun1+10,""),IF(AND(YEAR(AprSun1+17)=CalendarYear,MONTH(AprSun1+17)=4),AprSun1+17,""))</f>
        <v>45762</v>
      </c>
      <c r="T14" s="4">
        <f ca="1">IF(DAY(AprSun1)=1,IF(AND(YEAR(AprSun1+11)=CalendarYear,MONTH(AprSun1+11)=4),AprSun1+11,""),IF(AND(YEAR(AprSun1+18)=CalendarYear,MONTH(AprSun1+18)=4),AprSun1+18,""))</f>
        <v>45763</v>
      </c>
      <c r="U14" s="4">
        <f ca="1">IF(DAY(AprSun1)=1,IF(AND(YEAR(AprSun1+12)=CalendarYear,MONTH(AprSun1+12)=4),AprSun1+12,""),IF(AND(YEAR(AprSun1+19)=CalendarYear,MONTH(AprSun1+19)=4),AprSun1+19,""))</f>
        <v>45764</v>
      </c>
      <c r="V14" s="4">
        <f ca="1">IF(DAY(AprSun1)=1,IF(AND(YEAR(AprSun1+13)=CalendarYear,MONTH(AprSun1+13)=4),AprSun1+13,""),IF(AND(YEAR(AprSun1+20)=CalendarYear,MONTH(AprSun1+20)=4),AprSun1+20,""))</f>
        <v>45765</v>
      </c>
      <c r="W14" s="4">
        <f ca="1">IF(DAY(AprSun1)=1,IF(AND(YEAR(AprSun1+14)=CalendarYear,MONTH(AprSun1+14)=4),AprSun1+14,""),IF(AND(YEAR(AprSun1+21)=CalendarYear,MONTH(AprSun1+21)=4),AprSun1+21,""))</f>
        <v>45766</v>
      </c>
      <c r="X14" s="4">
        <f ca="1">IF(DAY(AprSun1)=1,IF(AND(YEAR(AprSun1+15)=CalendarYear,MONTH(AprSun1+15)=4),AprSun1+15,""),IF(AND(YEAR(AprSun1+22)=CalendarYear,MONTH(AprSun1+22)=4),AprSun1+22,""))</f>
        <v>45767</v>
      </c>
      <c r="Y14" s="4">
        <f ca="1">IF(DAY(AprSun1)=1,IF(AND(YEAR(AprSun1+16)=CalendarYear,MONTH(AprSun1+16)=4),AprSun1+16,""),IF(AND(YEAR(AprSun1+23)=CalendarYear,MONTH(AprSun1+23)=4),AprSun1+23,""))</f>
        <v>45768</v>
      </c>
      <c r="Z14" s="4">
        <f ca="1">IF(DAY(AprSun1)=1,IF(AND(YEAR(AprSun1+17)=CalendarYear,MONTH(AprSun1+17)=4),AprSun1+17,""),IF(AND(YEAR(AprSun1+24)=CalendarYear,MONTH(AprSun1+24)=4),AprSun1+24,""))</f>
        <v>45769</v>
      </c>
      <c r="AA14" s="4">
        <f ca="1">IF(DAY(AprSun1)=1,IF(AND(YEAR(AprSun1+18)=CalendarYear,MONTH(AprSun1+18)=4),AprSun1+18,""),IF(AND(YEAR(AprSun1+25)=CalendarYear,MONTH(AprSun1+25)=4),AprSun1+25,""))</f>
        <v>45770</v>
      </c>
      <c r="AB14" s="4">
        <f ca="1">IF(DAY(AprSun1)=1,IF(AND(YEAR(AprSun1+19)=CalendarYear,MONTH(AprSun1+19)=4),AprSun1+19,""),IF(AND(YEAR(AprSun1+26)=CalendarYear,MONTH(AprSun1+26)=4),AprSun1+26,""))</f>
        <v>45771</v>
      </c>
      <c r="AC14" s="4">
        <f ca="1">IF(DAY(AprSun1)=1,IF(AND(YEAR(AprSun1+20)=CalendarYear,MONTH(AprSun1+20)=4),AprSun1+20,""),IF(AND(YEAR(AprSun1+27)=CalendarYear,MONTH(AprSun1+27)=4),AprSun1+27,""))</f>
        <v>45772</v>
      </c>
      <c r="AD14" s="4">
        <f ca="1">IF(DAY(AprSun1)=1,IF(AND(YEAR(AprSun1+21)=CalendarYear,MONTH(AprSun1+21)=4),AprSun1+21,""),IF(AND(YEAR(AprSun1+28)=CalendarYear,MONTH(AprSun1+28)=4),AprSun1+28,""))</f>
        <v>45773</v>
      </c>
      <c r="AE14" s="4">
        <f ca="1">IF(DAY(AprSun1)=1,IF(AND(YEAR(AprSun1+22)=CalendarYear,MONTH(AprSun1+22)=4),AprSun1+22,""),IF(AND(YEAR(AprSun1+29)=CalendarYear,MONTH(AprSun1+29)=4),AprSun1+29,""))</f>
        <v>45774</v>
      </c>
      <c r="AF14" s="4">
        <f ca="1">IF(DAY(AprSun1)=1,IF(AND(YEAR(AprSun1+23)=CalendarYear,MONTH(AprSun1+23)=4),AprSun1+23,""),IF(AND(YEAR(AprSun1+30)=CalendarYear,MONTH(AprSun1+30)=4),AprSun1+30,""))</f>
        <v>45775</v>
      </c>
      <c r="AG14" s="4">
        <f ca="1">IF(DAY(AprSun1)=1,IF(AND(YEAR(AprSun1+24)=CalendarYear,MONTH(AprSun1+24)=4),AprSun1+24,""),IF(AND(YEAR(AprSun1+31)=CalendarYear,MONTH(AprSun1+31)=4),AprSun1+31,""))</f>
        <v>45776</v>
      </c>
      <c r="AH14" s="4">
        <f ca="1">IF(DAY(AprSun1)=1,IF(AND(YEAR(AprSun1+25)=CalendarYear,MONTH(AprSun1+25)=4),AprSun1+25,""),IF(AND(YEAR(AprSun1+32)=CalendarYear,MONTH(AprSun1+32)=4),AprSun1+32,""))</f>
        <v>45777</v>
      </c>
      <c r="AI14" s="4" t="str">
        <f ca="1">IF(DAY(AprSun1)=1,IF(AND(YEAR(AprSun1+26)=CalendarYear,MONTH(AprSun1+26)=4),AprSun1+26,""),IF(AND(YEAR(AprSun1+33)=CalendarYear,MONTH(AprSun1+33)=4),AprSun1+33,""))</f>
        <v/>
      </c>
      <c r="AJ14" s="4" t="str">
        <f ca="1">IF(DAY(AprSun1)=1,IF(AND(YEAR(AprSun1+27)=CalendarYear,MONTH(AprSun1+27)=4),AprSun1+27,""),IF(AND(YEAR(AprSun1+34)=CalendarYear,MONTH(AprSun1+34)=4),AprSun1+34,""))</f>
        <v/>
      </c>
      <c r="AK14" s="4" t="str">
        <f ca="1">IF(DAY(AprSun1)=1,IF(AND(YEAR(AprSun1+28)=CalendarYear,MONTH(AprSun1+28)=4),AprSun1+28,""),IF(AND(YEAR(AprSun1+35)=CalendarYear,MONTH(AprSun1+35)=4),AprSun1+35,""))</f>
        <v/>
      </c>
      <c r="AL14" s="4" t="str">
        <f ca="1">IF(DAY(AprSun1)=1,IF(AND(YEAR(AprSun1+29)=CalendarYear,MONTH(AprSun1+29)=4),AprSun1+29,""),IF(AND(YEAR(AprSun1+36)=CalendarYear,MONTH(AprSun1+36)=4),AprSun1+36,""))</f>
        <v/>
      </c>
      <c r="AM14" s="6" t="str">
        <f ca="1">IF(DAY(AprSun1)=1,IF(AND(YEAR(AprSun1+30)=CalendarYear,MONTH(AprSun1+30)=4),AprSun1+30,""),IF(AND(YEAR(AprSun1+37)=CalendarYear,MONTH(AprSun1+37)=4),AprSun1+37,""))</f>
        <v/>
      </c>
    </row>
    <row r="15" spans="2:39" ht="19.899999999999999" customHeight="1">
      <c r="B15" s="62"/>
      <c r="C15" s="5" t="s">
        <v>6</v>
      </c>
      <c r="D15" s="5" t="s">
        <v>7</v>
      </c>
      <c r="E15" s="5" t="s">
        <v>8</v>
      </c>
      <c r="F15" s="5" t="s">
        <v>9</v>
      </c>
      <c r="G15" s="5" t="s">
        <v>10</v>
      </c>
      <c r="H15" s="5" t="s">
        <v>11</v>
      </c>
      <c r="I15" s="5" t="s">
        <v>12</v>
      </c>
      <c r="J15" s="5" t="s">
        <v>6</v>
      </c>
      <c r="K15" s="5" t="s">
        <v>7</v>
      </c>
      <c r="L15" s="5" t="s">
        <v>8</v>
      </c>
      <c r="M15" s="5" t="s">
        <v>9</v>
      </c>
      <c r="N15" s="5" t="s">
        <v>10</v>
      </c>
      <c r="O15" s="5" t="s">
        <v>11</v>
      </c>
      <c r="P15" s="5" t="s">
        <v>12</v>
      </c>
      <c r="Q15" s="5" t="s">
        <v>6</v>
      </c>
      <c r="R15" s="5" t="s">
        <v>7</v>
      </c>
      <c r="S15" s="5" t="s">
        <v>8</v>
      </c>
      <c r="T15" s="5" t="s">
        <v>9</v>
      </c>
      <c r="U15" s="5" t="s">
        <v>10</v>
      </c>
      <c r="V15" s="5" t="s">
        <v>11</v>
      </c>
      <c r="W15" s="5" t="s">
        <v>12</v>
      </c>
      <c r="X15" s="5" t="s">
        <v>6</v>
      </c>
      <c r="Y15" s="5" t="s">
        <v>7</v>
      </c>
      <c r="Z15" s="5" t="s">
        <v>8</v>
      </c>
      <c r="AA15" s="5" t="s">
        <v>9</v>
      </c>
      <c r="AB15" s="5" t="s">
        <v>10</v>
      </c>
      <c r="AC15" s="5" t="s">
        <v>11</v>
      </c>
      <c r="AD15" s="5" t="s">
        <v>12</v>
      </c>
      <c r="AE15" s="5" t="s">
        <v>6</v>
      </c>
      <c r="AF15" s="5" t="s">
        <v>7</v>
      </c>
      <c r="AG15" s="5" t="s">
        <v>8</v>
      </c>
      <c r="AH15" s="5" t="s">
        <v>9</v>
      </c>
      <c r="AI15" s="5" t="s">
        <v>10</v>
      </c>
      <c r="AJ15" s="5" t="s">
        <v>11</v>
      </c>
      <c r="AK15" s="5" t="s">
        <v>12</v>
      </c>
      <c r="AL15" s="5" t="s">
        <v>6</v>
      </c>
      <c r="AM15" s="7" t="s">
        <v>7</v>
      </c>
    </row>
    <row r="16" spans="2:39" ht="19.899999999999999" hidden="1" customHeight="1" outlineLevel="1">
      <c r="B16" s="18" t="s">
        <v>13</v>
      </c>
      <c r="C16" s="2" t="s">
        <v>14</v>
      </c>
      <c r="D16" s="2" t="s">
        <v>14</v>
      </c>
      <c r="E16" s="2" t="s">
        <v>14</v>
      </c>
      <c r="F16" s="2" t="s">
        <v>14</v>
      </c>
      <c r="G16" s="2" t="s">
        <v>14</v>
      </c>
      <c r="H16" s="2" t="s">
        <v>14</v>
      </c>
      <c r="I16" s="2" t="s">
        <v>14</v>
      </c>
      <c r="J16" s="2" t="s">
        <v>14</v>
      </c>
      <c r="K16" s="2" t="s">
        <v>14</v>
      </c>
      <c r="L16" s="2" t="s">
        <v>14</v>
      </c>
      <c r="M16" s="3" t="s">
        <v>14</v>
      </c>
      <c r="N16" s="3" t="s">
        <v>14</v>
      </c>
      <c r="O16" s="2" t="s">
        <v>14</v>
      </c>
      <c r="P16" s="2" t="s">
        <v>14</v>
      </c>
      <c r="Q16" s="2" t="s">
        <v>14</v>
      </c>
      <c r="R16" s="2" t="s">
        <v>14</v>
      </c>
      <c r="S16" s="2" t="s">
        <v>14</v>
      </c>
      <c r="T16" s="2" t="s">
        <v>14</v>
      </c>
      <c r="U16" s="2" t="s">
        <v>14</v>
      </c>
      <c r="V16" s="2" t="s">
        <v>14</v>
      </c>
      <c r="W16" s="2" t="s">
        <v>14</v>
      </c>
      <c r="X16" s="2" t="s">
        <v>14</v>
      </c>
      <c r="Y16" s="2" t="s">
        <v>14</v>
      </c>
      <c r="Z16" s="2" t="s">
        <v>14</v>
      </c>
      <c r="AA16" s="2" t="s">
        <v>14</v>
      </c>
      <c r="AB16" s="2" t="s">
        <v>14</v>
      </c>
      <c r="AC16" s="2" t="s">
        <v>14</v>
      </c>
      <c r="AD16" s="2" t="s">
        <v>14</v>
      </c>
      <c r="AE16" s="2" t="s">
        <v>14</v>
      </c>
      <c r="AF16" s="2" t="s">
        <v>14</v>
      </c>
      <c r="AG16" s="2" t="s">
        <v>14</v>
      </c>
      <c r="AH16" s="2" t="s">
        <v>14</v>
      </c>
      <c r="AI16" s="2" t="s">
        <v>14</v>
      </c>
      <c r="AJ16" s="2" t="s">
        <v>14</v>
      </c>
      <c r="AK16" s="2" t="s">
        <v>14</v>
      </c>
      <c r="AL16" s="2" t="s">
        <v>14</v>
      </c>
      <c r="AM16" s="2" t="s">
        <v>14</v>
      </c>
    </row>
    <row r="17" spans="2:39" ht="19.899999999999999" hidden="1" customHeight="1" outlineLevel="1">
      <c r="B17" s="19" t="s">
        <v>15</v>
      </c>
      <c r="C17" s="3" t="s">
        <v>14</v>
      </c>
      <c r="D17" s="3" t="s">
        <v>14</v>
      </c>
      <c r="E17" s="3" t="s">
        <v>14</v>
      </c>
      <c r="F17" s="3" t="s">
        <v>14</v>
      </c>
      <c r="G17" s="3" t="s">
        <v>14</v>
      </c>
      <c r="H17" s="3" t="s">
        <v>14</v>
      </c>
      <c r="I17" s="3" t="s">
        <v>14</v>
      </c>
      <c r="J17" s="3" t="s">
        <v>14</v>
      </c>
      <c r="K17" s="3" t="s">
        <v>14</v>
      </c>
      <c r="L17" s="3" t="s">
        <v>14</v>
      </c>
      <c r="M17" s="3" t="s">
        <v>14</v>
      </c>
      <c r="N17" s="3" t="s">
        <v>14</v>
      </c>
      <c r="O17" s="2" t="s">
        <v>14</v>
      </c>
      <c r="P17" s="2" t="s">
        <v>14</v>
      </c>
      <c r="Q17" s="2" t="s">
        <v>14</v>
      </c>
      <c r="R17" s="2" t="s">
        <v>14</v>
      </c>
      <c r="S17" s="2" t="s">
        <v>14</v>
      </c>
      <c r="T17" s="2" t="s">
        <v>14</v>
      </c>
      <c r="U17" s="2" t="s">
        <v>14</v>
      </c>
      <c r="V17" s="2" t="s">
        <v>14</v>
      </c>
      <c r="W17" s="2" t="s">
        <v>14</v>
      </c>
      <c r="X17" s="2" t="s">
        <v>14</v>
      </c>
      <c r="Y17" s="2" t="s">
        <v>14</v>
      </c>
      <c r="Z17" s="2" t="s">
        <v>14</v>
      </c>
      <c r="AA17" s="2" t="s">
        <v>14</v>
      </c>
      <c r="AB17" s="2" t="s">
        <v>14</v>
      </c>
      <c r="AC17" s="2" t="s">
        <v>14</v>
      </c>
      <c r="AD17" s="2" t="s">
        <v>14</v>
      </c>
      <c r="AE17" s="2" t="s">
        <v>14</v>
      </c>
      <c r="AF17" s="2" t="s">
        <v>14</v>
      </c>
      <c r="AG17" s="2" t="s">
        <v>14</v>
      </c>
      <c r="AH17" s="2" t="s">
        <v>14</v>
      </c>
      <c r="AI17" s="2" t="s">
        <v>14</v>
      </c>
      <c r="AJ17" s="2" t="s">
        <v>14</v>
      </c>
      <c r="AK17" s="2" t="s">
        <v>14</v>
      </c>
      <c r="AL17" s="2" t="s">
        <v>14</v>
      </c>
      <c r="AM17" s="2" t="s">
        <v>14</v>
      </c>
    </row>
    <row r="18" spans="2:39" s="21" customFormat="1" ht="19.899999999999999" hidden="1" customHeight="1" outlineLevel="1">
      <c r="B18" s="33" t="s">
        <v>2</v>
      </c>
      <c r="C18" s="3" t="s">
        <v>14</v>
      </c>
      <c r="D18" s="3" t="s">
        <v>14</v>
      </c>
      <c r="E18" s="140" t="s">
        <v>16</v>
      </c>
      <c r="F18" s="148"/>
      <c r="G18" s="148"/>
      <c r="H18" s="141"/>
      <c r="I18" s="3" t="s">
        <v>14</v>
      </c>
      <c r="J18" s="3" t="s">
        <v>14</v>
      </c>
      <c r="K18" s="3" t="s">
        <v>14</v>
      </c>
      <c r="L18" s="3" t="s">
        <v>14</v>
      </c>
      <c r="M18" s="3" t="s">
        <v>14</v>
      </c>
      <c r="N18" s="3" t="s">
        <v>14</v>
      </c>
      <c r="O18" s="2" t="s">
        <v>14</v>
      </c>
      <c r="P18" s="2" t="s">
        <v>14</v>
      </c>
      <c r="Q18" s="2" t="s">
        <v>14</v>
      </c>
      <c r="R18" s="133" t="s">
        <v>16</v>
      </c>
      <c r="S18" s="134"/>
      <c r="T18" s="134"/>
      <c r="U18" s="134"/>
      <c r="V18" s="135"/>
      <c r="W18" s="2" t="s">
        <v>14</v>
      </c>
      <c r="X18" s="2" t="s">
        <v>14</v>
      </c>
      <c r="Y18" s="2" t="s">
        <v>14</v>
      </c>
      <c r="Z18" s="134" t="s">
        <v>16</v>
      </c>
      <c r="AA18" s="134"/>
      <c r="AB18" s="134"/>
      <c r="AC18" s="135"/>
      <c r="AD18" s="2" t="s">
        <v>14</v>
      </c>
      <c r="AE18" s="2" t="s">
        <v>14</v>
      </c>
      <c r="AF18" s="139" t="s">
        <v>16</v>
      </c>
      <c r="AG18" s="139"/>
      <c r="AH18" s="139"/>
      <c r="AI18" s="2" t="s">
        <v>14</v>
      </c>
      <c r="AJ18" s="2" t="s">
        <v>14</v>
      </c>
      <c r="AK18" s="2" t="s">
        <v>14</v>
      </c>
      <c r="AL18" s="2" t="s">
        <v>14</v>
      </c>
      <c r="AM18" s="2" t="s">
        <v>14</v>
      </c>
    </row>
    <row r="19" spans="2:39" s="21" customFormat="1" ht="19.899999999999999" hidden="1" customHeight="1" outlineLevel="1">
      <c r="B19" s="31" t="s">
        <v>5</v>
      </c>
      <c r="C19" s="3" t="s">
        <v>14</v>
      </c>
      <c r="D19" s="3" t="s">
        <v>14</v>
      </c>
      <c r="E19" s="3" t="s">
        <v>14</v>
      </c>
      <c r="F19" s="3" t="s">
        <v>14</v>
      </c>
      <c r="G19" s="3" t="s">
        <v>14</v>
      </c>
      <c r="H19" s="3" t="s">
        <v>14</v>
      </c>
      <c r="I19" s="3" t="s">
        <v>14</v>
      </c>
      <c r="J19" s="3" t="s">
        <v>14</v>
      </c>
      <c r="K19" s="3" t="s">
        <v>14</v>
      </c>
      <c r="L19" s="3" t="s">
        <v>14</v>
      </c>
      <c r="M19" s="3" t="s">
        <v>14</v>
      </c>
      <c r="N19" s="3" t="s">
        <v>14</v>
      </c>
      <c r="O19" s="2" t="s">
        <v>14</v>
      </c>
      <c r="P19" s="2" t="s">
        <v>14</v>
      </c>
      <c r="Q19" s="2" t="s">
        <v>14</v>
      </c>
      <c r="R19" s="2" t="s">
        <v>14</v>
      </c>
      <c r="S19" s="2" t="s">
        <v>14</v>
      </c>
      <c r="T19" s="2" t="s">
        <v>14</v>
      </c>
      <c r="U19" s="2" t="s">
        <v>14</v>
      </c>
      <c r="V19" s="2" t="s">
        <v>14</v>
      </c>
      <c r="W19" s="2" t="s">
        <v>14</v>
      </c>
      <c r="X19" s="2" t="s">
        <v>14</v>
      </c>
      <c r="Y19" s="2" t="s">
        <v>14</v>
      </c>
      <c r="Z19" s="2" t="s">
        <v>14</v>
      </c>
      <c r="AA19" s="2" t="s">
        <v>14</v>
      </c>
      <c r="AB19" s="2" t="s">
        <v>14</v>
      </c>
      <c r="AC19" s="2" t="s">
        <v>14</v>
      </c>
      <c r="AD19" s="2" t="s">
        <v>14</v>
      </c>
      <c r="AE19" s="2" t="s">
        <v>14</v>
      </c>
      <c r="AF19" s="2" t="s">
        <v>14</v>
      </c>
      <c r="AG19" s="2" t="s">
        <v>14</v>
      </c>
      <c r="AH19" s="2" t="s">
        <v>14</v>
      </c>
      <c r="AI19" s="2" t="s">
        <v>14</v>
      </c>
      <c r="AJ19" s="2" t="s">
        <v>14</v>
      </c>
      <c r="AK19" s="2" t="s">
        <v>14</v>
      </c>
      <c r="AL19" s="2" t="s">
        <v>14</v>
      </c>
      <c r="AM19" s="2" t="s">
        <v>14</v>
      </c>
    </row>
    <row r="20" spans="2:39" ht="19.899999999999999" hidden="1" customHeight="1" outlineLevel="1">
      <c r="B20" s="20" t="s">
        <v>1</v>
      </c>
      <c r="C20" s="3" t="s">
        <v>14</v>
      </c>
      <c r="D20" s="3" t="s">
        <v>14</v>
      </c>
      <c r="E20" s="3" t="s">
        <v>14</v>
      </c>
      <c r="F20" s="3" t="s">
        <v>14</v>
      </c>
      <c r="G20" s="3" t="s">
        <v>14</v>
      </c>
      <c r="H20" s="3" t="s">
        <v>14</v>
      </c>
      <c r="I20" s="3" t="s">
        <v>14</v>
      </c>
      <c r="J20" s="3" t="s">
        <v>14</v>
      </c>
      <c r="K20" s="149" t="s">
        <v>29</v>
      </c>
      <c r="L20" s="149"/>
      <c r="M20" s="149"/>
      <c r="N20" s="149"/>
      <c r="O20" s="149"/>
      <c r="P20" s="2" t="s">
        <v>14</v>
      </c>
      <c r="Q20" s="2" t="s">
        <v>14</v>
      </c>
      <c r="R20" s="2" t="s">
        <v>14</v>
      </c>
      <c r="S20" s="2" t="s">
        <v>14</v>
      </c>
      <c r="T20" s="2" t="s">
        <v>14</v>
      </c>
      <c r="U20" s="2" t="s">
        <v>14</v>
      </c>
      <c r="V20" s="2" t="s">
        <v>14</v>
      </c>
      <c r="W20" s="2" t="s">
        <v>14</v>
      </c>
      <c r="X20" s="2" t="s">
        <v>14</v>
      </c>
      <c r="Y20" s="37" t="s">
        <v>39</v>
      </c>
      <c r="Z20" s="2" t="s">
        <v>14</v>
      </c>
      <c r="AA20" s="2" t="s">
        <v>14</v>
      </c>
      <c r="AB20" s="2" t="s">
        <v>14</v>
      </c>
      <c r="AC20" s="2" t="s">
        <v>14</v>
      </c>
      <c r="AD20" s="2" t="s">
        <v>14</v>
      </c>
      <c r="AE20" s="2" t="s">
        <v>14</v>
      </c>
      <c r="AF20" s="2" t="s">
        <v>14</v>
      </c>
      <c r="AG20" s="2" t="s">
        <v>14</v>
      </c>
      <c r="AH20" s="2" t="s">
        <v>14</v>
      </c>
      <c r="AI20" s="2" t="s">
        <v>14</v>
      </c>
      <c r="AJ20" s="2" t="s">
        <v>14</v>
      </c>
      <c r="AK20" s="2" t="s">
        <v>14</v>
      </c>
      <c r="AL20" s="2" t="s">
        <v>14</v>
      </c>
      <c r="AM20" s="2" t="s">
        <v>14</v>
      </c>
    </row>
    <row r="21" spans="2:39" ht="19.899999999999999" customHeight="1" collapsed="1">
      <c r="B21" s="1"/>
    </row>
    <row r="22" spans="2:39" ht="19.899999999999999" customHeight="1">
      <c r="B22" s="61">
        <f ca="1">DATE(CalendarYear,5,1)</f>
        <v>45778</v>
      </c>
      <c r="C22" s="4" t="str">
        <f ca="1">IF(DAY(MaySun1)=1,"",IF(AND(YEAR(MaySun1+1)=CalendarYear,MONTH(MaySun1+1)=5),MaySun1+1,""))</f>
        <v/>
      </c>
      <c r="D22" s="4" t="str">
        <f ca="1">IF(DAY(MaySun1)=1,"",IF(AND(YEAR(MaySun1+2)=CalendarYear,MONTH(MaySun1+2)=5),MaySun1+2,""))</f>
        <v/>
      </c>
      <c r="E22" s="4" t="str">
        <f ca="1">IF(DAY(MaySun1)=1,"",IF(AND(YEAR(MaySun1+3)=CalendarYear,MONTH(MaySun1+3)=5),MaySun1+3,""))</f>
        <v/>
      </c>
      <c r="F22" s="4" t="str">
        <f ca="1">IF(DAY(MaySun1)=1,"",IF(AND(YEAR(MaySun1+4)=CalendarYear,MONTH(MaySun1+4)=5),MaySun1+4,""))</f>
        <v/>
      </c>
      <c r="G22" s="4">
        <f ca="1">IF(DAY(MaySun1)=1,"",IF(AND(YEAR(MaySun1+5)=CalendarYear,MONTH(MaySun1+5)=5),MaySun1+5,""))</f>
        <v>45778</v>
      </c>
      <c r="H22" s="4">
        <f ca="1">IF(DAY(MaySun1)=1,"",IF(AND(YEAR(MaySun1+6)=CalendarYear,MONTH(MaySun1+6)=5),MaySun1+6,""))</f>
        <v>45779</v>
      </c>
      <c r="I22" s="4">
        <f ca="1">IF(DAY(MaySun1)=1,IF(AND(YEAR(MaySun1)=CalendarYear,MONTH(MaySun1)=5),MaySun1,""),IF(AND(YEAR(MaySun1+7)=CalendarYear,MONTH(MaySun1+7)=5),MaySun1+7,""))</f>
        <v>45780</v>
      </c>
      <c r="J22" s="4">
        <f ca="1">IF(DAY(MaySun1)=1,IF(AND(YEAR(MaySun1+1)=CalendarYear,MONTH(MaySun1+1)=5),MaySun1+1,""),IF(AND(YEAR(MaySun1+8)=CalendarYear,MONTH(MaySun1+8)=5),MaySun1+8,""))</f>
        <v>45781</v>
      </c>
      <c r="K22" s="4">
        <f ca="1">IF(DAY(MaySun1)=1,IF(AND(YEAR(MaySun1+2)=CalendarYear,MONTH(MaySun1+2)=5),MaySun1+2,""),IF(AND(YEAR(MaySun1+9)=CalendarYear,MONTH(MaySun1+9)=5),MaySun1+9,""))</f>
        <v>45782</v>
      </c>
      <c r="L22" s="4">
        <f ca="1">IF(DAY(MaySun1)=1,IF(AND(YEAR(MaySun1+3)=CalendarYear,MONTH(MaySun1+3)=5),MaySun1+3,""),IF(AND(YEAR(MaySun1+10)=CalendarYear,MONTH(MaySun1+10)=5),MaySun1+10,""))</f>
        <v>45783</v>
      </c>
      <c r="M22" s="4">
        <f ca="1">IF(DAY(MaySun1)=1,IF(AND(YEAR(MaySun1+4)=CalendarYear,MONTH(MaySun1+4)=5),MaySun1+4,""),IF(AND(YEAR(MaySun1+11)=CalendarYear,MONTH(MaySun1+11)=5),MaySun1+11,""))</f>
        <v>45784</v>
      </c>
      <c r="N22" s="4">
        <f ca="1">IF(DAY(MaySun1)=1,IF(AND(YEAR(MaySun1+5)=CalendarYear,MONTH(MaySun1+5)=5),MaySun1+5,""),IF(AND(YEAR(MaySun1+12)=CalendarYear,MONTH(MaySun1+12)=5),MaySun1+12,""))</f>
        <v>45785</v>
      </c>
      <c r="O22" s="4">
        <f ca="1">IF(DAY(MaySun1)=1,IF(AND(YEAR(MaySun1+6)=CalendarYear,MONTH(MaySun1+6)=5),MaySun1+6,""),IF(AND(YEAR(MaySun1+13)=CalendarYear,MONTH(MaySun1+13)=5),MaySun1+13,""))</f>
        <v>45786</v>
      </c>
      <c r="P22" s="4">
        <f ca="1">IF(DAY(MaySun1)=1,IF(AND(YEAR(MaySun1+7)=CalendarYear,MONTH(MaySun1+7)=5),MaySun1+7,""),IF(AND(YEAR(MaySun1+14)=CalendarYear,MONTH(MaySun1+14)=5),MaySun1+14,""))</f>
        <v>45787</v>
      </c>
      <c r="Q22" s="4">
        <f ca="1">IF(DAY(MaySun1)=1,IF(AND(YEAR(MaySun1+8)=CalendarYear,MONTH(MaySun1+8)=5),MaySun1+8,""),IF(AND(YEAR(MaySun1+15)=CalendarYear,MONTH(MaySun1+15)=5),MaySun1+15,""))</f>
        <v>45788</v>
      </c>
      <c r="R22" s="4">
        <f ca="1">IF(DAY(MaySun1)=1,IF(AND(YEAR(MaySun1+9)=CalendarYear,MONTH(MaySun1+9)=5),MaySun1+9,""),IF(AND(YEAR(MaySun1+16)=CalendarYear,MONTH(MaySun1+16)=5),MaySun1+16,""))</f>
        <v>45789</v>
      </c>
      <c r="S22" s="4">
        <f ca="1">IF(DAY(MaySun1)=1,IF(AND(YEAR(MaySun1+10)=CalendarYear,MONTH(MaySun1+10)=5),MaySun1+10,""),IF(AND(YEAR(MaySun1+17)=CalendarYear,MONTH(MaySun1+17)=5),MaySun1+17,""))</f>
        <v>45790</v>
      </c>
      <c r="T22" s="4">
        <f ca="1">IF(DAY(MaySun1)=1,IF(AND(YEAR(MaySun1+11)=CalendarYear,MONTH(MaySun1+11)=5),MaySun1+11,""),IF(AND(YEAR(MaySun1+18)=CalendarYear,MONTH(MaySun1+18)=5),MaySun1+18,""))</f>
        <v>45791</v>
      </c>
      <c r="U22" s="4">
        <f ca="1">IF(DAY(MaySun1)=1,IF(AND(YEAR(MaySun1+12)=CalendarYear,MONTH(MaySun1+12)=5),MaySun1+12,""),IF(AND(YEAR(MaySun1+19)=CalendarYear,MONTH(MaySun1+19)=5),MaySun1+19,""))</f>
        <v>45792</v>
      </c>
      <c r="V22" s="4">
        <f ca="1">IF(DAY(MaySun1)=1,IF(AND(YEAR(MaySun1+13)=CalendarYear,MONTH(MaySun1+13)=5),MaySun1+13,""),IF(AND(YEAR(MaySun1+20)=CalendarYear,MONTH(MaySun1+20)=5),MaySun1+20,""))</f>
        <v>45793</v>
      </c>
      <c r="W22" s="4">
        <f ca="1">IF(DAY(MaySun1)=1,IF(AND(YEAR(MaySun1+14)=CalendarYear,MONTH(MaySun1+14)=5),MaySun1+14,""),IF(AND(YEAR(MaySun1+21)=CalendarYear,MONTH(MaySun1+21)=5),MaySun1+21,""))</f>
        <v>45794</v>
      </c>
      <c r="X22" s="4">
        <f ca="1">IF(DAY(MaySun1)=1,IF(AND(YEAR(MaySun1+15)=CalendarYear,MONTH(MaySun1+15)=5),MaySun1+15,""),IF(AND(YEAR(MaySun1+22)=CalendarYear,MONTH(MaySun1+22)=5),MaySun1+22,""))</f>
        <v>45795</v>
      </c>
      <c r="Y22" s="4">
        <f ca="1">IF(DAY(MaySun1)=1,IF(AND(YEAR(MaySun1+16)=CalendarYear,MONTH(MaySun1+16)=5),MaySun1+16,""),IF(AND(YEAR(MaySun1+23)=CalendarYear,MONTH(MaySun1+23)=5),MaySun1+23,""))</f>
        <v>45796</v>
      </c>
      <c r="Z22" s="4">
        <f ca="1">IF(DAY(MaySun1)=1,IF(AND(YEAR(MaySun1+17)=CalendarYear,MONTH(MaySun1+17)=5),MaySun1+17,""),IF(AND(YEAR(MaySun1+24)=CalendarYear,MONTH(MaySun1+24)=5),MaySun1+24,""))</f>
        <v>45797</v>
      </c>
      <c r="AA22" s="4">
        <f ca="1">IF(DAY(MaySun1)=1,IF(AND(YEAR(MaySun1+18)=CalendarYear,MONTH(MaySun1+18)=5),MaySun1+18,""),IF(AND(YEAR(MaySun1+25)=CalendarYear,MONTH(MaySun1+25)=5),MaySun1+25,""))</f>
        <v>45798</v>
      </c>
      <c r="AB22" s="4">
        <f ca="1">IF(DAY(MaySun1)=1,IF(AND(YEAR(MaySun1+19)=CalendarYear,MONTH(MaySun1+19)=5),MaySun1+19,""),IF(AND(YEAR(MaySun1+26)=CalendarYear,MONTH(MaySun1+26)=5),MaySun1+26,""))</f>
        <v>45799</v>
      </c>
      <c r="AC22" s="4">
        <f ca="1">IF(DAY(MaySun1)=1,IF(AND(YEAR(MaySun1+20)=CalendarYear,MONTH(MaySun1+20)=5),MaySun1+20,""),IF(AND(YEAR(MaySun1+27)=CalendarYear,MONTH(MaySun1+27)=5),MaySun1+27,""))</f>
        <v>45800</v>
      </c>
      <c r="AD22" s="4">
        <f ca="1">IF(DAY(MaySun1)=1,IF(AND(YEAR(MaySun1+21)=CalendarYear,MONTH(MaySun1+21)=5),MaySun1+21,""),IF(AND(YEAR(MaySun1+28)=CalendarYear,MONTH(MaySun1+28)=5),MaySun1+28,""))</f>
        <v>45801</v>
      </c>
      <c r="AE22" s="4">
        <f ca="1">IF(DAY(MaySun1)=1,IF(AND(YEAR(MaySun1+22)=CalendarYear,MONTH(MaySun1+22)=5),MaySun1+22,""),IF(AND(YEAR(MaySun1+29)=CalendarYear,MONTH(MaySun1+29)=5),MaySun1+29,""))</f>
        <v>45802</v>
      </c>
      <c r="AF22" s="4">
        <f ca="1">IF(DAY(MaySun1)=1,IF(AND(YEAR(MaySun1+23)=CalendarYear,MONTH(MaySun1+23)=5),MaySun1+23,""),IF(AND(YEAR(MaySun1+30)=CalendarYear,MONTH(MaySun1+30)=5),MaySun1+30,""))</f>
        <v>45803</v>
      </c>
      <c r="AG22" s="4">
        <f ca="1">IF(DAY(MaySun1)=1,IF(AND(YEAR(MaySun1+24)=CalendarYear,MONTH(MaySun1+24)=5),MaySun1+24,""),IF(AND(YEAR(MaySun1+31)=CalendarYear,MONTH(MaySun1+31)=5),MaySun1+31,""))</f>
        <v>45804</v>
      </c>
      <c r="AH22" s="4">
        <f ca="1">IF(DAY(MaySun1)=1,IF(AND(YEAR(MaySun1+25)=CalendarYear,MONTH(MaySun1+25)=5),MaySun1+25,""),IF(AND(YEAR(MaySun1+32)=CalendarYear,MONTH(MaySun1+32)=5),MaySun1+32,""))</f>
        <v>45805</v>
      </c>
      <c r="AI22" s="4">
        <f ca="1">IF(DAY(MaySun1)=1,IF(AND(YEAR(MaySun1+26)=CalendarYear,MONTH(MaySun1+26)=5),MaySun1+26,""),IF(AND(YEAR(MaySun1+33)=CalendarYear,MONTH(MaySun1+33)=5),MaySun1+33,""))</f>
        <v>45806</v>
      </c>
      <c r="AJ22" s="4">
        <f ca="1">IF(DAY(MaySun1)=1,IF(AND(YEAR(MaySun1+27)=CalendarYear,MONTH(MaySun1+27)=5),MaySun1+27,""),IF(AND(YEAR(MaySun1+34)=CalendarYear,MONTH(MaySun1+34)=5),MaySun1+34,""))</f>
        <v>45807</v>
      </c>
      <c r="AK22" s="4">
        <f ca="1">IF(DAY(MaySun1)=1,IF(AND(YEAR(MaySun1+28)=CalendarYear,MONTH(MaySun1+28)=5),MaySun1+28,""),IF(AND(YEAR(MaySun1+35)=CalendarYear,MONTH(MaySun1+35)=5),MaySun1+35,""))</f>
        <v>45808</v>
      </c>
      <c r="AL22" s="4" t="str">
        <f ca="1">IF(DAY(MaySun1)=1,IF(AND(YEAR(MaySun1+29)=CalendarYear,MONTH(MaySun1+29)=5),MaySun1+29,""),IF(AND(YEAR(MaySun1+36)=CalendarYear,MONTH(MaySun1+36)=5),MaySun1+36,""))</f>
        <v/>
      </c>
      <c r="AM22" s="6" t="str">
        <f ca="1">IF(DAY(MaySun1)=1,IF(AND(YEAR(MaySun1+30)=CalendarYear,MONTH(MaySun1+30)=5),MaySun1+30,""),IF(AND(YEAR(MaySun1+37)=CalendarYear,MONTH(MaySun1+37)=5),MaySun1+37,""))</f>
        <v/>
      </c>
    </row>
    <row r="23" spans="2:39" ht="19.899999999999999" customHeight="1">
      <c r="B23" s="62"/>
      <c r="C23" s="5" t="s">
        <v>6</v>
      </c>
      <c r="D23" s="5" t="s">
        <v>7</v>
      </c>
      <c r="E23" s="5" t="s">
        <v>8</v>
      </c>
      <c r="F23" s="5" t="s">
        <v>9</v>
      </c>
      <c r="G23" s="5" t="s">
        <v>10</v>
      </c>
      <c r="H23" s="5" t="s">
        <v>11</v>
      </c>
      <c r="I23" s="5" t="s">
        <v>12</v>
      </c>
      <c r="J23" s="5" t="s">
        <v>6</v>
      </c>
      <c r="K23" s="5" t="s">
        <v>7</v>
      </c>
      <c r="L23" s="5" t="s">
        <v>8</v>
      </c>
      <c r="M23" s="5" t="s">
        <v>9</v>
      </c>
      <c r="N23" s="5" t="s">
        <v>10</v>
      </c>
      <c r="O23" s="5" t="s">
        <v>11</v>
      </c>
      <c r="P23" s="5" t="s">
        <v>12</v>
      </c>
      <c r="Q23" s="5" t="s">
        <v>6</v>
      </c>
      <c r="R23" s="5" t="s">
        <v>7</v>
      </c>
      <c r="S23" s="5" t="s">
        <v>8</v>
      </c>
      <c r="T23" s="5" t="s">
        <v>9</v>
      </c>
      <c r="U23" s="5" t="s">
        <v>10</v>
      </c>
      <c r="V23" s="5" t="s">
        <v>11</v>
      </c>
      <c r="W23" s="5" t="s">
        <v>12</v>
      </c>
      <c r="X23" s="5" t="s">
        <v>6</v>
      </c>
      <c r="Y23" s="5" t="s">
        <v>7</v>
      </c>
      <c r="Z23" s="5" t="s">
        <v>8</v>
      </c>
      <c r="AA23" s="5" t="s">
        <v>9</v>
      </c>
      <c r="AB23" s="5" t="s">
        <v>10</v>
      </c>
      <c r="AC23" s="5" t="s">
        <v>11</v>
      </c>
      <c r="AD23" s="5" t="s">
        <v>12</v>
      </c>
      <c r="AE23" s="5" t="s">
        <v>6</v>
      </c>
      <c r="AF23" s="5" t="s">
        <v>7</v>
      </c>
      <c r="AG23" s="5" t="s">
        <v>8</v>
      </c>
      <c r="AH23" s="5" t="s">
        <v>9</v>
      </c>
      <c r="AI23" s="5" t="s">
        <v>10</v>
      </c>
      <c r="AJ23" s="5" t="s">
        <v>11</v>
      </c>
      <c r="AK23" s="5" t="s">
        <v>12</v>
      </c>
      <c r="AL23" s="5" t="s">
        <v>6</v>
      </c>
      <c r="AM23" s="7" t="s">
        <v>7</v>
      </c>
    </row>
    <row r="24" spans="2:39" s="21" customFormat="1" ht="19.899999999999999" hidden="1" customHeight="1" outlineLevel="1">
      <c r="B24" s="18" t="s">
        <v>13</v>
      </c>
      <c r="C24" s="2" t="s">
        <v>14</v>
      </c>
      <c r="D24" s="2" t="s">
        <v>14</v>
      </c>
      <c r="E24" s="2" t="s">
        <v>14</v>
      </c>
      <c r="F24" s="2" t="s">
        <v>14</v>
      </c>
      <c r="G24" s="3" t="s">
        <v>14</v>
      </c>
      <c r="H24" s="3" t="s">
        <v>14</v>
      </c>
      <c r="I24" s="3" t="s">
        <v>14</v>
      </c>
      <c r="J24" s="2" t="s">
        <v>14</v>
      </c>
      <c r="K24" s="2" t="s">
        <v>14</v>
      </c>
      <c r="L24" s="2" t="s">
        <v>14</v>
      </c>
      <c r="M24" s="3" t="s">
        <v>14</v>
      </c>
      <c r="N24" s="3" t="s">
        <v>14</v>
      </c>
      <c r="O24" s="2" t="s">
        <v>14</v>
      </c>
      <c r="P24" s="2" t="s">
        <v>14</v>
      </c>
      <c r="Q24" s="2" t="s">
        <v>14</v>
      </c>
      <c r="R24" s="2" t="s">
        <v>14</v>
      </c>
      <c r="S24" s="2" t="s">
        <v>14</v>
      </c>
      <c r="T24" s="2" t="s">
        <v>14</v>
      </c>
      <c r="U24" s="2" t="s">
        <v>14</v>
      </c>
      <c r="V24" s="2" t="s">
        <v>14</v>
      </c>
      <c r="W24" s="2" t="s">
        <v>14</v>
      </c>
      <c r="X24" s="2" t="s">
        <v>14</v>
      </c>
      <c r="Y24" s="161" t="s">
        <v>43</v>
      </c>
      <c r="Z24" s="161"/>
      <c r="AA24" s="161"/>
      <c r="AB24" s="161"/>
      <c r="AC24" s="161"/>
      <c r="AD24" s="161"/>
      <c r="AE24" s="2" t="s">
        <v>14</v>
      </c>
      <c r="AF24" s="2" t="s">
        <v>14</v>
      </c>
      <c r="AG24" s="2" t="s">
        <v>14</v>
      </c>
      <c r="AH24" s="2" t="s">
        <v>14</v>
      </c>
      <c r="AI24" s="2" t="s">
        <v>14</v>
      </c>
      <c r="AJ24" s="2" t="s">
        <v>14</v>
      </c>
      <c r="AK24" s="2" t="s">
        <v>14</v>
      </c>
      <c r="AL24" s="2" t="s">
        <v>14</v>
      </c>
      <c r="AM24" s="2" t="s">
        <v>14</v>
      </c>
    </row>
    <row r="25" spans="2:39" s="21" customFormat="1" ht="19.899999999999999" hidden="1" customHeight="1" outlineLevel="1">
      <c r="B25" s="19" t="s">
        <v>15</v>
      </c>
      <c r="C25" s="3" t="s">
        <v>14</v>
      </c>
      <c r="D25" s="3" t="s">
        <v>14</v>
      </c>
      <c r="E25" s="3" t="s">
        <v>14</v>
      </c>
      <c r="F25" s="3" t="s">
        <v>14</v>
      </c>
      <c r="G25" s="3" t="s">
        <v>14</v>
      </c>
      <c r="H25" s="3" t="s">
        <v>14</v>
      </c>
      <c r="I25" s="3" t="s">
        <v>14</v>
      </c>
      <c r="J25" s="3" t="s">
        <v>14</v>
      </c>
      <c r="K25" s="3" t="s">
        <v>14</v>
      </c>
      <c r="L25" s="3" t="s">
        <v>14</v>
      </c>
      <c r="M25" s="158" t="s">
        <v>34</v>
      </c>
      <c r="N25" s="159"/>
      <c r="O25" s="159"/>
      <c r="P25" s="159"/>
      <c r="Q25" s="159"/>
      <c r="R25" s="159"/>
      <c r="S25" s="159"/>
      <c r="T25" s="159"/>
      <c r="U25" s="159"/>
      <c r="V25" s="159"/>
      <c r="W25" s="160"/>
      <c r="X25" s="2" t="s">
        <v>14</v>
      </c>
      <c r="Y25" s="2" t="s">
        <v>14</v>
      </c>
      <c r="Z25" s="2" t="s">
        <v>14</v>
      </c>
      <c r="AA25" s="2" t="s">
        <v>14</v>
      </c>
      <c r="AB25" s="2" t="s">
        <v>14</v>
      </c>
      <c r="AC25" s="2" t="s">
        <v>14</v>
      </c>
      <c r="AD25" s="2" t="s">
        <v>14</v>
      </c>
      <c r="AE25" s="2" t="s">
        <v>14</v>
      </c>
      <c r="AF25" s="2" t="s">
        <v>14</v>
      </c>
      <c r="AG25" s="2" t="s">
        <v>14</v>
      </c>
      <c r="AH25" s="2" t="s">
        <v>14</v>
      </c>
      <c r="AI25" s="2" t="s">
        <v>14</v>
      </c>
      <c r="AJ25" s="2" t="s">
        <v>14</v>
      </c>
      <c r="AK25" s="2" t="s">
        <v>14</v>
      </c>
      <c r="AL25" s="2" t="s">
        <v>14</v>
      </c>
      <c r="AM25" s="2" t="s">
        <v>14</v>
      </c>
    </row>
    <row r="26" spans="2:39" ht="19.899999999999999" hidden="1" customHeight="1" outlineLevel="1">
      <c r="B26" s="33" t="s">
        <v>2</v>
      </c>
      <c r="C26" s="3" t="s">
        <v>14</v>
      </c>
      <c r="D26" s="3" t="s">
        <v>14</v>
      </c>
      <c r="E26" s="3" t="s">
        <v>14</v>
      </c>
      <c r="F26" s="3" t="s">
        <v>14</v>
      </c>
      <c r="G26" s="139" t="s">
        <v>16</v>
      </c>
      <c r="H26" s="139"/>
      <c r="I26" s="3" t="s">
        <v>14</v>
      </c>
      <c r="J26" s="3" t="s">
        <v>14</v>
      </c>
      <c r="K26" s="32" t="s">
        <v>16</v>
      </c>
      <c r="L26" s="3" t="s">
        <v>14</v>
      </c>
      <c r="M26" s="3" t="s">
        <v>14</v>
      </c>
      <c r="N26" s="3" t="s">
        <v>14</v>
      </c>
      <c r="O26" s="2" t="s">
        <v>14</v>
      </c>
      <c r="P26" s="2" t="s">
        <v>14</v>
      </c>
      <c r="Q26" s="2" t="s">
        <v>14</v>
      </c>
      <c r="R26" s="2" t="s">
        <v>14</v>
      </c>
      <c r="S26" s="2" t="s">
        <v>14</v>
      </c>
      <c r="T26" s="2" t="s">
        <v>14</v>
      </c>
      <c r="U26" s="2" t="s">
        <v>14</v>
      </c>
      <c r="V26" s="2" t="s">
        <v>14</v>
      </c>
      <c r="W26" s="2" t="s">
        <v>14</v>
      </c>
      <c r="X26" s="2" t="s">
        <v>14</v>
      </c>
      <c r="Y26" s="2" t="s">
        <v>14</v>
      </c>
      <c r="Z26" s="2" t="s">
        <v>14</v>
      </c>
      <c r="AA26" s="2" t="s">
        <v>14</v>
      </c>
      <c r="AB26" s="2" t="s">
        <v>14</v>
      </c>
      <c r="AC26" s="2" t="s">
        <v>14</v>
      </c>
      <c r="AD26" s="2" t="s">
        <v>14</v>
      </c>
      <c r="AE26" s="2" t="s">
        <v>14</v>
      </c>
      <c r="AF26" s="2" t="s">
        <v>14</v>
      </c>
      <c r="AG26" s="133" t="s">
        <v>16</v>
      </c>
      <c r="AH26" s="134"/>
      <c r="AI26" s="134"/>
      <c r="AJ26" s="135"/>
      <c r="AK26" s="2" t="s">
        <v>14</v>
      </c>
      <c r="AL26" s="2" t="s">
        <v>14</v>
      </c>
      <c r="AM26" s="2" t="s">
        <v>14</v>
      </c>
    </row>
    <row r="27" spans="2:39" ht="19.899999999999999" hidden="1" customHeight="1" outlineLevel="1">
      <c r="B27" s="31" t="s">
        <v>5</v>
      </c>
      <c r="C27" s="3" t="s">
        <v>14</v>
      </c>
      <c r="D27" s="3" t="s">
        <v>14</v>
      </c>
      <c r="E27" s="3" t="s">
        <v>14</v>
      </c>
      <c r="F27" s="3" t="s">
        <v>14</v>
      </c>
      <c r="G27" s="3" t="s">
        <v>14</v>
      </c>
      <c r="H27" s="3" t="s">
        <v>14</v>
      </c>
      <c r="I27" s="3" t="s">
        <v>14</v>
      </c>
      <c r="J27" s="3" t="s">
        <v>14</v>
      </c>
      <c r="K27" s="3" t="s">
        <v>14</v>
      </c>
      <c r="L27" s="3" t="s">
        <v>14</v>
      </c>
      <c r="M27" s="3" t="s">
        <v>14</v>
      </c>
      <c r="N27" s="3" t="s">
        <v>14</v>
      </c>
      <c r="O27" s="2" t="s">
        <v>14</v>
      </c>
      <c r="P27" s="2" t="s">
        <v>14</v>
      </c>
      <c r="Q27" s="2" t="s">
        <v>14</v>
      </c>
      <c r="R27" s="2" t="s">
        <v>14</v>
      </c>
      <c r="S27" s="2" t="s">
        <v>14</v>
      </c>
      <c r="T27" s="2" t="s">
        <v>14</v>
      </c>
      <c r="U27" s="2" t="s">
        <v>14</v>
      </c>
      <c r="V27" s="2" t="s">
        <v>14</v>
      </c>
      <c r="W27" s="2" t="s">
        <v>14</v>
      </c>
      <c r="X27" s="2" t="s">
        <v>14</v>
      </c>
      <c r="Y27" s="2" t="s">
        <v>14</v>
      </c>
      <c r="Z27" s="2" t="s">
        <v>14</v>
      </c>
      <c r="AA27" s="2" t="s">
        <v>14</v>
      </c>
      <c r="AB27" s="2" t="s">
        <v>14</v>
      </c>
      <c r="AC27" s="2" t="s">
        <v>14</v>
      </c>
      <c r="AD27" s="2" t="s">
        <v>14</v>
      </c>
      <c r="AE27" s="2" t="s">
        <v>14</v>
      </c>
      <c r="AF27" s="2" t="s">
        <v>14</v>
      </c>
      <c r="AG27" s="2" t="s">
        <v>14</v>
      </c>
      <c r="AH27" s="2" t="s">
        <v>14</v>
      </c>
      <c r="AI27" s="2" t="s">
        <v>14</v>
      </c>
      <c r="AJ27" s="2" t="s">
        <v>14</v>
      </c>
      <c r="AK27" s="2" t="s">
        <v>14</v>
      </c>
      <c r="AL27" s="2" t="s">
        <v>14</v>
      </c>
      <c r="AM27" s="2" t="s">
        <v>14</v>
      </c>
    </row>
    <row r="28" spans="2:39" ht="19.899999999999999" hidden="1" customHeight="1" outlineLevel="1">
      <c r="B28" s="20" t="s">
        <v>1</v>
      </c>
      <c r="C28" s="3" t="s">
        <v>14</v>
      </c>
      <c r="D28" s="3" t="s">
        <v>14</v>
      </c>
      <c r="E28" s="3" t="s">
        <v>14</v>
      </c>
      <c r="F28" s="3" t="s">
        <v>14</v>
      </c>
      <c r="G28" s="3" t="s">
        <v>14</v>
      </c>
      <c r="H28" s="3" t="s">
        <v>14</v>
      </c>
      <c r="I28" s="3" t="s">
        <v>14</v>
      </c>
      <c r="J28" s="3" t="s">
        <v>14</v>
      </c>
      <c r="K28" s="3" t="s">
        <v>14</v>
      </c>
      <c r="L28" s="37" t="s">
        <v>29</v>
      </c>
      <c r="M28" s="3" t="s">
        <v>14</v>
      </c>
      <c r="N28" s="3" t="s">
        <v>14</v>
      </c>
      <c r="O28" s="2" t="s">
        <v>14</v>
      </c>
      <c r="P28" s="2" t="s">
        <v>14</v>
      </c>
      <c r="Q28" s="2" t="s">
        <v>14</v>
      </c>
      <c r="R28" s="2" t="s">
        <v>14</v>
      </c>
      <c r="S28" s="2" t="s">
        <v>14</v>
      </c>
      <c r="T28" s="2" t="s">
        <v>14</v>
      </c>
      <c r="U28" s="2" t="s">
        <v>14</v>
      </c>
      <c r="V28" s="2" t="s">
        <v>14</v>
      </c>
      <c r="W28" s="2" t="s">
        <v>14</v>
      </c>
      <c r="X28" s="2" t="s">
        <v>14</v>
      </c>
      <c r="Y28" s="2" t="s">
        <v>14</v>
      </c>
      <c r="Z28" s="2" t="s">
        <v>14</v>
      </c>
      <c r="AA28" s="2" t="s">
        <v>14</v>
      </c>
      <c r="AB28" s="2" t="s">
        <v>14</v>
      </c>
      <c r="AC28" s="2" t="s">
        <v>14</v>
      </c>
      <c r="AD28" s="2" t="s">
        <v>14</v>
      </c>
      <c r="AE28" s="2" t="s">
        <v>14</v>
      </c>
      <c r="AF28" s="37" t="s">
        <v>19</v>
      </c>
      <c r="AG28" s="2" t="s">
        <v>14</v>
      </c>
      <c r="AH28" s="2" t="s">
        <v>14</v>
      </c>
      <c r="AI28" s="2" t="s">
        <v>14</v>
      </c>
      <c r="AJ28" s="2" t="s">
        <v>14</v>
      </c>
      <c r="AK28" s="2" t="s">
        <v>14</v>
      </c>
      <c r="AL28" s="2" t="s">
        <v>14</v>
      </c>
      <c r="AM28" s="2" t="s">
        <v>14</v>
      </c>
    </row>
    <row r="29" spans="2:39" ht="19.899999999999999" customHeight="1" collapsed="1">
      <c r="B29" s="1"/>
    </row>
    <row r="30" spans="2:39" s="21" customFormat="1" ht="19.899999999999999" customHeight="1">
      <c r="B30" s="61">
        <f ca="1">DATE(CalendarYear,6,1)</f>
        <v>45809</v>
      </c>
      <c r="C30" s="4">
        <f ca="1">IF(DAY(JunSun1)=1,"",IF(AND(YEAR(JunSun1+1)=CalendarYear,MONTH(JunSun1+1)=6),JunSun1+1,""))</f>
        <v>45809</v>
      </c>
      <c r="D30" s="4">
        <f ca="1">IF(DAY(JunSun1)=1,"",IF(AND(YEAR(JunSun1+2)=CalendarYear,MONTH(JunSun1+2)=6),JunSun1+2,""))</f>
        <v>45810</v>
      </c>
      <c r="E30" s="4">
        <f ca="1">IF(DAY(JunSun1)=1,"",IF(AND(YEAR(JunSun1+3)=CalendarYear,MONTH(JunSun1+3)=6),JunSun1+3,""))</f>
        <v>45811</v>
      </c>
      <c r="F30" s="4">
        <f ca="1">IF(DAY(JunSun1)=1,"",IF(AND(YEAR(JunSun1+4)=CalendarYear,MONTH(JunSun1+4)=6),JunSun1+4,""))</f>
        <v>45812</v>
      </c>
      <c r="G30" s="4">
        <f ca="1">IF(DAY(JunSun1)=1,"",IF(AND(YEAR(JunSun1+5)=CalendarYear,MONTH(JunSun1+5)=6),JunSun1+5,""))</f>
        <v>45813</v>
      </c>
      <c r="H30" s="4">
        <f ca="1">IF(DAY(JunSun1)=1,"",IF(AND(YEAR(JunSun1+6)=CalendarYear,MONTH(JunSun1+6)=6),JunSun1+6,""))</f>
        <v>45814</v>
      </c>
      <c r="I30" s="4">
        <f ca="1">IF(DAY(JunSun1)=1,IF(AND(YEAR(JunSun1)=CalendarYear,MONTH(JunSun1)=6),JunSun1,""),IF(AND(YEAR(JunSun1+7)=CalendarYear,MONTH(JunSun1+7)=6),JunSun1+7,""))</f>
        <v>45815</v>
      </c>
      <c r="J30" s="4">
        <f ca="1">IF(DAY(JunSun1)=1,IF(AND(YEAR(JunSun1+1)=CalendarYear,MONTH(JunSun1+1)=6),JunSun1+1,""),IF(AND(YEAR(JunSun1+8)=CalendarYear,MONTH(JunSun1+8)=6),JunSun1+8,""))</f>
        <v>45816</v>
      </c>
      <c r="K30" s="4">
        <f ca="1">IF(DAY(JunSun1)=1,IF(AND(YEAR(JunSun1+2)=CalendarYear,MONTH(JunSun1+2)=6),JunSun1+2,""),IF(AND(YEAR(JunSun1+9)=CalendarYear,MONTH(JunSun1+9)=6),JunSun1+9,""))</f>
        <v>45817</v>
      </c>
      <c r="L30" s="4">
        <f ca="1">IF(DAY(JunSun1)=1,IF(AND(YEAR(JunSun1+3)=CalendarYear,MONTH(JunSun1+3)=6),JunSun1+3,""),IF(AND(YEAR(JunSun1+10)=CalendarYear,MONTH(JunSun1+10)=6),JunSun1+10,""))</f>
        <v>45818</v>
      </c>
      <c r="M30" s="4">
        <f ca="1">IF(DAY(JunSun1)=1,IF(AND(YEAR(JunSun1+4)=CalendarYear,MONTH(JunSun1+4)=6),JunSun1+4,""),IF(AND(YEAR(JunSun1+11)=CalendarYear,MONTH(JunSun1+11)=6),JunSun1+11,""))</f>
        <v>45819</v>
      </c>
      <c r="N30" s="4">
        <f ca="1">IF(DAY(JunSun1)=1,IF(AND(YEAR(JunSun1+5)=CalendarYear,MONTH(JunSun1+5)=6),JunSun1+5,""),IF(AND(YEAR(JunSun1+12)=CalendarYear,MONTH(JunSun1+12)=6),JunSun1+12,""))</f>
        <v>45820</v>
      </c>
      <c r="O30" s="4">
        <f ca="1">IF(DAY(JunSun1)=1,IF(AND(YEAR(JunSun1+6)=CalendarYear,MONTH(JunSun1+6)=6),JunSun1+6,""),IF(AND(YEAR(JunSun1+13)=CalendarYear,MONTH(JunSun1+13)=6),JunSun1+13,""))</f>
        <v>45821</v>
      </c>
      <c r="P30" s="4">
        <f ca="1">IF(DAY(JunSun1)=1,IF(AND(YEAR(JunSun1+7)=CalendarYear,MONTH(JunSun1+7)=6),JunSun1+7,""),IF(AND(YEAR(JunSun1+14)=CalendarYear,MONTH(JunSun1+14)=6),JunSun1+14,""))</f>
        <v>45822</v>
      </c>
      <c r="Q30" s="4">
        <f ca="1">IF(DAY(JunSun1)=1,IF(AND(YEAR(JunSun1+8)=CalendarYear,MONTH(JunSun1+8)=6),JunSun1+8,""),IF(AND(YEAR(JunSun1+15)=CalendarYear,MONTH(JunSun1+15)=6),JunSun1+15,""))</f>
        <v>45823</v>
      </c>
      <c r="R30" s="4">
        <f ca="1">IF(DAY(JunSun1)=1,IF(AND(YEAR(JunSun1+9)=CalendarYear,MONTH(JunSun1+9)=6),JunSun1+9,""),IF(AND(YEAR(JunSun1+16)=CalendarYear,MONTH(JunSun1+16)=6),JunSun1+16,""))</f>
        <v>45824</v>
      </c>
      <c r="S30" s="4">
        <f ca="1">IF(DAY(JunSun1)=1,IF(AND(YEAR(JunSun1+10)=CalendarYear,MONTH(JunSun1+10)=6),JunSun1+10,""),IF(AND(YEAR(JunSun1+17)=CalendarYear,MONTH(JunSun1+17)=6),JunSun1+17,""))</f>
        <v>45825</v>
      </c>
      <c r="T30" s="4">
        <f ca="1">IF(DAY(JunSun1)=1,IF(AND(YEAR(JunSun1+11)=CalendarYear,MONTH(JunSun1+11)=6),JunSun1+11,""),IF(AND(YEAR(JunSun1+18)=CalendarYear,MONTH(JunSun1+18)=6),JunSun1+18,""))</f>
        <v>45826</v>
      </c>
      <c r="U30" s="4">
        <f ca="1">IF(DAY(JunSun1)=1,IF(AND(YEAR(JunSun1+12)=CalendarYear,MONTH(JunSun1+12)=6),JunSun1+12,""),IF(AND(YEAR(JunSun1+19)=CalendarYear,MONTH(JunSun1+19)=6),JunSun1+19,""))</f>
        <v>45827</v>
      </c>
      <c r="V30" s="4">
        <f ca="1">IF(DAY(JunSun1)=1,IF(AND(YEAR(JunSun1+13)=CalendarYear,MONTH(JunSun1+13)=6),JunSun1+13,""),IF(AND(YEAR(JunSun1+20)=CalendarYear,MONTH(JunSun1+20)=6),JunSun1+20,""))</f>
        <v>45828</v>
      </c>
      <c r="W30" s="4">
        <f ca="1">IF(DAY(JunSun1)=1,IF(AND(YEAR(JunSun1+14)=CalendarYear,MONTH(JunSun1+14)=6),JunSun1+14,""),IF(AND(YEAR(JunSun1+21)=CalendarYear,MONTH(JunSun1+21)=6),JunSun1+21,""))</f>
        <v>45829</v>
      </c>
      <c r="X30" s="4">
        <f ca="1">IF(DAY(JunSun1)=1,IF(AND(YEAR(JunSun1+15)=CalendarYear,MONTH(JunSun1+15)=6),JunSun1+15,""),IF(AND(YEAR(JunSun1+22)=CalendarYear,MONTH(JunSun1+22)=6),JunSun1+22,""))</f>
        <v>45830</v>
      </c>
      <c r="Y30" s="4">
        <f ca="1">IF(DAY(JunSun1)=1,IF(AND(YEAR(JunSun1+16)=CalendarYear,MONTH(JunSun1+16)=6),JunSun1+16,""),IF(AND(YEAR(JunSun1+23)=CalendarYear,MONTH(JunSun1+23)=6),JunSun1+23,""))</f>
        <v>45831</v>
      </c>
      <c r="Z30" s="4">
        <f ca="1">IF(DAY(JunSun1)=1,IF(AND(YEAR(JunSun1+17)=CalendarYear,MONTH(JunSun1+17)=6),JunSun1+17,""),IF(AND(YEAR(JunSun1+24)=CalendarYear,MONTH(JunSun1+24)=6),JunSun1+24,""))</f>
        <v>45832</v>
      </c>
      <c r="AA30" s="4">
        <f ca="1">IF(DAY(JunSun1)=1,IF(AND(YEAR(JunSun1+18)=CalendarYear,MONTH(JunSun1+18)=6),JunSun1+18,""),IF(AND(YEAR(JunSun1+25)=CalendarYear,MONTH(JunSun1+25)=6),JunSun1+25,""))</f>
        <v>45833</v>
      </c>
      <c r="AB30" s="4">
        <f ca="1">IF(DAY(JunSun1)=1,IF(AND(YEAR(JunSun1+19)=CalendarYear,MONTH(JunSun1+19)=6),JunSun1+19,""),IF(AND(YEAR(JunSun1+26)=CalendarYear,MONTH(JunSun1+26)=6),JunSun1+26,""))</f>
        <v>45834</v>
      </c>
      <c r="AC30" s="4">
        <f ca="1">IF(DAY(JunSun1)=1,IF(AND(YEAR(JunSun1+20)=CalendarYear,MONTH(JunSun1+20)=6),JunSun1+20,""),IF(AND(YEAR(JunSun1+27)=CalendarYear,MONTH(JunSun1+27)=6),JunSun1+27,""))</f>
        <v>45835</v>
      </c>
      <c r="AD30" s="4">
        <f ca="1">IF(DAY(JunSun1)=1,IF(AND(YEAR(JunSun1+21)=CalendarYear,MONTH(JunSun1+21)=6),JunSun1+21,""),IF(AND(YEAR(JunSun1+28)=CalendarYear,MONTH(JunSun1+28)=6),JunSun1+28,""))</f>
        <v>45836</v>
      </c>
      <c r="AE30" s="4">
        <f ca="1">IF(DAY(JunSun1)=1,IF(AND(YEAR(JunSun1+22)=CalendarYear,MONTH(JunSun1+22)=6),JunSun1+22,""),IF(AND(YEAR(JunSun1+29)=CalendarYear,MONTH(JunSun1+29)=6),JunSun1+29,""))</f>
        <v>45837</v>
      </c>
      <c r="AF30" s="4">
        <f ca="1">IF(DAY(JunSun1)=1,IF(AND(YEAR(JunSun1+23)=CalendarYear,MONTH(JunSun1+23)=6),JunSun1+23,""),IF(AND(YEAR(JunSun1+30)=CalendarYear,MONTH(JunSun1+30)=6),JunSun1+30,""))</f>
        <v>45838</v>
      </c>
      <c r="AG30" s="4" t="str">
        <f ca="1">IF(DAY(JunSun1)=1,IF(AND(YEAR(JunSun1+24)=CalendarYear,MONTH(JunSun1+24)=6),JunSun1+24,""),IF(AND(YEAR(JunSun1+31)=CalendarYear,MONTH(JunSun1+31)=6),JunSun1+31,""))</f>
        <v/>
      </c>
      <c r="AH30" s="4" t="str">
        <f ca="1">IF(DAY(JunSun1)=1,IF(AND(YEAR(JunSun1+25)=CalendarYear,MONTH(JunSun1+25)=6),JunSun1+25,""),IF(AND(YEAR(JunSun1+32)=CalendarYear,MONTH(JunSun1+32)=6),JunSun1+32,""))</f>
        <v/>
      </c>
      <c r="AI30" s="4" t="str">
        <f ca="1">IF(DAY(JunSun1)=1,IF(AND(YEAR(JunSun1+26)=CalendarYear,MONTH(JunSun1+26)=6),JunSun1+26,""),IF(AND(YEAR(JunSun1+33)=CalendarYear,MONTH(JunSun1+33)=6),JunSun1+33,""))</f>
        <v/>
      </c>
      <c r="AJ30" s="4" t="str">
        <f ca="1">IF(DAY(JunSun1)=1,IF(AND(YEAR(JunSun1+27)=CalendarYear,MONTH(JunSun1+27)=6),JunSun1+27,""),IF(AND(YEAR(JunSun1+34)=CalendarYear,MONTH(JunSun1+34)=6),JunSun1+34,""))</f>
        <v/>
      </c>
      <c r="AK30" s="4" t="str">
        <f ca="1">IF(DAY(JunSun1)=1,IF(AND(YEAR(JunSun1+28)=CalendarYear,MONTH(JunSun1+28)=6),JunSun1+28,""),IF(AND(YEAR(JunSun1+35)=CalendarYear,MONTH(JunSun1+35)=6),JunSun1+35,""))</f>
        <v/>
      </c>
      <c r="AL30" s="4" t="str">
        <f ca="1">IF(DAY(JunSun1)=1,IF(AND(YEAR(JunSun1+29)=CalendarYear,MONTH(JunSun1+29)=6),JunSun1+29,""),IF(AND(YEAR(JunSun1+36)=CalendarYear,MONTH(JunSun1+36)=6),JunSun1+36,""))</f>
        <v/>
      </c>
      <c r="AM30" s="6" t="str">
        <f ca="1">IF(DAY(JunSun1)=1,IF(AND(YEAR(JunSun1+30)=CalendarYear,MONTH(JunSun1+30)=6),JunSun1+30,""),IF(AND(YEAR(JunSun1+37)=CalendarYear,MONTH(JunSun1+37)=6),JunSun1+37,""))</f>
        <v/>
      </c>
    </row>
    <row r="31" spans="2:39" s="21" customFormat="1" ht="19.899999999999999" customHeight="1">
      <c r="B31" s="62"/>
      <c r="C31" s="5" t="s">
        <v>6</v>
      </c>
      <c r="D31" s="5" t="s">
        <v>7</v>
      </c>
      <c r="E31" s="5" t="s">
        <v>8</v>
      </c>
      <c r="F31" s="5" t="s">
        <v>9</v>
      </c>
      <c r="G31" s="5" t="s">
        <v>10</v>
      </c>
      <c r="H31" s="5" t="s">
        <v>11</v>
      </c>
      <c r="I31" s="5" t="s">
        <v>12</v>
      </c>
      <c r="J31" s="5" t="s">
        <v>6</v>
      </c>
      <c r="K31" s="5" t="s">
        <v>7</v>
      </c>
      <c r="L31" s="5" t="s">
        <v>8</v>
      </c>
      <c r="M31" s="5" t="s">
        <v>9</v>
      </c>
      <c r="N31" s="5" t="s">
        <v>10</v>
      </c>
      <c r="O31" s="5" t="s">
        <v>11</v>
      </c>
      <c r="P31" s="5" t="s">
        <v>12</v>
      </c>
      <c r="Q31" s="5" t="s">
        <v>6</v>
      </c>
      <c r="R31" s="5" t="s">
        <v>7</v>
      </c>
      <c r="S31" s="5" t="s">
        <v>8</v>
      </c>
      <c r="T31" s="5" t="s">
        <v>9</v>
      </c>
      <c r="U31" s="5" t="s">
        <v>10</v>
      </c>
      <c r="V31" s="5" t="s">
        <v>11</v>
      </c>
      <c r="W31" s="5" t="s">
        <v>12</v>
      </c>
      <c r="X31" s="5" t="s">
        <v>6</v>
      </c>
      <c r="Y31" s="5" t="s">
        <v>7</v>
      </c>
      <c r="Z31" s="5" t="s">
        <v>8</v>
      </c>
      <c r="AA31" s="5" t="s">
        <v>9</v>
      </c>
      <c r="AB31" s="5" t="s">
        <v>10</v>
      </c>
      <c r="AC31" s="5" t="s">
        <v>11</v>
      </c>
      <c r="AD31" s="5" t="s">
        <v>12</v>
      </c>
      <c r="AE31" s="5" t="s">
        <v>6</v>
      </c>
      <c r="AF31" s="5" t="s">
        <v>7</v>
      </c>
      <c r="AG31" s="5" t="s">
        <v>8</v>
      </c>
      <c r="AH31" s="5" t="s">
        <v>9</v>
      </c>
      <c r="AI31" s="5" t="s">
        <v>10</v>
      </c>
      <c r="AJ31" s="5" t="s">
        <v>11</v>
      </c>
      <c r="AK31" s="5" t="s">
        <v>12</v>
      </c>
      <c r="AL31" s="5" t="s">
        <v>6</v>
      </c>
      <c r="AM31" s="7" t="s">
        <v>7</v>
      </c>
    </row>
    <row r="32" spans="2:39" ht="19.899999999999999" hidden="1" customHeight="1" outlineLevel="1">
      <c r="B32" s="18" t="s">
        <v>13</v>
      </c>
      <c r="C32" s="2" t="s">
        <v>14</v>
      </c>
      <c r="D32" s="2" t="s">
        <v>14</v>
      </c>
      <c r="E32" s="2" t="s">
        <v>14</v>
      </c>
      <c r="F32" s="2" t="s">
        <v>14</v>
      </c>
      <c r="G32" s="2" t="s">
        <v>14</v>
      </c>
      <c r="H32" s="2" t="s">
        <v>14</v>
      </c>
      <c r="I32" s="2" t="s">
        <v>14</v>
      </c>
      <c r="J32" s="66" t="s">
        <v>75</v>
      </c>
      <c r="K32" s="66"/>
      <c r="L32" s="66"/>
      <c r="M32" s="66"/>
      <c r="N32" s="66"/>
      <c r="O32" s="2" t="s">
        <v>14</v>
      </c>
      <c r="P32" s="2" t="s">
        <v>14</v>
      </c>
      <c r="Q32" s="2" t="s">
        <v>14</v>
      </c>
      <c r="R32" s="2" t="s">
        <v>14</v>
      </c>
      <c r="S32" s="97" t="s">
        <v>76</v>
      </c>
      <c r="T32" s="98"/>
      <c r="U32" s="98"/>
      <c r="V32" s="99"/>
      <c r="W32" s="2" t="s">
        <v>14</v>
      </c>
      <c r="X32" s="119" t="s">
        <v>77</v>
      </c>
      <c r="Y32" s="120"/>
      <c r="Z32" s="120"/>
      <c r="AA32" s="120"/>
      <c r="AB32" s="120"/>
      <c r="AC32" s="120"/>
      <c r="AD32" s="121"/>
      <c r="AE32" s="2" t="s">
        <v>14</v>
      </c>
      <c r="AF32" s="2" t="s">
        <v>14</v>
      </c>
      <c r="AG32" s="2" t="s">
        <v>14</v>
      </c>
      <c r="AH32" s="2" t="s">
        <v>14</v>
      </c>
      <c r="AI32" s="2" t="s">
        <v>14</v>
      </c>
      <c r="AJ32" s="2" t="s">
        <v>14</v>
      </c>
      <c r="AK32" s="2" t="s">
        <v>14</v>
      </c>
      <c r="AL32" s="2" t="s">
        <v>14</v>
      </c>
      <c r="AM32" s="2" t="s">
        <v>14</v>
      </c>
    </row>
    <row r="33" spans="2:39" ht="19.899999999999999" hidden="1" customHeight="1" outlineLevel="1">
      <c r="B33" s="19" t="s">
        <v>15</v>
      </c>
      <c r="C33" s="3" t="s">
        <v>14</v>
      </c>
      <c r="D33" s="3" t="s">
        <v>14</v>
      </c>
      <c r="E33" s="3" t="s">
        <v>14</v>
      </c>
      <c r="F33" s="3" t="s">
        <v>14</v>
      </c>
      <c r="G33" s="3" t="s">
        <v>14</v>
      </c>
      <c r="H33" s="3" t="s">
        <v>14</v>
      </c>
      <c r="I33" s="3" t="s">
        <v>14</v>
      </c>
      <c r="J33" s="3" t="s">
        <v>14</v>
      </c>
      <c r="K33" s="3" t="s">
        <v>14</v>
      </c>
      <c r="L33" s="3" t="s">
        <v>14</v>
      </c>
      <c r="M33" s="3" t="s">
        <v>14</v>
      </c>
      <c r="N33" s="3" t="s">
        <v>14</v>
      </c>
      <c r="O33" s="2" t="s">
        <v>14</v>
      </c>
      <c r="P33" s="2" t="s">
        <v>14</v>
      </c>
      <c r="Q33" s="2" t="s">
        <v>14</v>
      </c>
      <c r="R33" s="2" t="s">
        <v>14</v>
      </c>
      <c r="S33" s="2" t="s">
        <v>14</v>
      </c>
      <c r="T33" s="2" t="s">
        <v>14</v>
      </c>
      <c r="U33" s="2" t="s">
        <v>14</v>
      </c>
      <c r="V33" s="2" t="s">
        <v>14</v>
      </c>
      <c r="W33" s="2" t="s">
        <v>14</v>
      </c>
      <c r="X33" s="2" t="s">
        <v>14</v>
      </c>
      <c r="Y33" s="2" t="s">
        <v>14</v>
      </c>
      <c r="Z33" s="2" t="s">
        <v>78</v>
      </c>
      <c r="AA33" s="2" t="s">
        <v>14</v>
      </c>
      <c r="AB33" s="2" t="s">
        <v>14</v>
      </c>
      <c r="AC33" s="2" t="s">
        <v>14</v>
      </c>
      <c r="AD33" s="2" t="s">
        <v>14</v>
      </c>
      <c r="AE33" s="2" t="s">
        <v>14</v>
      </c>
      <c r="AF33" s="2" t="s">
        <v>14</v>
      </c>
      <c r="AG33" s="2" t="s">
        <v>14</v>
      </c>
      <c r="AH33" s="2" t="s">
        <v>14</v>
      </c>
      <c r="AI33" s="2" t="s">
        <v>14</v>
      </c>
      <c r="AJ33" s="2" t="s">
        <v>14</v>
      </c>
      <c r="AK33" s="2" t="s">
        <v>14</v>
      </c>
      <c r="AL33" s="2" t="s">
        <v>14</v>
      </c>
      <c r="AM33" s="2" t="s">
        <v>14</v>
      </c>
    </row>
    <row r="34" spans="2:39" ht="19.899999999999999" hidden="1" customHeight="1" outlineLevel="1">
      <c r="B34" s="33" t="s">
        <v>2</v>
      </c>
      <c r="C34" s="3" t="s">
        <v>14</v>
      </c>
      <c r="D34" s="133" t="s">
        <v>16</v>
      </c>
      <c r="E34" s="134"/>
      <c r="F34" s="134"/>
      <c r="G34" s="134"/>
      <c r="H34" s="135"/>
      <c r="I34" s="3" t="s">
        <v>14</v>
      </c>
      <c r="J34" s="3" t="s">
        <v>14</v>
      </c>
      <c r="K34" s="3" t="s">
        <v>14</v>
      </c>
      <c r="L34" s="3" t="s">
        <v>14</v>
      </c>
      <c r="M34" s="3" t="s">
        <v>14</v>
      </c>
      <c r="N34" s="3" t="s">
        <v>14</v>
      </c>
      <c r="O34" s="32" t="s">
        <v>16</v>
      </c>
      <c r="P34" s="2" t="s">
        <v>14</v>
      </c>
      <c r="Q34" s="2" t="s">
        <v>14</v>
      </c>
      <c r="R34" s="34" t="s">
        <v>16</v>
      </c>
      <c r="S34" s="2" t="s">
        <v>14</v>
      </c>
      <c r="T34" s="2" t="s">
        <v>14</v>
      </c>
      <c r="U34" s="2" t="s">
        <v>14</v>
      </c>
      <c r="V34" s="2" t="s">
        <v>14</v>
      </c>
      <c r="W34" s="2" t="s">
        <v>14</v>
      </c>
      <c r="X34" s="2" t="s">
        <v>14</v>
      </c>
      <c r="Y34" s="2" t="s">
        <v>14</v>
      </c>
      <c r="Z34" s="2" t="s">
        <v>14</v>
      </c>
      <c r="AA34" s="2" t="s">
        <v>14</v>
      </c>
      <c r="AB34" s="2" t="s">
        <v>14</v>
      </c>
      <c r="AC34" s="2" t="s">
        <v>14</v>
      </c>
      <c r="AD34" s="2" t="s">
        <v>14</v>
      </c>
      <c r="AE34" s="2" t="s">
        <v>14</v>
      </c>
      <c r="AF34" s="32" t="s">
        <v>16</v>
      </c>
      <c r="AG34" s="2" t="s">
        <v>14</v>
      </c>
      <c r="AH34" s="2" t="s">
        <v>14</v>
      </c>
      <c r="AI34" s="2" t="s">
        <v>14</v>
      </c>
      <c r="AJ34" s="2" t="s">
        <v>14</v>
      </c>
      <c r="AK34" s="2" t="s">
        <v>14</v>
      </c>
      <c r="AL34" s="2" t="s">
        <v>14</v>
      </c>
      <c r="AM34" s="2" t="s">
        <v>14</v>
      </c>
    </row>
    <row r="35" spans="2:39" ht="19.899999999999999" hidden="1" customHeight="1" outlineLevel="1">
      <c r="B35" s="31" t="s">
        <v>5</v>
      </c>
      <c r="C35" s="3" t="s">
        <v>14</v>
      </c>
      <c r="D35" s="3" t="s">
        <v>14</v>
      </c>
      <c r="E35" s="3" t="s">
        <v>14</v>
      </c>
      <c r="F35" s="3" t="s">
        <v>14</v>
      </c>
      <c r="G35" s="3" t="s">
        <v>14</v>
      </c>
      <c r="H35" s="3" t="s">
        <v>14</v>
      </c>
      <c r="I35" s="3" t="s">
        <v>14</v>
      </c>
      <c r="J35" s="3" t="s">
        <v>14</v>
      </c>
      <c r="K35" s="3" t="s">
        <v>14</v>
      </c>
      <c r="L35" s="3" t="s">
        <v>14</v>
      </c>
      <c r="M35" s="3" t="s">
        <v>14</v>
      </c>
      <c r="N35" s="3" t="s">
        <v>14</v>
      </c>
      <c r="O35" s="2" t="s">
        <v>14</v>
      </c>
      <c r="P35" s="2" t="s">
        <v>14</v>
      </c>
      <c r="Q35" s="2" t="s">
        <v>14</v>
      </c>
      <c r="R35" s="2" t="s">
        <v>14</v>
      </c>
      <c r="S35" s="2" t="s">
        <v>14</v>
      </c>
      <c r="T35" s="2" t="s">
        <v>14</v>
      </c>
      <c r="U35" s="2" t="s">
        <v>14</v>
      </c>
      <c r="V35" s="2" t="s">
        <v>14</v>
      </c>
      <c r="W35" s="2" t="s">
        <v>14</v>
      </c>
      <c r="X35" s="2" t="s">
        <v>14</v>
      </c>
      <c r="Y35" s="2" t="s">
        <v>14</v>
      </c>
      <c r="Z35" s="2" t="s">
        <v>14</v>
      </c>
      <c r="AA35" s="2" t="s">
        <v>14</v>
      </c>
      <c r="AB35" s="2" t="s">
        <v>14</v>
      </c>
      <c r="AC35" s="2" t="s">
        <v>14</v>
      </c>
      <c r="AD35" s="2" t="s">
        <v>14</v>
      </c>
      <c r="AE35" s="2" t="s">
        <v>14</v>
      </c>
      <c r="AF35" s="2" t="s">
        <v>14</v>
      </c>
      <c r="AG35" s="2" t="s">
        <v>14</v>
      </c>
      <c r="AH35" s="2" t="s">
        <v>14</v>
      </c>
      <c r="AI35" s="2" t="s">
        <v>14</v>
      </c>
      <c r="AJ35" s="2" t="s">
        <v>14</v>
      </c>
      <c r="AK35" s="2" t="s">
        <v>14</v>
      </c>
      <c r="AL35" s="2" t="s">
        <v>14</v>
      </c>
      <c r="AM35" s="2" t="s">
        <v>14</v>
      </c>
    </row>
    <row r="36" spans="2:39" s="21" customFormat="1" ht="19.899999999999999" hidden="1" customHeight="1" outlineLevel="1">
      <c r="B36" s="20" t="s">
        <v>1</v>
      </c>
      <c r="C36" s="3" t="s">
        <v>14</v>
      </c>
      <c r="D36" s="3" t="s">
        <v>14</v>
      </c>
      <c r="E36" s="3" t="s">
        <v>14</v>
      </c>
      <c r="F36" s="3" t="s">
        <v>14</v>
      </c>
      <c r="G36" s="3" t="s">
        <v>14</v>
      </c>
      <c r="H36" s="3" t="s">
        <v>14</v>
      </c>
      <c r="I36" s="3" t="s">
        <v>14</v>
      </c>
      <c r="J36" s="3" t="s">
        <v>14</v>
      </c>
      <c r="K36" s="3" t="s">
        <v>14</v>
      </c>
      <c r="L36" s="3" t="s">
        <v>14</v>
      </c>
      <c r="M36" s="3" t="s">
        <v>14</v>
      </c>
      <c r="N36" s="3" t="s">
        <v>14</v>
      </c>
      <c r="O36" s="2" t="s">
        <v>14</v>
      </c>
      <c r="P36" s="2" t="s">
        <v>14</v>
      </c>
      <c r="Q36" s="2" t="s">
        <v>14</v>
      </c>
      <c r="R36" s="2" t="s">
        <v>14</v>
      </c>
      <c r="S36" s="2"/>
      <c r="T36" s="2" t="s">
        <v>14</v>
      </c>
      <c r="U36" s="2" t="s">
        <v>14</v>
      </c>
      <c r="V36" s="2" t="s">
        <v>14</v>
      </c>
      <c r="W36" s="2" t="s">
        <v>14</v>
      </c>
      <c r="X36" s="2" t="s">
        <v>14</v>
      </c>
      <c r="Y36" s="2" t="s">
        <v>14</v>
      </c>
      <c r="Z36" s="2" t="s">
        <v>14</v>
      </c>
      <c r="AA36" s="2" t="s">
        <v>14</v>
      </c>
      <c r="AB36" s="2" t="s">
        <v>14</v>
      </c>
      <c r="AC36" s="2" t="s">
        <v>14</v>
      </c>
      <c r="AD36" s="2" t="s">
        <v>14</v>
      </c>
      <c r="AE36" s="2" t="s">
        <v>14</v>
      </c>
      <c r="AF36" s="2" t="s">
        <v>14</v>
      </c>
      <c r="AG36" s="2" t="s">
        <v>14</v>
      </c>
      <c r="AH36" s="2" t="s">
        <v>14</v>
      </c>
      <c r="AI36" s="2" t="s">
        <v>14</v>
      </c>
      <c r="AJ36" s="2" t="s">
        <v>14</v>
      </c>
      <c r="AK36" s="2" t="s">
        <v>14</v>
      </c>
      <c r="AL36" s="2" t="s">
        <v>14</v>
      </c>
      <c r="AM36" s="2" t="s">
        <v>14</v>
      </c>
    </row>
    <row r="37" spans="2:39" s="21" customFormat="1" ht="19.899999999999999" customHeight="1" collapsed="1"/>
    <row r="38" spans="2:39" ht="19.899999999999999" customHeight="1">
      <c r="B38" s="61">
        <f ca="1">DATE(CalendarYear,7,1)</f>
        <v>45839</v>
      </c>
      <c r="C38" s="4" t="str">
        <f ca="1">IF(DAY(JulSun1)=1,"",IF(AND(YEAR(JulSun1+1)=CalendarYear,MONTH(JulSun1+1)=7),JulSun1+1,""))</f>
        <v/>
      </c>
      <c r="D38" s="4" t="str">
        <f ca="1">IF(DAY(JulSun1)=1,"",IF(AND(YEAR(JulSun1+2)=CalendarYear,MONTH(JulSun1+2)=7),JulSun1+2,""))</f>
        <v/>
      </c>
      <c r="E38" s="4">
        <f ca="1">IF(DAY(JulSun1)=1,"",IF(AND(YEAR(JulSun1+3)=CalendarYear,MONTH(JulSun1+3)=7),JulSun1+3,""))</f>
        <v>45839</v>
      </c>
      <c r="F38" s="4">
        <f ca="1">IF(DAY(JulSun1)=1,"",IF(AND(YEAR(JulSun1+4)=CalendarYear,MONTH(JulSun1+4)=7),JulSun1+4,""))</f>
        <v>45840</v>
      </c>
      <c r="G38" s="4">
        <f ca="1">IF(DAY(JulSun1)=1,"",IF(AND(YEAR(JulSun1+5)=CalendarYear,MONTH(JulSun1+5)=7),JulSun1+5,""))</f>
        <v>45841</v>
      </c>
      <c r="H38" s="4">
        <f ca="1">IF(DAY(JulSun1)=1,"",IF(AND(YEAR(JulSun1+6)=CalendarYear,MONTH(JulSun1+6)=7),JulSun1+6,""))</f>
        <v>45842</v>
      </c>
      <c r="I38" s="4">
        <f ca="1">IF(DAY(JulSun1)=1,IF(AND(YEAR(JulSun1)=CalendarYear,MONTH(JulSun1)=7),JulSun1,""),IF(AND(YEAR(JulSun1+7)=CalendarYear,MONTH(JulSun1+7)=7),JulSun1+7,""))</f>
        <v>45843</v>
      </c>
      <c r="J38" s="4">
        <f ca="1">IF(DAY(JulSun1)=1,IF(AND(YEAR(JulSun1+1)=CalendarYear,MONTH(JulSun1+1)=7),JulSun1+1,""),IF(AND(YEAR(JulSun1+8)=CalendarYear,MONTH(JulSun1+8)=7),JulSun1+8,""))</f>
        <v>45844</v>
      </c>
      <c r="K38" s="4">
        <f ca="1">IF(DAY(JulSun1)=1,IF(AND(YEAR(JulSun1+2)=CalendarYear,MONTH(JulSun1+2)=7),JulSun1+2,""),IF(AND(YEAR(JulSun1+9)=CalendarYear,MONTH(JulSun1+9)=7),JulSun1+9,""))</f>
        <v>45845</v>
      </c>
      <c r="L38" s="4">
        <f ca="1">IF(DAY(JulSun1)=1,IF(AND(YEAR(JulSun1+3)=CalendarYear,MONTH(JulSun1+3)=7),JulSun1+3,""),IF(AND(YEAR(JulSun1+10)=CalendarYear,MONTH(JulSun1+10)=7),JulSun1+10,""))</f>
        <v>45846</v>
      </c>
      <c r="M38" s="4">
        <f ca="1">IF(DAY(JulSun1)=1,IF(AND(YEAR(JulSun1+4)=CalendarYear,MONTH(JulSun1+4)=7),JulSun1+4,""),IF(AND(YEAR(JulSun1+11)=CalendarYear,MONTH(JulSun1+11)=7),JulSun1+11,""))</f>
        <v>45847</v>
      </c>
      <c r="N38" s="4">
        <f ca="1">IF(DAY(JulSun1)=1,IF(AND(YEAR(JulSun1+5)=CalendarYear,MONTH(JulSun1+5)=7),JulSun1+5,""),IF(AND(YEAR(JulSun1+12)=CalendarYear,MONTH(JulSun1+12)=7),JulSun1+12,""))</f>
        <v>45848</v>
      </c>
      <c r="O38" s="4">
        <f ca="1">IF(DAY(JulSun1)=1,IF(AND(YEAR(JulSun1+6)=CalendarYear,MONTH(JulSun1+6)=7),JulSun1+6,""),IF(AND(YEAR(JulSun1+13)=CalendarYear,MONTH(JulSun1+13)=7),JulSun1+13,""))</f>
        <v>45849</v>
      </c>
      <c r="P38" s="4">
        <f ca="1">IF(DAY(JulSun1)=1,IF(AND(YEAR(JulSun1+7)=CalendarYear,MONTH(JulSun1+7)=7),JulSun1+7,""),IF(AND(YEAR(JulSun1+14)=CalendarYear,MONTH(JulSun1+14)=7),JulSun1+14,""))</f>
        <v>45850</v>
      </c>
      <c r="Q38" s="4">
        <f ca="1">IF(DAY(JulSun1)=1,IF(AND(YEAR(JulSun1+8)=CalendarYear,MONTH(JulSun1+8)=7),JulSun1+8,""),IF(AND(YEAR(JulSun1+15)=CalendarYear,MONTH(JulSun1+15)=7),JulSun1+15,""))</f>
        <v>45851</v>
      </c>
      <c r="R38" s="4">
        <f ca="1">IF(DAY(JulSun1)=1,IF(AND(YEAR(JulSun1+9)=CalendarYear,MONTH(JulSun1+9)=7),JulSun1+9,""),IF(AND(YEAR(JulSun1+16)=CalendarYear,MONTH(JulSun1+16)=7),JulSun1+16,""))</f>
        <v>45852</v>
      </c>
      <c r="S38" s="4">
        <f ca="1">IF(DAY(JulSun1)=1,IF(AND(YEAR(JulSun1+10)=CalendarYear,MONTH(JulSun1+10)=7),JulSun1+10,""),IF(AND(YEAR(JulSun1+17)=CalendarYear,MONTH(JulSun1+17)=7),JulSun1+17,""))</f>
        <v>45853</v>
      </c>
      <c r="T38" s="4">
        <f ca="1">IF(DAY(JulSun1)=1,IF(AND(YEAR(JulSun1+11)=CalendarYear,MONTH(JulSun1+11)=7),JulSun1+11,""),IF(AND(YEAR(JulSun1+18)=CalendarYear,MONTH(JulSun1+18)=7),JulSun1+18,""))</f>
        <v>45854</v>
      </c>
      <c r="U38" s="4">
        <f ca="1">IF(DAY(JulSun1)=1,IF(AND(YEAR(JulSun1+12)=CalendarYear,MONTH(JulSun1+12)=7),JulSun1+12,""),IF(AND(YEAR(JulSun1+19)=CalendarYear,MONTH(JulSun1+19)=7),JulSun1+19,""))</f>
        <v>45855</v>
      </c>
      <c r="V38" s="4">
        <f ca="1">IF(DAY(JulSun1)=1,IF(AND(YEAR(JulSun1+13)=CalendarYear,MONTH(JulSun1+13)=7),JulSun1+13,""),IF(AND(YEAR(JulSun1+20)=CalendarYear,MONTH(JulSun1+20)=7),JulSun1+20,""))</f>
        <v>45856</v>
      </c>
      <c r="W38" s="4">
        <f ca="1">IF(DAY(JulSun1)=1,IF(AND(YEAR(JulSun1+14)=CalendarYear,MONTH(JulSun1+14)=7),JulSun1+14,""),IF(AND(YEAR(JulSun1+21)=CalendarYear,MONTH(JulSun1+21)=7),JulSun1+21,""))</f>
        <v>45857</v>
      </c>
      <c r="X38" s="4">
        <f ca="1">IF(DAY(JulSun1)=1,IF(AND(YEAR(JulSun1+15)=CalendarYear,MONTH(JulSun1+15)=7),JulSun1+15,""),IF(AND(YEAR(JulSun1+22)=CalendarYear,MONTH(JulSun1+22)=7),JulSun1+22,""))</f>
        <v>45858</v>
      </c>
      <c r="Y38" s="4">
        <f ca="1">IF(DAY(JulSun1)=1,IF(AND(YEAR(JulSun1+16)=CalendarYear,MONTH(JulSun1+16)=7),JulSun1+16,""),IF(AND(YEAR(JulSun1+23)=CalendarYear,MONTH(JulSun1+23)=7),JulSun1+23,""))</f>
        <v>45859</v>
      </c>
      <c r="Z38" s="4">
        <f ca="1">IF(DAY(JulSun1)=1,IF(AND(YEAR(JulSun1+17)=CalendarYear,MONTH(JulSun1+17)=7),JulSun1+17,""),IF(AND(YEAR(JulSun1+24)=CalendarYear,MONTH(JulSun1+24)=7),JulSun1+24,""))</f>
        <v>45860</v>
      </c>
      <c r="AA38" s="4">
        <f ca="1">IF(DAY(JulSun1)=1,IF(AND(YEAR(JulSun1+18)=CalendarYear,MONTH(JulSun1+18)=7),JulSun1+18,""),IF(AND(YEAR(JulSun1+25)=CalendarYear,MONTH(JulSun1+25)=7),JulSun1+25,""))</f>
        <v>45861</v>
      </c>
      <c r="AB38" s="4">
        <f ca="1">IF(DAY(JulSun1)=1,IF(AND(YEAR(JulSun1+19)=CalendarYear,MONTH(JulSun1+19)=7),JulSun1+19,""),IF(AND(YEAR(JulSun1+26)=CalendarYear,MONTH(JulSun1+26)=7),JulSun1+26,""))</f>
        <v>45862</v>
      </c>
      <c r="AC38" s="4">
        <f ca="1">IF(DAY(JulSun1)=1,IF(AND(YEAR(JulSun1+20)=CalendarYear,MONTH(JulSun1+20)=7),JulSun1+20,""),IF(AND(YEAR(JulSun1+27)=CalendarYear,MONTH(JulSun1+27)=7),JulSun1+27,""))</f>
        <v>45863</v>
      </c>
      <c r="AD38" s="4">
        <f ca="1">IF(DAY(JulSun1)=1,IF(AND(YEAR(JulSun1+21)=CalendarYear,MONTH(JulSun1+21)=7),JulSun1+21,""),IF(AND(YEAR(JulSun1+28)=CalendarYear,MONTH(JulSun1+28)=7),JulSun1+28,""))</f>
        <v>45864</v>
      </c>
      <c r="AE38" s="4">
        <f ca="1">IF(DAY(JulSun1)=1,IF(AND(YEAR(JulSun1+22)=CalendarYear,MONTH(JulSun1+22)=7),JulSun1+22,""),IF(AND(YEAR(JulSun1+29)=CalendarYear,MONTH(JulSun1+29)=7),JulSun1+29,""))</f>
        <v>45865</v>
      </c>
      <c r="AF38" s="4">
        <f ca="1">IF(DAY(JulSun1)=1,IF(AND(YEAR(JulSun1+23)=CalendarYear,MONTH(JulSun1+23)=7),JulSun1+23,""),IF(AND(YEAR(JulSun1+30)=CalendarYear,MONTH(JulSun1+30)=7),JulSun1+30,""))</f>
        <v>45866</v>
      </c>
      <c r="AG38" s="4">
        <f ca="1">IF(DAY(JulSun1)=1,IF(AND(YEAR(JulSun1+24)=CalendarYear,MONTH(JulSun1+24)=7),JulSun1+24,""),IF(AND(YEAR(JulSun1+31)=CalendarYear,MONTH(JulSun1+31)=7),JulSun1+31,""))</f>
        <v>45867</v>
      </c>
      <c r="AH38" s="4">
        <f ca="1">IF(DAY(JulSun1)=1,IF(AND(YEAR(JulSun1+25)=CalendarYear,MONTH(JulSun1+25)=7),JulSun1+25,""),IF(AND(YEAR(JulSun1+32)=CalendarYear,MONTH(JulSun1+32)=7),JulSun1+32,""))</f>
        <v>45868</v>
      </c>
      <c r="AI38" s="4">
        <f ca="1">IF(DAY(JulSun1)=1,IF(AND(YEAR(JulSun1+26)=CalendarYear,MONTH(JulSun1+26)=7),JulSun1+26,""),IF(AND(YEAR(JulSun1+33)=CalendarYear,MONTH(JulSun1+33)=7),JulSun1+33,""))</f>
        <v>45869</v>
      </c>
      <c r="AJ38" s="4" t="str">
        <f ca="1">IF(DAY(JulSun1)=1,IF(AND(YEAR(JulSun1+27)=CalendarYear,MONTH(JulSun1+27)=7),JulSun1+27,""),IF(AND(YEAR(JulSun1+34)=CalendarYear,MONTH(JulSun1+34)=7),JulSun1+34,""))</f>
        <v/>
      </c>
      <c r="AK38" s="4" t="str">
        <f ca="1">IF(DAY(JulSun1)=1,IF(AND(YEAR(JulSun1+28)=CalendarYear,MONTH(JulSun1+28)=7),JulSun1+28,""),IF(AND(YEAR(JulSun1+35)=CalendarYear,MONTH(JulSun1+35)=7),JulSun1+35,""))</f>
        <v/>
      </c>
      <c r="AL38" s="4" t="str">
        <f ca="1">IF(DAY(JulSun1)=1,IF(AND(YEAR(JulSun1+29)=CalendarYear,MONTH(JulSun1+29)=7),JulSun1+29,""),IF(AND(YEAR(JulSun1+36)=CalendarYear,MONTH(JulSun1+36)=7),JulSun1+36,""))</f>
        <v/>
      </c>
      <c r="AM38" s="6" t="str">
        <f ca="1">IF(DAY(JulSun1)=1,IF(AND(YEAR(JulSun1+30)=CalendarYear,MONTH(JulSun1+30)=7),JulSun1+30,""),IF(AND(YEAR(JulSun1+37)=CalendarYear,MONTH(JulSun1+37)=7),JulSun1+37,""))</f>
        <v/>
      </c>
    </row>
    <row r="39" spans="2:39" ht="19.899999999999999" customHeight="1">
      <c r="B39" s="62"/>
      <c r="C39" s="5" t="s">
        <v>6</v>
      </c>
      <c r="D39" s="5" t="s">
        <v>7</v>
      </c>
      <c r="E39" s="5" t="s">
        <v>8</v>
      </c>
      <c r="F39" s="5" t="s">
        <v>9</v>
      </c>
      <c r="G39" s="5" t="s">
        <v>10</v>
      </c>
      <c r="H39" s="5" t="s">
        <v>11</v>
      </c>
      <c r="I39" s="5" t="s">
        <v>12</v>
      </c>
      <c r="J39" s="5" t="s">
        <v>6</v>
      </c>
      <c r="K39" s="5" t="s">
        <v>7</v>
      </c>
      <c r="L39" s="5" t="s">
        <v>8</v>
      </c>
      <c r="M39" s="5" t="s">
        <v>9</v>
      </c>
      <c r="N39" s="5" t="s">
        <v>10</v>
      </c>
      <c r="O39" s="5" t="s">
        <v>11</v>
      </c>
      <c r="P39" s="5" t="s">
        <v>12</v>
      </c>
      <c r="Q39" s="5" t="s">
        <v>6</v>
      </c>
      <c r="R39" s="5" t="s">
        <v>7</v>
      </c>
      <c r="S39" s="5" t="s">
        <v>8</v>
      </c>
      <c r="T39" s="5" t="s">
        <v>9</v>
      </c>
      <c r="U39" s="5" t="s">
        <v>10</v>
      </c>
      <c r="V39" s="5" t="s">
        <v>11</v>
      </c>
      <c r="W39" s="5" t="s">
        <v>12</v>
      </c>
      <c r="X39" s="5" t="s">
        <v>6</v>
      </c>
      <c r="Y39" s="25" t="s">
        <v>7</v>
      </c>
      <c r="Z39" s="25" t="s">
        <v>8</v>
      </c>
      <c r="AA39" s="25" t="s">
        <v>9</v>
      </c>
      <c r="AB39" s="25" t="s">
        <v>10</v>
      </c>
      <c r="AC39" s="25" t="s">
        <v>11</v>
      </c>
      <c r="AD39" s="25" t="s">
        <v>12</v>
      </c>
      <c r="AE39" s="5" t="s">
        <v>6</v>
      </c>
      <c r="AF39" s="25" t="s">
        <v>7</v>
      </c>
      <c r="AG39" s="25" t="s">
        <v>8</v>
      </c>
      <c r="AH39" s="25" t="s">
        <v>9</v>
      </c>
      <c r="AI39" s="25" t="s">
        <v>10</v>
      </c>
      <c r="AJ39" s="5" t="s">
        <v>11</v>
      </c>
      <c r="AK39" s="5" t="s">
        <v>12</v>
      </c>
      <c r="AL39" s="5" t="s">
        <v>6</v>
      </c>
      <c r="AM39" s="7" t="s">
        <v>7</v>
      </c>
    </row>
    <row r="40" spans="2:39" ht="19.899999999999999" customHeight="1" outlineLevel="1">
      <c r="B40" s="18" t="s">
        <v>13</v>
      </c>
      <c r="C40" s="2" t="s">
        <v>14</v>
      </c>
      <c r="D40" s="2" t="s">
        <v>14</v>
      </c>
      <c r="E40" s="2" t="s">
        <v>14</v>
      </c>
      <c r="F40" s="2" t="s">
        <v>14</v>
      </c>
      <c r="G40" s="2" t="s">
        <v>14</v>
      </c>
      <c r="H40" s="2" t="s">
        <v>14</v>
      </c>
      <c r="I40" s="2" t="s">
        <v>14</v>
      </c>
      <c r="J40" s="2" t="s">
        <v>14</v>
      </c>
      <c r="K40" s="3" t="s">
        <v>14</v>
      </c>
      <c r="L40" s="3" t="s">
        <v>14</v>
      </c>
      <c r="M40" s="3" t="s">
        <v>14</v>
      </c>
      <c r="N40" s="3" t="s">
        <v>14</v>
      </c>
      <c r="O40" s="2" t="s">
        <v>14</v>
      </c>
      <c r="P40" s="2" t="s">
        <v>14</v>
      </c>
      <c r="Q40" s="2" t="s">
        <v>14</v>
      </c>
      <c r="R40" s="117" t="s">
        <v>70</v>
      </c>
      <c r="S40" s="118"/>
      <c r="T40" s="118"/>
      <c r="U40" s="118"/>
      <c r="V40" s="118"/>
      <c r="W40" s="2" t="s">
        <v>14</v>
      </c>
      <c r="X40" s="2" t="s">
        <v>14</v>
      </c>
      <c r="Y40" s="2" t="s">
        <v>14</v>
      </c>
      <c r="Z40" s="2" t="s">
        <v>14</v>
      </c>
      <c r="AA40" s="2" t="s">
        <v>14</v>
      </c>
      <c r="AB40" s="2" t="s">
        <v>14</v>
      </c>
      <c r="AC40" s="2" t="s">
        <v>14</v>
      </c>
      <c r="AD40" s="2" t="s">
        <v>14</v>
      </c>
      <c r="AE40" s="54" t="s">
        <v>14</v>
      </c>
      <c r="AF40" s="111" t="s">
        <v>79</v>
      </c>
      <c r="AG40" s="112"/>
      <c r="AH40" s="112"/>
      <c r="AI40" s="113"/>
      <c r="AJ40" s="24" t="s">
        <v>14</v>
      </c>
      <c r="AK40" s="2" t="s">
        <v>14</v>
      </c>
      <c r="AL40" s="2" t="s">
        <v>14</v>
      </c>
      <c r="AM40" s="2" t="s">
        <v>14</v>
      </c>
    </row>
    <row r="41" spans="2:39" ht="19.899999999999999" customHeight="1" outlineLevel="1">
      <c r="B41" s="19" t="s">
        <v>15</v>
      </c>
      <c r="C41" s="3" t="s">
        <v>14</v>
      </c>
      <c r="D41" s="3" t="s">
        <v>14</v>
      </c>
      <c r="E41" s="3" t="s">
        <v>14</v>
      </c>
      <c r="F41" s="3" t="s">
        <v>14</v>
      </c>
      <c r="G41" s="3" t="s">
        <v>14</v>
      </c>
      <c r="H41" s="3" t="s">
        <v>14</v>
      </c>
      <c r="I41" s="3" t="s">
        <v>14</v>
      </c>
      <c r="J41" s="3" t="s">
        <v>14</v>
      </c>
      <c r="K41" s="71" t="s">
        <v>35</v>
      </c>
      <c r="L41" s="72"/>
      <c r="M41" s="72"/>
      <c r="N41" s="72"/>
      <c r="O41" s="72"/>
      <c r="P41" s="2" t="s">
        <v>14</v>
      </c>
      <c r="Q41" s="2" t="s">
        <v>14</v>
      </c>
      <c r="R41" s="2" t="s">
        <v>14</v>
      </c>
      <c r="S41" s="2" t="s">
        <v>14</v>
      </c>
      <c r="T41" s="2" t="s">
        <v>14</v>
      </c>
      <c r="U41" s="2" t="s">
        <v>14</v>
      </c>
      <c r="V41" s="2" t="s">
        <v>14</v>
      </c>
      <c r="W41" s="2" t="s">
        <v>14</v>
      </c>
      <c r="X41" s="2" t="s">
        <v>14</v>
      </c>
      <c r="Y41" s="76" t="s">
        <v>35</v>
      </c>
      <c r="Z41" s="70"/>
      <c r="AA41" s="70"/>
      <c r="AB41" s="70"/>
      <c r="AC41" s="77"/>
      <c r="AD41" s="2" t="s">
        <v>14</v>
      </c>
      <c r="AE41" s="2" t="s">
        <v>14</v>
      </c>
      <c r="AF41" s="2" t="s">
        <v>14</v>
      </c>
      <c r="AG41" s="2" t="s">
        <v>14</v>
      </c>
      <c r="AH41" s="2" t="s">
        <v>14</v>
      </c>
      <c r="AI41" s="2" t="s">
        <v>14</v>
      </c>
      <c r="AJ41" s="2" t="s">
        <v>14</v>
      </c>
      <c r="AK41" s="2" t="s">
        <v>14</v>
      </c>
      <c r="AL41" s="2"/>
      <c r="AM41" s="2" t="s">
        <v>14</v>
      </c>
    </row>
    <row r="42" spans="2:39" s="21" customFormat="1" ht="19.899999999999999" customHeight="1" outlineLevel="1">
      <c r="B42" s="33" t="s">
        <v>2</v>
      </c>
      <c r="C42" s="3" t="s">
        <v>14</v>
      </c>
      <c r="D42" s="3" t="s">
        <v>14</v>
      </c>
      <c r="E42" s="133" t="s">
        <v>16</v>
      </c>
      <c r="F42" s="134"/>
      <c r="G42" s="134"/>
      <c r="H42" s="135"/>
      <c r="I42" s="3" t="s">
        <v>14</v>
      </c>
      <c r="J42" s="3" t="s">
        <v>14</v>
      </c>
      <c r="K42" s="3" t="s">
        <v>14</v>
      </c>
      <c r="L42" s="3" t="s">
        <v>14</v>
      </c>
      <c r="M42" s="3" t="s">
        <v>14</v>
      </c>
      <c r="N42" s="3" t="s">
        <v>14</v>
      </c>
      <c r="O42" s="3" t="s">
        <v>14</v>
      </c>
      <c r="P42" s="2" t="s">
        <v>14</v>
      </c>
      <c r="Q42" s="2" t="s">
        <v>14</v>
      </c>
      <c r="R42" s="3" t="s">
        <v>14</v>
      </c>
      <c r="S42" s="3" t="s">
        <v>14</v>
      </c>
      <c r="T42" s="3" t="s">
        <v>14</v>
      </c>
      <c r="U42" s="3" t="s">
        <v>14</v>
      </c>
      <c r="V42" s="3" t="s">
        <v>14</v>
      </c>
      <c r="W42" s="2" t="s">
        <v>14</v>
      </c>
      <c r="X42" s="2" t="s">
        <v>14</v>
      </c>
      <c r="Y42" s="2" t="s">
        <v>14</v>
      </c>
      <c r="Z42" s="2" t="s">
        <v>14</v>
      </c>
      <c r="AA42" s="2" t="s">
        <v>14</v>
      </c>
      <c r="AB42" s="2" t="s">
        <v>14</v>
      </c>
      <c r="AC42" s="2" t="s">
        <v>14</v>
      </c>
      <c r="AD42" s="2" t="s">
        <v>14</v>
      </c>
      <c r="AE42" s="2" t="s">
        <v>14</v>
      </c>
      <c r="AF42" s="2" t="s">
        <v>14</v>
      </c>
      <c r="AG42" s="2" t="s">
        <v>14</v>
      </c>
      <c r="AH42" s="2" t="s">
        <v>14</v>
      </c>
      <c r="AI42" s="2" t="s">
        <v>14</v>
      </c>
      <c r="AJ42" s="2" t="s">
        <v>14</v>
      </c>
      <c r="AK42" s="2" t="s">
        <v>14</v>
      </c>
      <c r="AL42" s="2" t="s">
        <v>14</v>
      </c>
      <c r="AM42" s="2" t="s">
        <v>14</v>
      </c>
    </row>
    <row r="43" spans="2:39" s="21" customFormat="1" ht="19.899999999999999" customHeight="1" outlineLevel="1">
      <c r="B43" s="31" t="s">
        <v>5</v>
      </c>
      <c r="C43" s="3" t="s">
        <v>14</v>
      </c>
      <c r="D43" s="3" t="s">
        <v>14</v>
      </c>
      <c r="E43" s="3" t="s">
        <v>14</v>
      </c>
      <c r="F43" s="3" t="s">
        <v>14</v>
      </c>
      <c r="G43" s="3" t="s">
        <v>14</v>
      </c>
      <c r="H43" s="3" t="s">
        <v>14</v>
      </c>
      <c r="I43" s="3" t="s">
        <v>14</v>
      </c>
      <c r="J43" s="3" t="s">
        <v>14</v>
      </c>
      <c r="K43" s="3" t="s">
        <v>14</v>
      </c>
      <c r="L43" s="3" t="s">
        <v>14</v>
      </c>
      <c r="M43" s="3" t="s">
        <v>14</v>
      </c>
      <c r="N43" s="3" t="s">
        <v>14</v>
      </c>
      <c r="O43" s="3" t="s">
        <v>14</v>
      </c>
      <c r="P43" s="3" t="s">
        <v>14</v>
      </c>
      <c r="Q43" s="3" t="s">
        <v>14</v>
      </c>
      <c r="R43" s="3" t="s">
        <v>14</v>
      </c>
      <c r="S43" s="3" t="s">
        <v>14</v>
      </c>
      <c r="T43" s="3" t="s">
        <v>14</v>
      </c>
      <c r="U43" s="3" t="s">
        <v>14</v>
      </c>
      <c r="V43" s="3" t="s">
        <v>14</v>
      </c>
      <c r="W43" s="2" t="s">
        <v>14</v>
      </c>
      <c r="X43" s="2" t="s">
        <v>14</v>
      </c>
      <c r="Y43" s="2" t="s">
        <v>14</v>
      </c>
      <c r="Z43" s="2" t="s">
        <v>14</v>
      </c>
      <c r="AA43" s="2" t="s">
        <v>14</v>
      </c>
      <c r="AB43" s="2" t="s">
        <v>14</v>
      </c>
      <c r="AC43" s="2" t="s">
        <v>14</v>
      </c>
      <c r="AD43" s="2" t="s">
        <v>14</v>
      </c>
      <c r="AE43" s="2" t="s">
        <v>14</v>
      </c>
      <c r="AF43" s="2" t="s">
        <v>14</v>
      </c>
      <c r="AG43" s="2" t="s">
        <v>14</v>
      </c>
      <c r="AH43" s="2" t="s">
        <v>14</v>
      </c>
      <c r="AI43" s="2" t="s">
        <v>14</v>
      </c>
      <c r="AJ43" s="2" t="s">
        <v>14</v>
      </c>
      <c r="AK43" s="2" t="s">
        <v>14</v>
      </c>
      <c r="AL43" s="2" t="s">
        <v>14</v>
      </c>
      <c r="AM43" s="2" t="s">
        <v>14</v>
      </c>
    </row>
    <row r="44" spans="2:39" ht="19.899999999999999" customHeight="1" outlineLevel="1">
      <c r="B44" s="20" t="s">
        <v>1</v>
      </c>
      <c r="C44" s="3" t="s">
        <v>14</v>
      </c>
      <c r="D44" s="3" t="s">
        <v>14</v>
      </c>
      <c r="E44" s="3" t="s">
        <v>14</v>
      </c>
      <c r="F44" s="3" t="s">
        <v>14</v>
      </c>
      <c r="G44" s="3" t="s">
        <v>14</v>
      </c>
      <c r="H44" s="3" t="s">
        <v>14</v>
      </c>
      <c r="I44" s="149" t="s">
        <v>18</v>
      </c>
      <c r="J44" s="149"/>
      <c r="K44" s="3" t="s">
        <v>14</v>
      </c>
      <c r="L44" s="3" t="s">
        <v>14</v>
      </c>
      <c r="M44" s="3" t="s">
        <v>14</v>
      </c>
      <c r="N44" s="3" t="s">
        <v>14</v>
      </c>
      <c r="O44" s="2" t="s">
        <v>14</v>
      </c>
      <c r="P44" s="2" t="s">
        <v>14</v>
      </c>
      <c r="Q44" s="2" t="s">
        <v>14</v>
      </c>
      <c r="R44" s="2" t="s">
        <v>14</v>
      </c>
      <c r="S44" s="2" t="s">
        <v>14</v>
      </c>
      <c r="T44" s="2" t="s">
        <v>14</v>
      </c>
      <c r="U44" s="2" t="s">
        <v>14</v>
      </c>
      <c r="V44" s="2" t="s">
        <v>14</v>
      </c>
      <c r="W44" s="2" t="s">
        <v>14</v>
      </c>
      <c r="X44" s="2" t="s">
        <v>14</v>
      </c>
      <c r="Y44" s="2" t="s">
        <v>14</v>
      </c>
      <c r="Z44" s="2" t="s">
        <v>14</v>
      </c>
      <c r="AA44" s="2" t="s">
        <v>14</v>
      </c>
      <c r="AB44" s="2" t="s">
        <v>14</v>
      </c>
      <c r="AC44" s="2" t="s">
        <v>14</v>
      </c>
      <c r="AD44" s="2" t="s">
        <v>14</v>
      </c>
      <c r="AE44" s="2" t="s">
        <v>14</v>
      </c>
      <c r="AF44" s="2" t="s">
        <v>14</v>
      </c>
      <c r="AG44" s="2" t="s">
        <v>14</v>
      </c>
      <c r="AH44" s="2" t="s">
        <v>14</v>
      </c>
      <c r="AI44" s="2" t="s">
        <v>14</v>
      </c>
      <c r="AJ44" s="2" t="s">
        <v>14</v>
      </c>
      <c r="AK44" s="2" t="s">
        <v>14</v>
      </c>
      <c r="AL44" s="2" t="s">
        <v>14</v>
      </c>
      <c r="AM44" s="2" t="s">
        <v>14</v>
      </c>
    </row>
    <row r="45" spans="2:39" ht="19.899999999999999" customHeight="1">
      <c r="B45" s="1"/>
    </row>
    <row r="46" spans="2:39" ht="19.899999999999999" customHeight="1">
      <c r="B46" s="61">
        <f ca="1">DATE(CalendarYear,8,1)</f>
        <v>45870</v>
      </c>
      <c r="C46" s="4" t="str">
        <f ca="1">IF(DAY(AugSun1)=1,"",IF(AND(YEAR(AugSun1+1)=CalendarYear,MONTH(AugSun1+1)=8),AugSun1+1,""))</f>
        <v/>
      </c>
      <c r="D46" s="4" t="str">
        <f ca="1">IF(DAY(AugSun1)=1,"",IF(AND(YEAR(AugSun1+2)=CalendarYear,MONTH(AugSun1+2)=8),AugSun1+2,""))</f>
        <v/>
      </c>
      <c r="E46" s="4" t="str">
        <f ca="1">IF(DAY(AugSun1)=1,"",IF(AND(YEAR(AugSun1+3)=CalendarYear,MONTH(AugSun1+3)=8),AugSun1+3,""))</f>
        <v/>
      </c>
      <c r="F46" s="4" t="str">
        <f ca="1">IF(DAY(AugSun1)=1,"",IF(AND(YEAR(AugSun1+4)=CalendarYear,MONTH(AugSun1+4)=8),AugSun1+4,""))</f>
        <v/>
      </c>
      <c r="G46" s="4" t="str">
        <f ca="1">IF(DAY(AugSun1)=1,"",IF(AND(YEAR(AugSun1+5)=CalendarYear,MONTH(AugSun1+5)=8),AugSun1+5,""))</f>
        <v/>
      </c>
      <c r="H46" s="4">
        <f ca="1">IF(DAY(AugSun1)=1,"",IF(AND(YEAR(AugSun1+6)=CalendarYear,MONTH(AugSun1+6)=8),AugSun1+6,""))</f>
        <v>45870</v>
      </c>
      <c r="I46" s="4">
        <f ca="1">IF(DAY(AugSun1)=1,IF(AND(YEAR(AugSun1)=CalendarYear,MONTH(AugSun1)=8),AugSun1,""),IF(AND(YEAR(AugSun1+7)=CalendarYear,MONTH(AugSun1+7)=8),AugSun1+7,""))</f>
        <v>45871</v>
      </c>
      <c r="J46" s="4">
        <f ca="1">IF(DAY(AugSun1)=1,IF(AND(YEAR(AugSun1+1)=CalendarYear,MONTH(AugSun1+1)=8),AugSun1+1,""),IF(AND(YEAR(AugSun1+8)=CalendarYear,MONTH(AugSun1+8)=8),AugSun1+8,""))</f>
        <v>45872</v>
      </c>
      <c r="K46" s="4">
        <f ca="1">IF(DAY(AugSun1)=1,IF(AND(YEAR(AugSun1+2)=CalendarYear,MONTH(AugSun1+2)=8),AugSun1+2,""),IF(AND(YEAR(AugSun1+9)=CalendarYear,MONTH(AugSun1+9)=8),AugSun1+9,""))</f>
        <v>45873</v>
      </c>
      <c r="L46" s="4">
        <f ca="1">IF(DAY(AugSun1)=1,IF(AND(YEAR(AugSun1+3)=CalendarYear,MONTH(AugSun1+3)=8),AugSun1+3,""),IF(AND(YEAR(AugSun1+10)=CalendarYear,MONTH(AugSun1+10)=8),AugSun1+10,""))</f>
        <v>45874</v>
      </c>
      <c r="M46" s="4">
        <f ca="1">IF(DAY(AugSun1)=1,IF(AND(YEAR(AugSun1+4)=CalendarYear,MONTH(AugSun1+4)=8),AugSun1+4,""),IF(AND(YEAR(AugSun1+11)=CalendarYear,MONTH(AugSun1+11)=8),AugSun1+11,""))</f>
        <v>45875</v>
      </c>
      <c r="N46" s="4">
        <f ca="1">IF(DAY(AugSun1)=1,IF(AND(YEAR(AugSun1+5)=CalendarYear,MONTH(AugSun1+5)=8),AugSun1+5,""),IF(AND(YEAR(AugSun1+12)=CalendarYear,MONTH(AugSun1+12)=8),AugSun1+12,""))</f>
        <v>45876</v>
      </c>
      <c r="O46" s="4">
        <f ca="1">IF(DAY(AugSun1)=1,IF(AND(YEAR(AugSun1+6)=CalendarYear,MONTH(AugSun1+6)=8),AugSun1+6,""),IF(AND(YEAR(AugSun1+13)=CalendarYear,MONTH(AugSun1+13)=8),AugSun1+13,""))</f>
        <v>45877</v>
      </c>
      <c r="P46" s="4">
        <f ca="1">IF(DAY(AugSun1)=1,IF(AND(YEAR(AugSun1+7)=CalendarYear,MONTH(AugSun1+7)=8),AugSun1+7,""),IF(AND(YEAR(AugSun1+14)=CalendarYear,MONTH(AugSun1+14)=8),AugSun1+14,""))</f>
        <v>45878</v>
      </c>
      <c r="Q46" s="4">
        <f ca="1">IF(DAY(AugSun1)=1,IF(AND(YEAR(AugSun1+8)=CalendarYear,MONTH(AugSun1+8)=8),AugSun1+8,""),IF(AND(YEAR(AugSun1+15)=CalendarYear,MONTH(AugSun1+15)=8),AugSun1+15,""))</f>
        <v>45879</v>
      </c>
      <c r="R46" s="4">
        <f ca="1">IF(DAY(AugSun1)=1,IF(AND(YEAR(AugSun1+9)=CalendarYear,MONTH(AugSun1+9)=8),AugSun1+9,""),IF(AND(YEAR(AugSun1+16)=CalendarYear,MONTH(AugSun1+16)=8),AugSun1+16,""))</f>
        <v>45880</v>
      </c>
      <c r="S46" s="4">
        <f ca="1">IF(DAY(AugSun1)=1,IF(AND(YEAR(AugSun1+10)=CalendarYear,MONTH(AugSun1+10)=8),AugSun1+10,""),IF(AND(YEAR(AugSun1+17)=CalendarYear,MONTH(AugSun1+17)=8),AugSun1+17,""))</f>
        <v>45881</v>
      </c>
      <c r="T46" s="4">
        <f ca="1">IF(DAY(AugSun1)=1,IF(AND(YEAR(AugSun1+11)=CalendarYear,MONTH(AugSun1+11)=8),AugSun1+11,""),IF(AND(YEAR(AugSun1+18)=CalendarYear,MONTH(AugSun1+18)=8),AugSun1+18,""))</f>
        <v>45882</v>
      </c>
      <c r="U46" s="4">
        <f ca="1">IF(DAY(AugSun1)=1,IF(AND(YEAR(AugSun1+12)=CalendarYear,MONTH(AugSun1+12)=8),AugSun1+12,""),IF(AND(YEAR(AugSun1+19)=CalendarYear,MONTH(AugSun1+19)=8),AugSun1+19,""))</f>
        <v>45883</v>
      </c>
      <c r="V46" s="4">
        <f ca="1">IF(DAY(AugSun1)=1,IF(AND(YEAR(AugSun1+13)=CalendarYear,MONTH(AugSun1+13)=8),AugSun1+13,""),IF(AND(YEAR(AugSun1+20)=CalendarYear,MONTH(AugSun1+20)=8),AugSun1+20,""))</f>
        <v>45884</v>
      </c>
      <c r="W46" s="4">
        <f ca="1">IF(DAY(AugSun1)=1,IF(AND(YEAR(AugSun1+14)=CalendarYear,MONTH(AugSun1+14)=8),AugSun1+14,""),IF(AND(YEAR(AugSun1+21)=CalendarYear,MONTH(AugSun1+21)=8),AugSun1+21,""))</f>
        <v>45885</v>
      </c>
      <c r="X46" s="4">
        <f ca="1">IF(DAY(AugSun1)=1,IF(AND(YEAR(AugSun1+15)=CalendarYear,MONTH(AugSun1+15)=8),AugSun1+15,""),IF(AND(YEAR(AugSun1+22)=CalendarYear,MONTH(AugSun1+22)=8),AugSun1+22,""))</f>
        <v>45886</v>
      </c>
      <c r="Y46" s="4">
        <f ca="1">IF(DAY(AugSun1)=1,IF(AND(YEAR(AugSun1+16)=CalendarYear,MONTH(AugSun1+16)=8),AugSun1+16,""),IF(AND(YEAR(AugSun1+23)=CalendarYear,MONTH(AugSun1+23)=8),AugSun1+23,""))</f>
        <v>45887</v>
      </c>
      <c r="Z46" s="4">
        <f ca="1">IF(DAY(AugSun1)=1,IF(AND(YEAR(AugSun1+17)=CalendarYear,MONTH(AugSun1+17)=8),AugSun1+17,""),IF(AND(YEAR(AugSun1+24)=CalendarYear,MONTH(AugSun1+24)=8),AugSun1+24,""))</f>
        <v>45888</v>
      </c>
      <c r="AA46" s="4">
        <f ca="1">IF(DAY(AugSun1)=1,IF(AND(YEAR(AugSun1+18)=CalendarYear,MONTH(AugSun1+18)=8),AugSun1+18,""),IF(AND(YEAR(AugSun1+25)=CalendarYear,MONTH(AugSun1+25)=8),AugSun1+25,""))</f>
        <v>45889</v>
      </c>
      <c r="AB46" s="4">
        <f ca="1">IF(DAY(AugSun1)=1,IF(AND(YEAR(AugSun1+19)=CalendarYear,MONTH(AugSun1+19)=8),AugSun1+19,""),IF(AND(YEAR(AugSun1+26)=CalendarYear,MONTH(AugSun1+26)=8),AugSun1+26,""))</f>
        <v>45890</v>
      </c>
      <c r="AC46" s="4">
        <f ca="1">IF(DAY(AugSun1)=1,IF(AND(YEAR(AugSun1+20)=CalendarYear,MONTH(AugSun1+20)=8),AugSun1+20,""),IF(AND(YEAR(AugSun1+27)=CalendarYear,MONTH(AugSun1+27)=8),AugSun1+27,""))</f>
        <v>45891</v>
      </c>
      <c r="AD46" s="4">
        <f ca="1">IF(DAY(AugSun1)=1,IF(AND(YEAR(AugSun1+21)=CalendarYear,MONTH(AugSun1+21)=8),AugSun1+21,""),IF(AND(YEAR(AugSun1+28)=CalendarYear,MONTH(AugSun1+28)=8),AugSun1+28,""))</f>
        <v>45892</v>
      </c>
      <c r="AE46" s="4">
        <f ca="1">IF(DAY(AugSun1)=1,IF(AND(YEAR(AugSun1+22)=CalendarYear,MONTH(AugSun1+22)=8),AugSun1+22,""),IF(AND(YEAR(AugSun1+29)=CalendarYear,MONTH(AugSun1+29)=8),AugSun1+29,""))</f>
        <v>45893</v>
      </c>
      <c r="AF46" s="4">
        <f ca="1">IF(DAY(AugSun1)=1,IF(AND(YEAR(AugSun1+23)=CalendarYear,MONTH(AugSun1+23)=8),AugSun1+23,""),IF(AND(YEAR(AugSun1+30)=CalendarYear,MONTH(AugSun1+30)=8),AugSun1+30,""))</f>
        <v>45894</v>
      </c>
      <c r="AG46" s="4">
        <f ca="1">IF(DAY(AugSun1)=1,IF(AND(YEAR(AugSun1+24)=CalendarYear,MONTH(AugSun1+24)=8),AugSun1+24,""),IF(AND(YEAR(AugSun1+31)=CalendarYear,MONTH(AugSun1+31)=8),AugSun1+31,""))</f>
        <v>45895</v>
      </c>
      <c r="AH46" s="4">
        <f ca="1">IF(DAY(AugSun1)=1,IF(AND(YEAR(AugSun1+25)=CalendarYear,MONTH(AugSun1+25)=8),AugSun1+25,""),IF(AND(YEAR(AugSun1+32)=CalendarYear,MONTH(AugSun1+32)=8),AugSun1+32,""))</f>
        <v>45896</v>
      </c>
      <c r="AI46" s="4">
        <f ca="1">IF(DAY(AugSun1)=1,IF(AND(YEAR(AugSun1+26)=CalendarYear,MONTH(AugSun1+26)=8),AugSun1+26,""),IF(AND(YEAR(AugSun1+33)=CalendarYear,MONTH(AugSun1+33)=8),AugSun1+33,""))</f>
        <v>45897</v>
      </c>
      <c r="AJ46" s="4">
        <f ca="1">IF(DAY(AugSun1)=1,IF(AND(YEAR(AugSun1+27)=CalendarYear,MONTH(AugSun1+27)=8),AugSun1+27,""),IF(AND(YEAR(AugSun1+34)=CalendarYear,MONTH(AugSun1+34)=8),AugSun1+34,""))</f>
        <v>45898</v>
      </c>
      <c r="AK46" s="4">
        <f ca="1">IF(DAY(AugSun1)=1,IF(AND(YEAR(AugSun1+28)=CalendarYear,MONTH(AugSun1+28)=8),AugSun1+28,""),IF(AND(YEAR(AugSun1+35)=CalendarYear,MONTH(AugSun1+35)=8),AugSun1+35,""))</f>
        <v>45899</v>
      </c>
      <c r="AL46" s="4">
        <f ca="1">IF(DAY(AugSun1)=1,IF(AND(YEAR(AugSun1+29)=CalendarYear,MONTH(AugSun1+29)=8),AugSun1+29,""),IF(AND(YEAR(AugSun1+36)=CalendarYear,MONTH(AugSun1+36)=8),AugSun1+36,""))</f>
        <v>45900</v>
      </c>
      <c r="AM46" s="6" t="str">
        <f ca="1">IF(DAY(AugSun1)=1,IF(AND(YEAR(AugSun1+30)=CalendarYear,MONTH(AugSun1+30)=8),AugSun1+30,""),IF(AND(YEAR(AugSun1+37)=CalendarYear,MONTH(AugSun1+37)=8),AugSun1+37,""))</f>
        <v/>
      </c>
    </row>
    <row r="47" spans="2:39" ht="19.899999999999999" customHeight="1">
      <c r="B47" s="62"/>
      <c r="C47" s="5" t="s">
        <v>6</v>
      </c>
      <c r="D47" s="5" t="s">
        <v>7</v>
      </c>
      <c r="E47" s="5" t="s">
        <v>8</v>
      </c>
      <c r="F47" s="5" t="s">
        <v>9</v>
      </c>
      <c r="G47" s="5" t="s">
        <v>10</v>
      </c>
      <c r="H47" s="25" t="s">
        <v>11</v>
      </c>
      <c r="I47" s="25" t="s">
        <v>12</v>
      </c>
      <c r="J47" s="25" t="s">
        <v>6</v>
      </c>
      <c r="K47" s="5" t="s">
        <v>7</v>
      </c>
      <c r="L47" s="5" t="s">
        <v>8</v>
      </c>
      <c r="M47" s="5" t="s">
        <v>9</v>
      </c>
      <c r="N47" s="5" t="s">
        <v>10</v>
      </c>
      <c r="O47" s="5" t="s">
        <v>11</v>
      </c>
      <c r="P47" s="5" t="s">
        <v>12</v>
      </c>
      <c r="Q47" s="5" t="s">
        <v>6</v>
      </c>
      <c r="R47" s="5" t="s">
        <v>7</v>
      </c>
      <c r="S47" s="5" t="s">
        <v>8</v>
      </c>
      <c r="T47" s="5" t="s">
        <v>9</v>
      </c>
      <c r="U47" s="5" t="s">
        <v>10</v>
      </c>
      <c r="V47" s="5" t="s">
        <v>11</v>
      </c>
      <c r="W47" s="5" t="s">
        <v>12</v>
      </c>
      <c r="X47" s="5" t="s">
        <v>6</v>
      </c>
      <c r="Y47" s="5" t="s">
        <v>7</v>
      </c>
      <c r="Z47" s="5" t="s">
        <v>8</v>
      </c>
      <c r="AA47" s="5" t="s">
        <v>9</v>
      </c>
      <c r="AB47" s="5" t="s">
        <v>10</v>
      </c>
      <c r="AC47" s="5" t="s">
        <v>11</v>
      </c>
      <c r="AD47" s="5" t="s">
        <v>12</v>
      </c>
      <c r="AE47" s="5" t="s">
        <v>6</v>
      </c>
      <c r="AF47" s="5" t="s">
        <v>7</v>
      </c>
      <c r="AG47" s="5" t="s">
        <v>8</v>
      </c>
      <c r="AH47" s="5" t="s">
        <v>9</v>
      </c>
      <c r="AI47" s="5" t="s">
        <v>10</v>
      </c>
      <c r="AJ47" s="5" t="s">
        <v>11</v>
      </c>
      <c r="AK47" s="5" t="s">
        <v>12</v>
      </c>
      <c r="AL47" s="5" t="s">
        <v>6</v>
      </c>
      <c r="AM47" s="7" t="s">
        <v>7</v>
      </c>
    </row>
    <row r="48" spans="2:39" s="21" customFormat="1" ht="19.899999999999999" customHeight="1" outlineLevel="1">
      <c r="B48" s="18" t="s">
        <v>13</v>
      </c>
      <c r="C48" s="2" t="s">
        <v>14</v>
      </c>
      <c r="D48" s="2" t="s">
        <v>14</v>
      </c>
      <c r="E48" s="2" t="s">
        <v>14</v>
      </c>
      <c r="F48" s="2" t="s">
        <v>14</v>
      </c>
      <c r="G48" s="27" t="s">
        <v>14</v>
      </c>
      <c r="H48" s="111" t="s">
        <v>79</v>
      </c>
      <c r="I48" s="112"/>
      <c r="J48" s="113"/>
      <c r="K48" s="24" t="s">
        <v>14</v>
      </c>
      <c r="L48" s="2" t="s">
        <v>14</v>
      </c>
      <c r="M48" s="3" t="s">
        <v>14</v>
      </c>
      <c r="N48" s="3" t="s">
        <v>14</v>
      </c>
      <c r="O48" s="2" t="s">
        <v>14</v>
      </c>
      <c r="P48" s="2" t="s">
        <v>14</v>
      </c>
      <c r="Q48" s="2" t="s">
        <v>14</v>
      </c>
      <c r="R48" s="2" t="s">
        <v>14</v>
      </c>
      <c r="S48" s="2" t="s">
        <v>14</v>
      </c>
      <c r="T48" s="2" t="s">
        <v>14</v>
      </c>
      <c r="U48" s="2" t="s">
        <v>14</v>
      </c>
      <c r="V48" s="2" t="s">
        <v>14</v>
      </c>
      <c r="W48" s="2" t="s">
        <v>14</v>
      </c>
      <c r="X48" s="2" t="s">
        <v>14</v>
      </c>
      <c r="Y48" s="117" t="s">
        <v>80</v>
      </c>
      <c r="Z48" s="118"/>
      <c r="AA48" s="118"/>
      <c r="AB48" s="118"/>
      <c r="AC48" s="122"/>
      <c r="AD48" s="2" t="s">
        <v>14</v>
      </c>
      <c r="AE48" s="2" t="s">
        <v>14</v>
      </c>
      <c r="AF48" s="2" t="s">
        <v>14</v>
      </c>
      <c r="AG48" s="2" t="s">
        <v>14</v>
      </c>
      <c r="AH48" s="2" t="s">
        <v>14</v>
      </c>
      <c r="AI48" s="2" t="s">
        <v>14</v>
      </c>
      <c r="AJ48" s="2" t="s">
        <v>14</v>
      </c>
      <c r="AK48" s="2" t="s">
        <v>14</v>
      </c>
      <c r="AL48" s="2" t="s">
        <v>14</v>
      </c>
      <c r="AM48" s="2" t="s">
        <v>14</v>
      </c>
    </row>
    <row r="49" spans="2:39" s="21" customFormat="1" ht="19.899999999999999" customHeight="1" outlineLevel="1">
      <c r="B49" s="19" t="s">
        <v>15</v>
      </c>
      <c r="C49" s="3" t="s">
        <v>14</v>
      </c>
      <c r="D49" s="3" t="s">
        <v>14</v>
      </c>
      <c r="E49" s="3" t="s">
        <v>14</v>
      </c>
      <c r="F49" s="3" t="s">
        <v>14</v>
      </c>
      <c r="G49" s="3" t="s">
        <v>14</v>
      </c>
      <c r="H49" s="3" t="s">
        <v>14</v>
      </c>
      <c r="I49" s="3" t="s">
        <v>14</v>
      </c>
      <c r="J49" s="3" t="s">
        <v>14</v>
      </c>
      <c r="K49" s="3" t="s">
        <v>14</v>
      </c>
      <c r="L49" s="3" t="s">
        <v>14</v>
      </c>
      <c r="M49" s="2" t="s">
        <v>14</v>
      </c>
      <c r="N49" s="3" t="s">
        <v>14</v>
      </c>
      <c r="O49" s="2" t="s">
        <v>14</v>
      </c>
      <c r="P49" s="2" t="s">
        <v>14</v>
      </c>
      <c r="Q49" s="136" t="s">
        <v>81</v>
      </c>
      <c r="R49" s="137"/>
      <c r="S49" s="137"/>
      <c r="T49" s="137"/>
      <c r="U49" s="137"/>
      <c r="V49" s="138"/>
      <c r="W49" s="2" t="s">
        <v>14</v>
      </c>
      <c r="X49" s="2" t="s">
        <v>14</v>
      </c>
      <c r="Y49" s="2" t="s">
        <v>14</v>
      </c>
      <c r="Z49" s="2" t="s">
        <v>14</v>
      </c>
      <c r="AA49" s="2" t="s">
        <v>14</v>
      </c>
      <c r="AB49" s="2" t="s">
        <v>14</v>
      </c>
      <c r="AC49" s="2" t="s">
        <v>14</v>
      </c>
      <c r="AD49" s="2" t="s">
        <v>14</v>
      </c>
      <c r="AE49" s="136" t="s">
        <v>68</v>
      </c>
      <c r="AF49" s="137"/>
      <c r="AG49" s="137"/>
      <c r="AH49" s="137"/>
      <c r="AI49" s="137"/>
      <c r="AJ49" s="137"/>
      <c r="AK49" s="138"/>
      <c r="AL49" s="2" t="s">
        <v>14</v>
      </c>
      <c r="AM49" s="2" t="s">
        <v>14</v>
      </c>
    </row>
    <row r="50" spans="2:39" ht="19.899999999999999" customHeight="1" outlineLevel="1">
      <c r="B50" s="33" t="s">
        <v>2</v>
      </c>
      <c r="C50" s="3" t="s">
        <v>14</v>
      </c>
      <c r="D50" s="3" t="s">
        <v>14</v>
      </c>
      <c r="E50" s="3" t="s">
        <v>14</v>
      </c>
      <c r="F50" s="3" t="s">
        <v>14</v>
      </c>
      <c r="G50" s="3" t="s">
        <v>14</v>
      </c>
      <c r="H50" s="3" t="s">
        <v>14</v>
      </c>
      <c r="I50" s="3" t="s">
        <v>14</v>
      </c>
      <c r="J50" s="3" t="s">
        <v>14</v>
      </c>
      <c r="K50" s="114" t="s">
        <v>82</v>
      </c>
      <c r="L50" s="115"/>
      <c r="M50" s="115"/>
      <c r="N50" s="115"/>
      <c r="O50" s="116"/>
      <c r="P50" s="2" t="s">
        <v>14</v>
      </c>
      <c r="Q50" s="2" t="s">
        <v>14</v>
      </c>
      <c r="R50" s="2" t="s">
        <v>14</v>
      </c>
      <c r="S50" s="2" t="s">
        <v>14</v>
      </c>
      <c r="T50" s="2" t="s">
        <v>14</v>
      </c>
      <c r="U50" s="2" t="s">
        <v>14</v>
      </c>
      <c r="V50" s="2" t="s">
        <v>14</v>
      </c>
      <c r="W50" s="2" t="s">
        <v>14</v>
      </c>
      <c r="X50" s="2" t="s">
        <v>14</v>
      </c>
      <c r="Y50" s="2" t="s">
        <v>14</v>
      </c>
      <c r="Z50" s="2" t="s">
        <v>14</v>
      </c>
      <c r="AA50" s="2" t="s">
        <v>14</v>
      </c>
      <c r="AB50" s="2" t="s">
        <v>14</v>
      </c>
      <c r="AC50" s="2" t="s">
        <v>14</v>
      </c>
      <c r="AD50" s="2" t="s">
        <v>14</v>
      </c>
      <c r="AE50" s="2" t="s">
        <v>14</v>
      </c>
      <c r="AF50" s="2" t="s">
        <v>14</v>
      </c>
      <c r="AG50" s="2" t="s">
        <v>14</v>
      </c>
      <c r="AH50" s="2" t="s">
        <v>14</v>
      </c>
      <c r="AI50" s="2" t="s">
        <v>14</v>
      </c>
      <c r="AJ50" s="2" t="s">
        <v>14</v>
      </c>
      <c r="AK50" s="2" t="s">
        <v>14</v>
      </c>
      <c r="AL50" s="2" t="s">
        <v>14</v>
      </c>
      <c r="AM50" s="2" t="s">
        <v>14</v>
      </c>
    </row>
    <row r="51" spans="2:39" ht="19.899999999999999" customHeight="1" outlineLevel="1">
      <c r="B51" s="31" t="s">
        <v>5</v>
      </c>
      <c r="C51" s="3" t="s">
        <v>14</v>
      </c>
      <c r="D51" s="3" t="s">
        <v>14</v>
      </c>
      <c r="E51" s="3" t="s">
        <v>14</v>
      </c>
      <c r="F51" s="3" t="s">
        <v>14</v>
      </c>
      <c r="G51" s="3" t="s">
        <v>14</v>
      </c>
      <c r="H51" s="3" t="s">
        <v>14</v>
      </c>
      <c r="I51" s="3" t="s">
        <v>14</v>
      </c>
      <c r="J51" s="3" t="s">
        <v>14</v>
      </c>
      <c r="K51" s="3" t="s">
        <v>14</v>
      </c>
      <c r="L51" s="3" t="s">
        <v>14</v>
      </c>
      <c r="M51" s="2" t="s">
        <v>14</v>
      </c>
      <c r="N51" s="3" t="s">
        <v>14</v>
      </c>
      <c r="O51" s="2" t="s">
        <v>14</v>
      </c>
      <c r="P51" s="2" t="s">
        <v>14</v>
      </c>
      <c r="Q51" s="2" t="s">
        <v>14</v>
      </c>
      <c r="R51" s="2" t="s">
        <v>14</v>
      </c>
      <c r="S51" s="2" t="s">
        <v>14</v>
      </c>
      <c r="T51" s="2" t="s">
        <v>14</v>
      </c>
      <c r="U51" s="2" t="s">
        <v>14</v>
      </c>
      <c r="V51" s="2" t="s">
        <v>14</v>
      </c>
      <c r="W51" s="2" t="s">
        <v>14</v>
      </c>
      <c r="X51" s="2" t="s">
        <v>14</v>
      </c>
      <c r="Y51" s="2" t="s">
        <v>14</v>
      </c>
      <c r="Z51" s="2" t="s">
        <v>14</v>
      </c>
      <c r="AA51" s="2" t="s">
        <v>14</v>
      </c>
      <c r="AB51" s="2" t="s">
        <v>14</v>
      </c>
      <c r="AC51" s="2" t="s">
        <v>14</v>
      </c>
      <c r="AD51" s="2" t="s">
        <v>14</v>
      </c>
      <c r="AE51" s="2" t="s">
        <v>14</v>
      </c>
      <c r="AF51" s="2" t="s">
        <v>14</v>
      </c>
      <c r="AG51" s="2" t="s">
        <v>14</v>
      </c>
      <c r="AH51" s="2" t="s">
        <v>14</v>
      </c>
      <c r="AI51" s="2" t="s">
        <v>14</v>
      </c>
      <c r="AJ51" s="2" t="s">
        <v>14</v>
      </c>
      <c r="AK51" s="2" t="s">
        <v>14</v>
      </c>
      <c r="AL51" s="2" t="s">
        <v>14</v>
      </c>
      <c r="AM51" s="2" t="s">
        <v>14</v>
      </c>
    </row>
    <row r="52" spans="2:39" ht="19.899999999999999" customHeight="1" outlineLevel="1">
      <c r="B52" s="20" t="s">
        <v>1</v>
      </c>
      <c r="C52" s="3" t="s">
        <v>14</v>
      </c>
      <c r="D52" s="3" t="s">
        <v>14</v>
      </c>
      <c r="E52" s="3" t="s">
        <v>14</v>
      </c>
      <c r="F52" s="3" t="s">
        <v>14</v>
      </c>
      <c r="G52" s="3" t="s">
        <v>14</v>
      </c>
      <c r="H52" s="3" t="s">
        <v>14</v>
      </c>
      <c r="I52" s="3" t="s">
        <v>14</v>
      </c>
      <c r="J52" s="3" t="s">
        <v>14</v>
      </c>
      <c r="K52" s="3" t="s">
        <v>14</v>
      </c>
      <c r="L52" s="3" t="s">
        <v>14</v>
      </c>
      <c r="M52" s="2" t="s">
        <v>14</v>
      </c>
      <c r="N52" s="3" t="s">
        <v>14</v>
      </c>
      <c r="O52" s="2" t="s">
        <v>14</v>
      </c>
      <c r="P52" s="2" t="s">
        <v>14</v>
      </c>
      <c r="Q52" s="2" t="s">
        <v>14</v>
      </c>
      <c r="R52" s="2" t="s">
        <v>14</v>
      </c>
      <c r="S52" s="2" t="s">
        <v>14</v>
      </c>
      <c r="T52" s="2" t="s">
        <v>14</v>
      </c>
      <c r="U52" s="2" t="s">
        <v>14</v>
      </c>
      <c r="V52" s="2" t="s">
        <v>14</v>
      </c>
      <c r="W52" s="2" t="s">
        <v>14</v>
      </c>
      <c r="X52" s="2" t="s">
        <v>14</v>
      </c>
      <c r="Y52" s="2" t="s">
        <v>14</v>
      </c>
      <c r="Z52" s="2" t="s">
        <v>14</v>
      </c>
      <c r="AA52" s="2" t="s">
        <v>14</v>
      </c>
      <c r="AB52" s="2" t="s">
        <v>14</v>
      </c>
      <c r="AC52" s="2" t="s">
        <v>14</v>
      </c>
      <c r="AD52" s="2" t="s">
        <v>14</v>
      </c>
      <c r="AE52" s="2" t="s">
        <v>14</v>
      </c>
      <c r="AF52" s="2" t="s">
        <v>14</v>
      </c>
      <c r="AG52" s="2" t="s">
        <v>14</v>
      </c>
      <c r="AH52" s="2" t="s">
        <v>14</v>
      </c>
      <c r="AI52" s="2" t="s">
        <v>14</v>
      </c>
      <c r="AJ52" s="2" t="s">
        <v>14</v>
      </c>
      <c r="AK52" s="2" t="s">
        <v>14</v>
      </c>
      <c r="AL52" s="2" t="s">
        <v>14</v>
      </c>
      <c r="AM52" s="2" t="s">
        <v>14</v>
      </c>
    </row>
    <row r="53" spans="2:39" ht="19.899999999999999" customHeight="1">
      <c r="B53" s="1"/>
    </row>
    <row r="54" spans="2:39" s="21" customFormat="1" ht="19.899999999999999" customHeight="1">
      <c r="B54" s="61">
        <f ca="1">DATE(CalendarYear,9,1)</f>
        <v>45901</v>
      </c>
      <c r="C54" s="4" t="str">
        <f ca="1">IF(DAY(SepSun1)=1,"",IF(AND(YEAR(SepSun1+1)=CalendarYear,MONTH(SepSun1+1)=9),SepSun1+1,""))</f>
        <v/>
      </c>
      <c r="D54" s="4">
        <f ca="1">IF(DAY(SepSun1)=1,"",IF(AND(YEAR(SepSun1+2)=CalendarYear,MONTH(SepSun1+2)=9),SepSun1+2,""))</f>
        <v>45901</v>
      </c>
      <c r="E54" s="4">
        <f ca="1">IF(DAY(SepSun1)=1,"",IF(AND(YEAR(SepSun1+3)=CalendarYear,MONTH(SepSun1+3)=9),SepSun1+3,""))</f>
        <v>45902</v>
      </c>
      <c r="F54" s="4">
        <f ca="1">IF(DAY(SepSun1)=1,"",IF(AND(YEAR(SepSun1+4)=CalendarYear,MONTH(SepSun1+4)=9),SepSun1+4,""))</f>
        <v>45903</v>
      </c>
      <c r="G54" s="4">
        <f ca="1">IF(DAY(SepSun1)=1,"",IF(AND(YEAR(SepSun1+5)=CalendarYear,MONTH(SepSun1+5)=9),SepSun1+5,""))</f>
        <v>45904</v>
      </c>
      <c r="H54" s="4">
        <f ca="1">IF(DAY(SepSun1)=1,"",IF(AND(YEAR(SepSun1+6)=CalendarYear,MONTH(SepSun1+6)=9),SepSun1+6,""))</f>
        <v>45905</v>
      </c>
      <c r="I54" s="4">
        <f ca="1">IF(DAY(SepSun1)=1,IF(AND(YEAR(SepSun1)=CalendarYear,MONTH(SepSun1)=9),SepSun1,""),IF(AND(YEAR(SepSun1+7)=CalendarYear,MONTH(SepSun1+7)=9),SepSun1+7,""))</f>
        <v>45906</v>
      </c>
      <c r="J54" s="4">
        <f ca="1">IF(DAY(SepSun1)=1,IF(AND(YEAR(SepSun1+1)=CalendarYear,MONTH(SepSun1+1)=9),SepSun1+1,""),IF(AND(YEAR(SepSun1+8)=CalendarYear,MONTH(SepSun1+8)=9),SepSun1+8,""))</f>
        <v>45907</v>
      </c>
      <c r="K54" s="4">
        <f ca="1">IF(DAY(SepSun1)=1,IF(AND(YEAR(SepSun1+2)=CalendarYear,MONTH(SepSun1+2)=9),SepSun1+2,""),IF(AND(YEAR(SepSun1+9)=CalendarYear,MONTH(SepSun1+9)=9),SepSun1+9,""))</f>
        <v>45908</v>
      </c>
      <c r="L54" s="4">
        <f ca="1">IF(DAY(SepSun1)=1,IF(AND(YEAR(SepSun1+3)=CalendarYear,MONTH(SepSun1+3)=9),SepSun1+3,""),IF(AND(YEAR(SepSun1+10)=CalendarYear,MONTH(SepSun1+10)=9),SepSun1+10,""))</f>
        <v>45909</v>
      </c>
      <c r="M54" s="4">
        <f ca="1">IF(DAY(SepSun1)=1,IF(AND(YEAR(SepSun1+4)=CalendarYear,MONTH(SepSun1+4)=9),SepSun1+4,""),IF(AND(YEAR(SepSun1+11)=CalendarYear,MONTH(SepSun1+11)=9),SepSun1+11,""))</f>
        <v>45910</v>
      </c>
      <c r="N54" s="4">
        <f ca="1">IF(DAY(SepSun1)=1,IF(AND(YEAR(SepSun1+5)=CalendarYear,MONTH(SepSun1+5)=9),SepSun1+5,""),IF(AND(YEAR(SepSun1+12)=CalendarYear,MONTH(SepSun1+12)=9),SepSun1+12,""))</f>
        <v>45911</v>
      </c>
      <c r="O54" s="4">
        <f ca="1">IF(DAY(SepSun1)=1,IF(AND(YEAR(SepSun1+6)=CalendarYear,MONTH(SepSun1+6)=9),SepSun1+6,""),IF(AND(YEAR(SepSun1+13)=CalendarYear,MONTH(SepSun1+13)=9),SepSun1+13,""))</f>
        <v>45912</v>
      </c>
      <c r="P54" s="4">
        <f ca="1">IF(DAY(SepSun1)=1,IF(AND(YEAR(SepSun1+7)=CalendarYear,MONTH(SepSun1+7)=9),SepSun1+7,""),IF(AND(YEAR(SepSun1+14)=CalendarYear,MONTH(SepSun1+14)=9),SepSun1+14,""))</f>
        <v>45913</v>
      </c>
      <c r="Q54" s="4">
        <f ca="1">IF(DAY(SepSun1)=1,IF(AND(YEAR(SepSun1+8)=CalendarYear,MONTH(SepSun1+8)=9),SepSun1+8,""),IF(AND(YEAR(SepSun1+15)=CalendarYear,MONTH(SepSun1+15)=9),SepSun1+15,""))</f>
        <v>45914</v>
      </c>
      <c r="R54" s="4">
        <f ca="1">IF(DAY(SepSun1)=1,IF(AND(YEAR(SepSun1+9)=CalendarYear,MONTH(SepSun1+9)=9),SepSun1+9,""),IF(AND(YEAR(SepSun1+16)=CalendarYear,MONTH(SepSun1+16)=9),SepSun1+16,""))</f>
        <v>45915</v>
      </c>
      <c r="S54" s="4">
        <f ca="1">IF(DAY(SepSun1)=1,IF(AND(YEAR(SepSun1+10)=CalendarYear,MONTH(SepSun1+10)=9),SepSun1+10,""),IF(AND(YEAR(SepSun1+17)=CalendarYear,MONTH(SepSun1+17)=9),SepSun1+17,""))</f>
        <v>45916</v>
      </c>
      <c r="T54" s="4">
        <f ca="1">IF(DAY(SepSun1)=1,IF(AND(YEAR(SepSun1+11)=CalendarYear,MONTH(SepSun1+11)=9),SepSun1+11,""),IF(AND(YEAR(SepSun1+18)=CalendarYear,MONTH(SepSun1+18)=9),SepSun1+18,""))</f>
        <v>45917</v>
      </c>
      <c r="U54" s="4">
        <f ca="1">IF(DAY(SepSun1)=1,IF(AND(YEAR(SepSun1+12)=CalendarYear,MONTH(SepSun1+12)=9),SepSun1+12,""),IF(AND(YEAR(SepSun1+19)=CalendarYear,MONTH(SepSun1+19)=9),SepSun1+19,""))</f>
        <v>45918</v>
      </c>
      <c r="V54" s="4">
        <f ca="1">IF(DAY(SepSun1)=1,IF(AND(YEAR(SepSun1+13)=CalendarYear,MONTH(SepSun1+13)=9),SepSun1+13,""),IF(AND(YEAR(SepSun1+20)=CalendarYear,MONTH(SepSun1+20)=9),SepSun1+20,""))</f>
        <v>45919</v>
      </c>
      <c r="W54" s="4">
        <f ca="1">IF(DAY(SepSun1)=1,IF(AND(YEAR(SepSun1+14)=CalendarYear,MONTH(SepSun1+14)=9),SepSun1+14,""),IF(AND(YEAR(SepSun1+21)=CalendarYear,MONTH(SepSun1+21)=9),SepSun1+21,""))</f>
        <v>45920</v>
      </c>
      <c r="X54" s="4">
        <f ca="1">IF(DAY(SepSun1)=1,IF(AND(YEAR(SepSun1+15)=CalendarYear,MONTH(SepSun1+15)=9),SepSun1+15,""),IF(AND(YEAR(SepSun1+22)=CalendarYear,MONTH(SepSun1+22)=9),SepSun1+22,""))</f>
        <v>45921</v>
      </c>
      <c r="Y54" s="4">
        <f ca="1">IF(DAY(SepSun1)=1,IF(AND(YEAR(SepSun1+16)=CalendarYear,MONTH(SepSun1+16)=9),SepSun1+16,""),IF(AND(YEAR(SepSun1+23)=CalendarYear,MONTH(SepSun1+23)=9),SepSun1+23,""))</f>
        <v>45922</v>
      </c>
      <c r="Z54" s="4">
        <f ca="1">IF(DAY(SepSun1)=1,IF(AND(YEAR(SepSun1+17)=CalendarYear,MONTH(SepSun1+17)=9),SepSun1+17,""),IF(AND(YEAR(SepSun1+24)=CalendarYear,MONTH(SepSun1+24)=9),SepSun1+24,""))</f>
        <v>45923</v>
      </c>
      <c r="AA54" s="4">
        <f ca="1">IF(DAY(SepSun1)=1,IF(AND(YEAR(SepSun1+18)=CalendarYear,MONTH(SepSun1+18)=9),SepSun1+18,""),IF(AND(YEAR(SepSun1+25)=CalendarYear,MONTH(SepSun1+25)=9),SepSun1+25,""))</f>
        <v>45924</v>
      </c>
      <c r="AB54" s="4">
        <f ca="1">IF(DAY(SepSun1)=1,IF(AND(YEAR(SepSun1+19)=CalendarYear,MONTH(SepSun1+19)=9),SepSun1+19,""),IF(AND(YEAR(SepSun1+26)=CalendarYear,MONTH(SepSun1+26)=9),SepSun1+26,""))</f>
        <v>45925</v>
      </c>
      <c r="AC54" s="4">
        <f ca="1">IF(DAY(SepSun1)=1,IF(AND(YEAR(SepSun1+20)=CalendarYear,MONTH(SepSun1+20)=9),SepSun1+20,""),IF(AND(YEAR(SepSun1+27)=CalendarYear,MONTH(SepSun1+27)=9),SepSun1+27,""))</f>
        <v>45926</v>
      </c>
      <c r="AD54" s="4">
        <f ca="1">IF(DAY(SepSun1)=1,IF(AND(YEAR(SepSun1+21)=CalendarYear,MONTH(SepSun1+21)=9),SepSun1+21,""),IF(AND(YEAR(SepSun1+28)=CalendarYear,MONTH(SepSun1+28)=9),SepSun1+28,""))</f>
        <v>45927</v>
      </c>
      <c r="AE54" s="4">
        <f ca="1">IF(DAY(SepSun1)=1,IF(AND(YEAR(SepSun1+22)=CalendarYear,MONTH(SepSun1+22)=9),SepSun1+22,""),IF(AND(YEAR(SepSun1+29)=CalendarYear,MONTH(SepSun1+29)=9),SepSun1+29,""))</f>
        <v>45928</v>
      </c>
      <c r="AF54" s="4">
        <f ca="1">IF(DAY(SepSun1)=1,IF(AND(YEAR(SepSun1+23)=CalendarYear,MONTH(SepSun1+23)=9),SepSun1+23,""),IF(AND(YEAR(SepSun1+30)=CalendarYear,MONTH(SepSun1+30)=9),SepSun1+30,""))</f>
        <v>45929</v>
      </c>
      <c r="AG54" s="4">
        <f ca="1">IF(DAY(SepSun1)=1,IF(AND(YEAR(SepSun1+24)=CalendarYear,MONTH(SepSun1+24)=9),SepSun1+24,""),IF(AND(YEAR(SepSun1+31)=CalendarYear,MONTH(SepSun1+31)=9),SepSun1+31,""))</f>
        <v>45930</v>
      </c>
      <c r="AH54" s="4" t="str">
        <f ca="1">IF(DAY(SepSun1)=1,IF(AND(YEAR(SepSun1+25)=CalendarYear,MONTH(SepSun1+25)=9),SepSun1+25,""),IF(AND(YEAR(SepSun1+32)=CalendarYear,MONTH(SepSun1+32)=9),SepSun1+32,""))</f>
        <v/>
      </c>
      <c r="AI54" s="4" t="str">
        <f ca="1">IF(DAY(SepSun1)=1,IF(AND(YEAR(SepSun1+26)=CalendarYear,MONTH(SepSun1+26)=9),SepSun1+26,""),IF(AND(YEAR(SepSun1+33)=CalendarYear,MONTH(SepSun1+33)=9),SepSun1+33,""))</f>
        <v/>
      </c>
      <c r="AJ54" s="4" t="str">
        <f ca="1">IF(DAY(SepSun1)=1,IF(AND(YEAR(SepSun1+27)=CalendarYear,MONTH(SepSun1+27)=9),SepSun1+27,""),IF(AND(YEAR(SepSun1+34)=CalendarYear,MONTH(SepSun1+34)=9),SepSun1+34,""))</f>
        <v/>
      </c>
      <c r="AK54" s="4" t="str">
        <f ca="1">IF(DAY(SepSun1)=1,IF(AND(YEAR(SepSun1+28)=CalendarYear,MONTH(SepSun1+28)=9),SepSun1+28,""),IF(AND(YEAR(SepSun1+35)=CalendarYear,MONTH(SepSun1+35)=9),SepSun1+35,""))</f>
        <v/>
      </c>
      <c r="AL54" s="4" t="str">
        <f ca="1">IF(DAY(SepSun1)=1,IF(AND(YEAR(SepSun1+29)=CalendarYear,MONTH(SepSun1+29)=9),SepSun1+29,""),IF(AND(YEAR(SepSun1+36)=CalendarYear,MONTH(SepSun1+36)=9),SepSun1+36,""))</f>
        <v/>
      </c>
      <c r="AM54" s="6" t="str">
        <f ca="1">IF(DAY(SepSun1)=1,IF(AND(YEAR(SepSun1+30)=CalendarYear,MONTH(SepSun1+30)=9),SepSun1+30,""),IF(AND(YEAR(SepSun1+37)=CalendarYear,MONTH(SepSun1+37)=9),SepSun1+37,""))</f>
        <v/>
      </c>
    </row>
    <row r="55" spans="2:39" s="21" customFormat="1" ht="19.899999999999999" customHeight="1">
      <c r="B55" s="62"/>
      <c r="C55" s="5" t="s">
        <v>6</v>
      </c>
      <c r="D55" s="5" t="s">
        <v>7</v>
      </c>
      <c r="E55" s="5" t="s">
        <v>8</v>
      </c>
      <c r="F55" s="5" t="s">
        <v>9</v>
      </c>
      <c r="G55" s="5" t="s">
        <v>10</v>
      </c>
      <c r="H55" s="5" t="s">
        <v>11</v>
      </c>
      <c r="I55" s="5" t="s">
        <v>12</v>
      </c>
      <c r="J55" s="5" t="s">
        <v>6</v>
      </c>
      <c r="K55" s="5" t="s">
        <v>7</v>
      </c>
      <c r="L55" s="5" t="s">
        <v>8</v>
      </c>
      <c r="M55" s="5" t="s">
        <v>9</v>
      </c>
      <c r="N55" s="5" t="s">
        <v>10</v>
      </c>
      <c r="O55" s="5" t="s">
        <v>11</v>
      </c>
      <c r="P55" s="5" t="s">
        <v>12</v>
      </c>
      <c r="Q55" s="5" t="s">
        <v>6</v>
      </c>
      <c r="R55" s="5" t="s">
        <v>7</v>
      </c>
      <c r="S55" s="5" t="s">
        <v>8</v>
      </c>
      <c r="T55" s="5" t="s">
        <v>9</v>
      </c>
      <c r="U55" s="5" t="s">
        <v>10</v>
      </c>
      <c r="V55" s="5" t="s">
        <v>11</v>
      </c>
      <c r="W55" s="5" t="s">
        <v>12</v>
      </c>
      <c r="X55" s="5" t="s">
        <v>6</v>
      </c>
      <c r="Y55" s="5" t="s">
        <v>7</v>
      </c>
      <c r="Z55" s="5" t="s">
        <v>8</v>
      </c>
      <c r="AA55" s="5" t="s">
        <v>9</v>
      </c>
      <c r="AB55" s="5" t="s">
        <v>10</v>
      </c>
      <c r="AC55" s="5" t="s">
        <v>11</v>
      </c>
      <c r="AD55" s="5" t="s">
        <v>12</v>
      </c>
      <c r="AE55" s="5" t="s">
        <v>6</v>
      </c>
      <c r="AF55" s="5" t="s">
        <v>7</v>
      </c>
      <c r="AG55" s="5" t="s">
        <v>8</v>
      </c>
      <c r="AH55" s="5" t="s">
        <v>9</v>
      </c>
      <c r="AI55" s="5" t="s">
        <v>10</v>
      </c>
      <c r="AJ55" s="5" t="s">
        <v>11</v>
      </c>
      <c r="AK55" s="5" t="s">
        <v>12</v>
      </c>
      <c r="AL55" s="5" t="s">
        <v>6</v>
      </c>
      <c r="AM55" s="7" t="s">
        <v>7</v>
      </c>
    </row>
    <row r="56" spans="2:39" ht="19.899999999999999" customHeight="1" outlineLevel="1">
      <c r="B56" s="18" t="s">
        <v>13</v>
      </c>
      <c r="C56" s="2" t="s">
        <v>14</v>
      </c>
      <c r="D56" s="2" t="s">
        <v>14</v>
      </c>
      <c r="E56" s="2" t="s">
        <v>14</v>
      </c>
      <c r="F56" s="2" t="s">
        <v>14</v>
      </c>
      <c r="G56" s="2" t="s">
        <v>14</v>
      </c>
      <c r="H56" s="2" t="s">
        <v>14</v>
      </c>
      <c r="I56" s="2" t="s">
        <v>14</v>
      </c>
      <c r="J56" s="2" t="s">
        <v>14</v>
      </c>
      <c r="K56" s="2" t="s">
        <v>14</v>
      </c>
      <c r="L56" s="2" t="s">
        <v>14</v>
      </c>
      <c r="M56" s="3" t="s">
        <v>14</v>
      </c>
      <c r="N56" s="3" t="s">
        <v>14</v>
      </c>
      <c r="O56" s="2" t="s">
        <v>14</v>
      </c>
      <c r="P56" s="2" t="s">
        <v>14</v>
      </c>
      <c r="Q56" s="2" t="s">
        <v>14</v>
      </c>
      <c r="R56" s="2" t="s">
        <v>14</v>
      </c>
      <c r="S56" s="2" t="s">
        <v>14</v>
      </c>
      <c r="T56" s="2" t="s">
        <v>14</v>
      </c>
      <c r="U56" s="2" t="s">
        <v>14</v>
      </c>
      <c r="V56" s="2" t="s">
        <v>14</v>
      </c>
      <c r="W56" s="2" t="s">
        <v>14</v>
      </c>
      <c r="X56" s="2" t="s">
        <v>14</v>
      </c>
      <c r="Y56" s="2" t="s">
        <v>14</v>
      </c>
      <c r="Z56" s="2" t="s">
        <v>14</v>
      </c>
      <c r="AA56" s="2" t="s">
        <v>14</v>
      </c>
      <c r="AB56" s="2" t="s">
        <v>14</v>
      </c>
      <c r="AC56" s="2" t="s">
        <v>14</v>
      </c>
      <c r="AD56" s="2" t="s">
        <v>14</v>
      </c>
      <c r="AE56" s="2" t="s">
        <v>14</v>
      </c>
      <c r="AF56" s="2" t="s">
        <v>14</v>
      </c>
      <c r="AG56" s="2" t="s">
        <v>14</v>
      </c>
      <c r="AH56" s="2" t="s">
        <v>14</v>
      </c>
      <c r="AI56" s="2" t="s">
        <v>14</v>
      </c>
      <c r="AJ56" s="2" t="s">
        <v>14</v>
      </c>
      <c r="AK56" s="2" t="s">
        <v>14</v>
      </c>
      <c r="AL56" s="2" t="s">
        <v>14</v>
      </c>
      <c r="AM56" s="2" t="s">
        <v>14</v>
      </c>
    </row>
    <row r="57" spans="2:39" ht="19.899999999999999" customHeight="1" outlineLevel="1">
      <c r="B57" s="19" t="s">
        <v>15</v>
      </c>
      <c r="C57" s="3" t="s">
        <v>14</v>
      </c>
      <c r="D57" s="3" t="s">
        <v>14</v>
      </c>
      <c r="E57" s="3" t="s">
        <v>14</v>
      </c>
      <c r="F57" s="3" t="s">
        <v>14</v>
      </c>
      <c r="G57" s="3" t="s">
        <v>14</v>
      </c>
      <c r="H57" s="3" t="s">
        <v>14</v>
      </c>
      <c r="I57" s="3" t="s">
        <v>14</v>
      </c>
      <c r="J57" s="3" t="s">
        <v>14</v>
      </c>
      <c r="K57" s="3" t="s">
        <v>14</v>
      </c>
      <c r="L57" s="3" t="s">
        <v>14</v>
      </c>
      <c r="M57" s="3" t="s">
        <v>14</v>
      </c>
      <c r="N57" s="3" t="s">
        <v>14</v>
      </c>
      <c r="O57" s="2" t="s">
        <v>14</v>
      </c>
      <c r="P57" s="2" t="s">
        <v>14</v>
      </c>
      <c r="Q57" s="2" t="s">
        <v>14</v>
      </c>
      <c r="R57" s="2" t="s">
        <v>14</v>
      </c>
      <c r="S57" s="2" t="s">
        <v>14</v>
      </c>
      <c r="T57" s="2" t="s">
        <v>14</v>
      </c>
      <c r="U57" s="2" t="s">
        <v>14</v>
      </c>
      <c r="V57" s="2" t="s">
        <v>14</v>
      </c>
      <c r="W57" s="2" t="s">
        <v>14</v>
      </c>
      <c r="X57" s="2" t="s">
        <v>14</v>
      </c>
      <c r="Y57" s="2" t="s">
        <v>14</v>
      </c>
      <c r="Z57" s="2" t="s">
        <v>14</v>
      </c>
      <c r="AA57" s="2" t="s">
        <v>14</v>
      </c>
      <c r="AB57" s="2" t="s">
        <v>14</v>
      </c>
      <c r="AC57" s="2" t="s">
        <v>14</v>
      </c>
      <c r="AD57" s="2" t="s">
        <v>14</v>
      </c>
      <c r="AE57" s="2" t="s">
        <v>14</v>
      </c>
      <c r="AF57" s="2" t="s">
        <v>14</v>
      </c>
      <c r="AG57" s="2" t="s">
        <v>14</v>
      </c>
      <c r="AH57" s="2" t="s">
        <v>14</v>
      </c>
      <c r="AI57" s="2" t="s">
        <v>14</v>
      </c>
      <c r="AJ57" s="2" t="s">
        <v>14</v>
      </c>
      <c r="AK57" s="2" t="s">
        <v>14</v>
      </c>
      <c r="AL57" s="2" t="s">
        <v>14</v>
      </c>
      <c r="AM57" s="2" t="s">
        <v>14</v>
      </c>
    </row>
    <row r="58" spans="2:39" ht="19.899999999999999" customHeight="1" outlineLevel="1">
      <c r="B58" s="33" t="s">
        <v>2</v>
      </c>
      <c r="C58" s="3" t="s">
        <v>14</v>
      </c>
      <c r="D58" s="133" t="s">
        <v>16</v>
      </c>
      <c r="E58" s="134"/>
      <c r="F58" s="134"/>
      <c r="G58" s="134"/>
      <c r="H58" s="135"/>
      <c r="I58" s="3" t="s">
        <v>14</v>
      </c>
      <c r="J58" s="3" t="s">
        <v>14</v>
      </c>
      <c r="K58" s="133" t="s">
        <v>16</v>
      </c>
      <c r="L58" s="134"/>
      <c r="M58" s="134"/>
      <c r="N58" s="134"/>
      <c r="O58" s="135"/>
      <c r="P58" s="2" t="s">
        <v>14</v>
      </c>
      <c r="Q58" s="2" t="s">
        <v>14</v>
      </c>
      <c r="R58" s="133" t="s">
        <v>16</v>
      </c>
      <c r="S58" s="134"/>
      <c r="T58" s="134"/>
      <c r="U58" s="134"/>
      <c r="V58" s="135"/>
      <c r="W58" s="2" t="s">
        <v>14</v>
      </c>
      <c r="X58" s="2" t="s">
        <v>14</v>
      </c>
      <c r="Y58" s="133" t="s">
        <v>16</v>
      </c>
      <c r="Z58" s="134"/>
      <c r="AA58" s="134"/>
      <c r="AB58" s="134"/>
      <c r="AC58" s="135"/>
      <c r="AD58" s="2" t="s">
        <v>14</v>
      </c>
      <c r="AE58" s="2" t="s">
        <v>14</v>
      </c>
      <c r="AF58" s="133" t="s">
        <v>16</v>
      </c>
      <c r="AG58" s="135"/>
      <c r="AH58" s="2" t="s">
        <v>14</v>
      </c>
      <c r="AI58" s="2" t="s">
        <v>14</v>
      </c>
      <c r="AJ58" s="2" t="s">
        <v>14</v>
      </c>
      <c r="AK58" s="2" t="s">
        <v>14</v>
      </c>
      <c r="AL58" s="2" t="s">
        <v>14</v>
      </c>
      <c r="AM58" s="2" t="s">
        <v>14</v>
      </c>
    </row>
    <row r="59" spans="2:39" ht="19.899999999999999" customHeight="1" outlineLevel="1">
      <c r="B59" s="31" t="s">
        <v>5</v>
      </c>
      <c r="C59" s="3" t="s">
        <v>14</v>
      </c>
      <c r="D59" s="3" t="s">
        <v>14</v>
      </c>
      <c r="E59" s="3" t="s">
        <v>14</v>
      </c>
      <c r="F59" s="3" t="s">
        <v>14</v>
      </c>
      <c r="G59" s="3" t="s">
        <v>14</v>
      </c>
      <c r="H59" s="3" t="s">
        <v>14</v>
      </c>
      <c r="I59" s="3" t="s">
        <v>14</v>
      </c>
      <c r="J59" s="3" t="s">
        <v>14</v>
      </c>
      <c r="K59" s="3" t="s">
        <v>14</v>
      </c>
      <c r="L59" s="3" t="s">
        <v>14</v>
      </c>
      <c r="M59" s="3" t="s">
        <v>14</v>
      </c>
      <c r="N59" s="3" t="s">
        <v>14</v>
      </c>
      <c r="O59" s="2" t="s">
        <v>14</v>
      </c>
      <c r="P59" s="2" t="s">
        <v>14</v>
      </c>
      <c r="Q59" s="2" t="s">
        <v>14</v>
      </c>
      <c r="R59" s="2" t="s">
        <v>14</v>
      </c>
      <c r="S59" s="2" t="s">
        <v>14</v>
      </c>
      <c r="T59" s="2" t="s">
        <v>14</v>
      </c>
      <c r="U59" s="2" t="s">
        <v>14</v>
      </c>
      <c r="V59" s="2" t="s">
        <v>14</v>
      </c>
      <c r="W59" s="2" t="s">
        <v>14</v>
      </c>
      <c r="X59" s="2" t="s">
        <v>14</v>
      </c>
      <c r="Y59" s="2" t="s">
        <v>14</v>
      </c>
      <c r="Z59" s="2" t="s">
        <v>14</v>
      </c>
      <c r="AA59" s="2" t="s">
        <v>14</v>
      </c>
      <c r="AB59" s="2" t="s">
        <v>14</v>
      </c>
      <c r="AC59" s="2" t="s">
        <v>14</v>
      </c>
      <c r="AD59" s="2" t="s">
        <v>14</v>
      </c>
      <c r="AE59" s="2" t="s">
        <v>14</v>
      </c>
      <c r="AF59" s="2" t="s">
        <v>14</v>
      </c>
      <c r="AG59" s="2" t="s">
        <v>14</v>
      </c>
      <c r="AH59" s="2" t="s">
        <v>14</v>
      </c>
      <c r="AI59" s="2" t="s">
        <v>14</v>
      </c>
      <c r="AJ59" s="2" t="s">
        <v>14</v>
      </c>
      <c r="AK59" s="2" t="s">
        <v>14</v>
      </c>
      <c r="AL59" s="2" t="s">
        <v>14</v>
      </c>
      <c r="AM59" s="2" t="s">
        <v>14</v>
      </c>
    </row>
    <row r="60" spans="2:39" s="21" customFormat="1" ht="19.899999999999999" customHeight="1" outlineLevel="1">
      <c r="B60" s="20" t="s">
        <v>1</v>
      </c>
      <c r="C60" s="3" t="s">
        <v>14</v>
      </c>
      <c r="D60" s="3" t="s">
        <v>14</v>
      </c>
      <c r="E60" s="3" t="s">
        <v>14</v>
      </c>
      <c r="F60" s="3" t="s">
        <v>14</v>
      </c>
      <c r="G60" s="3" t="s">
        <v>14</v>
      </c>
      <c r="H60" s="3" t="s">
        <v>14</v>
      </c>
      <c r="I60" s="3" t="s">
        <v>14</v>
      </c>
      <c r="J60" s="3" t="s">
        <v>14</v>
      </c>
      <c r="K60" s="3" t="s">
        <v>14</v>
      </c>
      <c r="L60" s="3" t="s">
        <v>14</v>
      </c>
      <c r="M60" s="3" t="s">
        <v>14</v>
      </c>
      <c r="N60" s="3" t="s">
        <v>14</v>
      </c>
      <c r="O60" s="2" t="s">
        <v>14</v>
      </c>
      <c r="P60" s="2" t="s">
        <v>14</v>
      </c>
      <c r="Q60" s="2" t="s">
        <v>14</v>
      </c>
      <c r="R60" s="2" t="s">
        <v>14</v>
      </c>
      <c r="S60" s="2" t="s">
        <v>14</v>
      </c>
      <c r="T60" s="2" t="s">
        <v>14</v>
      </c>
      <c r="U60" s="2" t="s">
        <v>14</v>
      </c>
      <c r="V60" s="2" t="s">
        <v>14</v>
      </c>
      <c r="W60" s="2" t="s">
        <v>14</v>
      </c>
      <c r="X60" s="2" t="s">
        <v>14</v>
      </c>
      <c r="Y60" s="2" t="s">
        <v>14</v>
      </c>
      <c r="Z60" s="2" t="s">
        <v>14</v>
      </c>
      <c r="AA60" s="2" t="s">
        <v>14</v>
      </c>
      <c r="AB60" s="2" t="s">
        <v>14</v>
      </c>
      <c r="AC60" s="2" t="s">
        <v>14</v>
      </c>
      <c r="AD60" s="2" t="s">
        <v>14</v>
      </c>
      <c r="AE60" s="2" t="s">
        <v>14</v>
      </c>
      <c r="AF60" s="2" t="s">
        <v>14</v>
      </c>
      <c r="AG60" s="2" t="s">
        <v>14</v>
      </c>
      <c r="AH60" s="2" t="s">
        <v>14</v>
      </c>
      <c r="AI60" s="2" t="s">
        <v>14</v>
      </c>
      <c r="AJ60" s="2" t="s">
        <v>14</v>
      </c>
      <c r="AK60" s="2" t="s">
        <v>14</v>
      </c>
      <c r="AL60" s="2" t="s">
        <v>14</v>
      </c>
      <c r="AM60" s="2" t="s">
        <v>14</v>
      </c>
    </row>
    <row r="61" spans="2:39" s="21" customFormat="1" ht="19.899999999999999" customHeight="1"/>
    <row r="62" spans="2:39" ht="19.899999999999999" customHeight="1">
      <c r="B62" s="61">
        <f ca="1">DATE(CalendarYear,10,1)</f>
        <v>45931</v>
      </c>
      <c r="C62" s="4" t="str">
        <f ca="1">IF(DAY(OctSun1)=1,"",IF(AND(YEAR(OctSun1+1)=CalendarYear,MONTH(OctSun1+1)=10),OctSun1+1,""))</f>
        <v/>
      </c>
      <c r="D62" s="4" t="str">
        <f ca="1">IF(DAY(OctSun1)=1,"",IF(AND(YEAR(OctSun1+2)=CalendarYear,MONTH(OctSun1+2)=10),OctSun1+2,""))</f>
        <v/>
      </c>
      <c r="E62" s="4" t="str">
        <f ca="1">IF(DAY(OctSun1)=1,"",IF(AND(YEAR(OctSun1+3)=CalendarYear,MONTH(OctSun1+3)=10),OctSun1+3,""))</f>
        <v/>
      </c>
      <c r="F62" s="4">
        <f ca="1">IF(DAY(OctSun1)=1,"",IF(AND(YEAR(OctSun1+4)=CalendarYear,MONTH(OctSun1+4)=10),OctSun1+4,""))</f>
        <v>45931</v>
      </c>
      <c r="G62" s="4">
        <f ca="1">IF(DAY(OctSun1)=1,"",IF(AND(YEAR(OctSun1+5)=CalendarYear,MONTH(OctSun1+5)=10),OctSun1+5,""))</f>
        <v>45932</v>
      </c>
      <c r="H62" s="4">
        <f ca="1">IF(DAY(OctSun1)=1,"",IF(AND(YEAR(OctSun1+6)=CalendarYear,MONTH(OctSun1+6)=10),OctSun1+6,""))</f>
        <v>45933</v>
      </c>
      <c r="I62" s="4">
        <f ca="1">IF(DAY(OctSun1)=1,IF(AND(YEAR(OctSun1)=CalendarYear,MONTH(OctSun1)=10),OctSun1,""),IF(AND(YEAR(OctSun1+7)=CalendarYear,MONTH(OctSun1+7)=10),OctSun1+7,""))</f>
        <v>45934</v>
      </c>
      <c r="J62" s="4">
        <f ca="1">IF(DAY(OctSun1)=1,IF(AND(YEAR(OctSun1+1)=CalendarYear,MONTH(OctSun1+1)=10),OctSun1+1,""),IF(AND(YEAR(OctSun1+8)=CalendarYear,MONTH(OctSun1+8)=10),OctSun1+8,""))</f>
        <v>45935</v>
      </c>
      <c r="K62" s="4">
        <f ca="1">IF(DAY(OctSun1)=1,IF(AND(YEAR(OctSun1+2)=CalendarYear,MONTH(OctSun1+2)=10),OctSun1+2,""),IF(AND(YEAR(OctSun1+9)=CalendarYear,MONTH(OctSun1+9)=10),OctSun1+9,""))</f>
        <v>45936</v>
      </c>
      <c r="L62" s="4">
        <f ca="1">IF(DAY(OctSun1)=1,IF(AND(YEAR(OctSun1+3)=CalendarYear,MONTH(OctSun1+3)=10),OctSun1+3,""),IF(AND(YEAR(OctSun1+10)=CalendarYear,MONTH(OctSun1+10)=10),OctSun1+10,""))</f>
        <v>45937</v>
      </c>
      <c r="M62" s="4">
        <f ca="1">IF(DAY(OctSun1)=1,IF(AND(YEAR(OctSun1+4)=CalendarYear,MONTH(OctSun1+4)=10),OctSun1+4,""),IF(AND(YEAR(OctSun1+11)=CalendarYear,MONTH(OctSun1+11)=10),OctSun1+11,""))</f>
        <v>45938</v>
      </c>
      <c r="N62" s="4">
        <f ca="1">IF(DAY(OctSun1)=1,IF(AND(YEAR(OctSun1+5)=CalendarYear,MONTH(OctSun1+5)=10),OctSun1+5,""),IF(AND(YEAR(OctSun1+12)=CalendarYear,MONTH(OctSun1+12)=10),OctSun1+12,""))</f>
        <v>45939</v>
      </c>
      <c r="O62" s="4">
        <f ca="1">IF(DAY(OctSun1)=1,IF(AND(YEAR(OctSun1+6)=CalendarYear,MONTH(OctSun1+6)=10),OctSun1+6,""),IF(AND(YEAR(OctSun1+13)=CalendarYear,MONTH(OctSun1+13)=10),OctSun1+13,""))</f>
        <v>45940</v>
      </c>
      <c r="P62" s="4">
        <f ca="1">IF(DAY(OctSun1)=1,IF(AND(YEAR(OctSun1+7)=CalendarYear,MONTH(OctSun1+7)=10),OctSun1+7,""),IF(AND(YEAR(OctSun1+14)=CalendarYear,MONTH(OctSun1+14)=10),OctSun1+14,""))</f>
        <v>45941</v>
      </c>
      <c r="Q62" s="4">
        <f ca="1">IF(DAY(OctSun1)=1,IF(AND(YEAR(OctSun1+8)=CalendarYear,MONTH(OctSun1+8)=10),OctSun1+8,""),IF(AND(YEAR(OctSun1+15)=CalendarYear,MONTH(OctSun1+15)=10),OctSun1+15,""))</f>
        <v>45942</v>
      </c>
      <c r="R62" s="4">
        <f ca="1">IF(DAY(OctSun1)=1,IF(AND(YEAR(OctSun1+9)=CalendarYear,MONTH(OctSun1+9)=10),OctSun1+9,""),IF(AND(YEAR(OctSun1+16)=CalendarYear,MONTH(OctSun1+16)=10),OctSun1+16,""))</f>
        <v>45943</v>
      </c>
      <c r="S62" s="4">
        <f ca="1">IF(DAY(OctSun1)=1,IF(AND(YEAR(OctSun1+10)=CalendarYear,MONTH(OctSun1+10)=10),OctSun1+10,""),IF(AND(YEAR(OctSun1+17)=CalendarYear,MONTH(OctSun1+17)=10),OctSun1+17,""))</f>
        <v>45944</v>
      </c>
      <c r="T62" s="4">
        <f ca="1">IF(DAY(OctSun1)=1,IF(AND(YEAR(OctSun1+11)=CalendarYear,MONTH(OctSun1+11)=10),OctSun1+11,""),IF(AND(YEAR(OctSun1+18)=CalendarYear,MONTH(OctSun1+18)=10),OctSun1+18,""))</f>
        <v>45945</v>
      </c>
      <c r="U62" s="4">
        <f ca="1">IF(DAY(OctSun1)=1,IF(AND(YEAR(OctSun1+12)=CalendarYear,MONTH(OctSun1+12)=10),OctSun1+12,""),IF(AND(YEAR(OctSun1+19)=CalendarYear,MONTH(OctSun1+19)=10),OctSun1+19,""))</f>
        <v>45946</v>
      </c>
      <c r="V62" s="4">
        <f ca="1">IF(DAY(OctSun1)=1,IF(AND(YEAR(OctSun1+13)=CalendarYear,MONTH(OctSun1+13)=10),OctSun1+13,""),IF(AND(YEAR(OctSun1+20)=CalendarYear,MONTH(OctSun1+20)=10),OctSun1+20,""))</f>
        <v>45947</v>
      </c>
      <c r="W62" s="4">
        <f ca="1">IF(DAY(OctSun1)=1,IF(AND(YEAR(OctSun1+14)=CalendarYear,MONTH(OctSun1+14)=10),OctSun1+14,""),IF(AND(YEAR(OctSun1+21)=CalendarYear,MONTH(OctSun1+21)=10),OctSun1+21,""))</f>
        <v>45948</v>
      </c>
      <c r="X62" s="4">
        <f ca="1">IF(DAY(OctSun1)=1,IF(AND(YEAR(OctSun1+15)=CalendarYear,MONTH(OctSun1+15)=10),OctSun1+15,""),IF(AND(YEAR(OctSun1+22)=CalendarYear,MONTH(OctSun1+22)=10),OctSun1+22,""))</f>
        <v>45949</v>
      </c>
      <c r="Y62" s="4">
        <f ca="1">IF(DAY(OctSun1)=1,IF(AND(YEAR(OctSun1+16)=CalendarYear,MONTH(OctSun1+16)=10),OctSun1+16,""),IF(AND(YEAR(OctSun1+23)=CalendarYear,MONTH(OctSun1+23)=10),OctSun1+23,""))</f>
        <v>45950</v>
      </c>
      <c r="Z62" s="4">
        <f ca="1">IF(DAY(OctSun1)=1,IF(AND(YEAR(OctSun1+17)=CalendarYear,MONTH(OctSun1+17)=10),OctSun1+17,""),IF(AND(YEAR(OctSun1+24)=CalendarYear,MONTH(OctSun1+24)=10),OctSun1+24,""))</f>
        <v>45951</v>
      </c>
      <c r="AA62" s="4">
        <f ca="1">IF(DAY(OctSun1)=1,IF(AND(YEAR(OctSun1+18)=CalendarYear,MONTH(OctSun1+18)=10),OctSun1+18,""),IF(AND(YEAR(OctSun1+25)=CalendarYear,MONTH(OctSun1+25)=10),OctSun1+25,""))</f>
        <v>45952</v>
      </c>
      <c r="AB62" s="4">
        <f ca="1">IF(DAY(OctSun1)=1,IF(AND(YEAR(OctSun1+19)=CalendarYear,MONTH(OctSun1+19)=10),OctSun1+19,""),IF(AND(YEAR(OctSun1+26)=CalendarYear,MONTH(OctSun1+26)=10),OctSun1+26,""))</f>
        <v>45953</v>
      </c>
      <c r="AC62" s="4">
        <f ca="1">IF(DAY(OctSun1)=1,IF(AND(YEAR(OctSun1+20)=CalendarYear,MONTH(OctSun1+20)=10),OctSun1+20,""),IF(AND(YEAR(OctSun1+27)=CalendarYear,MONTH(OctSun1+27)=10),OctSun1+27,""))</f>
        <v>45954</v>
      </c>
      <c r="AD62" s="4">
        <f ca="1">IF(DAY(OctSun1)=1,IF(AND(YEAR(OctSun1+21)=CalendarYear,MONTH(OctSun1+21)=10),OctSun1+21,""),IF(AND(YEAR(OctSun1+28)=CalendarYear,MONTH(OctSun1+28)=10),OctSun1+28,""))</f>
        <v>45955</v>
      </c>
      <c r="AE62" s="4">
        <f ca="1">IF(DAY(OctSun1)=1,IF(AND(YEAR(OctSun1+22)=CalendarYear,MONTH(OctSun1+22)=10),OctSun1+22,""),IF(AND(YEAR(OctSun1+29)=CalendarYear,MONTH(OctSun1+29)=10),OctSun1+29,""))</f>
        <v>45956</v>
      </c>
      <c r="AF62" s="4">
        <f ca="1">IF(DAY(OctSun1)=1,IF(AND(YEAR(OctSun1+23)=CalendarYear,MONTH(OctSun1+23)=10),OctSun1+23,""),IF(AND(YEAR(OctSun1+30)=CalendarYear,MONTH(OctSun1+30)=10),OctSun1+30,""))</f>
        <v>45957</v>
      </c>
      <c r="AG62" s="4">
        <f ca="1">IF(DAY(OctSun1)=1,IF(AND(YEAR(OctSun1+24)=CalendarYear,MONTH(OctSun1+24)=10),OctSun1+24,""),IF(AND(YEAR(OctSun1+31)=CalendarYear,MONTH(OctSun1+31)=10),OctSun1+31,""))</f>
        <v>45958</v>
      </c>
      <c r="AH62" s="4">
        <f ca="1">IF(DAY(OctSun1)=1,IF(AND(YEAR(OctSun1+25)=CalendarYear,MONTH(OctSun1+25)=10),OctSun1+25,""),IF(AND(YEAR(OctSun1+32)=CalendarYear,MONTH(OctSun1+32)=10),OctSun1+32,""))</f>
        <v>45959</v>
      </c>
      <c r="AI62" s="4">
        <f ca="1">IF(DAY(OctSun1)=1,IF(AND(YEAR(OctSun1+26)=CalendarYear,MONTH(OctSun1+26)=10),OctSun1+26,""),IF(AND(YEAR(OctSun1+33)=CalendarYear,MONTH(OctSun1+33)=10),OctSun1+33,""))</f>
        <v>45960</v>
      </c>
      <c r="AJ62" s="4">
        <f ca="1">IF(DAY(OctSun1)=1,IF(AND(YEAR(OctSun1+27)=CalendarYear,MONTH(OctSun1+27)=10),OctSun1+27,""),IF(AND(YEAR(OctSun1+34)=CalendarYear,MONTH(OctSun1+34)=10),OctSun1+34,""))</f>
        <v>45961</v>
      </c>
      <c r="AK62" s="4" t="str">
        <f ca="1">IF(DAY(OctSun1)=1,IF(AND(YEAR(OctSun1+28)=CalendarYear,MONTH(OctSun1+28)=10),OctSun1+28,""),IF(AND(YEAR(OctSun1+35)=CalendarYear,MONTH(OctSun1+35)=10),OctSun1+35,""))</f>
        <v/>
      </c>
      <c r="AL62" s="4" t="str">
        <f ca="1">IF(DAY(OctSun1)=1,IF(AND(YEAR(OctSun1+29)=CalendarYear,MONTH(OctSun1+29)=10),OctSun1+29,""),IF(AND(YEAR(OctSun1+36)=CalendarYear,MONTH(OctSun1+36)=10),OctSun1+36,""))</f>
        <v/>
      </c>
      <c r="AM62" s="6" t="str">
        <f ca="1">IF(DAY(OctSun1)=1,IF(AND(YEAR(OctSun1+30)=CalendarYear,MONTH(OctSun1+30)=10),OctSun1+30,""),IF(AND(YEAR(OctSun1+37)=CalendarYear,MONTH(OctSun1+37)=10),OctSun1+37,""))</f>
        <v/>
      </c>
    </row>
    <row r="63" spans="2:39" ht="19.899999999999999" customHeight="1">
      <c r="B63" s="62"/>
      <c r="C63" s="5" t="s">
        <v>6</v>
      </c>
      <c r="D63" s="5" t="s">
        <v>7</v>
      </c>
      <c r="E63" s="5" t="s">
        <v>8</v>
      </c>
      <c r="F63" s="5" t="s">
        <v>9</v>
      </c>
      <c r="G63" s="5" t="s">
        <v>10</v>
      </c>
      <c r="H63" s="5" t="s">
        <v>11</v>
      </c>
      <c r="I63" s="5" t="s">
        <v>12</v>
      </c>
      <c r="J63" s="5" t="s">
        <v>6</v>
      </c>
      <c r="K63" s="5" t="s">
        <v>7</v>
      </c>
      <c r="L63" s="5" t="s">
        <v>8</v>
      </c>
      <c r="M63" s="5" t="s">
        <v>9</v>
      </c>
      <c r="N63" s="5" t="s">
        <v>10</v>
      </c>
      <c r="O63" s="5" t="s">
        <v>11</v>
      </c>
      <c r="P63" s="5" t="s">
        <v>12</v>
      </c>
      <c r="Q63" s="5" t="s">
        <v>6</v>
      </c>
      <c r="R63" s="5" t="s">
        <v>7</v>
      </c>
      <c r="S63" s="5" t="s">
        <v>8</v>
      </c>
      <c r="T63" s="5" t="s">
        <v>9</v>
      </c>
      <c r="U63" s="5" t="s">
        <v>10</v>
      </c>
      <c r="V63" s="5" t="s">
        <v>11</v>
      </c>
      <c r="W63" s="5" t="s">
        <v>12</v>
      </c>
      <c r="X63" s="5" t="s">
        <v>6</v>
      </c>
      <c r="Y63" s="5" t="s">
        <v>7</v>
      </c>
      <c r="Z63" s="5" t="s">
        <v>8</v>
      </c>
      <c r="AA63" s="5" t="s">
        <v>9</v>
      </c>
      <c r="AB63" s="5" t="s">
        <v>10</v>
      </c>
      <c r="AC63" s="5" t="s">
        <v>11</v>
      </c>
      <c r="AD63" s="5" t="s">
        <v>12</v>
      </c>
      <c r="AE63" s="5" t="s">
        <v>6</v>
      </c>
      <c r="AF63" s="5" t="s">
        <v>7</v>
      </c>
      <c r="AG63" s="5" t="s">
        <v>8</v>
      </c>
      <c r="AH63" s="5" t="s">
        <v>9</v>
      </c>
      <c r="AI63" s="5" t="s">
        <v>10</v>
      </c>
      <c r="AJ63" s="5" t="s">
        <v>11</v>
      </c>
      <c r="AK63" s="5" t="s">
        <v>12</v>
      </c>
      <c r="AL63" s="5" t="s">
        <v>6</v>
      </c>
      <c r="AM63" s="7" t="s">
        <v>7</v>
      </c>
    </row>
    <row r="64" spans="2:39" ht="19.899999999999999" customHeight="1" outlineLevel="1">
      <c r="B64" s="18" t="s">
        <v>13</v>
      </c>
      <c r="C64" s="2" t="s">
        <v>14</v>
      </c>
      <c r="D64" s="2" t="s">
        <v>14</v>
      </c>
      <c r="E64" s="2" t="s">
        <v>14</v>
      </c>
      <c r="F64" s="2" t="s">
        <v>14</v>
      </c>
      <c r="G64" s="2" t="s">
        <v>14</v>
      </c>
      <c r="H64" s="2" t="s">
        <v>14</v>
      </c>
      <c r="I64" s="2" t="s">
        <v>14</v>
      </c>
      <c r="J64" s="2" t="s">
        <v>14</v>
      </c>
      <c r="K64" s="2" t="s">
        <v>14</v>
      </c>
      <c r="L64" s="2" t="s">
        <v>14</v>
      </c>
      <c r="M64" s="3" t="s">
        <v>14</v>
      </c>
      <c r="N64" s="3" t="s">
        <v>14</v>
      </c>
      <c r="O64" s="2" t="s">
        <v>14</v>
      </c>
      <c r="P64" s="2" t="s">
        <v>14</v>
      </c>
      <c r="Q64" s="2" t="s">
        <v>14</v>
      </c>
      <c r="R64" s="2" t="s">
        <v>14</v>
      </c>
      <c r="S64" s="2" t="s">
        <v>14</v>
      </c>
      <c r="T64" s="2" t="s">
        <v>14</v>
      </c>
      <c r="U64" s="2" t="s">
        <v>14</v>
      </c>
      <c r="V64" s="2" t="s">
        <v>14</v>
      </c>
      <c r="W64" s="2" t="s">
        <v>14</v>
      </c>
      <c r="X64" s="2" t="s">
        <v>14</v>
      </c>
      <c r="Y64" s="2" t="s">
        <v>14</v>
      </c>
      <c r="Z64" s="2" t="s">
        <v>14</v>
      </c>
      <c r="AA64" s="2" t="s">
        <v>14</v>
      </c>
      <c r="AB64" s="2" t="s">
        <v>14</v>
      </c>
      <c r="AC64" s="2" t="s">
        <v>14</v>
      </c>
      <c r="AD64" s="2" t="s">
        <v>14</v>
      </c>
      <c r="AE64" s="2" t="s">
        <v>14</v>
      </c>
      <c r="AF64" s="2" t="s">
        <v>14</v>
      </c>
      <c r="AG64" s="2" t="s">
        <v>14</v>
      </c>
      <c r="AH64" s="2" t="s">
        <v>14</v>
      </c>
      <c r="AI64" s="2" t="s">
        <v>14</v>
      </c>
      <c r="AJ64" s="2" t="s">
        <v>14</v>
      </c>
      <c r="AK64" s="2" t="s">
        <v>14</v>
      </c>
      <c r="AL64" s="2" t="s">
        <v>14</v>
      </c>
      <c r="AM64" s="2" t="s">
        <v>14</v>
      </c>
    </row>
    <row r="65" spans="2:39" ht="19.899999999999999" customHeight="1" outlineLevel="1">
      <c r="B65" s="19" t="s">
        <v>15</v>
      </c>
      <c r="C65" s="3" t="s">
        <v>14</v>
      </c>
      <c r="D65" s="3" t="s">
        <v>14</v>
      </c>
      <c r="E65" s="3" t="s">
        <v>14</v>
      </c>
      <c r="F65" s="3" t="s">
        <v>14</v>
      </c>
      <c r="G65" s="3" t="s">
        <v>14</v>
      </c>
      <c r="H65" s="3" t="s">
        <v>14</v>
      </c>
      <c r="I65" s="3" t="s">
        <v>14</v>
      </c>
      <c r="J65" s="3" t="s">
        <v>14</v>
      </c>
      <c r="K65" s="3" t="s">
        <v>14</v>
      </c>
      <c r="L65" s="3" t="s">
        <v>14</v>
      </c>
      <c r="M65" s="3" t="s">
        <v>14</v>
      </c>
      <c r="N65" s="3" t="s">
        <v>14</v>
      </c>
      <c r="O65" s="2" t="s">
        <v>14</v>
      </c>
      <c r="P65" s="2" t="s">
        <v>14</v>
      </c>
      <c r="Q65" s="2" t="s">
        <v>14</v>
      </c>
      <c r="R65" s="2" t="s">
        <v>14</v>
      </c>
      <c r="S65" s="2" t="s">
        <v>14</v>
      </c>
      <c r="T65" s="2" t="s">
        <v>14</v>
      </c>
      <c r="U65" s="2" t="s">
        <v>14</v>
      </c>
      <c r="V65" s="2" t="s">
        <v>14</v>
      </c>
      <c r="W65" s="2" t="s">
        <v>14</v>
      </c>
      <c r="X65" s="2" t="s">
        <v>14</v>
      </c>
      <c r="Y65" s="2" t="s">
        <v>14</v>
      </c>
      <c r="Z65" s="2" t="s">
        <v>14</v>
      </c>
      <c r="AA65" s="2" t="s">
        <v>14</v>
      </c>
      <c r="AB65" s="2" t="s">
        <v>14</v>
      </c>
      <c r="AC65" s="2" t="s">
        <v>14</v>
      </c>
      <c r="AD65" s="2" t="s">
        <v>14</v>
      </c>
      <c r="AE65" s="2" t="s">
        <v>14</v>
      </c>
      <c r="AF65" s="2" t="s">
        <v>14</v>
      </c>
      <c r="AG65" s="2" t="s">
        <v>14</v>
      </c>
      <c r="AH65" s="2" t="s">
        <v>14</v>
      </c>
      <c r="AI65" s="2" t="s">
        <v>14</v>
      </c>
      <c r="AJ65" s="2" t="s">
        <v>14</v>
      </c>
      <c r="AK65" s="2" t="s">
        <v>14</v>
      </c>
      <c r="AL65" s="2" t="s">
        <v>14</v>
      </c>
      <c r="AM65" s="2" t="s">
        <v>14</v>
      </c>
    </row>
    <row r="66" spans="2:39" s="21" customFormat="1" ht="19.899999999999999" customHeight="1" outlineLevel="1">
      <c r="B66" s="33" t="s">
        <v>2</v>
      </c>
      <c r="C66" s="3" t="s">
        <v>14</v>
      </c>
      <c r="D66" s="3" t="s">
        <v>14</v>
      </c>
      <c r="E66" s="3" t="s">
        <v>14</v>
      </c>
      <c r="F66" s="140" t="s">
        <v>16</v>
      </c>
      <c r="G66" s="148"/>
      <c r="H66" s="141"/>
      <c r="I66" s="3" t="s">
        <v>14</v>
      </c>
      <c r="J66" s="3" t="s">
        <v>14</v>
      </c>
      <c r="K66" s="133" t="s">
        <v>16</v>
      </c>
      <c r="L66" s="134"/>
      <c r="M66" s="134"/>
      <c r="N66" s="134"/>
      <c r="O66" s="135"/>
      <c r="P66" s="2" t="s">
        <v>14</v>
      </c>
      <c r="Q66" s="2" t="s">
        <v>14</v>
      </c>
      <c r="R66" s="133" t="s">
        <v>16</v>
      </c>
      <c r="S66" s="134"/>
      <c r="T66" s="134"/>
      <c r="U66" s="134"/>
      <c r="V66" s="135"/>
      <c r="W66" s="2" t="s">
        <v>14</v>
      </c>
      <c r="X66" s="2" t="s">
        <v>14</v>
      </c>
      <c r="Y66" s="133" t="s">
        <v>16</v>
      </c>
      <c r="Z66" s="134"/>
      <c r="AA66" s="134"/>
      <c r="AB66" s="134"/>
      <c r="AC66" s="135"/>
      <c r="AD66" s="2" t="s">
        <v>14</v>
      </c>
      <c r="AE66" s="2" t="s">
        <v>14</v>
      </c>
      <c r="AF66" s="133" t="s">
        <v>16</v>
      </c>
      <c r="AG66" s="134"/>
      <c r="AH66" s="134"/>
      <c r="AI66" s="134"/>
      <c r="AJ66" s="135"/>
      <c r="AK66" s="2" t="s">
        <v>14</v>
      </c>
      <c r="AL66" s="2" t="s">
        <v>14</v>
      </c>
      <c r="AM66" s="2" t="s">
        <v>14</v>
      </c>
    </row>
    <row r="67" spans="2:39" s="21" customFormat="1" ht="19.899999999999999" customHeight="1" outlineLevel="1">
      <c r="B67" s="31" t="s">
        <v>5</v>
      </c>
      <c r="C67" s="3" t="s">
        <v>14</v>
      </c>
      <c r="D67" s="3" t="s">
        <v>14</v>
      </c>
      <c r="E67" s="3" t="s">
        <v>14</v>
      </c>
      <c r="F67" s="3" t="s">
        <v>14</v>
      </c>
      <c r="G67" s="3" t="s">
        <v>14</v>
      </c>
      <c r="H67" s="3" t="s">
        <v>14</v>
      </c>
      <c r="I67" s="3" t="s">
        <v>14</v>
      </c>
      <c r="J67" s="3" t="s">
        <v>14</v>
      </c>
      <c r="K67" s="3" t="s">
        <v>14</v>
      </c>
      <c r="L67" s="3" t="s">
        <v>14</v>
      </c>
      <c r="M67" s="3" t="s">
        <v>14</v>
      </c>
      <c r="N67" s="3" t="s">
        <v>14</v>
      </c>
      <c r="O67" s="2" t="s">
        <v>14</v>
      </c>
      <c r="P67" s="2" t="s">
        <v>14</v>
      </c>
      <c r="Q67" s="2" t="s">
        <v>14</v>
      </c>
      <c r="R67" s="2" t="s">
        <v>14</v>
      </c>
      <c r="S67" s="2" t="s">
        <v>14</v>
      </c>
      <c r="T67" s="2" t="s">
        <v>14</v>
      </c>
      <c r="U67" s="2" t="s">
        <v>14</v>
      </c>
      <c r="V67" s="2" t="s">
        <v>14</v>
      </c>
      <c r="W67" s="2" t="s">
        <v>14</v>
      </c>
      <c r="X67" s="2" t="s">
        <v>14</v>
      </c>
      <c r="Y67" s="2" t="s">
        <v>14</v>
      </c>
      <c r="Z67" s="2" t="s">
        <v>14</v>
      </c>
      <c r="AA67" s="2" t="s">
        <v>14</v>
      </c>
      <c r="AB67" s="2" t="s">
        <v>14</v>
      </c>
      <c r="AC67" s="2" t="s">
        <v>14</v>
      </c>
      <c r="AD67" s="2" t="s">
        <v>14</v>
      </c>
      <c r="AE67" s="2" t="s">
        <v>14</v>
      </c>
      <c r="AF67" s="2" t="s">
        <v>14</v>
      </c>
      <c r="AG67" s="2" t="s">
        <v>14</v>
      </c>
      <c r="AH67" s="2" t="s">
        <v>14</v>
      </c>
      <c r="AI67" s="2" t="s">
        <v>14</v>
      </c>
      <c r="AJ67" s="2" t="s">
        <v>14</v>
      </c>
      <c r="AK67" s="2" t="s">
        <v>14</v>
      </c>
      <c r="AL67" s="2" t="s">
        <v>14</v>
      </c>
      <c r="AM67" s="2" t="s">
        <v>14</v>
      </c>
    </row>
    <row r="68" spans="2:39" ht="19.899999999999999" customHeight="1" outlineLevel="1">
      <c r="B68" s="20" t="s">
        <v>1</v>
      </c>
      <c r="C68" s="3" t="s">
        <v>14</v>
      </c>
      <c r="D68" s="3" t="s">
        <v>14</v>
      </c>
      <c r="E68" s="3" t="s">
        <v>14</v>
      </c>
      <c r="F68" s="3" t="s">
        <v>14</v>
      </c>
      <c r="G68" s="3" t="s">
        <v>14</v>
      </c>
      <c r="H68" s="3" t="s">
        <v>14</v>
      </c>
      <c r="I68" s="3" t="s">
        <v>14</v>
      </c>
      <c r="J68" s="3" t="s">
        <v>14</v>
      </c>
      <c r="K68" s="3" t="s">
        <v>14</v>
      </c>
      <c r="L68" s="3" t="s">
        <v>14</v>
      </c>
      <c r="M68" s="3" t="s">
        <v>14</v>
      </c>
      <c r="N68" s="3" t="s">
        <v>14</v>
      </c>
      <c r="O68" s="2" t="s">
        <v>14</v>
      </c>
      <c r="P68" s="2" t="s">
        <v>14</v>
      </c>
      <c r="Q68" s="2" t="s">
        <v>14</v>
      </c>
      <c r="R68" s="2" t="s">
        <v>14</v>
      </c>
      <c r="S68" s="2" t="s">
        <v>14</v>
      </c>
      <c r="T68" s="2" t="s">
        <v>14</v>
      </c>
      <c r="U68" s="2" t="s">
        <v>14</v>
      </c>
      <c r="V68" s="2" t="s">
        <v>14</v>
      </c>
      <c r="W68" s="2" t="s">
        <v>14</v>
      </c>
      <c r="X68" s="2" t="s">
        <v>14</v>
      </c>
      <c r="Y68" s="2" t="s">
        <v>14</v>
      </c>
      <c r="Z68" s="2" t="s">
        <v>14</v>
      </c>
      <c r="AA68" s="2" t="s">
        <v>14</v>
      </c>
      <c r="AB68" s="2" t="s">
        <v>14</v>
      </c>
      <c r="AC68" s="2" t="s">
        <v>14</v>
      </c>
      <c r="AD68" s="2" t="s">
        <v>14</v>
      </c>
      <c r="AE68" s="2" t="s">
        <v>14</v>
      </c>
      <c r="AF68" s="2" t="s">
        <v>14</v>
      </c>
      <c r="AG68" s="2" t="s">
        <v>14</v>
      </c>
      <c r="AH68" s="2" t="s">
        <v>14</v>
      </c>
      <c r="AI68" s="2" t="s">
        <v>14</v>
      </c>
      <c r="AJ68" s="2" t="s">
        <v>14</v>
      </c>
      <c r="AK68" s="2" t="s">
        <v>14</v>
      </c>
      <c r="AL68" s="2" t="s">
        <v>14</v>
      </c>
      <c r="AM68" s="2" t="s">
        <v>14</v>
      </c>
    </row>
    <row r="69" spans="2:39" ht="19.899999999999999" customHeight="1">
      <c r="B69" s="1"/>
    </row>
    <row r="70" spans="2:39" ht="19.899999999999999" customHeight="1">
      <c r="B70" s="61">
        <f ca="1">DATE(CalendarYear,11,1)</f>
        <v>45962</v>
      </c>
      <c r="C70" s="4" t="str">
        <f ca="1">IF(DAY(NovSun1)=1,"",IF(AND(YEAR(NovSun1+1)=CalendarYear,MONTH(NovSun1+1)=11),NovSun1+1,""))</f>
        <v/>
      </c>
      <c r="D70" s="4" t="str">
        <f ca="1">IF(DAY(NovSun1)=1,"",IF(AND(YEAR(NovSun1+2)=CalendarYear,MONTH(NovSun1+2)=11),NovSun1+2,""))</f>
        <v/>
      </c>
      <c r="E70" s="4" t="str">
        <f ca="1">IF(DAY(NovSun1)=1,"",IF(AND(YEAR(NovSun1+3)=CalendarYear,MONTH(NovSun1+3)=11),NovSun1+3,""))</f>
        <v/>
      </c>
      <c r="F70" s="4" t="str">
        <f ca="1">IF(DAY(NovSun1)=1,"",IF(AND(YEAR(NovSun1+4)=CalendarYear,MONTH(NovSun1+4)=11),NovSun1+4,""))</f>
        <v/>
      </c>
      <c r="G70" s="4" t="str">
        <f ca="1">IF(DAY(NovSun1)=1,"",IF(AND(YEAR(NovSun1+5)=CalendarYear,MONTH(NovSun1+5)=11),NovSun1+5,""))</f>
        <v/>
      </c>
      <c r="H70" s="4" t="str">
        <f ca="1">IF(DAY(NovSun1)=1,"",IF(AND(YEAR(NovSun1+6)=CalendarYear,MONTH(NovSun1+6)=11),NovSun1+6,""))</f>
        <v/>
      </c>
      <c r="I70" s="4">
        <f ca="1">IF(DAY(NovSun1)=1,IF(AND(YEAR(NovSun1)=CalendarYear,MONTH(NovSun1)=11),NovSun1,""),IF(AND(YEAR(NovSun1+7)=CalendarYear,MONTH(NovSun1+7)=11),NovSun1+7,""))</f>
        <v>45962</v>
      </c>
      <c r="J70" s="4">
        <f ca="1">IF(DAY(NovSun1)=1,IF(AND(YEAR(NovSun1+1)=CalendarYear,MONTH(NovSun1+1)=11),NovSun1+1,""),IF(AND(YEAR(NovSun1+8)=CalendarYear,MONTH(NovSun1+8)=11),NovSun1+8,""))</f>
        <v>45963</v>
      </c>
      <c r="K70" s="4">
        <f ca="1">IF(DAY(NovSun1)=1,IF(AND(YEAR(NovSun1+2)=CalendarYear,MONTH(NovSun1+2)=11),NovSun1+2,""),IF(AND(YEAR(NovSun1+9)=CalendarYear,MONTH(NovSun1+9)=11),NovSun1+9,""))</f>
        <v>45964</v>
      </c>
      <c r="L70" s="4">
        <f ca="1">IF(DAY(NovSun1)=1,IF(AND(YEAR(NovSun1+3)=CalendarYear,MONTH(NovSun1+3)=11),NovSun1+3,""),IF(AND(YEAR(NovSun1+10)=CalendarYear,MONTH(NovSun1+10)=11),NovSun1+10,""))</f>
        <v>45965</v>
      </c>
      <c r="M70" s="4">
        <f ca="1">IF(DAY(NovSun1)=1,IF(AND(YEAR(NovSun1+4)=CalendarYear,MONTH(NovSun1+4)=11),NovSun1+4,""),IF(AND(YEAR(NovSun1+11)=CalendarYear,MONTH(NovSun1+11)=11),NovSun1+11,""))</f>
        <v>45966</v>
      </c>
      <c r="N70" s="4">
        <f ca="1">IF(DAY(NovSun1)=1,IF(AND(YEAR(NovSun1+5)=CalendarYear,MONTH(NovSun1+5)=11),NovSun1+5,""),IF(AND(YEAR(NovSun1+12)=CalendarYear,MONTH(NovSun1+12)=11),NovSun1+12,""))</f>
        <v>45967</v>
      </c>
      <c r="O70" s="4">
        <f ca="1">IF(DAY(NovSun1)=1,IF(AND(YEAR(NovSun1+6)=CalendarYear,MONTH(NovSun1+6)=11),NovSun1+6,""),IF(AND(YEAR(NovSun1+13)=CalendarYear,MONTH(NovSun1+13)=11),NovSun1+13,""))</f>
        <v>45968</v>
      </c>
      <c r="P70" s="4">
        <f ca="1">IF(DAY(NovSun1)=1,IF(AND(YEAR(NovSun1+7)=CalendarYear,MONTH(NovSun1+7)=11),NovSun1+7,""),IF(AND(YEAR(NovSun1+14)=CalendarYear,MONTH(NovSun1+14)=11),NovSun1+14,""))</f>
        <v>45969</v>
      </c>
      <c r="Q70" s="4">
        <f ca="1">IF(DAY(NovSun1)=1,IF(AND(YEAR(NovSun1+8)=CalendarYear,MONTH(NovSun1+8)=11),NovSun1+8,""),IF(AND(YEAR(NovSun1+15)=CalendarYear,MONTH(NovSun1+15)=11),NovSun1+15,""))</f>
        <v>45970</v>
      </c>
      <c r="R70" s="4">
        <f ca="1">IF(DAY(NovSun1)=1,IF(AND(YEAR(NovSun1+9)=CalendarYear,MONTH(NovSun1+9)=11),NovSun1+9,""),IF(AND(YEAR(NovSun1+16)=CalendarYear,MONTH(NovSun1+16)=11),NovSun1+16,""))</f>
        <v>45971</v>
      </c>
      <c r="S70" s="4">
        <f ca="1">IF(DAY(NovSun1)=1,IF(AND(YEAR(NovSun1+10)=CalendarYear,MONTH(NovSun1+10)=11),NovSun1+10,""),IF(AND(YEAR(NovSun1+17)=CalendarYear,MONTH(NovSun1+17)=11),NovSun1+17,""))</f>
        <v>45972</v>
      </c>
      <c r="T70" s="4">
        <f ca="1">IF(DAY(NovSun1)=1,IF(AND(YEAR(NovSun1+11)=CalendarYear,MONTH(NovSun1+11)=11),NovSun1+11,""),IF(AND(YEAR(NovSun1+18)=CalendarYear,MONTH(NovSun1+18)=11),NovSun1+18,""))</f>
        <v>45973</v>
      </c>
      <c r="U70" s="4">
        <f ca="1">IF(DAY(NovSun1)=1,IF(AND(YEAR(NovSun1+12)=CalendarYear,MONTH(NovSun1+12)=11),NovSun1+12,""),IF(AND(YEAR(NovSun1+19)=CalendarYear,MONTH(NovSun1+19)=11),NovSun1+19,""))</f>
        <v>45974</v>
      </c>
      <c r="V70" s="4">
        <f ca="1">IF(DAY(NovSun1)=1,IF(AND(YEAR(NovSun1+13)=CalendarYear,MONTH(NovSun1+13)=11),NovSun1+13,""),IF(AND(YEAR(NovSun1+20)=CalendarYear,MONTH(NovSun1+20)=11),NovSun1+20,""))</f>
        <v>45975</v>
      </c>
      <c r="W70" s="4">
        <f ca="1">IF(DAY(NovSun1)=1,IF(AND(YEAR(NovSun1+14)=CalendarYear,MONTH(NovSun1+14)=11),NovSun1+14,""),IF(AND(YEAR(NovSun1+21)=CalendarYear,MONTH(NovSun1+21)=11),NovSun1+21,""))</f>
        <v>45976</v>
      </c>
      <c r="X70" s="4">
        <f ca="1">IF(DAY(NovSun1)=1,IF(AND(YEAR(NovSun1+15)=CalendarYear,MONTH(NovSun1+15)=11),NovSun1+15,""),IF(AND(YEAR(NovSun1+22)=CalendarYear,MONTH(NovSun1+22)=11),NovSun1+22,""))</f>
        <v>45977</v>
      </c>
      <c r="Y70" s="4">
        <f ca="1">IF(DAY(NovSun1)=1,IF(AND(YEAR(NovSun1+16)=CalendarYear,MONTH(NovSun1+16)=11),NovSun1+16,""),IF(AND(YEAR(NovSun1+23)=CalendarYear,MONTH(NovSun1+23)=11),NovSun1+23,""))</f>
        <v>45978</v>
      </c>
      <c r="Z70" s="4">
        <f ca="1">IF(DAY(NovSun1)=1,IF(AND(YEAR(NovSun1+17)=CalendarYear,MONTH(NovSun1+17)=11),NovSun1+17,""),IF(AND(YEAR(NovSun1+24)=CalendarYear,MONTH(NovSun1+24)=11),NovSun1+24,""))</f>
        <v>45979</v>
      </c>
      <c r="AA70" s="4">
        <f ca="1">IF(DAY(NovSun1)=1,IF(AND(YEAR(NovSun1+18)=CalendarYear,MONTH(NovSun1+18)=11),NovSun1+18,""),IF(AND(YEAR(NovSun1+25)=CalendarYear,MONTH(NovSun1+25)=11),NovSun1+25,""))</f>
        <v>45980</v>
      </c>
      <c r="AB70" s="4">
        <f ca="1">IF(DAY(NovSun1)=1,IF(AND(YEAR(NovSun1+19)=CalendarYear,MONTH(NovSun1+19)=11),NovSun1+19,""),IF(AND(YEAR(NovSun1+26)=CalendarYear,MONTH(NovSun1+26)=11),NovSun1+26,""))</f>
        <v>45981</v>
      </c>
      <c r="AC70" s="4">
        <f ca="1">IF(DAY(NovSun1)=1,IF(AND(YEAR(NovSun1+20)=CalendarYear,MONTH(NovSun1+20)=11),NovSun1+20,""),IF(AND(YEAR(NovSun1+27)=CalendarYear,MONTH(NovSun1+27)=11),NovSun1+27,""))</f>
        <v>45982</v>
      </c>
      <c r="AD70" s="4">
        <f ca="1">IF(DAY(NovSun1)=1,IF(AND(YEAR(NovSun1+21)=CalendarYear,MONTH(NovSun1+21)=11),NovSun1+21,""),IF(AND(YEAR(NovSun1+28)=CalendarYear,MONTH(NovSun1+28)=11),NovSun1+28,""))</f>
        <v>45983</v>
      </c>
      <c r="AE70" s="4">
        <f ca="1">IF(DAY(NovSun1)=1,IF(AND(YEAR(NovSun1+22)=CalendarYear,MONTH(NovSun1+22)=11),NovSun1+22,""),IF(AND(YEAR(NovSun1+29)=CalendarYear,MONTH(NovSun1+29)=11),NovSun1+29,""))</f>
        <v>45984</v>
      </c>
      <c r="AF70" s="4">
        <f ca="1">IF(DAY(NovSun1)=1,IF(AND(YEAR(NovSun1+23)=CalendarYear,MONTH(NovSun1+23)=11),NovSun1+23,""),IF(AND(YEAR(NovSun1+30)=CalendarYear,MONTH(NovSun1+30)=11),NovSun1+30,""))</f>
        <v>45985</v>
      </c>
      <c r="AG70" s="4">
        <f ca="1">IF(DAY(NovSun1)=1,IF(AND(YEAR(NovSun1+24)=CalendarYear,MONTH(NovSun1+24)=11),NovSun1+24,""),IF(AND(YEAR(NovSun1+31)=CalendarYear,MONTH(NovSun1+31)=11),NovSun1+31,""))</f>
        <v>45986</v>
      </c>
      <c r="AH70" s="4">
        <f ca="1">IF(DAY(NovSun1)=1,IF(AND(YEAR(NovSun1+25)=CalendarYear,MONTH(NovSun1+25)=11),NovSun1+25,""),IF(AND(YEAR(NovSun1+32)=CalendarYear,MONTH(NovSun1+32)=11),NovSun1+32,""))</f>
        <v>45987</v>
      </c>
      <c r="AI70" s="4">
        <f ca="1">IF(DAY(NovSun1)=1,IF(AND(YEAR(NovSun1+26)=CalendarYear,MONTH(NovSun1+26)=11),NovSun1+26,""),IF(AND(YEAR(NovSun1+33)=CalendarYear,MONTH(NovSun1+33)=11),NovSun1+33,""))</f>
        <v>45988</v>
      </c>
      <c r="AJ70" s="4">
        <f ca="1">IF(DAY(NovSun1)=1,IF(AND(YEAR(NovSun1+27)=CalendarYear,MONTH(NovSun1+27)=11),NovSun1+27,""),IF(AND(YEAR(NovSun1+34)=CalendarYear,MONTH(NovSun1+34)=11),NovSun1+34,""))</f>
        <v>45989</v>
      </c>
      <c r="AK70" s="4">
        <f ca="1">IF(DAY(NovSun1)=1,IF(AND(YEAR(NovSun1+28)=CalendarYear,MONTH(NovSun1+28)=11),NovSun1+28,""),IF(AND(YEAR(NovSun1+35)=CalendarYear,MONTH(NovSun1+35)=11),NovSun1+35,""))</f>
        <v>45990</v>
      </c>
      <c r="AL70" s="4">
        <f ca="1">IF(DAY(NovSun1)=1,IF(AND(YEAR(NovSun1+29)=CalendarYear,MONTH(NovSun1+29)=11),NovSun1+29,""),IF(AND(YEAR(NovSun1+36)=CalendarYear,MONTH(NovSun1+36)=11),NovSun1+36,""))</f>
        <v>45991</v>
      </c>
      <c r="AM70" s="6" t="str">
        <f ca="1">IF(DAY(NovSun1)=1,IF(AND(YEAR(NovSun1+30)=CalendarYear,MONTH(NovSun1+30)=11),NovSun1+30,""),IF(AND(YEAR(NovSun1+37)=CalendarYear,MONTH(NovSun1+37)=11),NovSun1+37,""))</f>
        <v/>
      </c>
    </row>
    <row r="71" spans="2:39" ht="19.899999999999999" customHeight="1">
      <c r="B71" s="62"/>
      <c r="C71" s="5" t="s">
        <v>6</v>
      </c>
      <c r="D71" s="5" t="s">
        <v>7</v>
      </c>
      <c r="E71" s="5" t="s">
        <v>8</v>
      </c>
      <c r="F71" s="5" t="s">
        <v>9</v>
      </c>
      <c r="G71" s="5" t="s">
        <v>10</v>
      </c>
      <c r="H71" s="5" t="s">
        <v>11</v>
      </c>
      <c r="I71" s="5" t="s">
        <v>12</v>
      </c>
      <c r="J71" s="5" t="s">
        <v>6</v>
      </c>
      <c r="K71" s="5" t="s">
        <v>7</v>
      </c>
      <c r="L71" s="5" t="s">
        <v>8</v>
      </c>
      <c r="M71" s="5" t="s">
        <v>9</v>
      </c>
      <c r="N71" s="5" t="s">
        <v>10</v>
      </c>
      <c r="O71" s="5" t="s">
        <v>11</v>
      </c>
      <c r="P71" s="5" t="s">
        <v>12</v>
      </c>
      <c r="Q71" s="5" t="s">
        <v>6</v>
      </c>
      <c r="R71" s="5" t="s">
        <v>7</v>
      </c>
      <c r="S71" s="5" t="s">
        <v>8</v>
      </c>
      <c r="T71" s="5" t="s">
        <v>9</v>
      </c>
      <c r="U71" s="5" t="s">
        <v>10</v>
      </c>
      <c r="V71" s="5" t="s">
        <v>11</v>
      </c>
      <c r="W71" s="5" t="s">
        <v>12</v>
      </c>
      <c r="X71" s="5" t="s">
        <v>6</v>
      </c>
      <c r="Y71" s="5" t="s">
        <v>7</v>
      </c>
      <c r="Z71" s="5" t="s">
        <v>8</v>
      </c>
      <c r="AA71" s="5" t="s">
        <v>9</v>
      </c>
      <c r="AB71" s="5" t="s">
        <v>10</v>
      </c>
      <c r="AC71" s="5" t="s">
        <v>11</v>
      </c>
      <c r="AD71" s="5" t="s">
        <v>12</v>
      </c>
      <c r="AE71" s="5" t="s">
        <v>6</v>
      </c>
      <c r="AF71" s="5" t="s">
        <v>7</v>
      </c>
      <c r="AG71" s="5" t="s">
        <v>8</v>
      </c>
      <c r="AH71" s="5" t="s">
        <v>9</v>
      </c>
      <c r="AI71" s="5" t="s">
        <v>10</v>
      </c>
      <c r="AJ71" s="5" t="s">
        <v>11</v>
      </c>
      <c r="AK71" s="5" t="s">
        <v>12</v>
      </c>
      <c r="AL71" s="5" t="s">
        <v>6</v>
      </c>
      <c r="AM71" s="7" t="s">
        <v>7</v>
      </c>
    </row>
    <row r="72" spans="2:39" s="21" customFormat="1" ht="19.899999999999999" hidden="1" customHeight="1" outlineLevel="1">
      <c r="B72" s="18" t="s">
        <v>13</v>
      </c>
      <c r="C72" s="2" t="s">
        <v>14</v>
      </c>
      <c r="D72" s="2" t="s">
        <v>14</v>
      </c>
      <c r="E72" s="2" t="s">
        <v>14</v>
      </c>
      <c r="F72" s="2" t="s">
        <v>14</v>
      </c>
      <c r="G72" s="2" t="s">
        <v>14</v>
      </c>
      <c r="H72" s="2" t="s">
        <v>14</v>
      </c>
      <c r="I72" s="2" t="s">
        <v>14</v>
      </c>
      <c r="J72" s="2" t="s">
        <v>14</v>
      </c>
      <c r="K72" s="2" t="s">
        <v>14</v>
      </c>
      <c r="L72" s="2" t="s">
        <v>14</v>
      </c>
      <c r="M72" s="3" t="s">
        <v>14</v>
      </c>
      <c r="N72" s="3" t="s">
        <v>14</v>
      </c>
      <c r="O72" s="2" t="s">
        <v>14</v>
      </c>
      <c r="P72" s="2" t="s">
        <v>14</v>
      </c>
      <c r="Q72" s="2" t="s">
        <v>14</v>
      </c>
      <c r="R72" s="2" t="s">
        <v>14</v>
      </c>
      <c r="S72" s="2" t="s">
        <v>14</v>
      </c>
      <c r="T72" s="2" t="s">
        <v>14</v>
      </c>
      <c r="U72" s="2" t="s">
        <v>14</v>
      </c>
      <c r="V72" s="2" t="s">
        <v>14</v>
      </c>
      <c r="W72" s="2" t="s">
        <v>14</v>
      </c>
      <c r="X72" s="2" t="s">
        <v>14</v>
      </c>
      <c r="Y72" s="2" t="s">
        <v>14</v>
      </c>
      <c r="Z72" s="2" t="s">
        <v>14</v>
      </c>
      <c r="AA72" s="2" t="s">
        <v>14</v>
      </c>
      <c r="AB72" s="2" t="s">
        <v>14</v>
      </c>
      <c r="AC72" s="2" t="s">
        <v>14</v>
      </c>
      <c r="AD72" s="2" t="s">
        <v>14</v>
      </c>
      <c r="AE72" s="2" t="s">
        <v>14</v>
      </c>
      <c r="AF72" s="2" t="s">
        <v>14</v>
      </c>
      <c r="AG72" s="2" t="s">
        <v>14</v>
      </c>
      <c r="AH72" s="2" t="s">
        <v>14</v>
      </c>
      <c r="AI72" s="2" t="s">
        <v>14</v>
      </c>
      <c r="AJ72" s="2" t="s">
        <v>14</v>
      </c>
      <c r="AK72" s="2" t="s">
        <v>14</v>
      </c>
      <c r="AL72" s="2" t="s">
        <v>14</v>
      </c>
      <c r="AM72" s="2" t="s">
        <v>14</v>
      </c>
    </row>
    <row r="73" spans="2:39" s="21" customFormat="1" ht="19.899999999999999" hidden="1" customHeight="1" outlineLevel="1">
      <c r="B73" s="19" t="s">
        <v>15</v>
      </c>
      <c r="C73" s="3" t="s">
        <v>14</v>
      </c>
      <c r="D73" s="3" t="s">
        <v>14</v>
      </c>
      <c r="E73" s="3" t="s">
        <v>14</v>
      </c>
      <c r="F73" s="3" t="s">
        <v>14</v>
      </c>
      <c r="G73" s="3" t="s">
        <v>14</v>
      </c>
      <c r="H73" s="3" t="s">
        <v>14</v>
      </c>
      <c r="I73" s="3" t="s">
        <v>14</v>
      </c>
      <c r="J73" s="3" t="s">
        <v>14</v>
      </c>
      <c r="K73" s="3" t="s">
        <v>14</v>
      </c>
      <c r="L73" s="3" t="s">
        <v>14</v>
      </c>
      <c r="M73" s="3" t="s">
        <v>14</v>
      </c>
      <c r="N73" s="3" t="s">
        <v>14</v>
      </c>
      <c r="O73" s="2" t="s">
        <v>14</v>
      </c>
      <c r="P73" s="2" t="s">
        <v>14</v>
      </c>
      <c r="Q73" s="2" t="s">
        <v>14</v>
      </c>
      <c r="R73" s="2" t="s">
        <v>14</v>
      </c>
      <c r="S73" s="2" t="s">
        <v>14</v>
      </c>
      <c r="T73" s="2" t="s">
        <v>14</v>
      </c>
      <c r="U73" s="2" t="s">
        <v>14</v>
      </c>
      <c r="V73" s="2" t="s">
        <v>14</v>
      </c>
      <c r="W73" s="2" t="s">
        <v>14</v>
      </c>
      <c r="X73" s="2" t="s">
        <v>14</v>
      </c>
      <c r="Y73" s="2" t="s">
        <v>14</v>
      </c>
      <c r="Z73" s="2" t="s">
        <v>14</v>
      </c>
      <c r="AA73" s="2" t="s">
        <v>14</v>
      </c>
      <c r="AB73" s="2" t="s">
        <v>14</v>
      </c>
      <c r="AC73" s="2" t="s">
        <v>14</v>
      </c>
      <c r="AD73" s="2" t="s">
        <v>14</v>
      </c>
      <c r="AE73" s="2" t="s">
        <v>14</v>
      </c>
      <c r="AF73" s="2" t="s">
        <v>14</v>
      </c>
      <c r="AG73" s="2" t="s">
        <v>14</v>
      </c>
      <c r="AH73" s="2" t="s">
        <v>14</v>
      </c>
      <c r="AI73" s="2" t="s">
        <v>14</v>
      </c>
      <c r="AJ73" s="2" t="s">
        <v>14</v>
      </c>
      <c r="AK73" s="2" t="s">
        <v>14</v>
      </c>
      <c r="AL73" s="2" t="s">
        <v>14</v>
      </c>
      <c r="AM73" s="2" t="s">
        <v>14</v>
      </c>
    </row>
    <row r="74" spans="2:39" ht="19.899999999999999" hidden="1" customHeight="1" outlineLevel="1">
      <c r="B74" s="33" t="s">
        <v>2</v>
      </c>
      <c r="C74" s="3" t="s">
        <v>14</v>
      </c>
      <c r="D74" s="3" t="s">
        <v>14</v>
      </c>
      <c r="E74" s="3" t="s">
        <v>14</v>
      </c>
      <c r="F74" s="3" t="s">
        <v>14</v>
      </c>
      <c r="G74" s="3" t="s">
        <v>14</v>
      </c>
      <c r="H74" s="3" t="s">
        <v>14</v>
      </c>
      <c r="I74" s="3" t="s">
        <v>14</v>
      </c>
      <c r="J74" s="3" t="s">
        <v>14</v>
      </c>
      <c r="K74" s="133" t="s">
        <v>16</v>
      </c>
      <c r="L74" s="134"/>
      <c r="M74" s="134"/>
      <c r="N74" s="134"/>
      <c r="O74" s="135"/>
      <c r="P74" s="2" t="s">
        <v>14</v>
      </c>
      <c r="Q74" s="2" t="s">
        <v>14</v>
      </c>
      <c r="R74" s="133" t="s">
        <v>16</v>
      </c>
      <c r="S74" s="134"/>
      <c r="T74" s="134"/>
      <c r="U74" s="134"/>
      <c r="V74" s="135"/>
      <c r="W74" s="2" t="s">
        <v>14</v>
      </c>
      <c r="X74" s="2" t="s">
        <v>14</v>
      </c>
      <c r="Y74" s="133" t="s">
        <v>16</v>
      </c>
      <c r="Z74" s="134"/>
      <c r="AA74" s="134"/>
      <c r="AB74" s="134"/>
      <c r="AC74" s="135"/>
      <c r="AD74" s="2" t="s">
        <v>14</v>
      </c>
      <c r="AE74" s="2" t="s">
        <v>14</v>
      </c>
      <c r="AF74" s="133" t="s">
        <v>16</v>
      </c>
      <c r="AG74" s="134"/>
      <c r="AH74" s="134"/>
      <c r="AI74" s="134"/>
      <c r="AJ74" s="135"/>
      <c r="AK74" s="2" t="s">
        <v>14</v>
      </c>
      <c r="AL74" s="2" t="s">
        <v>14</v>
      </c>
      <c r="AM74" s="2" t="s">
        <v>14</v>
      </c>
    </row>
    <row r="75" spans="2:39" ht="19.899999999999999" hidden="1" customHeight="1" outlineLevel="1">
      <c r="B75" s="31" t="s">
        <v>5</v>
      </c>
      <c r="C75" s="3" t="s">
        <v>14</v>
      </c>
      <c r="D75" s="3" t="s">
        <v>14</v>
      </c>
      <c r="E75" s="3" t="s">
        <v>14</v>
      </c>
      <c r="F75" s="3" t="s">
        <v>14</v>
      </c>
      <c r="G75" s="3" t="s">
        <v>14</v>
      </c>
      <c r="H75" s="3" t="s">
        <v>14</v>
      </c>
      <c r="I75" s="3" t="s">
        <v>14</v>
      </c>
      <c r="J75" s="3" t="s">
        <v>14</v>
      </c>
      <c r="K75" s="3" t="s">
        <v>14</v>
      </c>
      <c r="L75" s="3" t="s">
        <v>14</v>
      </c>
      <c r="M75" s="3" t="s">
        <v>14</v>
      </c>
      <c r="N75" s="3" t="s">
        <v>14</v>
      </c>
      <c r="O75" s="2" t="s">
        <v>14</v>
      </c>
      <c r="P75" s="2" t="s">
        <v>14</v>
      </c>
      <c r="Q75" s="2" t="s">
        <v>14</v>
      </c>
      <c r="R75" s="2" t="s">
        <v>14</v>
      </c>
      <c r="S75" s="2" t="s">
        <v>14</v>
      </c>
      <c r="T75" s="2" t="s">
        <v>14</v>
      </c>
      <c r="U75" s="2" t="s">
        <v>14</v>
      </c>
      <c r="V75" s="2" t="s">
        <v>14</v>
      </c>
      <c r="W75" s="2" t="s">
        <v>14</v>
      </c>
      <c r="X75" s="2" t="s">
        <v>14</v>
      </c>
      <c r="Y75" s="2" t="s">
        <v>14</v>
      </c>
      <c r="Z75" s="2" t="s">
        <v>14</v>
      </c>
      <c r="AA75" s="2" t="s">
        <v>14</v>
      </c>
      <c r="AB75" s="2" t="s">
        <v>14</v>
      </c>
      <c r="AC75" s="2" t="s">
        <v>14</v>
      </c>
      <c r="AD75" s="2" t="s">
        <v>14</v>
      </c>
      <c r="AE75" s="2" t="s">
        <v>14</v>
      </c>
      <c r="AF75" s="2" t="s">
        <v>14</v>
      </c>
      <c r="AG75" s="2" t="s">
        <v>14</v>
      </c>
      <c r="AH75" s="2" t="s">
        <v>14</v>
      </c>
      <c r="AI75" s="2" t="s">
        <v>14</v>
      </c>
      <c r="AJ75" s="2" t="s">
        <v>14</v>
      </c>
      <c r="AK75" s="2" t="s">
        <v>14</v>
      </c>
      <c r="AL75" s="2" t="s">
        <v>14</v>
      </c>
      <c r="AM75" s="2" t="s">
        <v>14</v>
      </c>
    </row>
    <row r="76" spans="2:39" ht="19.899999999999999" hidden="1" customHeight="1" outlineLevel="1">
      <c r="B76" s="20" t="s">
        <v>1</v>
      </c>
      <c r="C76" s="3" t="s">
        <v>14</v>
      </c>
      <c r="D76" s="3" t="s">
        <v>14</v>
      </c>
      <c r="E76" s="3" t="s">
        <v>14</v>
      </c>
      <c r="F76" s="3" t="s">
        <v>14</v>
      </c>
      <c r="G76" s="3" t="s">
        <v>14</v>
      </c>
      <c r="H76" s="3" t="s">
        <v>14</v>
      </c>
      <c r="I76" s="3" t="s">
        <v>14</v>
      </c>
      <c r="J76" s="3" t="s">
        <v>14</v>
      </c>
      <c r="K76" s="3" t="s">
        <v>14</v>
      </c>
      <c r="L76" s="3" t="s">
        <v>14</v>
      </c>
      <c r="M76" s="3" t="s">
        <v>14</v>
      </c>
      <c r="N76" s="3" t="s">
        <v>14</v>
      </c>
      <c r="O76" s="2" t="s">
        <v>14</v>
      </c>
      <c r="P76" s="2" t="s">
        <v>14</v>
      </c>
      <c r="Q76" s="2" t="s">
        <v>14</v>
      </c>
      <c r="R76" s="2" t="s">
        <v>14</v>
      </c>
      <c r="S76" s="2" t="s">
        <v>14</v>
      </c>
      <c r="T76" s="2" t="s">
        <v>14</v>
      </c>
      <c r="U76" s="2" t="s">
        <v>14</v>
      </c>
      <c r="V76" s="2" t="s">
        <v>14</v>
      </c>
      <c r="W76" s="2" t="s">
        <v>14</v>
      </c>
      <c r="X76" s="2" t="s">
        <v>14</v>
      </c>
      <c r="Y76" s="2" t="s">
        <v>14</v>
      </c>
      <c r="Z76" s="2" t="s">
        <v>14</v>
      </c>
      <c r="AA76" s="2" t="s">
        <v>14</v>
      </c>
      <c r="AB76" s="2" t="s">
        <v>14</v>
      </c>
      <c r="AC76" s="2" t="s">
        <v>14</v>
      </c>
      <c r="AD76" s="2" t="s">
        <v>14</v>
      </c>
      <c r="AE76" s="2" t="s">
        <v>14</v>
      </c>
      <c r="AF76" s="2" t="s">
        <v>14</v>
      </c>
      <c r="AG76" s="2" t="s">
        <v>14</v>
      </c>
      <c r="AH76" s="2" t="s">
        <v>14</v>
      </c>
      <c r="AI76" s="2" t="s">
        <v>14</v>
      </c>
      <c r="AJ76" s="2" t="s">
        <v>14</v>
      </c>
      <c r="AK76" s="2" t="s">
        <v>14</v>
      </c>
      <c r="AL76" s="2" t="s">
        <v>14</v>
      </c>
      <c r="AM76" s="2" t="s">
        <v>14</v>
      </c>
    </row>
    <row r="77" spans="2:39" ht="18.95" customHeight="1" collapsed="1"/>
    <row r="78" spans="2:39" ht="18.95" customHeight="1">
      <c r="B78" s="61">
        <f ca="1">DATE(CalendarYear,12,1)</f>
        <v>45992</v>
      </c>
      <c r="C78" s="4" t="str">
        <f ca="1">IF(DAY(DecSun1)=1,"",IF(AND(YEAR(DecSun1+1)=CalendarYear,MONTH(DecSun1+1)=12),DecSun1+1,""))</f>
        <v/>
      </c>
      <c r="D78" s="4">
        <f ca="1">IF(DAY(DecSun1)=1,"",IF(AND(YEAR(DecSun1+2)=CalendarYear,MONTH(DecSun1+2)=12),DecSun1+2,""))</f>
        <v>45992</v>
      </c>
      <c r="E78" s="4">
        <f ca="1">IF(DAY(DecSun1)=1,"",IF(AND(YEAR(DecSun1+3)=CalendarYear,MONTH(DecSun1+3)=12),DecSun1+3,""))</f>
        <v>45993</v>
      </c>
      <c r="F78" s="4">
        <f ca="1">IF(DAY(DecSun1)=1,"",IF(AND(YEAR(DecSun1+4)=CalendarYear,MONTH(DecSun1+4)=12),DecSun1+4,""))</f>
        <v>45994</v>
      </c>
      <c r="G78" s="4">
        <f ca="1">IF(DAY(DecSun1)=1,"",IF(AND(YEAR(DecSun1+5)=CalendarYear,MONTH(DecSun1+5)=12),DecSun1+5,""))</f>
        <v>45995</v>
      </c>
      <c r="H78" s="4">
        <f ca="1">IF(DAY(DecSun1)=1,"",IF(AND(YEAR(DecSun1+6)=CalendarYear,MONTH(DecSun1+6)=12),DecSun1+6,""))</f>
        <v>45996</v>
      </c>
      <c r="I78" s="4">
        <f ca="1">IF(DAY(DecSun1)=1,IF(AND(YEAR(DecSun1)=CalendarYear,MONTH(DecSun1)=12),DecSun1,""),IF(AND(YEAR(DecSun1+7)=CalendarYear,MONTH(DecSun1+7)=12),DecSun1+7,""))</f>
        <v>45997</v>
      </c>
      <c r="J78" s="4">
        <f ca="1">IF(DAY(DecSun1)=1,IF(AND(YEAR(DecSun1+1)=CalendarYear,MONTH(DecSun1+1)=12),DecSun1+1,""),IF(AND(YEAR(DecSun1+8)=CalendarYear,MONTH(DecSun1+8)=12),DecSun1+8,""))</f>
        <v>45998</v>
      </c>
      <c r="K78" s="4">
        <f ca="1">IF(DAY(DecSun1)=1,IF(AND(YEAR(DecSun1+2)=CalendarYear,MONTH(DecSun1+2)=12),DecSun1+2,""),IF(AND(YEAR(DecSun1+9)=CalendarYear,MONTH(DecSun1+9)=12),DecSun1+9,""))</f>
        <v>45999</v>
      </c>
      <c r="L78" s="4">
        <f ca="1">IF(DAY(DecSun1)=1,IF(AND(YEAR(DecSun1+3)=CalendarYear,MONTH(DecSun1+3)=12),DecSun1+3,""),IF(AND(YEAR(DecSun1+10)=CalendarYear,MONTH(DecSun1+10)=12),DecSun1+10,""))</f>
        <v>46000</v>
      </c>
      <c r="M78" s="4">
        <f ca="1">IF(DAY(DecSun1)=1,IF(AND(YEAR(DecSun1+4)=CalendarYear,MONTH(DecSun1+4)=12),DecSun1+4,""),IF(AND(YEAR(DecSun1+11)=CalendarYear,MONTH(DecSun1+11)=12),DecSun1+11,""))</f>
        <v>46001</v>
      </c>
      <c r="N78" s="4">
        <f ca="1">IF(DAY(DecSun1)=1,IF(AND(YEAR(DecSun1+5)=CalendarYear,MONTH(DecSun1+5)=12),DecSun1+5,""),IF(AND(YEAR(DecSun1+12)=CalendarYear,MONTH(DecSun1+12)=12),DecSun1+12,""))</f>
        <v>46002</v>
      </c>
      <c r="O78" s="4">
        <f ca="1">IF(DAY(DecSun1)=1,IF(AND(YEAR(DecSun1+6)=CalendarYear,MONTH(DecSun1+6)=12),DecSun1+6,""),IF(AND(YEAR(DecSun1+13)=CalendarYear,MONTH(DecSun1+13)=12),DecSun1+13,""))</f>
        <v>46003</v>
      </c>
      <c r="P78" s="4">
        <f ca="1">IF(DAY(DecSun1)=1,IF(AND(YEAR(DecSun1+7)=CalendarYear,MONTH(DecSun1+7)=12),DecSun1+7,""),IF(AND(YEAR(DecSun1+14)=CalendarYear,MONTH(DecSun1+14)=12),DecSun1+14,""))</f>
        <v>46004</v>
      </c>
      <c r="Q78" s="4">
        <f ca="1">IF(DAY(DecSun1)=1,IF(AND(YEAR(DecSun1+8)=CalendarYear,MONTH(DecSun1+8)=12),DecSun1+8,""),IF(AND(YEAR(DecSun1+15)=CalendarYear,MONTH(DecSun1+15)=12),DecSun1+15,""))</f>
        <v>46005</v>
      </c>
      <c r="R78" s="4">
        <f ca="1">IF(DAY(DecSun1)=1,IF(AND(YEAR(DecSun1+9)=CalendarYear,MONTH(DecSun1+9)=12),DecSun1+9,""),IF(AND(YEAR(DecSun1+16)=CalendarYear,MONTH(DecSun1+16)=12),DecSun1+16,""))</f>
        <v>46006</v>
      </c>
      <c r="S78" s="4">
        <f ca="1">IF(DAY(DecSun1)=1,IF(AND(YEAR(DecSun1+10)=CalendarYear,MONTH(DecSun1+10)=12),DecSun1+10,""),IF(AND(YEAR(DecSun1+17)=CalendarYear,MONTH(DecSun1+17)=12),DecSun1+17,""))</f>
        <v>46007</v>
      </c>
      <c r="T78" s="4">
        <f ca="1">IF(DAY(DecSun1)=1,IF(AND(YEAR(DecSun1+11)=CalendarYear,MONTH(DecSun1+11)=12),DecSun1+11,""),IF(AND(YEAR(DecSun1+18)=CalendarYear,MONTH(DecSun1+18)=12),DecSun1+18,""))</f>
        <v>46008</v>
      </c>
      <c r="U78" s="4">
        <f ca="1">IF(DAY(DecSun1)=1,IF(AND(YEAR(DecSun1+12)=CalendarYear,MONTH(DecSun1+12)=12),DecSun1+12,""),IF(AND(YEAR(DecSun1+19)=CalendarYear,MONTH(DecSun1+19)=12),DecSun1+19,""))</f>
        <v>46009</v>
      </c>
      <c r="V78" s="4">
        <f ca="1">IF(DAY(DecSun1)=1,IF(AND(YEAR(DecSun1+13)=CalendarYear,MONTH(DecSun1+13)=12),DecSun1+13,""),IF(AND(YEAR(DecSun1+20)=CalendarYear,MONTH(DecSun1+20)=12),DecSun1+20,""))</f>
        <v>46010</v>
      </c>
      <c r="W78" s="4">
        <f ca="1">IF(DAY(DecSun1)=1,IF(AND(YEAR(DecSun1+14)=CalendarYear,MONTH(DecSun1+14)=12),DecSun1+14,""),IF(AND(YEAR(DecSun1+21)=CalendarYear,MONTH(DecSun1+21)=12),DecSun1+21,""))</f>
        <v>46011</v>
      </c>
      <c r="X78" s="4">
        <f ca="1">IF(DAY(DecSun1)=1,IF(AND(YEAR(DecSun1+15)=CalendarYear,MONTH(DecSun1+15)=12),DecSun1+15,""),IF(AND(YEAR(DecSun1+22)=CalendarYear,MONTH(DecSun1+22)=12),DecSun1+22,""))</f>
        <v>46012</v>
      </c>
      <c r="Y78" s="4">
        <f ca="1">IF(DAY(DecSun1)=1,IF(AND(YEAR(DecSun1+16)=CalendarYear,MONTH(DecSun1+16)=12),DecSun1+16,""),IF(AND(YEAR(DecSun1+23)=CalendarYear,MONTH(DecSun1+23)=12),DecSun1+23,""))</f>
        <v>46013</v>
      </c>
      <c r="Z78" s="4">
        <f ca="1">IF(DAY(DecSun1)=1,IF(AND(YEAR(DecSun1+17)=CalendarYear,MONTH(DecSun1+17)=12),DecSun1+17,""),IF(AND(YEAR(DecSun1+24)=CalendarYear,MONTH(DecSun1+24)=12),DecSun1+24,""))</f>
        <v>46014</v>
      </c>
      <c r="AA78" s="4">
        <f ca="1">IF(DAY(DecSun1)=1,IF(AND(YEAR(DecSun1+18)=CalendarYear,MONTH(DecSun1+18)=12),DecSun1+18,""),IF(AND(YEAR(DecSun1+25)=CalendarYear,MONTH(DecSun1+25)=12),DecSun1+25,""))</f>
        <v>46015</v>
      </c>
      <c r="AB78" s="4">
        <f ca="1">IF(DAY(DecSun1)=1,IF(AND(YEAR(DecSun1+19)=CalendarYear,MONTH(DecSun1+19)=12),DecSun1+19,""),IF(AND(YEAR(DecSun1+26)=CalendarYear,MONTH(DecSun1+26)=12),DecSun1+26,""))</f>
        <v>46016</v>
      </c>
      <c r="AC78" s="4">
        <f ca="1">IF(DAY(DecSun1)=1,IF(AND(YEAR(DecSun1+20)=CalendarYear,MONTH(DecSun1+20)=12),DecSun1+20,""),IF(AND(YEAR(DecSun1+27)=CalendarYear,MONTH(DecSun1+27)=12),DecSun1+27,""))</f>
        <v>46017</v>
      </c>
      <c r="AD78" s="4">
        <f ca="1">IF(DAY(DecSun1)=1,IF(AND(YEAR(DecSun1+21)=CalendarYear,MONTH(DecSun1+21)=12),DecSun1+21,""),IF(AND(YEAR(DecSun1+28)=CalendarYear,MONTH(DecSun1+28)=12),DecSun1+28,""))</f>
        <v>46018</v>
      </c>
      <c r="AE78" s="4">
        <f ca="1">IF(DAY(DecSun1)=1,IF(AND(YEAR(DecSun1+22)=CalendarYear,MONTH(DecSun1+22)=12),DecSun1+22,""),IF(AND(YEAR(DecSun1+29)=CalendarYear,MONTH(DecSun1+29)=12),DecSun1+29,""))</f>
        <v>46019</v>
      </c>
      <c r="AF78" s="4">
        <f ca="1">IF(DAY(DecSun1)=1,IF(AND(YEAR(DecSun1+23)=CalendarYear,MONTH(DecSun1+23)=12),DecSun1+23,""),IF(AND(YEAR(DecSun1+30)=CalendarYear,MONTH(DecSun1+30)=12),DecSun1+30,""))</f>
        <v>46020</v>
      </c>
      <c r="AG78" s="4">
        <f ca="1">IF(DAY(DecSun1)=1,IF(AND(YEAR(DecSun1+24)=CalendarYear,MONTH(DecSun1+24)=12),DecSun1+24,""),IF(AND(YEAR(DecSun1+31)=CalendarYear,MONTH(DecSun1+31)=12),DecSun1+31,""))</f>
        <v>46021</v>
      </c>
      <c r="AH78" s="4">
        <f ca="1">IF(DAY(DecSun1)=1,IF(AND(YEAR(DecSun1+25)=CalendarYear,MONTH(DecSun1+25)=12),DecSun1+25,""),IF(AND(YEAR(DecSun1+32)=CalendarYear,MONTH(DecSun1+32)=12),DecSun1+32,""))</f>
        <v>46022</v>
      </c>
      <c r="AI78" s="4" t="str">
        <f ca="1">IF(DAY(DecSun1)=1,IF(AND(YEAR(DecSun1+26)=CalendarYear,MONTH(DecSun1+26)=12),DecSun1+26,""),IF(AND(YEAR(DecSun1+33)=CalendarYear,MONTH(DecSun1+33)=12),DecSun1+33,""))</f>
        <v/>
      </c>
      <c r="AJ78" s="4" t="str">
        <f ca="1">IF(DAY(DecSun1)=1,IF(AND(YEAR(DecSun1+27)=CalendarYear,MONTH(DecSun1+27)=12),DecSun1+27,""),IF(AND(YEAR(DecSun1+34)=CalendarYear,MONTH(DecSun1+34)=12),DecSun1+34,""))</f>
        <v/>
      </c>
      <c r="AK78" s="4" t="str">
        <f ca="1">IF(DAY(DecSun1)=1,IF(AND(YEAR(DecSun1+28)=CalendarYear,MONTH(DecSun1+28)=12),DecSun1+28,""),IF(AND(YEAR(DecSun1+35)=CalendarYear,MONTH(DecSun1+35)=12),DecSun1+35,""))</f>
        <v/>
      </c>
      <c r="AL78" s="4" t="str">
        <f ca="1">IF(DAY(DecSun1)=1,IF(AND(YEAR(DecSun1+29)=CalendarYear,MONTH(DecSun1+29)=12),DecSun1+29,""),IF(AND(YEAR(DecSun1+36)=CalendarYear,MONTH(DecSun1+36)=12),DecSun1+36,""))</f>
        <v/>
      </c>
      <c r="AM78" s="6" t="str">
        <f ca="1">IF(DAY(DecSun1)=1,IF(AND(YEAR(DecSun1+30)=CalendarYear,MONTH(DecSun1+30)=12),DecSun1+30,""),IF(AND(YEAR(DecSun1+37)=CalendarYear,MONTH(DecSun1+37)=12),DecSun1+37,""))</f>
        <v/>
      </c>
    </row>
    <row r="79" spans="2:39" ht="18.95" customHeight="1">
      <c r="B79" s="62"/>
      <c r="C79" s="5" t="s">
        <v>6</v>
      </c>
      <c r="D79" s="5" t="s">
        <v>7</v>
      </c>
      <c r="E79" s="5" t="s">
        <v>8</v>
      </c>
      <c r="F79" s="5" t="s">
        <v>9</v>
      </c>
      <c r="G79" s="5" t="s">
        <v>10</v>
      </c>
      <c r="H79" s="5" t="s">
        <v>11</v>
      </c>
      <c r="I79" s="5" t="s">
        <v>12</v>
      </c>
      <c r="J79" s="5" t="s">
        <v>6</v>
      </c>
      <c r="K79" s="5" t="s">
        <v>7</v>
      </c>
      <c r="L79" s="5" t="s">
        <v>8</v>
      </c>
      <c r="M79" s="5" t="s">
        <v>9</v>
      </c>
      <c r="N79" s="5" t="s">
        <v>10</v>
      </c>
      <c r="O79" s="5" t="s">
        <v>11</v>
      </c>
      <c r="P79" s="5" t="s">
        <v>12</v>
      </c>
      <c r="Q79" s="5" t="s">
        <v>6</v>
      </c>
      <c r="R79" s="5" t="s">
        <v>7</v>
      </c>
      <c r="S79" s="5" t="s">
        <v>8</v>
      </c>
      <c r="T79" s="5" t="s">
        <v>9</v>
      </c>
      <c r="U79" s="5" t="s">
        <v>10</v>
      </c>
      <c r="V79" s="5" t="s">
        <v>11</v>
      </c>
      <c r="W79" s="5" t="s">
        <v>12</v>
      </c>
      <c r="X79" s="5" t="s">
        <v>6</v>
      </c>
      <c r="Y79" s="5" t="s">
        <v>7</v>
      </c>
      <c r="Z79" s="5" t="s">
        <v>8</v>
      </c>
      <c r="AA79" s="5" t="s">
        <v>9</v>
      </c>
      <c r="AB79" s="5" t="s">
        <v>10</v>
      </c>
      <c r="AC79" s="5" t="s">
        <v>11</v>
      </c>
      <c r="AD79" s="5" t="s">
        <v>12</v>
      </c>
      <c r="AE79" s="5" t="s">
        <v>6</v>
      </c>
      <c r="AF79" s="5" t="s">
        <v>7</v>
      </c>
      <c r="AG79" s="5" t="s">
        <v>8</v>
      </c>
      <c r="AH79" s="5" t="s">
        <v>9</v>
      </c>
      <c r="AI79" s="5" t="s">
        <v>10</v>
      </c>
      <c r="AJ79" s="5" t="s">
        <v>11</v>
      </c>
      <c r="AK79" s="5" t="s">
        <v>12</v>
      </c>
      <c r="AL79" s="5" t="s">
        <v>6</v>
      </c>
      <c r="AM79" s="7" t="s">
        <v>7</v>
      </c>
    </row>
    <row r="80" spans="2:39" ht="18.95" hidden="1" customHeight="1" outlineLevel="1">
      <c r="B80" s="18" t="s">
        <v>13</v>
      </c>
      <c r="C80" s="2" t="s">
        <v>14</v>
      </c>
      <c r="D80" s="2" t="s">
        <v>14</v>
      </c>
      <c r="E80" s="2" t="s">
        <v>14</v>
      </c>
      <c r="F80" s="2" t="s">
        <v>14</v>
      </c>
      <c r="G80" s="2" t="s">
        <v>14</v>
      </c>
      <c r="H80" s="2" t="s">
        <v>14</v>
      </c>
      <c r="I80" s="2" t="s">
        <v>14</v>
      </c>
      <c r="J80" s="2" t="s">
        <v>14</v>
      </c>
      <c r="K80" s="2" t="s">
        <v>14</v>
      </c>
      <c r="L80" s="2" t="s">
        <v>14</v>
      </c>
      <c r="M80" s="3" t="s">
        <v>14</v>
      </c>
      <c r="N80" s="3" t="s">
        <v>14</v>
      </c>
      <c r="O80" s="2" t="s">
        <v>14</v>
      </c>
      <c r="P80" s="2" t="s">
        <v>14</v>
      </c>
      <c r="Q80" s="2" t="s">
        <v>14</v>
      </c>
      <c r="R80" s="2" t="s">
        <v>14</v>
      </c>
      <c r="S80" s="2" t="s">
        <v>14</v>
      </c>
      <c r="T80" s="2" t="s">
        <v>14</v>
      </c>
      <c r="U80" s="2" t="s">
        <v>14</v>
      </c>
      <c r="V80" s="2" t="s">
        <v>14</v>
      </c>
      <c r="W80" s="2" t="s">
        <v>14</v>
      </c>
      <c r="X80" s="2" t="s">
        <v>14</v>
      </c>
      <c r="Y80" s="2" t="s">
        <v>14</v>
      </c>
      <c r="Z80" s="2" t="s">
        <v>14</v>
      </c>
      <c r="AA80" s="2" t="s">
        <v>14</v>
      </c>
      <c r="AB80" s="2" t="s">
        <v>14</v>
      </c>
      <c r="AC80" s="2" t="s">
        <v>14</v>
      </c>
      <c r="AD80" s="2" t="s">
        <v>14</v>
      </c>
      <c r="AE80" s="2" t="s">
        <v>14</v>
      </c>
      <c r="AF80" s="2" t="s">
        <v>14</v>
      </c>
      <c r="AG80" s="2" t="s">
        <v>14</v>
      </c>
      <c r="AH80" s="2" t="s">
        <v>14</v>
      </c>
      <c r="AI80" s="2" t="s">
        <v>14</v>
      </c>
      <c r="AJ80" s="2" t="s">
        <v>14</v>
      </c>
      <c r="AK80" s="2" t="s">
        <v>14</v>
      </c>
      <c r="AL80" s="2" t="s">
        <v>14</v>
      </c>
      <c r="AM80" s="2" t="s">
        <v>14</v>
      </c>
    </row>
    <row r="81" spans="2:39" ht="18.95" hidden="1" customHeight="1" outlineLevel="1">
      <c r="B81" s="19" t="s">
        <v>15</v>
      </c>
      <c r="C81" s="3" t="s">
        <v>14</v>
      </c>
      <c r="D81" s="3" t="s">
        <v>14</v>
      </c>
      <c r="E81" s="3" t="s">
        <v>14</v>
      </c>
      <c r="F81" s="3" t="s">
        <v>14</v>
      </c>
      <c r="G81" s="3" t="s">
        <v>14</v>
      </c>
      <c r="H81" s="3" t="s">
        <v>14</v>
      </c>
      <c r="I81" s="3" t="s">
        <v>14</v>
      </c>
      <c r="J81" s="3" t="s">
        <v>14</v>
      </c>
      <c r="K81" s="3" t="s">
        <v>14</v>
      </c>
      <c r="L81" s="3" t="s">
        <v>14</v>
      </c>
      <c r="M81" s="3" t="s">
        <v>14</v>
      </c>
      <c r="N81" s="3" t="s">
        <v>14</v>
      </c>
      <c r="O81" s="2" t="s">
        <v>14</v>
      </c>
      <c r="P81" s="2" t="s">
        <v>14</v>
      </c>
      <c r="Q81" s="2" t="s">
        <v>14</v>
      </c>
      <c r="R81" s="2" t="s">
        <v>14</v>
      </c>
      <c r="S81" s="2" t="s">
        <v>14</v>
      </c>
      <c r="T81" s="2" t="s">
        <v>14</v>
      </c>
      <c r="U81" s="2" t="s">
        <v>14</v>
      </c>
      <c r="V81" s="2" t="s">
        <v>14</v>
      </c>
      <c r="W81" s="2" t="s">
        <v>14</v>
      </c>
      <c r="X81" s="2" t="s">
        <v>14</v>
      </c>
      <c r="Y81" s="2" t="s">
        <v>14</v>
      </c>
      <c r="Z81" s="2" t="s">
        <v>14</v>
      </c>
      <c r="AA81" s="2" t="s">
        <v>14</v>
      </c>
      <c r="AB81" s="2" t="s">
        <v>14</v>
      </c>
      <c r="AC81" s="2" t="s">
        <v>14</v>
      </c>
      <c r="AD81" s="2" t="s">
        <v>14</v>
      </c>
      <c r="AE81" s="2" t="s">
        <v>14</v>
      </c>
      <c r="AF81" s="2" t="s">
        <v>14</v>
      </c>
      <c r="AG81" s="2" t="s">
        <v>14</v>
      </c>
      <c r="AH81" s="2" t="s">
        <v>14</v>
      </c>
      <c r="AI81" s="2" t="s">
        <v>14</v>
      </c>
      <c r="AJ81" s="2" t="s">
        <v>14</v>
      </c>
      <c r="AK81" s="2" t="s">
        <v>14</v>
      </c>
      <c r="AL81" s="2" t="s">
        <v>14</v>
      </c>
      <c r="AM81" s="2" t="s">
        <v>14</v>
      </c>
    </row>
    <row r="82" spans="2:39" ht="18.95" hidden="1" customHeight="1" outlineLevel="1">
      <c r="B82" s="33" t="s">
        <v>2</v>
      </c>
      <c r="C82" s="3" t="s">
        <v>14</v>
      </c>
      <c r="D82" s="133" t="s">
        <v>16</v>
      </c>
      <c r="E82" s="134"/>
      <c r="F82" s="134"/>
      <c r="G82" s="134"/>
      <c r="H82" s="135"/>
      <c r="I82" s="3" t="s">
        <v>14</v>
      </c>
      <c r="J82" s="3" t="s">
        <v>14</v>
      </c>
      <c r="K82" s="133" t="s">
        <v>16</v>
      </c>
      <c r="L82" s="134"/>
      <c r="M82" s="134"/>
      <c r="N82" s="134"/>
      <c r="O82" s="135"/>
      <c r="P82" s="2" t="s">
        <v>14</v>
      </c>
      <c r="Q82" s="2" t="s">
        <v>14</v>
      </c>
      <c r="R82" s="133" t="s">
        <v>16</v>
      </c>
      <c r="S82" s="134"/>
      <c r="T82" s="134"/>
      <c r="U82" s="134"/>
      <c r="V82" s="135"/>
      <c r="W82" s="2" t="s">
        <v>14</v>
      </c>
      <c r="X82" s="2" t="s">
        <v>14</v>
      </c>
      <c r="Y82" s="133" t="s">
        <v>16</v>
      </c>
      <c r="Z82" s="134"/>
      <c r="AA82" s="134"/>
      <c r="AB82" s="134"/>
      <c r="AC82" s="135"/>
      <c r="AD82" s="2" t="s">
        <v>14</v>
      </c>
      <c r="AE82" s="2" t="s">
        <v>14</v>
      </c>
      <c r="AF82" s="140" t="s">
        <v>16</v>
      </c>
      <c r="AG82" s="148"/>
      <c r="AH82" s="141"/>
      <c r="AI82" s="2" t="s">
        <v>14</v>
      </c>
      <c r="AJ82" s="2" t="s">
        <v>14</v>
      </c>
      <c r="AK82" s="2" t="s">
        <v>14</v>
      </c>
      <c r="AL82" s="2" t="s">
        <v>14</v>
      </c>
      <c r="AM82" s="2" t="s">
        <v>14</v>
      </c>
    </row>
    <row r="83" spans="2:39" ht="18.95" hidden="1" customHeight="1" outlineLevel="1">
      <c r="B83" s="31" t="s">
        <v>5</v>
      </c>
      <c r="C83" s="3" t="s">
        <v>14</v>
      </c>
      <c r="D83" s="3" t="s">
        <v>14</v>
      </c>
      <c r="E83" s="3" t="s">
        <v>14</v>
      </c>
      <c r="F83" s="3" t="s">
        <v>14</v>
      </c>
      <c r="G83" s="3" t="s">
        <v>14</v>
      </c>
      <c r="H83" s="3" t="s">
        <v>14</v>
      </c>
      <c r="I83" s="3" t="s">
        <v>14</v>
      </c>
      <c r="J83" s="3" t="s">
        <v>14</v>
      </c>
      <c r="K83" s="3" t="s">
        <v>14</v>
      </c>
      <c r="L83" s="3" t="s">
        <v>14</v>
      </c>
      <c r="M83" s="3" t="s">
        <v>14</v>
      </c>
      <c r="N83" s="3" t="s">
        <v>14</v>
      </c>
      <c r="O83" s="2" t="s">
        <v>14</v>
      </c>
      <c r="P83" s="2" t="s">
        <v>14</v>
      </c>
      <c r="Q83" s="2" t="s">
        <v>14</v>
      </c>
      <c r="R83" s="2" t="s">
        <v>14</v>
      </c>
      <c r="S83" s="2" t="s">
        <v>14</v>
      </c>
      <c r="T83" s="2" t="s">
        <v>14</v>
      </c>
      <c r="U83" s="2" t="s">
        <v>14</v>
      </c>
      <c r="V83" s="2" t="s">
        <v>14</v>
      </c>
      <c r="W83" s="2" t="s">
        <v>14</v>
      </c>
      <c r="X83" s="2" t="s">
        <v>14</v>
      </c>
      <c r="Y83" s="2" t="s">
        <v>14</v>
      </c>
      <c r="Z83" s="2" t="s">
        <v>14</v>
      </c>
      <c r="AA83" s="2" t="s">
        <v>14</v>
      </c>
      <c r="AB83" s="2" t="s">
        <v>14</v>
      </c>
      <c r="AC83" s="2" t="s">
        <v>14</v>
      </c>
      <c r="AD83" s="2" t="s">
        <v>14</v>
      </c>
      <c r="AE83" s="2" t="s">
        <v>14</v>
      </c>
      <c r="AF83" s="2" t="s">
        <v>14</v>
      </c>
      <c r="AG83" s="2" t="s">
        <v>14</v>
      </c>
      <c r="AH83" s="2" t="s">
        <v>14</v>
      </c>
      <c r="AI83" s="2" t="s">
        <v>14</v>
      </c>
      <c r="AJ83" s="2" t="s">
        <v>14</v>
      </c>
      <c r="AK83" s="2" t="s">
        <v>14</v>
      </c>
      <c r="AL83" s="2" t="s">
        <v>14</v>
      </c>
      <c r="AM83" s="2" t="s">
        <v>14</v>
      </c>
    </row>
    <row r="84" spans="2:39" ht="18.95" hidden="1" customHeight="1" outlineLevel="1">
      <c r="B84" s="20" t="s">
        <v>1</v>
      </c>
      <c r="C84" s="3" t="s">
        <v>14</v>
      </c>
      <c r="D84" s="3" t="s">
        <v>14</v>
      </c>
      <c r="E84" s="3" t="s">
        <v>14</v>
      </c>
      <c r="F84" s="3" t="s">
        <v>14</v>
      </c>
      <c r="G84" s="3" t="s">
        <v>14</v>
      </c>
      <c r="H84" s="3" t="s">
        <v>14</v>
      </c>
      <c r="I84" s="3" t="s">
        <v>14</v>
      </c>
      <c r="J84" s="3" t="s">
        <v>14</v>
      </c>
      <c r="K84" s="3" t="s">
        <v>14</v>
      </c>
      <c r="L84" s="3" t="s">
        <v>14</v>
      </c>
      <c r="M84" s="3" t="s">
        <v>14</v>
      </c>
      <c r="N84" s="3" t="s">
        <v>14</v>
      </c>
      <c r="O84" s="2" t="s">
        <v>14</v>
      </c>
      <c r="P84" s="2" t="s">
        <v>14</v>
      </c>
      <c r="Q84" s="2" t="s">
        <v>14</v>
      </c>
      <c r="R84" s="2" t="s">
        <v>14</v>
      </c>
      <c r="S84" s="2" t="s">
        <v>14</v>
      </c>
      <c r="T84" s="2" t="s">
        <v>14</v>
      </c>
      <c r="U84" s="2" t="s">
        <v>14</v>
      </c>
      <c r="V84" s="2" t="s">
        <v>14</v>
      </c>
      <c r="W84" s="2" t="s">
        <v>14</v>
      </c>
      <c r="X84" s="2" t="s">
        <v>14</v>
      </c>
      <c r="Y84" s="2" t="s">
        <v>14</v>
      </c>
      <c r="Z84" s="2" t="s">
        <v>14</v>
      </c>
      <c r="AA84" s="2" t="s">
        <v>14</v>
      </c>
      <c r="AB84" s="2" t="s">
        <v>14</v>
      </c>
      <c r="AC84" s="2" t="s">
        <v>14</v>
      </c>
      <c r="AD84" s="2" t="s">
        <v>14</v>
      </c>
      <c r="AE84" s="2" t="s">
        <v>14</v>
      </c>
      <c r="AF84" s="2" t="s">
        <v>14</v>
      </c>
      <c r="AG84" s="2" t="s">
        <v>14</v>
      </c>
      <c r="AH84" s="2" t="s">
        <v>14</v>
      </c>
      <c r="AI84" s="2" t="s">
        <v>14</v>
      </c>
      <c r="AJ84" s="2" t="s">
        <v>14</v>
      </c>
      <c r="AK84" s="2" t="s">
        <v>14</v>
      </c>
      <c r="AL84" s="2" t="s">
        <v>14</v>
      </c>
      <c r="AM84" s="2" t="s">
        <v>14</v>
      </c>
    </row>
    <row r="85" spans="2:39" ht="18.95" customHeight="1" collapsed="1"/>
  </sheetData>
  <mergeCells count="59">
    <mergeCell ref="AE49:AK49"/>
    <mergeCell ref="Y82:AC82"/>
    <mergeCell ref="K41:O41"/>
    <mergeCell ref="AF82:AH82"/>
    <mergeCell ref="D82:H82"/>
    <mergeCell ref="K82:O82"/>
    <mergeCell ref="R82:V82"/>
    <mergeCell ref="F66:H66"/>
    <mergeCell ref="D58:H58"/>
    <mergeCell ref="K58:O58"/>
    <mergeCell ref="R58:V58"/>
    <mergeCell ref="K74:O74"/>
    <mergeCell ref="R74:V74"/>
    <mergeCell ref="K66:O66"/>
    <mergeCell ref="R66:V66"/>
    <mergeCell ref="Y48:AC48"/>
    <mergeCell ref="AH2:AM2"/>
    <mergeCell ref="W4:X4"/>
    <mergeCell ref="AJ4:AK4"/>
    <mergeCell ref="M25:W25"/>
    <mergeCell ref="J32:N32"/>
    <mergeCell ref="AG26:AJ26"/>
    <mergeCell ref="S32:V32"/>
    <mergeCell ref="X32:AD32"/>
    <mergeCell ref="B54:B55"/>
    <mergeCell ref="R18:V18"/>
    <mergeCell ref="G26:H26"/>
    <mergeCell ref="E42:H42"/>
    <mergeCell ref="K50:O50"/>
    <mergeCell ref="B30:B31"/>
    <mergeCell ref="B38:B39"/>
    <mergeCell ref="D34:H34"/>
    <mergeCell ref="R40:V40"/>
    <mergeCell ref="I44:J44"/>
    <mergeCell ref="H48:J48"/>
    <mergeCell ref="B46:B47"/>
    <mergeCell ref="Q49:V49"/>
    <mergeCell ref="B78:B79"/>
    <mergeCell ref="B62:B63"/>
    <mergeCell ref="B70:B71"/>
    <mergeCell ref="AF58:AG58"/>
    <mergeCell ref="AF66:AJ66"/>
    <mergeCell ref="Y74:AC74"/>
    <mergeCell ref="AF74:AJ74"/>
    <mergeCell ref="Y66:AC66"/>
    <mergeCell ref="Y58:AC58"/>
    <mergeCell ref="AF40:AI40"/>
    <mergeCell ref="Y41:AC41"/>
    <mergeCell ref="B6:B7"/>
    <mergeCell ref="Y24:AD24"/>
    <mergeCell ref="R8:W8"/>
    <mergeCell ref="AF10:AJ10"/>
    <mergeCell ref="E18:H18"/>
    <mergeCell ref="K20:O20"/>
    <mergeCell ref="AF18:AH18"/>
    <mergeCell ref="Z18:AC18"/>
    <mergeCell ref="B14:B15"/>
    <mergeCell ref="B22:B23"/>
    <mergeCell ref="Y10:AC10"/>
  </mergeCells>
  <conditionalFormatting sqref="C34:D34">
    <cfRule type="cellIs" dxfId="1630" priority="235" stopIfTrue="1" operator="equal">
      <formula>1</formula>
    </cfRule>
    <cfRule type="cellIs" dxfId="1629" priority="236" stopIfTrue="1" operator="equal">
      <formula>2</formula>
    </cfRule>
    <cfRule type="cellIs" dxfId="1628" priority="237" operator="equal">
      <formula>3</formula>
    </cfRule>
  </conditionalFormatting>
  <conditionalFormatting sqref="C58:D58">
    <cfRule type="cellIs" dxfId="1627" priority="190" stopIfTrue="1" operator="equal">
      <formula>1</formula>
    </cfRule>
    <cfRule type="cellIs" dxfId="1626" priority="191" stopIfTrue="1" operator="equal">
      <formula>2</formula>
    </cfRule>
    <cfRule type="cellIs" dxfId="1625" priority="192" operator="equal">
      <formula>3</formula>
    </cfRule>
  </conditionalFormatting>
  <conditionalFormatting sqref="C82:D82">
    <cfRule type="cellIs" dxfId="1624" priority="154" stopIfTrue="1" operator="equal">
      <formula>1</formula>
    </cfRule>
    <cfRule type="cellIs" dxfId="1623" priority="155" stopIfTrue="1" operator="equal">
      <formula>2</formula>
    </cfRule>
    <cfRule type="cellIs" dxfId="1622" priority="156" operator="equal">
      <formula>3</formula>
    </cfRule>
  </conditionalFormatting>
  <conditionalFormatting sqref="C50:J50">
    <cfRule type="cellIs" dxfId="1621" priority="202" stopIfTrue="1" operator="equal">
      <formula>1</formula>
    </cfRule>
    <cfRule type="cellIs" dxfId="1620" priority="203" stopIfTrue="1" operator="equal">
      <formula>2</formula>
    </cfRule>
    <cfRule type="cellIs" dxfId="1619" priority="204" operator="equal">
      <formula>3</formula>
    </cfRule>
  </conditionalFormatting>
  <conditionalFormatting sqref="C74:K74">
    <cfRule type="cellIs" dxfId="1618" priority="166" stopIfTrue="1" operator="equal">
      <formula>1</formula>
    </cfRule>
    <cfRule type="cellIs" dxfId="1617" priority="167" stopIfTrue="1" operator="equal">
      <formula>2</formula>
    </cfRule>
    <cfRule type="cellIs" dxfId="1616" priority="168" operator="equal">
      <formula>3</formula>
    </cfRule>
  </conditionalFormatting>
  <conditionalFormatting sqref="C8:R8 X8:AM8 C9:AM9 C10:Y10 AD10:AF10 AK10:AM10 C11:AM12">
    <cfRule type="cellIs" dxfId="1615" priority="316" stopIfTrue="1" operator="equal">
      <formula>1</formula>
    </cfRule>
    <cfRule type="cellIs" dxfId="1614" priority="317" stopIfTrue="1" operator="equal">
      <formula>2</formula>
    </cfRule>
    <cfRule type="cellIs" dxfId="1613" priority="318" operator="equal">
      <formula>3</formula>
    </cfRule>
  </conditionalFormatting>
  <conditionalFormatting sqref="C6:AM6">
    <cfRule type="expression" dxfId="1612" priority="315">
      <formula>NOT(ISNUMBER(C6))</formula>
    </cfRule>
  </conditionalFormatting>
  <conditionalFormatting sqref="C7:AM7 C31:AM31 C47:R47 X47:AM47">
    <cfRule type="expression" dxfId="1611" priority="313" stopIfTrue="1">
      <formula>NOT(ISNUMBER(C6))</formula>
    </cfRule>
    <cfRule type="expression" dxfId="1610" priority="314">
      <formula>OR(COUNTIF(C8:C10,1)&gt;1,COUNTIF(C8:C10,2)&gt;1,COUNTIF(C8:C10,3)&gt;1)</formula>
    </cfRule>
  </conditionalFormatting>
  <conditionalFormatting sqref="C14:AM14">
    <cfRule type="expression" dxfId="1609" priority="309">
      <formula>NOT(ISNUMBER(C14))</formula>
    </cfRule>
  </conditionalFormatting>
  <conditionalFormatting sqref="C15:AM15">
    <cfRule type="expression" dxfId="1608" priority="307" stopIfTrue="1">
      <formula>NOT(ISNUMBER(C14))</formula>
    </cfRule>
    <cfRule type="expression" dxfId="1607" priority="308">
      <formula>OR(COUNTIF(C16:C18,1)&gt;1,COUNTIF(C16:C18,2)&gt;1,COUNTIF(C16:C18,3)&gt;1)</formula>
    </cfRule>
  </conditionalFormatting>
  <conditionalFormatting sqref="C18:E18 C19:AM19 AD18:AF18 C20:K20 P20:AM20 K18:O18 C16:AM17 AI18:AM18 Y18">
    <cfRule type="cellIs" dxfId="1606" priority="310" stopIfTrue="1" operator="equal">
      <formula>1</formula>
    </cfRule>
    <cfRule type="cellIs" dxfId="1605" priority="311" stopIfTrue="1" operator="equal">
      <formula>2</formula>
    </cfRule>
    <cfRule type="cellIs" dxfId="1604" priority="312" operator="equal">
      <formula>3</formula>
    </cfRule>
  </conditionalFormatting>
  <conditionalFormatting sqref="C22:AM22">
    <cfRule type="expression" dxfId="1603" priority="282">
      <formula>NOT(ISNUMBER(C22))</formula>
    </cfRule>
  </conditionalFormatting>
  <conditionalFormatting sqref="C23:AM23">
    <cfRule type="expression" dxfId="1602" priority="280" stopIfTrue="1">
      <formula>NOT(ISNUMBER(C22))</formula>
    </cfRule>
    <cfRule type="expression" dxfId="1601" priority="281">
      <formula>OR(COUNTIF(C24:C26,1)&gt;1,COUNTIF(C24:C26,2)&gt;1,COUNTIF(C24:C26,3)&gt;1)</formula>
    </cfRule>
  </conditionalFormatting>
  <conditionalFormatting sqref="C27:AM27 C26:G26 C25:M25 AE24:AM24 C24:Y24 Y26:AC26 X25:AM25 C28:K28 M28:AE28 K26:V26 AG28:AM28 AF26 AK26:AM26">
    <cfRule type="cellIs" dxfId="1600" priority="304" stopIfTrue="1" operator="equal">
      <formula>1</formula>
    </cfRule>
    <cfRule type="cellIs" dxfId="1599" priority="305" stopIfTrue="1" operator="equal">
      <formula>2</formula>
    </cfRule>
    <cfRule type="cellIs" dxfId="1598" priority="306" operator="equal">
      <formula>3</formula>
    </cfRule>
  </conditionalFormatting>
  <conditionalFormatting sqref="C30:AM30">
    <cfRule type="expression" dxfId="1597" priority="279">
      <formula>NOT(ISNUMBER(C30))</formula>
    </cfRule>
  </conditionalFormatting>
  <conditionalFormatting sqref="C35:AM36 C32:I32 O32:R32 K34:N34 C33:AM33 AE32:AM32 Y34:AC34 S34:V34 W32">
    <cfRule type="cellIs" dxfId="1596" priority="301" stopIfTrue="1" operator="equal">
      <formula>1</formula>
    </cfRule>
    <cfRule type="cellIs" dxfId="1595" priority="302" stopIfTrue="1" operator="equal">
      <formula>2</formula>
    </cfRule>
    <cfRule type="cellIs" dxfId="1594" priority="303" operator="equal">
      <formula>3</formula>
    </cfRule>
  </conditionalFormatting>
  <conditionalFormatting sqref="C38:AM38">
    <cfRule type="expression" dxfId="1593" priority="276">
      <formula>NOT(ISNUMBER(C38))</formula>
    </cfRule>
  </conditionalFormatting>
  <conditionalFormatting sqref="C39:AM39">
    <cfRule type="expression" dxfId="1592" priority="274" stopIfTrue="1">
      <formula>NOT(ISNUMBER(C38))</formula>
    </cfRule>
    <cfRule type="expression" dxfId="1591" priority="275">
      <formula>OR(COUNTIF(C40:C42,1)&gt;1,COUNTIF(C40:C42,2)&gt;1,COUNTIF(C40:C42,3)&gt;1)</formula>
    </cfRule>
  </conditionalFormatting>
  <conditionalFormatting sqref="C41:J41 C42:E42 C44:H44 K44:AM44 C43:AM43 R42:V42 C40:Q40 K42:O42 AJ40:AM40 Y42:AM42 AD41:AM41 W40 P41:W41 Y41 Y40:AE40">
    <cfRule type="cellIs" dxfId="1590" priority="298" stopIfTrue="1" operator="equal">
      <formula>1</formula>
    </cfRule>
    <cfRule type="cellIs" dxfId="1589" priority="299" stopIfTrue="1" operator="equal">
      <formula>2</formula>
    </cfRule>
    <cfRule type="cellIs" dxfId="1588" priority="300" operator="equal">
      <formula>3</formula>
    </cfRule>
  </conditionalFormatting>
  <conditionalFormatting sqref="C46:AM46">
    <cfRule type="expression" dxfId="1587" priority="273">
      <formula>NOT(ISNUMBER(C46))</formula>
    </cfRule>
  </conditionalFormatting>
  <conditionalFormatting sqref="C48:G49 C51:AM52 AD48:AM48 AL49:AM50 R50:V50 Y50:AC50 H49:P49 K48:X48 AF50:AJ50">
    <cfRule type="cellIs" dxfId="1586" priority="295" stopIfTrue="1" operator="equal">
      <formula>1</formula>
    </cfRule>
    <cfRule type="cellIs" dxfId="1585" priority="296" stopIfTrue="1" operator="equal">
      <formula>2</formula>
    </cfRule>
    <cfRule type="cellIs" dxfId="1584" priority="297" operator="equal">
      <formula>3</formula>
    </cfRule>
  </conditionalFormatting>
  <conditionalFormatting sqref="C54:AM54">
    <cfRule type="expression" dxfId="1583" priority="270">
      <formula>NOT(ISNUMBER(C54))</formula>
    </cfRule>
  </conditionalFormatting>
  <conditionalFormatting sqref="C55:AM55">
    <cfRule type="expression" dxfId="1582" priority="268" stopIfTrue="1">
      <formula>NOT(ISNUMBER(C54))</formula>
    </cfRule>
    <cfRule type="expression" dxfId="1581" priority="269">
      <formula>OR(COUNTIF(C56:C58,1)&gt;1,COUNTIF(C56:C58,2)&gt;1,COUNTIF(C56:C58,3)&gt;1)</formula>
    </cfRule>
  </conditionalFormatting>
  <conditionalFormatting sqref="C56:AM57 AD58:AF58 AH58:AM58 C59:AM60">
    <cfRule type="cellIs" dxfId="1580" priority="292" stopIfTrue="1" operator="equal">
      <formula>1</formula>
    </cfRule>
    <cfRule type="cellIs" dxfId="1579" priority="293" stopIfTrue="1" operator="equal">
      <formula>2</formula>
    </cfRule>
    <cfRule type="cellIs" dxfId="1578" priority="294" operator="equal">
      <formula>3</formula>
    </cfRule>
  </conditionalFormatting>
  <conditionalFormatting sqref="C62:AM62">
    <cfRule type="expression" dxfId="1577" priority="267">
      <formula>NOT(ISNUMBER(C62))</formula>
    </cfRule>
  </conditionalFormatting>
  <conditionalFormatting sqref="C63:AM63">
    <cfRule type="expression" dxfId="1576" priority="265" stopIfTrue="1">
      <formula>NOT(ISNUMBER(C62))</formula>
    </cfRule>
    <cfRule type="expression" dxfId="1575" priority="266">
      <formula>OR(COUNTIF(C64:C66,1)&gt;1,COUNTIF(C64:C66,2)&gt;1,COUNTIF(C64:C66,3)&gt;1)</formula>
    </cfRule>
  </conditionalFormatting>
  <conditionalFormatting sqref="C64:AM65 C66:F66 AK66:AM66 C67:AM68">
    <cfRule type="cellIs" dxfId="1574" priority="289" stopIfTrue="1" operator="equal">
      <formula>1</formula>
    </cfRule>
    <cfRule type="cellIs" dxfId="1573" priority="290" stopIfTrue="1" operator="equal">
      <formula>2</formula>
    </cfRule>
    <cfRule type="cellIs" dxfId="1572" priority="291" operator="equal">
      <formula>3</formula>
    </cfRule>
  </conditionalFormatting>
  <conditionalFormatting sqref="C70:AM70">
    <cfRule type="expression" dxfId="1571" priority="264">
      <formula>NOT(ISNUMBER(C70))</formula>
    </cfRule>
  </conditionalFormatting>
  <conditionalFormatting sqref="C71:AM71">
    <cfRule type="expression" dxfId="1570" priority="262" stopIfTrue="1">
      <formula>NOT(ISNUMBER(C70))</formula>
    </cfRule>
    <cfRule type="expression" dxfId="1569" priority="263">
      <formula>OR(COUNTIF(C72:C74,1)&gt;1,COUNTIF(C72:C74,2)&gt;1,COUNTIF(C72:C74,3)&gt;1)</formula>
    </cfRule>
  </conditionalFormatting>
  <conditionalFormatting sqref="C72:AM73 AK74:AM74 C75:AM76">
    <cfRule type="cellIs" dxfId="1568" priority="286" stopIfTrue="1" operator="equal">
      <formula>1</formula>
    </cfRule>
    <cfRule type="cellIs" dxfId="1567" priority="287" stopIfTrue="1" operator="equal">
      <formula>2</formula>
    </cfRule>
    <cfRule type="cellIs" dxfId="1566" priority="288" operator="equal">
      <formula>3</formula>
    </cfRule>
  </conditionalFormatting>
  <conditionalFormatting sqref="C78:AM78">
    <cfRule type="expression" dxfId="1565" priority="261">
      <formula>NOT(ISNUMBER(C78))</formula>
    </cfRule>
  </conditionalFormatting>
  <conditionalFormatting sqref="C79:AM79">
    <cfRule type="expression" dxfId="1564" priority="259" stopIfTrue="1">
      <formula>NOT(ISNUMBER(C78))</formula>
    </cfRule>
    <cfRule type="expression" dxfId="1563" priority="260">
      <formula>OR(COUNTIF(C80:C82,1)&gt;1,COUNTIF(C80:C82,2)&gt;1,COUNTIF(C80:C82,3)&gt;1)</formula>
    </cfRule>
  </conditionalFormatting>
  <conditionalFormatting sqref="C80:AM81 AI82:AM82 C83:AM84">
    <cfRule type="cellIs" dxfId="1562" priority="283" stopIfTrue="1" operator="equal">
      <formula>1</formula>
    </cfRule>
    <cfRule type="cellIs" dxfId="1561" priority="284" stopIfTrue="1" operator="equal">
      <formula>2</formula>
    </cfRule>
    <cfRule type="cellIs" dxfId="1560" priority="285" operator="equal">
      <formula>3</formula>
    </cfRule>
  </conditionalFormatting>
  <conditionalFormatting sqref="I18:J18">
    <cfRule type="cellIs" dxfId="1559" priority="256" stopIfTrue="1" operator="equal">
      <formula>1</formula>
    </cfRule>
    <cfRule type="cellIs" dxfId="1558" priority="257" stopIfTrue="1" operator="equal">
      <formula>2</formula>
    </cfRule>
    <cfRule type="cellIs" dxfId="1557" priority="258" operator="equal">
      <formula>3</formula>
    </cfRule>
  </conditionalFormatting>
  <conditionalFormatting sqref="I26:J26">
    <cfRule type="cellIs" dxfId="1556" priority="247" stopIfTrue="1" operator="equal">
      <formula>1</formula>
    </cfRule>
    <cfRule type="cellIs" dxfId="1555" priority="248" stopIfTrue="1" operator="equal">
      <formula>2</formula>
    </cfRule>
    <cfRule type="cellIs" dxfId="1554" priority="249" operator="equal">
      <formula>3</formula>
    </cfRule>
  </conditionalFormatting>
  <conditionalFormatting sqref="I34:J34">
    <cfRule type="cellIs" dxfId="1553" priority="226" stopIfTrue="1" operator="equal">
      <formula>1</formula>
    </cfRule>
    <cfRule type="cellIs" dxfId="1552" priority="227" stopIfTrue="1" operator="equal">
      <formula>2</formula>
    </cfRule>
    <cfRule type="cellIs" dxfId="1551" priority="228" operator="equal">
      <formula>3</formula>
    </cfRule>
  </conditionalFormatting>
  <conditionalFormatting sqref="I42:J42">
    <cfRule type="cellIs" dxfId="1550" priority="214" stopIfTrue="1" operator="equal">
      <formula>1</formula>
    </cfRule>
    <cfRule type="cellIs" dxfId="1549" priority="215" stopIfTrue="1" operator="equal">
      <formula>2</formula>
    </cfRule>
    <cfRule type="cellIs" dxfId="1548" priority="216" operator="equal">
      <formula>3</formula>
    </cfRule>
  </conditionalFormatting>
  <conditionalFormatting sqref="I58:K58">
    <cfRule type="cellIs" dxfId="1547" priority="187" stopIfTrue="1" operator="equal">
      <formula>1</formula>
    </cfRule>
    <cfRule type="cellIs" dxfId="1546" priority="188" stopIfTrue="1" operator="equal">
      <formula>2</formula>
    </cfRule>
    <cfRule type="cellIs" dxfId="1545" priority="189" operator="equal">
      <formula>3</formula>
    </cfRule>
  </conditionalFormatting>
  <conditionalFormatting sqref="I66:K66">
    <cfRule type="cellIs" dxfId="1544" priority="178" stopIfTrue="1" operator="equal">
      <formula>1</formula>
    </cfRule>
    <cfRule type="cellIs" dxfId="1543" priority="179" stopIfTrue="1" operator="equal">
      <formula>2</formula>
    </cfRule>
    <cfRule type="cellIs" dxfId="1542" priority="180" operator="equal">
      <formula>3</formula>
    </cfRule>
  </conditionalFormatting>
  <conditionalFormatting sqref="I82:K82">
    <cfRule type="cellIs" dxfId="1541" priority="151" stopIfTrue="1" operator="equal">
      <formula>1</formula>
    </cfRule>
    <cfRule type="cellIs" dxfId="1540" priority="152" stopIfTrue="1" operator="equal">
      <formula>2</formula>
    </cfRule>
    <cfRule type="cellIs" dxfId="1539" priority="153" operator="equal">
      <formula>3</formula>
    </cfRule>
  </conditionalFormatting>
  <conditionalFormatting sqref="P18:R18">
    <cfRule type="cellIs" dxfId="1538" priority="253" stopIfTrue="1" operator="equal">
      <formula>1</formula>
    </cfRule>
    <cfRule type="cellIs" dxfId="1537" priority="254" stopIfTrue="1" operator="equal">
      <formula>2</formula>
    </cfRule>
    <cfRule type="cellIs" dxfId="1536" priority="255" operator="equal">
      <formula>3</formula>
    </cfRule>
  </conditionalFormatting>
  <conditionalFormatting sqref="P34:R34">
    <cfRule type="cellIs" dxfId="1535" priority="223" stopIfTrue="1" operator="equal">
      <formula>1</formula>
    </cfRule>
    <cfRule type="cellIs" dxfId="1534" priority="224" stopIfTrue="1" operator="equal">
      <formula>2</formula>
    </cfRule>
    <cfRule type="cellIs" dxfId="1533" priority="225" operator="equal">
      <formula>3</formula>
    </cfRule>
  </conditionalFormatting>
  <conditionalFormatting sqref="P42:Q42">
    <cfRule type="cellIs" dxfId="1532" priority="211" stopIfTrue="1" operator="equal">
      <formula>1</formula>
    </cfRule>
    <cfRule type="cellIs" dxfId="1531" priority="212" stopIfTrue="1" operator="equal">
      <formula>2</formula>
    </cfRule>
    <cfRule type="cellIs" dxfId="1530" priority="213" operator="equal">
      <formula>3</formula>
    </cfRule>
  </conditionalFormatting>
  <conditionalFormatting sqref="P50:Q50">
    <cfRule type="cellIs" dxfId="1529" priority="199" stopIfTrue="1" operator="equal">
      <formula>1</formula>
    </cfRule>
    <cfRule type="cellIs" dxfId="1528" priority="200" stopIfTrue="1" operator="equal">
      <formula>2</formula>
    </cfRule>
    <cfRule type="cellIs" dxfId="1527" priority="201" operator="equal">
      <formula>3</formula>
    </cfRule>
  </conditionalFormatting>
  <conditionalFormatting sqref="P58:R58">
    <cfRule type="cellIs" dxfId="1526" priority="184" stopIfTrue="1" operator="equal">
      <formula>1</formula>
    </cfRule>
    <cfRule type="cellIs" dxfId="1525" priority="185" stopIfTrue="1" operator="equal">
      <formula>2</formula>
    </cfRule>
    <cfRule type="cellIs" dxfId="1524" priority="186" operator="equal">
      <formula>3</formula>
    </cfRule>
  </conditionalFormatting>
  <conditionalFormatting sqref="P66:R66">
    <cfRule type="cellIs" dxfId="1523" priority="175" stopIfTrue="1" operator="equal">
      <formula>1</formula>
    </cfRule>
    <cfRule type="cellIs" dxfId="1522" priority="176" stopIfTrue="1" operator="equal">
      <formula>2</formula>
    </cfRule>
    <cfRule type="cellIs" dxfId="1521" priority="177" operator="equal">
      <formula>3</formula>
    </cfRule>
  </conditionalFormatting>
  <conditionalFormatting sqref="P74:R74">
    <cfRule type="cellIs" dxfId="1520" priority="163" stopIfTrue="1" operator="equal">
      <formula>1</formula>
    </cfRule>
    <cfRule type="cellIs" dxfId="1519" priority="164" stopIfTrue="1" operator="equal">
      <formula>2</formula>
    </cfRule>
    <cfRule type="cellIs" dxfId="1518" priority="165" operator="equal">
      <formula>3</formula>
    </cfRule>
  </conditionalFormatting>
  <conditionalFormatting sqref="P82:R82">
    <cfRule type="cellIs" dxfId="1517" priority="148" stopIfTrue="1" operator="equal">
      <formula>1</formula>
    </cfRule>
    <cfRule type="cellIs" dxfId="1516" priority="149" stopIfTrue="1" operator="equal">
      <formula>2</formula>
    </cfRule>
    <cfRule type="cellIs" dxfId="1515" priority="150" operator="equal">
      <formula>3</formula>
    </cfRule>
  </conditionalFormatting>
  <conditionalFormatting sqref="W18:X18">
    <cfRule type="cellIs" dxfId="1514" priority="250" stopIfTrue="1" operator="equal">
      <formula>1</formula>
    </cfRule>
    <cfRule type="cellIs" dxfId="1513" priority="251" stopIfTrue="1" operator="equal">
      <formula>2</formula>
    </cfRule>
    <cfRule type="cellIs" dxfId="1512" priority="252" operator="equal">
      <formula>3</formula>
    </cfRule>
  </conditionalFormatting>
  <conditionalFormatting sqref="W26:X26">
    <cfRule type="cellIs" dxfId="1511" priority="241" stopIfTrue="1" operator="equal">
      <formula>1</formula>
    </cfRule>
    <cfRule type="cellIs" dxfId="1510" priority="242" stopIfTrue="1" operator="equal">
      <formula>2</formula>
    </cfRule>
    <cfRule type="cellIs" dxfId="1509" priority="243" operator="equal">
      <formula>3</formula>
    </cfRule>
  </conditionalFormatting>
  <conditionalFormatting sqref="W34:X34">
    <cfRule type="cellIs" dxfId="1508" priority="220" stopIfTrue="1" operator="equal">
      <formula>1</formula>
    </cfRule>
    <cfRule type="cellIs" dxfId="1507" priority="221" stopIfTrue="1" operator="equal">
      <formula>2</formula>
    </cfRule>
    <cfRule type="cellIs" dxfId="1506" priority="222" operator="equal">
      <formula>3</formula>
    </cfRule>
  </conditionalFormatting>
  <conditionalFormatting sqref="W42:X42 X40:X41">
    <cfRule type="cellIs" dxfId="1505" priority="208" stopIfTrue="1" operator="equal">
      <formula>1</formula>
    </cfRule>
    <cfRule type="cellIs" dxfId="1504" priority="209" stopIfTrue="1" operator="equal">
      <formula>2</formula>
    </cfRule>
    <cfRule type="cellIs" dxfId="1503" priority="210" operator="equal">
      <formula>3</formula>
    </cfRule>
  </conditionalFormatting>
  <conditionalFormatting sqref="W50:X50 AD50:AE50 AK50 W49:AD49">
    <cfRule type="cellIs" dxfId="1502" priority="196" stopIfTrue="1" operator="equal">
      <formula>1</formula>
    </cfRule>
    <cfRule type="cellIs" dxfId="1501" priority="197" stopIfTrue="1" operator="equal">
      <formula>2</formula>
    </cfRule>
    <cfRule type="cellIs" dxfId="1500" priority="198" operator="equal">
      <formula>3</formula>
    </cfRule>
  </conditionalFormatting>
  <conditionalFormatting sqref="W58:Y58">
    <cfRule type="cellIs" dxfId="1499" priority="181" stopIfTrue="1" operator="equal">
      <formula>1</formula>
    </cfRule>
    <cfRule type="cellIs" dxfId="1498" priority="182" stopIfTrue="1" operator="equal">
      <formula>2</formula>
    </cfRule>
    <cfRule type="cellIs" dxfId="1497" priority="183" operator="equal">
      <formula>3</formula>
    </cfRule>
  </conditionalFormatting>
  <conditionalFormatting sqref="W66:Y66">
    <cfRule type="cellIs" dxfId="1496" priority="172" stopIfTrue="1" operator="equal">
      <formula>1</formula>
    </cfRule>
    <cfRule type="cellIs" dxfId="1495" priority="173" stopIfTrue="1" operator="equal">
      <formula>2</formula>
    </cfRule>
    <cfRule type="cellIs" dxfId="1494" priority="174" operator="equal">
      <formula>3</formula>
    </cfRule>
  </conditionalFormatting>
  <conditionalFormatting sqref="W74:Y74">
    <cfRule type="cellIs" dxfId="1493" priority="160" stopIfTrue="1" operator="equal">
      <formula>1</formula>
    </cfRule>
    <cfRule type="cellIs" dxfId="1492" priority="161" stopIfTrue="1" operator="equal">
      <formula>2</formula>
    </cfRule>
    <cfRule type="cellIs" dxfId="1491" priority="162" operator="equal">
      <formula>3</formula>
    </cfRule>
  </conditionalFormatting>
  <conditionalFormatting sqref="W82:Y82">
    <cfRule type="cellIs" dxfId="1490" priority="145" stopIfTrue="1" operator="equal">
      <formula>1</formula>
    </cfRule>
    <cfRule type="cellIs" dxfId="1489" priority="146" stopIfTrue="1" operator="equal">
      <formula>2</formula>
    </cfRule>
    <cfRule type="cellIs" dxfId="1488" priority="147" operator="equal">
      <formula>3</formula>
    </cfRule>
  </conditionalFormatting>
  <conditionalFormatting sqref="AD26:AE26">
    <cfRule type="cellIs" dxfId="1487" priority="238" stopIfTrue="1" operator="equal">
      <formula>1</formula>
    </cfRule>
    <cfRule type="cellIs" dxfId="1486" priority="239" stopIfTrue="1" operator="equal">
      <formula>2</formula>
    </cfRule>
    <cfRule type="cellIs" dxfId="1485" priority="240" operator="equal">
      <formula>3</formula>
    </cfRule>
  </conditionalFormatting>
  <conditionalFormatting sqref="AD66:AF66">
    <cfRule type="cellIs" dxfId="1484" priority="169" stopIfTrue="1" operator="equal">
      <formula>1</formula>
    </cfRule>
    <cfRule type="cellIs" dxfId="1483" priority="170" stopIfTrue="1" operator="equal">
      <formula>2</formula>
    </cfRule>
    <cfRule type="cellIs" dxfId="1482" priority="171" operator="equal">
      <formula>3</formula>
    </cfRule>
  </conditionalFormatting>
  <conditionalFormatting sqref="AD74:AF74">
    <cfRule type="cellIs" dxfId="1481" priority="157" stopIfTrue="1" operator="equal">
      <formula>1</formula>
    </cfRule>
    <cfRule type="cellIs" dxfId="1480" priority="158" stopIfTrue="1" operator="equal">
      <formula>2</formula>
    </cfRule>
    <cfRule type="cellIs" dxfId="1479" priority="159" operator="equal">
      <formula>3</formula>
    </cfRule>
  </conditionalFormatting>
  <conditionalFormatting sqref="AD82:AF82">
    <cfRule type="cellIs" dxfId="1478" priority="142" stopIfTrue="1" operator="equal">
      <formula>1</formula>
    </cfRule>
    <cfRule type="cellIs" dxfId="1477" priority="143" stopIfTrue="1" operator="equal">
      <formula>2</formula>
    </cfRule>
    <cfRule type="cellIs" dxfId="1476" priority="144" operator="equal">
      <formula>3</formula>
    </cfRule>
  </conditionalFormatting>
  <conditionalFormatting sqref="AD34:AM34">
    <cfRule type="cellIs" dxfId="1475" priority="217" stopIfTrue="1" operator="equal">
      <formula>1</formula>
    </cfRule>
    <cfRule type="cellIs" dxfId="1474" priority="218" stopIfTrue="1" operator="equal">
      <formula>2</formula>
    </cfRule>
    <cfRule type="cellIs" dxfId="1473" priority="219" operator="equal">
      <formula>3</formula>
    </cfRule>
  </conditionalFormatting>
  <conditionalFormatting sqref="L28">
    <cfRule type="cellIs" dxfId="1472" priority="124" stopIfTrue="1" operator="equal">
      <formula>1</formula>
    </cfRule>
    <cfRule type="cellIs" dxfId="1471" priority="125" stopIfTrue="1" operator="equal">
      <formula>2</formula>
    </cfRule>
    <cfRule type="cellIs" dxfId="1470" priority="126" operator="equal">
      <formula>3</formula>
    </cfRule>
  </conditionalFormatting>
  <conditionalFormatting sqref="J32">
    <cfRule type="cellIs" dxfId="1469" priority="121" stopIfTrue="1" operator="equal">
      <formula>1</formula>
    </cfRule>
    <cfRule type="cellIs" dxfId="1468" priority="122" stopIfTrue="1" operator="equal">
      <formula>2</formula>
    </cfRule>
    <cfRule type="cellIs" dxfId="1467" priority="123" operator="equal">
      <formula>3</formula>
    </cfRule>
  </conditionalFormatting>
  <conditionalFormatting sqref="AF28">
    <cfRule type="cellIs" dxfId="1466" priority="118" stopIfTrue="1" operator="equal">
      <formula>1</formula>
    </cfRule>
    <cfRule type="cellIs" dxfId="1465" priority="119" stopIfTrue="1" operator="equal">
      <formula>2</formula>
    </cfRule>
    <cfRule type="cellIs" dxfId="1464" priority="120" operator="equal">
      <formula>3</formula>
    </cfRule>
  </conditionalFormatting>
  <conditionalFormatting sqref="AG26">
    <cfRule type="cellIs" dxfId="1463" priority="115" stopIfTrue="1" operator="equal">
      <formula>1</formula>
    </cfRule>
    <cfRule type="cellIs" dxfId="1462" priority="116" stopIfTrue="1" operator="equal">
      <formula>2</formula>
    </cfRule>
    <cfRule type="cellIs" dxfId="1461" priority="117" operator="equal">
      <formula>3</formula>
    </cfRule>
  </conditionalFormatting>
  <conditionalFormatting sqref="O34">
    <cfRule type="cellIs" dxfId="1460" priority="112" stopIfTrue="1" operator="equal">
      <formula>1</formula>
    </cfRule>
    <cfRule type="cellIs" dxfId="1459" priority="113" stopIfTrue="1" operator="equal">
      <formula>2</formula>
    </cfRule>
    <cfRule type="cellIs" dxfId="1458" priority="114" operator="equal">
      <formula>3</formula>
    </cfRule>
  </conditionalFormatting>
  <conditionalFormatting sqref="I44">
    <cfRule type="cellIs" dxfId="1457" priority="109" stopIfTrue="1" operator="equal">
      <formula>1</formula>
    </cfRule>
    <cfRule type="cellIs" dxfId="1456" priority="110" stopIfTrue="1" operator="equal">
      <formula>2</formula>
    </cfRule>
    <cfRule type="cellIs" dxfId="1455" priority="111" operator="equal">
      <formula>3</formula>
    </cfRule>
  </conditionalFormatting>
  <conditionalFormatting sqref="S32">
    <cfRule type="cellIs" dxfId="1454" priority="94" stopIfTrue="1" operator="equal">
      <formula>1</formula>
    </cfRule>
    <cfRule type="cellIs" dxfId="1453" priority="95" stopIfTrue="1" operator="equal">
      <formula>2</formula>
    </cfRule>
    <cfRule type="cellIs" dxfId="1452" priority="96" operator="equal">
      <formula>3</formula>
    </cfRule>
  </conditionalFormatting>
  <conditionalFormatting sqref="X32">
    <cfRule type="cellIs" dxfId="1451" priority="91" stopIfTrue="1" operator="equal">
      <formula>1</formula>
    </cfRule>
    <cfRule type="cellIs" dxfId="1450" priority="92" stopIfTrue="1" operator="equal">
      <formula>2</formula>
    </cfRule>
    <cfRule type="cellIs" dxfId="1449" priority="93" operator="equal">
      <formula>3</formula>
    </cfRule>
  </conditionalFormatting>
  <conditionalFormatting sqref="R40">
    <cfRule type="cellIs" dxfId="1448" priority="88" stopIfTrue="1" operator="equal">
      <formula>1</formula>
    </cfRule>
    <cfRule type="cellIs" dxfId="1447" priority="89" stopIfTrue="1" operator="equal">
      <formula>2</formula>
    </cfRule>
    <cfRule type="cellIs" dxfId="1446" priority="90" operator="equal">
      <formula>3</formula>
    </cfRule>
  </conditionalFormatting>
  <conditionalFormatting sqref="K41">
    <cfRule type="cellIs" dxfId="1445" priority="79" stopIfTrue="1" operator="equal">
      <formula>1</formula>
    </cfRule>
    <cfRule type="cellIs" dxfId="1444" priority="80" stopIfTrue="1" operator="equal">
      <formula>2</formula>
    </cfRule>
    <cfRule type="cellIs" dxfId="1443" priority="81" operator="equal">
      <formula>3</formula>
    </cfRule>
  </conditionalFormatting>
  <conditionalFormatting sqref="AF40">
    <cfRule type="cellIs" dxfId="1442" priority="55" stopIfTrue="1" operator="equal">
      <formula>1</formula>
    </cfRule>
    <cfRule type="cellIs" dxfId="1441" priority="56" stopIfTrue="1" operator="equal">
      <formula>2</formula>
    </cfRule>
    <cfRule type="cellIs" dxfId="1440" priority="57" operator="equal">
      <formula>3</formula>
    </cfRule>
  </conditionalFormatting>
  <conditionalFormatting sqref="H48">
    <cfRule type="cellIs" dxfId="1439" priority="52" stopIfTrue="1" operator="equal">
      <formula>1</formula>
    </cfRule>
    <cfRule type="cellIs" dxfId="1438" priority="53" stopIfTrue="1" operator="equal">
      <formula>2</formula>
    </cfRule>
    <cfRule type="cellIs" dxfId="1437" priority="54" operator="equal">
      <formula>3</formula>
    </cfRule>
  </conditionalFormatting>
  <conditionalFormatting sqref="Y41">
    <cfRule type="cellIs" dxfId="1436" priority="37" stopIfTrue="1" operator="equal">
      <formula>1</formula>
    </cfRule>
    <cfRule type="cellIs" dxfId="1435" priority="38" stopIfTrue="1" operator="equal">
      <formula>2</formula>
    </cfRule>
    <cfRule type="cellIs" dxfId="1434" priority="39" operator="equal">
      <formula>3</formula>
    </cfRule>
  </conditionalFormatting>
  <conditionalFormatting sqref="Y41">
    <cfRule type="cellIs" dxfId="1433" priority="34" stopIfTrue="1" operator="equal">
      <formula>1</formula>
    </cfRule>
    <cfRule type="cellIs" dxfId="1432" priority="35" stopIfTrue="1" operator="equal">
      <formula>2</formula>
    </cfRule>
    <cfRule type="cellIs" dxfId="1431" priority="36" operator="equal">
      <formula>3</formula>
    </cfRule>
  </conditionalFormatting>
  <conditionalFormatting sqref="S47:W47">
    <cfRule type="expression" dxfId="1430" priority="414" stopIfTrue="1">
      <formula>NOT(ISNUMBER(S46))</formula>
    </cfRule>
    <cfRule type="expression" dxfId="1429" priority="415">
      <formula>OR(COUNTIF(S49:S50,1)&gt;1,COUNTIF(S49:S50,2)&gt;1,COUNTIF(S49:S50,3)&gt;1)</formula>
    </cfRule>
  </conditionalFormatting>
  <conditionalFormatting sqref="Y48">
    <cfRule type="cellIs" dxfId="1428" priority="10" stopIfTrue="1" operator="equal">
      <formula>1</formula>
    </cfRule>
    <cfRule type="cellIs" dxfId="1427" priority="11" stopIfTrue="1" operator="equal">
      <formula>2</formula>
    </cfRule>
    <cfRule type="cellIs" dxfId="1426" priority="12" operator="equal">
      <formula>3</formula>
    </cfRule>
  </conditionalFormatting>
  <conditionalFormatting sqref="Q49">
    <cfRule type="cellIs" dxfId="1425" priority="7" stopIfTrue="1" operator="equal">
      <formula>1</formula>
    </cfRule>
    <cfRule type="cellIs" dxfId="1424" priority="8" stopIfTrue="1" operator="equal">
      <formula>2</formula>
    </cfRule>
    <cfRule type="cellIs" dxfId="1423" priority="9" operator="equal">
      <formula>3</formula>
    </cfRule>
  </conditionalFormatting>
  <conditionalFormatting sqref="AE49">
    <cfRule type="cellIs" dxfId="1422" priority="1" stopIfTrue="1" operator="equal">
      <formula>1</formula>
    </cfRule>
    <cfRule type="cellIs" dxfId="1421" priority="2" stopIfTrue="1" operator="equal">
      <formula>2</formula>
    </cfRule>
    <cfRule type="cellIs" dxfId="1420" priority="3" operator="equal">
      <formula>3</formula>
    </cfRule>
  </conditionalFormatting>
  <dataValidations count="3">
    <dataValidation allowBlank="1" showInputMessage="1" showErrorMessage="1" promptTitle="Shift Work Calendar" sqref="A2" xr:uid="{BEF353A7-723D-460E-8F9E-CD9E2A5722A3}"/>
    <dataValidation allowBlank="1" showInputMessage="1" showErrorMessage="1" prompt="Type the year in cell AJ2 to change the calendar year._x000a__x000a_Calendar automatically shows daily shift schedule for up to 3 jobs. Setup the job/shift details and pattern from the Jobs and Shifts tab._x000a__x000a_Days highlighted red indicate schedule conflicts." sqref="A1" xr:uid="{9A59B7FD-74C2-467D-8915-64B84284208F}"/>
    <dataValidation allowBlank="1" showInputMessage="1" showErrorMessage="1" prompt="Type the year in this cell." sqref="AH2:AM2" xr:uid="{5F35C57F-CFCF-415B-AF1D-6FBD8E51CB60}"/>
  </dataValidations>
  <printOptions horizontalCentered="1" verticalCentered="1"/>
  <pageMargins left="0.3" right="0.3" top="0.3" bottom="0.3" header="0.3" footer="0.3"/>
  <pageSetup scale="58"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99EAE-D20F-4E3F-8FDF-5F3B4521BFB2}">
  <sheetPr>
    <pageSetUpPr fitToPage="1"/>
  </sheetPr>
  <dimension ref="A1:AN85"/>
  <sheetViews>
    <sheetView showGridLines="0" topLeftCell="A48" zoomScaleNormal="100" workbookViewId="0">
      <selection activeCell="AH56" sqref="AH56"/>
    </sheetView>
  </sheetViews>
  <sheetFormatPr defaultColWidth="0" defaultRowHeight="18.95" customHeight="1" outlineLevelRow="1"/>
  <cols>
    <col min="1" max="1" width="3.77734375" style="1" customWidth="1"/>
    <col min="2" max="2" width="21.77734375" style="16" customWidth="1"/>
    <col min="3" max="40" width="3.77734375" style="1" customWidth="1"/>
    <col min="41" max="16384" width="8.88671875" style="1" hidden="1"/>
  </cols>
  <sheetData>
    <row r="1" spans="2:39" ht="4.9000000000000004" customHeight="1"/>
    <row r="2" spans="2:39" s="10" customFormat="1" ht="60" customHeight="1">
      <c r="B2" s="11" t="s">
        <v>83</v>
      </c>
      <c r="C2" s="12"/>
      <c r="D2" s="12"/>
      <c r="E2" s="12"/>
      <c r="F2" s="12"/>
      <c r="G2" s="12"/>
      <c r="H2" s="12"/>
      <c r="I2" s="12"/>
      <c r="J2" s="12"/>
      <c r="K2" s="12"/>
      <c r="L2" s="13"/>
      <c r="M2" s="14"/>
      <c r="N2" s="14"/>
      <c r="O2" s="14"/>
      <c r="P2" s="14"/>
      <c r="Q2" s="14"/>
      <c r="R2" s="14"/>
      <c r="S2" s="14"/>
      <c r="T2" s="14"/>
      <c r="U2" s="14"/>
      <c r="V2" s="14"/>
      <c r="W2" s="14"/>
      <c r="X2" s="14"/>
      <c r="Y2" s="14"/>
      <c r="Z2" s="14"/>
      <c r="AA2" s="14"/>
      <c r="AB2" s="14"/>
      <c r="AC2" s="14"/>
      <c r="AD2" s="14"/>
      <c r="AE2" s="14"/>
      <c r="AF2" s="14"/>
      <c r="AG2" s="15"/>
      <c r="AH2" s="67">
        <f ca="1">IF(MONTH(TODAY())=12,YEAR(TODAY())+1,YEAR(TODAY()))</f>
        <v>2025</v>
      </c>
      <c r="AI2" s="67"/>
      <c r="AJ2" s="67"/>
      <c r="AK2" s="67"/>
      <c r="AL2" s="67"/>
      <c r="AM2" s="67"/>
    </row>
    <row r="3" spans="2:39" customFormat="1" ht="19.899999999999999" customHeight="1">
      <c r="B3" s="17"/>
    </row>
    <row r="4" spans="2:39" customFormat="1" ht="18.95" customHeight="1">
      <c r="B4" s="17"/>
      <c r="R4" s="35" t="s">
        <v>1</v>
      </c>
      <c r="T4" s="1"/>
      <c r="U4" s="36"/>
      <c r="V4" s="37"/>
      <c r="W4" s="64" t="s">
        <v>16</v>
      </c>
      <c r="X4" s="65"/>
      <c r="Y4" s="32"/>
      <c r="Z4" s="8" t="s">
        <v>3</v>
      </c>
      <c r="AA4" s="1"/>
      <c r="AB4" s="8"/>
      <c r="AC4" s="8"/>
      <c r="AD4" s="28"/>
      <c r="AE4" s="8" t="s">
        <v>4</v>
      </c>
      <c r="AF4" s="1"/>
      <c r="AG4" s="1"/>
      <c r="AH4" s="1"/>
      <c r="AI4" s="29"/>
      <c r="AJ4" s="68" t="s">
        <v>5</v>
      </c>
      <c r="AK4" s="69"/>
      <c r="AL4" s="30"/>
      <c r="AM4" s="9"/>
    </row>
    <row r="5" spans="2:39" customFormat="1" ht="19.899999999999999" customHeight="1">
      <c r="B5" s="17"/>
    </row>
    <row r="6" spans="2:39" s="21" customFormat="1" ht="19.899999999999999" customHeight="1">
      <c r="B6" s="61">
        <f ca="1">DATE(CalendarYear,3,1)</f>
        <v>45717</v>
      </c>
      <c r="C6" s="4" t="str">
        <f ca="1">IF(DAY(MarSun1)=1,"",IF(AND(YEAR(MarSun1+1)=CalendarYear,MONTH(MarSun1+1)=3),MarSun1+1,""))</f>
        <v/>
      </c>
      <c r="D6" s="4" t="str">
        <f ca="1">IF(DAY(MarSun1)=1,"",IF(AND(YEAR(MarSun1+2)=CalendarYear,MONTH(MarSun1+2)=3),MarSun1+2,""))</f>
        <v/>
      </c>
      <c r="E6" s="4" t="str">
        <f ca="1">IF(DAY(MarSun1)=1,"",IF(AND(YEAR(MarSun1+3)=CalendarYear,MONTH(MarSun1+3)=3),MarSun1+3,""))</f>
        <v/>
      </c>
      <c r="F6" s="4" t="str">
        <f ca="1">IF(DAY(MarSun1)=1,"",IF(AND(YEAR(MarSun1+4)=CalendarYear,MONTH(MarSun1+4)=3),MarSun1+4,""))</f>
        <v/>
      </c>
      <c r="G6" s="4" t="str">
        <f ca="1">IF(DAY(MarSun1)=1,"",IF(AND(YEAR(MarSun1+5)=CalendarYear,MONTH(MarSun1+5)=3),MarSun1+5,""))</f>
        <v/>
      </c>
      <c r="H6" s="4" t="str">
        <f ca="1">IF(DAY(MarSun1)=1,"",IF(AND(YEAR(MarSun1+6)=CalendarYear,MONTH(MarSun1+6)=3),MarSun1+6,""))</f>
        <v/>
      </c>
      <c r="I6" s="4">
        <f ca="1">IF(DAY(MarSun1)=1,IF(AND(YEAR(MarSun1)=CalendarYear,MONTH(MarSun1)=3),MarSun1,""),IF(AND(YEAR(MarSun1+7)=CalendarYear,MONTH(MarSun1+7)=3),MarSun1+7,""))</f>
        <v>45717</v>
      </c>
      <c r="J6" s="4">
        <f ca="1">IF(DAY(MarSun1)=1,IF(AND(YEAR(MarSun1+1)=CalendarYear,MONTH(MarSun1+1)=3),MarSun1+1,""),IF(AND(YEAR(MarSun1+8)=CalendarYear,MONTH(MarSun1+8)=3),MarSun1+8,""))</f>
        <v>45718</v>
      </c>
      <c r="K6" s="4">
        <f ca="1">IF(DAY(MarSun1)=1,IF(AND(YEAR(MarSun1+2)=CalendarYear,MONTH(MarSun1+2)=3),MarSun1+2,""),IF(AND(YEAR(MarSun1+9)=CalendarYear,MONTH(MarSun1+9)=3),MarSun1+9,""))</f>
        <v>45719</v>
      </c>
      <c r="L6" s="4">
        <f ca="1">IF(DAY(MarSun1)=1,IF(AND(YEAR(MarSun1+3)=CalendarYear,MONTH(MarSun1+3)=3),MarSun1+3,""),IF(AND(YEAR(MarSun1+10)=CalendarYear,MONTH(MarSun1+10)=3),MarSun1+10,""))</f>
        <v>45720</v>
      </c>
      <c r="M6" s="4">
        <f ca="1">IF(DAY(MarSun1)=1,IF(AND(YEAR(MarSun1+4)=CalendarYear,MONTH(MarSun1+4)=3),MarSun1+4,""),IF(AND(YEAR(MarSun1+11)=CalendarYear,MONTH(MarSun1+11)=3),MarSun1+11,""))</f>
        <v>45721</v>
      </c>
      <c r="N6" s="4">
        <f ca="1">IF(DAY(MarSun1)=1,IF(AND(YEAR(MarSun1+5)=CalendarYear,MONTH(MarSun1+5)=3),MarSun1+5,""),IF(AND(YEAR(MarSun1+12)=CalendarYear,MONTH(MarSun1+12)=3),MarSun1+12,""))</f>
        <v>45722</v>
      </c>
      <c r="O6" s="4">
        <f ca="1">IF(DAY(MarSun1)=1,IF(AND(YEAR(MarSun1+6)=CalendarYear,MONTH(MarSun1+6)=3),MarSun1+6,""),IF(AND(YEAR(MarSun1+13)=CalendarYear,MONTH(MarSun1+13)=3),MarSun1+13,""))</f>
        <v>45723</v>
      </c>
      <c r="P6" s="4">
        <f ca="1">IF(DAY(MarSun1)=1,IF(AND(YEAR(MarSun1+7)=CalendarYear,MONTH(MarSun1+7)=3),MarSun1+7,""),IF(AND(YEAR(MarSun1+14)=CalendarYear,MONTH(MarSun1+14)=3),MarSun1+14,""))</f>
        <v>45724</v>
      </c>
      <c r="Q6" s="4">
        <f ca="1">IF(DAY(MarSun1)=1,IF(AND(YEAR(MarSun1+8)=CalendarYear,MONTH(MarSun1+8)=3),MarSun1+8,""),IF(AND(YEAR(MarSun1+15)=CalendarYear,MONTH(MarSun1+15)=3),MarSun1+15,""))</f>
        <v>45725</v>
      </c>
      <c r="R6" s="4">
        <f ca="1">IF(DAY(MarSun1)=1,IF(AND(YEAR(MarSun1+9)=CalendarYear,MONTH(MarSun1+9)=3),MarSun1+9,""),IF(AND(YEAR(MarSun1+16)=CalendarYear,MONTH(MarSun1+16)=3),MarSun1+16,""))</f>
        <v>45726</v>
      </c>
      <c r="S6" s="4">
        <f ca="1">IF(DAY(MarSun1)=1,IF(AND(YEAR(MarSun1+10)=CalendarYear,MONTH(MarSun1+10)=3),MarSun1+10,""),IF(AND(YEAR(MarSun1+17)=CalendarYear,MONTH(MarSun1+17)=3),MarSun1+17,""))</f>
        <v>45727</v>
      </c>
      <c r="T6" s="4">
        <f ca="1">IF(DAY(MarSun1)=1,IF(AND(YEAR(MarSun1+11)=CalendarYear,MONTH(MarSun1+11)=3),MarSun1+11,""),IF(AND(YEAR(MarSun1+18)=CalendarYear,MONTH(MarSun1+18)=3),MarSun1+18,""))</f>
        <v>45728</v>
      </c>
      <c r="U6" s="4">
        <f ca="1">IF(DAY(MarSun1)=1,IF(AND(YEAR(MarSun1+12)=CalendarYear,MONTH(MarSun1+12)=3),MarSun1+12,""),IF(AND(YEAR(MarSun1+19)=CalendarYear,MONTH(MarSun1+19)=3),MarSun1+19,""))</f>
        <v>45729</v>
      </c>
      <c r="V6" s="4">
        <f ca="1">IF(DAY(MarSun1)=1,IF(AND(YEAR(MarSun1+13)=CalendarYear,MONTH(MarSun1+13)=3),MarSun1+13,""),IF(AND(YEAR(MarSun1+20)=CalendarYear,MONTH(MarSun1+20)=3),MarSun1+20,""))</f>
        <v>45730</v>
      </c>
      <c r="W6" s="4">
        <f ca="1">IF(DAY(MarSun1)=1,IF(AND(YEAR(MarSun1+14)=CalendarYear,MONTH(MarSun1+14)=3),MarSun1+14,""),IF(AND(YEAR(MarSun1+21)=CalendarYear,MONTH(MarSun1+21)=3),MarSun1+21,""))</f>
        <v>45731</v>
      </c>
      <c r="X6" s="4">
        <f ca="1">IF(DAY(MarSun1)=1,IF(AND(YEAR(MarSun1+15)=CalendarYear,MONTH(MarSun1+15)=3),MarSun1+15,""),IF(AND(YEAR(MarSun1+22)=CalendarYear,MONTH(MarSun1+22)=3),MarSun1+22,""))</f>
        <v>45732</v>
      </c>
      <c r="Y6" s="4">
        <f ca="1">IF(DAY(MarSun1)=1,IF(AND(YEAR(MarSun1+16)=CalendarYear,MONTH(MarSun1+16)=3),MarSun1+16,""),IF(AND(YEAR(MarSun1+23)=CalendarYear,MONTH(MarSun1+23)=3),MarSun1+23,""))</f>
        <v>45733</v>
      </c>
      <c r="Z6" s="4">
        <f ca="1">IF(DAY(MarSun1)=1,IF(AND(YEAR(MarSun1+17)=CalendarYear,MONTH(MarSun1+17)=3),MarSun1+17,""),IF(AND(YEAR(MarSun1+24)=CalendarYear,MONTH(MarSun1+24)=3),MarSun1+24,""))</f>
        <v>45734</v>
      </c>
      <c r="AA6" s="4">
        <f ca="1">IF(DAY(MarSun1)=1,IF(AND(YEAR(MarSun1+18)=CalendarYear,MONTH(MarSun1+18)=3),MarSun1+18,""),IF(AND(YEAR(MarSun1+25)=CalendarYear,MONTH(MarSun1+25)=3),MarSun1+25,""))</f>
        <v>45735</v>
      </c>
      <c r="AB6" s="4">
        <f ca="1">IF(DAY(MarSun1)=1,IF(AND(YEAR(MarSun1+19)=CalendarYear,MONTH(MarSun1+19)=3),MarSun1+19,""),IF(AND(YEAR(MarSun1+26)=CalendarYear,MONTH(MarSun1+26)=3),MarSun1+26,""))</f>
        <v>45736</v>
      </c>
      <c r="AC6" s="4">
        <f ca="1">IF(DAY(MarSun1)=1,IF(AND(YEAR(MarSun1+20)=CalendarYear,MONTH(MarSun1+20)=3),MarSun1+20,""),IF(AND(YEAR(MarSun1+27)=CalendarYear,MONTH(MarSun1+27)=3),MarSun1+27,""))</f>
        <v>45737</v>
      </c>
      <c r="AD6" s="4">
        <f ca="1">IF(DAY(MarSun1)=1,IF(AND(YEAR(MarSun1+21)=CalendarYear,MONTH(MarSun1+21)=3),MarSun1+21,""),IF(AND(YEAR(MarSun1+28)=CalendarYear,MONTH(MarSun1+28)=3),MarSun1+28,""))</f>
        <v>45738</v>
      </c>
      <c r="AE6" s="4">
        <f ca="1">IF(DAY(MarSun1)=1,IF(AND(YEAR(MarSun1+22)=CalendarYear,MONTH(MarSun1+22)=3),MarSun1+22,""),IF(AND(YEAR(MarSun1+29)=CalendarYear,MONTH(MarSun1+29)=3),MarSun1+29,""))</f>
        <v>45739</v>
      </c>
      <c r="AF6" s="4">
        <f ca="1">IF(DAY(MarSun1)=1,IF(AND(YEAR(MarSun1+23)=CalendarYear,MONTH(MarSun1+23)=3),MarSun1+23,""),IF(AND(YEAR(MarSun1+30)=CalendarYear,MONTH(MarSun1+30)=3),MarSun1+30,""))</f>
        <v>45740</v>
      </c>
      <c r="AG6" s="4">
        <f ca="1">IF(DAY(MarSun1)=1,IF(AND(YEAR(MarSun1+24)=CalendarYear,MONTH(MarSun1+24)=3),MarSun1+24,""),IF(AND(YEAR(MarSun1+31)=CalendarYear,MONTH(MarSun1+31)=3),MarSun1+31,""))</f>
        <v>45741</v>
      </c>
      <c r="AH6" s="4">
        <f ca="1">IF(DAY(MarSun1)=1,IF(AND(YEAR(MarSun1+25)=CalendarYear,MONTH(MarSun1+25)=3),MarSun1+25,""),IF(AND(YEAR(MarSun1+32)=CalendarYear,MONTH(MarSun1+32)=3),MarSun1+32,""))</f>
        <v>45742</v>
      </c>
      <c r="AI6" s="4">
        <f ca="1">IF(DAY(MarSun1)=1,IF(AND(YEAR(MarSun1+26)=CalendarYear,MONTH(MarSun1+26)=3),MarSun1+26,""),IF(AND(YEAR(MarSun1+33)=CalendarYear,MONTH(MarSun1+33)=3),MarSun1+33,""))</f>
        <v>45743</v>
      </c>
      <c r="AJ6" s="4">
        <f ca="1">IF(DAY(MarSun1)=1,IF(AND(YEAR(MarSun1+27)=CalendarYear,MONTH(MarSun1+27)=3),MarSun1+27,""),IF(AND(YEAR(MarSun1+34)=CalendarYear,MONTH(MarSun1+34)=3),MarSun1+34,""))</f>
        <v>45744</v>
      </c>
      <c r="AK6" s="4">
        <f ca="1">IF(DAY(MarSun1)=1,IF(AND(YEAR(MarSun1+28)=CalendarYear,MONTH(MarSun1+28)=3),MarSun1+28,""),IF(AND(YEAR(MarSun1+35)=CalendarYear,MONTH(MarSun1+35)=3),MarSun1+35,""))</f>
        <v>45745</v>
      </c>
      <c r="AL6" s="4">
        <f ca="1">IF(DAY(MarSun1)=1,IF(AND(YEAR(MarSun1+29)=CalendarYear,MONTH(MarSun1+29)=3),MarSun1+29,""),IF(AND(YEAR(MarSun1+36)=CalendarYear,MONTH(MarSun1+36)=3),MarSun1+36,""))</f>
        <v>45746</v>
      </c>
      <c r="AM6" s="6">
        <f ca="1">IF(DAY(MarSun1)=1,IF(AND(YEAR(MarSun1+30)=CalendarYear,MONTH(MarSun1+30)=3),MarSun1+30,""),IF(AND(YEAR(MarSun1+37)=CalendarYear,MONTH(MarSun1+37)=3),MarSun1+37,""))</f>
        <v>45747</v>
      </c>
    </row>
    <row r="7" spans="2:39" s="21" customFormat="1" ht="19.899999999999999" customHeight="1">
      <c r="B7" s="62"/>
      <c r="C7" s="5" t="s">
        <v>6</v>
      </c>
      <c r="D7" s="5" t="s">
        <v>7</v>
      </c>
      <c r="E7" s="5" t="s">
        <v>8</v>
      </c>
      <c r="F7" s="5" t="s">
        <v>9</v>
      </c>
      <c r="G7" s="5" t="s">
        <v>10</v>
      </c>
      <c r="H7" s="5" t="s">
        <v>11</v>
      </c>
      <c r="I7" s="5" t="s">
        <v>12</v>
      </c>
      <c r="J7" s="5" t="s">
        <v>6</v>
      </c>
      <c r="K7" s="5" t="s">
        <v>7</v>
      </c>
      <c r="L7" s="5" t="s">
        <v>8</v>
      </c>
      <c r="M7" s="5" t="s">
        <v>9</v>
      </c>
      <c r="N7" s="5" t="s">
        <v>10</v>
      </c>
      <c r="O7" s="5" t="s">
        <v>11</v>
      </c>
      <c r="P7" s="5" t="s">
        <v>12</v>
      </c>
      <c r="Q7" s="5" t="s">
        <v>6</v>
      </c>
      <c r="R7" s="5" t="s">
        <v>7</v>
      </c>
      <c r="S7" s="5" t="s">
        <v>8</v>
      </c>
      <c r="T7" s="5" t="s">
        <v>9</v>
      </c>
      <c r="U7" s="5" t="s">
        <v>10</v>
      </c>
      <c r="V7" s="5" t="s">
        <v>11</v>
      </c>
      <c r="W7" s="5" t="s">
        <v>12</v>
      </c>
      <c r="X7" s="5" t="s">
        <v>6</v>
      </c>
      <c r="Y7" s="5" t="s">
        <v>7</v>
      </c>
      <c r="Z7" s="5" t="s">
        <v>8</v>
      </c>
      <c r="AA7" s="5" t="s">
        <v>9</v>
      </c>
      <c r="AB7" s="5" t="s">
        <v>10</v>
      </c>
      <c r="AC7" s="5" t="s">
        <v>11</v>
      </c>
      <c r="AD7" s="5" t="s">
        <v>12</v>
      </c>
      <c r="AE7" s="5" t="s">
        <v>6</v>
      </c>
      <c r="AF7" s="5" t="s">
        <v>7</v>
      </c>
      <c r="AG7" s="5" t="s">
        <v>8</v>
      </c>
      <c r="AH7" s="5" t="s">
        <v>9</v>
      </c>
      <c r="AI7" s="5" t="s">
        <v>10</v>
      </c>
      <c r="AJ7" s="5" t="s">
        <v>11</v>
      </c>
      <c r="AK7" s="5" t="s">
        <v>12</v>
      </c>
      <c r="AL7" s="5" t="s">
        <v>6</v>
      </c>
      <c r="AM7" s="7" t="s">
        <v>7</v>
      </c>
    </row>
    <row r="8" spans="2:39" ht="19.899999999999999" hidden="1" customHeight="1" outlineLevel="1">
      <c r="B8" s="18" t="s">
        <v>13</v>
      </c>
      <c r="C8" s="2" t="s">
        <v>14</v>
      </c>
      <c r="D8" s="2" t="s">
        <v>14</v>
      </c>
      <c r="E8" s="2" t="s">
        <v>14</v>
      </c>
      <c r="F8" s="2" t="s">
        <v>14</v>
      </c>
      <c r="G8" s="2" t="s">
        <v>14</v>
      </c>
      <c r="H8" s="2" t="s">
        <v>14</v>
      </c>
      <c r="I8" s="2" t="s">
        <v>14</v>
      </c>
      <c r="J8" s="2" t="s">
        <v>14</v>
      </c>
      <c r="K8" s="2" t="s">
        <v>14</v>
      </c>
      <c r="L8" s="2" t="s">
        <v>14</v>
      </c>
      <c r="M8" s="3" t="s">
        <v>14</v>
      </c>
      <c r="N8" s="3" t="s">
        <v>14</v>
      </c>
      <c r="O8" s="2" t="s">
        <v>14</v>
      </c>
      <c r="P8" s="2" t="s">
        <v>14</v>
      </c>
      <c r="Q8" s="2" t="s">
        <v>14</v>
      </c>
      <c r="R8" s="2" t="s">
        <v>14</v>
      </c>
      <c r="S8" s="2" t="s">
        <v>14</v>
      </c>
      <c r="T8" s="2" t="s">
        <v>14</v>
      </c>
      <c r="U8" s="2" t="s">
        <v>14</v>
      </c>
      <c r="V8" s="2" t="s">
        <v>14</v>
      </c>
      <c r="W8" s="2" t="s">
        <v>14</v>
      </c>
      <c r="X8" s="2" t="s">
        <v>14</v>
      </c>
      <c r="Y8" s="2" t="s">
        <v>14</v>
      </c>
      <c r="Z8" s="2" t="s">
        <v>14</v>
      </c>
      <c r="AA8" s="2" t="s">
        <v>14</v>
      </c>
      <c r="AB8" s="2" t="s">
        <v>14</v>
      </c>
      <c r="AC8" s="2" t="s">
        <v>14</v>
      </c>
      <c r="AD8" s="2" t="s">
        <v>14</v>
      </c>
      <c r="AE8" s="2" t="s">
        <v>14</v>
      </c>
      <c r="AF8" s="2" t="s">
        <v>14</v>
      </c>
      <c r="AG8" s="2" t="s">
        <v>14</v>
      </c>
      <c r="AH8" s="2" t="s">
        <v>14</v>
      </c>
      <c r="AI8" s="2" t="s">
        <v>14</v>
      </c>
      <c r="AJ8" s="2" t="s">
        <v>14</v>
      </c>
      <c r="AK8" s="2" t="s">
        <v>14</v>
      </c>
      <c r="AL8" s="2" t="s">
        <v>14</v>
      </c>
      <c r="AM8" s="2" t="s">
        <v>14</v>
      </c>
    </row>
    <row r="9" spans="2:39" ht="19.899999999999999" hidden="1" customHeight="1" outlineLevel="1">
      <c r="B9" s="19" t="s">
        <v>15</v>
      </c>
      <c r="C9" s="3" t="s">
        <v>14</v>
      </c>
      <c r="D9" s="3" t="s">
        <v>14</v>
      </c>
      <c r="E9" s="3" t="s">
        <v>14</v>
      </c>
      <c r="F9" s="3" t="s">
        <v>14</v>
      </c>
      <c r="G9" s="3" t="s">
        <v>14</v>
      </c>
      <c r="H9" s="3" t="s">
        <v>14</v>
      </c>
      <c r="I9" s="3" t="s">
        <v>14</v>
      </c>
      <c r="J9" s="3" t="s">
        <v>14</v>
      </c>
      <c r="K9" s="3" t="s">
        <v>14</v>
      </c>
      <c r="L9" s="3" t="s">
        <v>14</v>
      </c>
      <c r="M9" s="3" t="s">
        <v>14</v>
      </c>
      <c r="N9" s="3" t="s">
        <v>14</v>
      </c>
      <c r="O9" s="2" t="s">
        <v>14</v>
      </c>
      <c r="P9" s="2" t="s">
        <v>14</v>
      </c>
      <c r="Q9" s="2" t="s">
        <v>14</v>
      </c>
      <c r="R9" s="105" t="s">
        <v>84</v>
      </c>
      <c r="S9" s="106"/>
      <c r="T9" s="106"/>
      <c r="U9" s="106"/>
      <c r="V9" s="123"/>
      <c r="W9" s="2" t="s">
        <v>14</v>
      </c>
      <c r="X9" s="2" t="s">
        <v>14</v>
      </c>
      <c r="Y9" s="2" t="s">
        <v>14</v>
      </c>
      <c r="Z9" s="2" t="s">
        <v>14</v>
      </c>
      <c r="AA9" s="2" t="s">
        <v>14</v>
      </c>
      <c r="AB9" s="2" t="s">
        <v>14</v>
      </c>
      <c r="AC9" s="2" t="s">
        <v>14</v>
      </c>
      <c r="AD9" s="2" t="s">
        <v>14</v>
      </c>
      <c r="AE9" s="2" t="s">
        <v>14</v>
      </c>
      <c r="AF9" s="2" t="s">
        <v>14</v>
      </c>
      <c r="AG9" s="2" t="s">
        <v>14</v>
      </c>
      <c r="AH9" s="2" t="s">
        <v>14</v>
      </c>
      <c r="AI9" s="2" t="s">
        <v>14</v>
      </c>
      <c r="AJ9" s="2" t="s">
        <v>14</v>
      </c>
      <c r="AK9" s="2" t="s">
        <v>14</v>
      </c>
      <c r="AL9" s="2" t="s">
        <v>14</v>
      </c>
      <c r="AM9" s="2" t="s">
        <v>14</v>
      </c>
    </row>
    <row r="10" spans="2:39" ht="19.899999999999999" hidden="1" customHeight="1" outlineLevel="1">
      <c r="B10" s="33" t="s">
        <v>2</v>
      </c>
      <c r="C10" s="3" t="s">
        <v>14</v>
      </c>
      <c r="D10" s="3" t="s">
        <v>14</v>
      </c>
      <c r="E10" s="3" t="s">
        <v>14</v>
      </c>
      <c r="F10" s="3" t="s">
        <v>14</v>
      </c>
      <c r="G10" s="3" t="s">
        <v>14</v>
      </c>
      <c r="H10" s="3" t="s">
        <v>14</v>
      </c>
      <c r="I10" s="3" t="s">
        <v>14</v>
      </c>
      <c r="J10" s="3" t="s">
        <v>14</v>
      </c>
      <c r="K10" s="3" t="s">
        <v>14</v>
      </c>
      <c r="L10" s="3" t="s">
        <v>14</v>
      </c>
      <c r="M10" s="3" t="s">
        <v>14</v>
      </c>
      <c r="N10" s="3" t="s">
        <v>14</v>
      </c>
      <c r="O10" s="2" t="s">
        <v>14</v>
      </c>
      <c r="P10" s="2" t="s">
        <v>14</v>
      </c>
      <c r="Q10" s="2" t="s">
        <v>14</v>
      </c>
      <c r="R10" s="2" t="s">
        <v>14</v>
      </c>
      <c r="S10" s="2" t="s">
        <v>14</v>
      </c>
      <c r="T10" s="2" t="s">
        <v>14</v>
      </c>
      <c r="U10" s="2" t="s">
        <v>14</v>
      </c>
      <c r="V10" s="2" t="s">
        <v>14</v>
      </c>
      <c r="W10" s="2" t="s">
        <v>14</v>
      </c>
      <c r="X10" s="2" t="s">
        <v>14</v>
      </c>
      <c r="Y10" s="133" t="s">
        <v>16</v>
      </c>
      <c r="Z10" s="134"/>
      <c r="AA10" s="134"/>
      <c r="AB10" s="134"/>
      <c r="AC10" s="135"/>
      <c r="AD10" s="2" t="s">
        <v>14</v>
      </c>
      <c r="AE10" s="2" t="s">
        <v>14</v>
      </c>
      <c r="AF10" s="133" t="s">
        <v>16</v>
      </c>
      <c r="AG10" s="134"/>
      <c r="AH10" s="134"/>
      <c r="AI10" s="134"/>
      <c r="AJ10" s="135"/>
      <c r="AK10" s="2" t="s">
        <v>14</v>
      </c>
      <c r="AL10" s="2" t="s">
        <v>14</v>
      </c>
      <c r="AM10" s="32" t="s">
        <v>16</v>
      </c>
    </row>
    <row r="11" spans="2:39" ht="19.899999999999999" hidden="1" customHeight="1" outlineLevel="1">
      <c r="B11" s="31" t="s">
        <v>5</v>
      </c>
      <c r="C11" s="3" t="s">
        <v>14</v>
      </c>
      <c r="D11" s="3" t="s">
        <v>14</v>
      </c>
      <c r="E11" s="3" t="s">
        <v>14</v>
      </c>
      <c r="F11" s="3" t="s">
        <v>14</v>
      </c>
      <c r="G11" s="3" t="s">
        <v>14</v>
      </c>
      <c r="H11" s="3" t="s">
        <v>14</v>
      </c>
      <c r="I11" s="3" t="s">
        <v>14</v>
      </c>
      <c r="J11" s="3" t="s">
        <v>14</v>
      </c>
      <c r="K11" s="3" t="s">
        <v>14</v>
      </c>
      <c r="L11" s="3" t="s">
        <v>14</v>
      </c>
      <c r="M11" s="3" t="s">
        <v>14</v>
      </c>
      <c r="N11" s="3" t="s">
        <v>14</v>
      </c>
      <c r="O11" s="2" t="s">
        <v>14</v>
      </c>
      <c r="P11" s="2" t="s">
        <v>14</v>
      </c>
      <c r="Q11" s="2" t="s">
        <v>14</v>
      </c>
      <c r="R11" s="2" t="s">
        <v>14</v>
      </c>
      <c r="S11" s="2" t="s">
        <v>14</v>
      </c>
      <c r="T11" s="2" t="s">
        <v>14</v>
      </c>
      <c r="U11" s="2" t="s">
        <v>14</v>
      </c>
      <c r="V11" s="2" t="s">
        <v>14</v>
      </c>
      <c r="W11" s="2" t="s">
        <v>14</v>
      </c>
      <c r="X11" s="2" t="s">
        <v>14</v>
      </c>
      <c r="Y11" s="2" t="s">
        <v>14</v>
      </c>
      <c r="Z11" s="2" t="s">
        <v>14</v>
      </c>
      <c r="AA11" s="2" t="s">
        <v>14</v>
      </c>
      <c r="AB11" s="2" t="s">
        <v>14</v>
      </c>
      <c r="AC11" s="2" t="s">
        <v>14</v>
      </c>
      <c r="AD11" s="2" t="s">
        <v>14</v>
      </c>
      <c r="AE11" s="2" t="s">
        <v>14</v>
      </c>
      <c r="AF11" s="2" t="s">
        <v>14</v>
      </c>
      <c r="AG11" s="2" t="s">
        <v>14</v>
      </c>
      <c r="AH11" s="2" t="s">
        <v>14</v>
      </c>
      <c r="AI11" s="2" t="s">
        <v>14</v>
      </c>
      <c r="AJ11" s="2" t="s">
        <v>14</v>
      </c>
      <c r="AK11" s="2" t="s">
        <v>14</v>
      </c>
      <c r="AL11" s="2" t="s">
        <v>14</v>
      </c>
      <c r="AM11" s="2" t="s">
        <v>14</v>
      </c>
    </row>
    <row r="12" spans="2:39" s="22" customFormat="1" ht="19.899999999999999" hidden="1" customHeight="1" outlineLevel="1">
      <c r="B12" s="20" t="s">
        <v>1</v>
      </c>
      <c r="C12" s="3" t="s">
        <v>14</v>
      </c>
      <c r="D12" s="3" t="s">
        <v>14</v>
      </c>
      <c r="E12" s="3" t="s">
        <v>14</v>
      </c>
      <c r="F12" s="3" t="s">
        <v>14</v>
      </c>
      <c r="G12" s="3" t="s">
        <v>14</v>
      </c>
      <c r="H12" s="3" t="s">
        <v>14</v>
      </c>
      <c r="I12" s="3" t="s">
        <v>14</v>
      </c>
      <c r="J12" s="3" t="s">
        <v>14</v>
      </c>
      <c r="K12" s="3" t="s">
        <v>14</v>
      </c>
      <c r="L12" s="3" t="s">
        <v>14</v>
      </c>
      <c r="M12" s="3" t="s">
        <v>14</v>
      </c>
      <c r="N12" s="3" t="s">
        <v>14</v>
      </c>
      <c r="O12" s="2" t="s">
        <v>14</v>
      </c>
      <c r="P12" s="2" t="s">
        <v>14</v>
      </c>
      <c r="Q12" s="2" t="s">
        <v>14</v>
      </c>
      <c r="R12" s="2" t="s">
        <v>14</v>
      </c>
      <c r="S12" s="27" t="s">
        <v>14</v>
      </c>
      <c r="T12" s="2" t="s">
        <v>14</v>
      </c>
      <c r="U12" s="2" t="s">
        <v>14</v>
      </c>
      <c r="V12" s="2" t="s">
        <v>14</v>
      </c>
      <c r="W12" s="24" t="s">
        <v>14</v>
      </c>
      <c r="X12" s="2" t="s">
        <v>85</v>
      </c>
      <c r="Y12" s="2" t="s">
        <v>14</v>
      </c>
      <c r="Z12" s="2" t="s">
        <v>14</v>
      </c>
      <c r="AA12" s="2" t="s">
        <v>14</v>
      </c>
      <c r="AB12" s="2" t="s">
        <v>14</v>
      </c>
      <c r="AC12" s="2" t="s">
        <v>14</v>
      </c>
      <c r="AD12" s="2" t="s">
        <v>14</v>
      </c>
      <c r="AE12" s="2" t="s">
        <v>14</v>
      </c>
      <c r="AF12" s="2" t="s">
        <v>14</v>
      </c>
      <c r="AG12" s="2" t="s">
        <v>14</v>
      </c>
      <c r="AH12" s="2" t="s">
        <v>14</v>
      </c>
      <c r="AI12" s="2" t="s">
        <v>14</v>
      </c>
      <c r="AJ12" s="2" t="s">
        <v>14</v>
      </c>
      <c r="AK12" s="2" t="s">
        <v>14</v>
      </c>
      <c r="AL12" s="2" t="s">
        <v>14</v>
      </c>
      <c r="AM12" s="2" t="s">
        <v>14</v>
      </c>
    </row>
    <row r="13" spans="2:39" s="22" customFormat="1" ht="19.899999999999999" customHeight="1" collapsed="1"/>
    <row r="14" spans="2:39" ht="19.899999999999999" customHeight="1">
      <c r="B14" s="61">
        <f ca="1">DATE(CalendarYear,4,1)</f>
        <v>45748</v>
      </c>
      <c r="C14" s="4" t="str">
        <f ca="1">IF(DAY(AprSun1)=1,"",IF(AND(YEAR(AprSun1+1)=CalendarYear,MONTH(AprSun1+1)=4),AprSun1+1,""))</f>
        <v/>
      </c>
      <c r="D14" s="4" t="str">
        <f ca="1">IF(DAY(AprSun1)=1,"",IF(AND(YEAR(AprSun1+2)=CalendarYear,MONTH(AprSun1+2)=4),AprSun1+2,""))</f>
        <v/>
      </c>
      <c r="E14" s="4">
        <f ca="1">IF(DAY(AprSun1)=1,"",IF(AND(YEAR(AprSun1+3)=CalendarYear,MONTH(AprSun1+3)=4),AprSun1+3,""))</f>
        <v>45748</v>
      </c>
      <c r="F14" s="4">
        <f ca="1">IF(DAY(AprSun1)=1,"",IF(AND(YEAR(AprSun1+4)=CalendarYear,MONTH(AprSun1+4)=4),AprSun1+4,""))</f>
        <v>45749</v>
      </c>
      <c r="G14" s="4">
        <f ca="1">IF(DAY(AprSun1)=1,"",IF(AND(YEAR(AprSun1+5)=CalendarYear,MONTH(AprSun1+5)=4),AprSun1+5,""))</f>
        <v>45750</v>
      </c>
      <c r="H14" s="4">
        <f ca="1">IF(DAY(AprSun1)=1,"",IF(AND(YEAR(AprSun1+6)=CalendarYear,MONTH(AprSun1+6)=4),AprSun1+6,""))</f>
        <v>45751</v>
      </c>
      <c r="I14" s="4">
        <f ca="1">IF(DAY(AprSun1)=1,IF(AND(YEAR(AprSun1)=CalendarYear,MONTH(AprSun1)=4),AprSun1,""),IF(AND(YEAR(AprSun1+7)=CalendarYear,MONTH(AprSun1+7)=4),AprSun1+7,""))</f>
        <v>45752</v>
      </c>
      <c r="J14" s="4">
        <f ca="1">IF(DAY(AprSun1)=1,IF(AND(YEAR(AprSun1+1)=CalendarYear,MONTH(AprSun1+1)=4),AprSun1+1,""),IF(AND(YEAR(AprSun1+8)=CalendarYear,MONTH(AprSun1+8)=4),AprSun1+8,""))</f>
        <v>45753</v>
      </c>
      <c r="K14" s="4">
        <f ca="1">IF(DAY(AprSun1)=1,IF(AND(YEAR(AprSun1+2)=CalendarYear,MONTH(AprSun1+2)=4),AprSun1+2,""),IF(AND(YEAR(AprSun1+9)=CalendarYear,MONTH(AprSun1+9)=4),AprSun1+9,""))</f>
        <v>45754</v>
      </c>
      <c r="L14" s="4">
        <f ca="1">IF(DAY(AprSun1)=1,IF(AND(YEAR(AprSun1+3)=CalendarYear,MONTH(AprSun1+3)=4),AprSun1+3,""),IF(AND(YEAR(AprSun1+10)=CalendarYear,MONTH(AprSun1+10)=4),AprSun1+10,""))</f>
        <v>45755</v>
      </c>
      <c r="M14" s="4">
        <f ca="1">IF(DAY(AprSun1)=1,IF(AND(YEAR(AprSun1+4)=CalendarYear,MONTH(AprSun1+4)=4),AprSun1+4,""),IF(AND(YEAR(AprSun1+11)=CalendarYear,MONTH(AprSun1+11)=4),AprSun1+11,""))</f>
        <v>45756</v>
      </c>
      <c r="N14" s="4">
        <f ca="1">IF(DAY(AprSun1)=1,IF(AND(YEAR(AprSun1+5)=CalendarYear,MONTH(AprSun1+5)=4),AprSun1+5,""),IF(AND(YEAR(AprSun1+12)=CalendarYear,MONTH(AprSun1+12)=4),AprSun1+12,""))</f>
        <v>45757</v>
      </c>
      <c r="O14" s="4">
        <f ca="1">IF(DAY(AprSun1)=1,IF(AND(YEAR(AprSun1+6)=CalendarYear,MONTH(AprSun1+6)=4),AprSun1+6,""),IF(AND(YEAR(AprSun1+13)=CalendarYear,MONTH(AprSun1+13)=4),AprSun1+13,""))</f>
        <v>45758</v>
      </c>
      <c r="P14" s="4">
        <f ca="1">IF(DAY(AprSun1)=1,IF(AND(YEAR(AprSun1+7)=CalendarYear,MONTH(AprSun1+7)=4),AprSun1+7,""),IF(AND(YEAR(AprSun1+14)=CalendarYear,MONTH(AprSun1+14)=4),AprSun1+14,""))</f>
        <v>45759</v>
      </c>
      <c r="Q14" s="4">
        <f ca="1">IF(DAY(AprSun1)=1,IF(AND(YEAR(AprSun1+8)=CalendarYear,MONTH(AprSun1+8)=4),AprSun1+8,""),IF(AND(YEAR(AprSun1+15)=CalendarYear,MONTH(AprSun1+15)=4),AprSun1+15,""))</f>
        <v>45760</v>
      </c>
      <c r="R14" s="4">
        <f ca="1">IF(DAY(AprSun1)=1,IF(AND(YEAR(AprSun1+9)=CalendarYear,MONTH(AprSun1+9)=4),AprSun1+9,""),IF(AND(YEAR(AprSun1+16)=CalendarYear,MONTH(AprSun1+16)=4),AprSun1+16,""))</f>
        <v>45761</v>
      </c>
      <c r="S14" s="4">
        <f ca="1">IF(DAY(AprSun1)=1,IF(AND(YEAR(AprSun1+10)=CalendarYear,MONTH(AprSun1+10)=4),AprSun1+10,""),IF(AND(YEAR(AprSun1+17)=CalendarYear,MONTH(AprSun1+17)=4),AprSun1+17,""))</f>
        <v>45762</v>
      </c>
      <c r="T14" s="4">
        <f ca="1">IF(DAY(AprSun1)=1,IF(AND(YEAR(AprSun1+11)=CalendarYear,MONTH(AprSun1+11)=4),AprSun1+11,""),IF(AND(YEAR(AprSun1+18)=CalendarYear,MONTH(AprSun1+18)=4),AprSun1+18,""))</f>
        <v>45763</v>
      </c>
      <c r="U14" s="4">
        <f ca="1">IF(DAY(AprSun1)=1,IF(AND(YEAR(AprSun1+12)=CalendarYear,MONTH(AprSun1+12)=4),AprSun1+12,""),IF(AND(YEAR(AprSun1+19)=CalendarYear,MONTH(AprSun1+19)=4),AprSun1+19,""))</f>
        <v>45764</v>
      </c>
      <c r="V14" s="4">
        <f ca="1">IF(DAY(AprSun1)=1,IF(AND(YEAR(AprSun1+13)=CalendarYear,MONTH(AprSun1+13)=4),AprSun1+13,""),IF(AND(YEAR(AprSun1+20)=CalendarYear,MONTH(AprSun1+20)=4),AprSun1+20,""))</f>
        <v>45765</v>
      </c>
      <c r="W14" s="4">
        <f ca="1">IF(DAY(AprSun1)=1,IF(AND(YEAR(AprSun1+14)=CalendarYear,MONTH(AprSun1+14)=4),AprSun1+14,""),IF(AND(YEAR(AprSun1+21)=CalendarYear,MONTH(AprSun1+21)=4),AprSun1+21,""))</f>
        <v>45766</v>
      </c>
      <c r="X14" s="4">
        <f ca="1">IF(DAY(AprSun1)=1,IF(AND(YEAR(AprSun1+15)=CalendarYear,MONTH(AprSun1+15)=4),AprSun1+15,""),IF(AND(YEAR(AprSun1+22)=CalendarYear,MONTH(AprSun1+22)=4),AprSun1+22,""))</f>
        <v>45767</v>
      </c>
      <c r="Y14" s="4">
        <f ca="1">IF(DAY(AprSun1)=1,IF(AND(YEAR(AprSun1+16)=CalendarYear,MONTH(AprSun1+16)=4),AprSun1+16,""),IF(AND(YEAR(AprSun1+23)=CalendarYear,MONTH(AprSun1+23)=4),AprSun1+23,""))</f>
        <v>45768</v>
      </c>
      <c r="Z14" s="4">
        <f ca="1">IF(DAY(AprSun1)=1,IF(AND(YEAR(AprSun1+17)=CalendarYear,MONTH(AprSun1+17)=4),AprSun1+17,""),IF(AND(YEAR(AprSun1+24)=CalendarYear,MONTH(AprSun1+24)=4),AprSun1+24,""))</f>
        <v>45769</v>
      </c>
      <c r="AA14" s="4">
        <f ca="1">IF(DAY(AprSun1)=1,IF(AND(YEAR(AprSun1+18)=CalendarYear,MONTH(AprSun1+18)=4),AprSun1+18,""),IF(AND(YEAR(AprSun1+25)=CalendarYear,MONTH(AprSun1+25)=4),AprSun1+25,""))</f>
        <v>45770</v>
      </c>
      <c r="AB14" s="4">
        <f ca="1">IF(DAY(AprSun1)=1,IF(AND(YEAR(AprSun1+19)=CalendarYear,MONTH(AprSun1+19)=4),AprSun1+19,""),IF(AND(YEAR(AprSun1+26)=CalendarYear,MONTH(AprSun1+26)=4),AprSun1+26,""))</f>
        <v>45771</v>
      </c>
      <c r="AC14" s="4">
        <f ca="1">IF(DAY(AprSun1)=1,IF(AND(YEAR(AprSun1+20)=CalendarYear,MONTH(AprSun1+20)=4),AprSun1+20,""),IF(AND(YEAR(AprSun1+27)=CalendarYear,MONTH(AprSun1+27)=4),AprSun1+27,""))</f>
        <v>45772</v>
      </c>
      <c r="AD14" s="4">
        <f ca="1">IF(DAY(AprSun1)=1,IF(AND(YEAR(AprSun1+21)=CalendarYear,MONTH(AprSun1+21)=4),AprSun1+21,""),IF(AND(YEAR(AprSun1+28)=CalendarYear,MONTH(AprSun1+28)=4),AprSun1+28,""))</f>
        <v>45773</v>
      </c>
      <c r="AE14" s="4">
        <f ca="1">IF(DAY(AprSun1)=1,IF(AND(YEAR(AprSun1+22)=CalendarYear,MONTH(AprSun1+22)=4),AprSun1+22,""),IF(AND(YEAR(AprSun1+29)=CalendarYear,MONTH(AprSun1+29)=4),AprSun1+29,""))</f>
        <v>45774</v>
      </c>
      <c r="AF14" s="4">
        <f ca="1">IF(DAY(AprSun1)=1,IF(AND(YEAR(AprSun1+23)=CalendarYear,MONTH(AprSun1+23)=4),AprSun1+23,""),IF(AND(YEAR(AprSun1+30)=CalendarYear,MONTH(AprSun1+30)=4),AprSun1+30,""))</f>
        <v>45775</v>
      </c>
      <c r="AG14" s="4">
        <f ca="1">IF(DAY(AprSun1)=1,IF(AND(YEAR(AprSun1+24)=CalendarYear,MONTH(AprSun1+24)=4),AprSun1+24,""),IF(AND(YEAR(AprSun1+31)=CalendarYear,MONTH(AprSun1+31)=4),AprSun1+31,""))</f>
        <v>45776</v>
      </c>
      <c r="AH14" s="4">
        <f ca="1">IF(DAY(AprSun1)=1,IF(AND(YEAR(AprSun1+25)=CalendarYear,MONTH(AprSun1+25)=4),AprSun1+25,""),IF(AND(YEAR(AprSun1+32)=CalendarYear,MONTH(AprSun1+32)=4),AprSun1+32,""))</f>
        <v>45777</v>
      </c>
      <c r="AI14" s="4" t="str">
        <f ca="1">IF(DAY(AprSun1)=1,IF(AND(YEAR(AprSun1+26)=CalendarYear,MONTH(AprSun1+26)=4),AprSun1+26,""),IF(AND(YEAR(AprSun1+33)=CalendarYear,MONTH(AprSun1+33)=4),AprSun1+33,""))</f>
        <v/>
      </c>
      <c r="AJ14" s="4" t="str">
        <f ca="1">IF(DAY(AprSun1)=1,IF(AND(YEAR(AprSun1+27)=CalendarYear,MONTH(AprSun1+27)=4),AprSun1+27,""),IF(AND(YEAR(AprSun1+34)=CalendarYear,MONTH(AprSun1+34)=4),AprSun1+34,""))</f>
        <v/>
      </c>
      <c r="AK14" s="4" t="str">
        <f ca="1">IF(DAY(AprSun1)=1,IF(AND(YEAR(AprSun1+28)=CalendarYear,MONTH(AprSun1+28)=4),AprSun1+28,""),IF(AND(YEAR(AprSun1+35)=CalendarYear,MONTH(AprSun1+35)=4),AprSun1+35,""))</f>
        <v/>
      </c>
      <c r="AL14" s="4" t="str">
        <f ca="1">IF(DAY(AprSun1)=1,IF(AND(YEAR(AprSun1+29)=CalendarYear,MONTH(AprSun1+29)=4),AprSun1+29,""),IF(AND(YEAR(AprSun1+36)=CalendarYear,MONTH(AprSun1+36)=4),AprSun1+36,""))</f>
        <v/>
      </c>
      <c r="AM14" s="6" t="str">
        <f ca="1">IF(DAY(AprSun1)=1,IF(AND(YEAR(AprSun1+30)=CalendarYear,MONTH(AprSun1+30)=4),AprSun1+30,""),IF(AND(YEAR(AprSun1+37)=CalendarYear,MONTH(AprSun1+37)=4),AprSun1+37,""))</f>
        <v/>
      </c>
    </row>
    <row r="15" spans="2:39" ht="19.899999999999999" customHeight="1">
      <c r="B15" s="62"/>
      <c r="C15" s="5" t="s">
        <v>6</v>
      </c>
      <c r="D15" s="5" t="s">
        <v>7</v>
      </c>
      <c r="E15" s="5" t="s">
        <v>8</v>
      </c>
      <c r="F15" s="5" t="s">
        <v>9</v>
      </c>
      <c r="G15" s="5" t="s">
        <v>10</v>
      </c>
      <c r="H15" s="5" t="s">
        <v>11</v>
      </c>
      <c r="I15" s="5" t="s">
        <v>12</v>
      </c>
      <c r="J15" s="5" t="s">
        <v>6</v>
      </c>
      <c r="K15" s="5" t="s">
        <v>7</v>
      </c>
      <c r="L15" s="5" t="s">
        <v>8</v>
      </c>
      <c r="M15" s="5" t="s">
        <v>9</v>
      </c>
      <c r="N15" s="5" t="s">
        <v>10</v>
      </c>
      <c r="O15" s="5" t="s">
        <v>11</v>
      </c>
      <c r="P15" s="5" t="s">
        <v>12</v>
      </c>
      <c r="Q15" s="5" t="s">
        <v>6</v>
      </c>
      <c r="R15" s="5" t="s">
        <v>7</v>
      </c>
      <c r="S15" s="5" t="s">
        <v>8</v>
      </c>
      <c r="T15" s="5" t="s">
        <v>9</v>
      </c>
      <c r="U15" s="5" t="s">
        <v>10</v>
      </c>
      <c r="V15" s="5" t="s">
        <v>11</v>
      </c>
      <c r="W15" s="5" t="s">
        <v>12</v>
      </c>
      <c r="X15" s="5" t="s">
        <v>6</v>
      </c>
      <c r="Y15" s="5" t="s">
        <v>7</v>
      </c>
      <c r="Z15" s="5" t="s">
        <v>8</v>
      </c>
      <c r="AA15" s="5" t="s">
        <v>9</v>
      </c>
      <c r="AB15" s="5" t="s">
        <v>10</v>
      </c>
      <c r="AC15" s="5" t="s">
        <v>11</v>
      </c>
      <c r="AD15" s="5" t="s">
        <v>12</v>
      </c>
      <c r="AE15" s="5" t="s">
        <v>6</v>
      </c>
      <c r="AF15" s="5" t="s">
        <v>7</v>
      </c>
      <c r="AG15" s="5" t="s">
        <v>8</v>
      </c>
      <c r="AH15" s="5" t="s">
        <v>9</v>
      </c>
      <c r="AI15" s="5" t="s">
        <v>10</v>
      </c>
      <c r="AJ15" s="5" t="s">
        <v>11</v>
      </c>
      <c r="AK15" s="5" t="s">
        <v>12</v>
      </c>
      <c r="AL15" s="5" t="s">
        <v>6</v>
      </c>
      <c r="AM15" s="7" t="s">
        <v>7</v>
      </c>
    </row>
    <row r="16" spans="2:39" ht="19.899999999999999" hidden="1" customHeight="1" outlineLevel="1">
      <c r="B16" s="18" t="s">
        <v>13</v>
      </c>
      <c r="C16" s="2" t="s">
        <v>14</v>
      </c>
      <c r="D16" s="2" t="s">
        <v>14</v>
      </c>
      <c r="E16" s="2" t="s">
        <v>14</v>
      </c>
      <c r="F16" s="2" t="s">
        <v>14</v>
      </c>
      <c r="G16" s="2" t="s">
        <v>14</v>
      </c>
      <c r="H16" s="2" t="s">
        <v>14</v>
      </c>
      <c r="I16" s="2" t="s">
        <v>14</v>
      </c>
      <c r="J16" s="2" t="s">
        <v>14</v>
      </c>
      <c r="K16" s="2" t="s">
        <v>14</v>
      </c>
      <c r="L16" s="2" t="s">
        <v>14</v>
      </c>
      <c r="M16" s="3" t="s">
        <v>14</v>
      </c>
      <c r="N16" s="3" t="s">
        <v>14</v>
      </c>
      <c r="O16" s="2" t="s">
        <v>14</v>
      </c>
      <c r="P16" s="2" t="s">
        <v>14</v>
      </c>
      <c r="Q16" s="2" t="s">
        <v>14</v>
      </c>
      <c r="R16" s="2" t="s">
        <v>14</v>
      </c>
      <c r="S16" s="2" t="s">
        <v>14</v>
      </c>
      <c r="T16" s="2" t="s">
        <v>14</v>
      </c>
      <c r="U16" s="2" t="s">
        <v>14</v>
      </c>
      <c r="V16" s="2" t="s">
        <v>14</v>
      </c>
      <c r="W16" s="2" t="s">
        <v>14</v>
      </c>
      <c r="X16" s="2" t="s">
        <v>14</v>
      </c>
      <c r="Y16" s="2" t="s">
        <v>14</v>
      </c>
      <c r="Z16" s="2" t="s">
        <v>14</v>
      </c>
      <c r="AA16" s="2" t="s">
        <v>14</v>
      </c>
      <c r="AB16" s="2" t="s">
        <v>14</v>
      </c>
      <c r="AC16" s="2" t="s">
        <v>14</v>
      </c>
      <c r="AD16" s="2" t="s">
        <v>14</v>
      </c>
      <c r="AE16" s="2" t="s">
        <v>14</v>
      </c>
      <c r="AF16" s="2" t="s">
        <v>14</v>
      </c>
      <c r="AG16" s="2" t="s">
        <v>14</v>
      </c>
      <c r="AH16" s="2" t="s">
        <v>14</v>
      </c>
      <c r="AI16" s="2" t="s">
        <v>14</v>
      </c>
      <c r="AJ16" s="2" t="s">
        <v>14</v>
      </c>
      <c r="AK16" s="2" t="s">
        <v>14</v>
      </c>
      <c r="AL16" s="2" t="s">
        <v>14</v>
      </c>
      <c r="AM16" s="2" t="s">
        <v>14</v>
      </c>
    </row>
    <row r="17" spans="2:39" ht="19.899999999999999" hidden="1" customHeight="1" outlineLevel="1">
      <c r="B17" s="19" t="s">
        <v>15</v>
      </c>
      <c r="C17" s="3" t="s">
        <v>14</v>
      </c>
      <c r="D17" s="3" t="s">
        <v>14</v>
      </c>
      <c r="E17" s="3" t="s">
        <v>14</v>
      </c>
      <c r="F17" s="3" t="s">
        <v>14</v>
      </c>
      <c r="G17" s="3" t="s">
        <v>14</v>
      </c>
      <c r="H17" s="3" t="s">
        <v>14</v>
      </c>
      <c r="I17" s="3" t="s">
        <v>14</v>
      </c>
      <c r="J17" s="3" t="s">
        <v>14</v>
      </c>
      <c r="K17" s="3" t="s">
        <v>14</v>
      </c>
      <c r="L17" s="3" t="s">
        <v>14</v>
      </c>
      <c r="M17" s="3" t="s">
        <v>14</v>
      </c>
      <c r="N17" s="3" t="s">
        <v>14</v>
      </c>
      <c r="O17" s="2" t="s">
        <v>14</v>
      </c>
      <c r="P17" s="2" t="s">
        <v>14</v>
      </c>
      <c r="Q17" s="2" t="s">
        <v>14</v>
      </c>
      <c r="R17" s="2" t="s">
        <v>14</v>
      </c>
      <c r="S17" s="2" t="s">
        <v>14</v>
      </c>
      <c r="T17" s="2" t="s">
        <v>14</v>
      </c>
      <c r="U17" s="2" t="s">
        <v>14</v>
      </c>
      <c r="V17" s="2" t="s">
        <v>14</v>
      </c>
      <c r="W17" s="2" t="s">
        <v>14</v>
      </c>
      <c r="X17" s="2" t="s">
        <v>14</v>
      </c>
      <c r="Y17" s="2" t="s">
        <v>14</v>
      </c>
      <c r="Z17" s="2" t="s">
        <v>14</v>
      </c>
      <c r="AA17" s="2" t="s">
        <v>14</v>
      </c>
      <c r="AB17" s="2" t="s">
        <v>14</v>
      </c>
      <c r="AC17" s="2" t="s">
        <v>14</v>
      </c>
      <c r="AD17" s="2" t="s">
        <v>14</v>
      </c>
      <c r="AE17" s="2" t="s">
        <v>14</v>
      </c>
      <c r="AF17" s="2" t="s">
        <v>14</v>
      </c>
      <c r="AG17" s="2" t="s">
        <v>14</v>
      </c>
      <c r="AH17" s="2" t="s">
        <v>14</v>
      </c>
      <c r="AI17" s="2" t="s">
        <v>14</v>
      </c>
      <c r="AJ17" s="2" t="s">
        <v>14</v>
      </c>
      <c r="AK17" s="2" t="s">
        <v>14</v>
      </c>
      <c r="AL17" s="2" t="s">
        <v>14</v>
      </c>
      <c r="AM17" s="2" t="s">
        <v>14</v>
      </c>
    </row>
    <row r="18" spans="2:39" s="21" customFormat="1" ht="19.899999999999999" hidden="1" customHeight="1" outlineLevel="1">
      <c r="B18" s="33" t="s">
        <v>2</v>
      </c>
      <c r="C18" s="3" t="s">
        <v>14</v>
      </c>
      <c r="D18" s="3" t="s">
        <v>14</v>
      </c>
      <c r="E18" s="140" t="s">
        <v>16</v>
      </c>
      <c r="F18" s="148"/>
      <c r="G18" s="148"/>
      <c r="H18" s="141"/>
      <c r="I18" s="3" t="s">
        <v>14</v>
      </c>
      <c r="J18" s="3" t="s">
        <v>14</v>
      </c>
      <c r="K18" s="133" t="s">
        <v>16</v>
      </c>
      <c r="L18" s="134"/>
      <c r="M18" s="134"/>
      <c r="N18" s="134"/>
      <c r="O18" s="135"/>
      <c r="P18" s="2" t="s">
        <v>14</v>
      </c>
      <c r="Q18" s="2" t="s">
        <v>14</v>
      </c>
      <c r="R18" s="133" t="s">
        <v>16</v>
      </c>
      <c r="S18" s="134"/>
      <c r="T18" s="134"/>
      <c r="U18" s="134"/>
      <c r="V18" s="135"/>
      <c r="W18" s="2" t="s">
        <v>14</v>
      </c>
      <c r="X18" s="2" t="s">
        <v>14</v>
      </c>
      <c r="Y18" s="133" t="s">
        <v>16</v>
      </c>
      <c r="Z18" s="134"/>
      <c r="AA18" s="134"/>
      <c r="AB18" s="134"/>
      <c r="AC18" s="135"/>
      <c r="AD18" s="2" t="s">
        <v>14</v>
      </c>
      <c r="AE18" s="2" t="s">
        <v>14</v>
      </c>
      <c r="AF18" s="133" t="s">
        <v>16</v>
      </c>
      <c r="AG18" s="134"/>
      <c r="AH18" s="135"/>
      <c r="AI18" s="2" t="s">
        <v>14</v>
      </c>
      <c r="AJ18" s="2" t="s">
        <v>14</v>
      </c>
      <c r="AK18" s="2" t="s">
        <v>14</v>
      </c>
      <c r="AL18" s="2" t="s">
        <v>14</v>
      </c>
      <c r="AM18" s="2" t="s">
        <v>14</v>
      </c>
    </row>
    <row r="19" spans="2:39" s="21" customFormat="1" ht="19.899999999999999" hidden="1" customHeight="1" outlineLevel="1">
      <c r="B19" s="31" t="s">
        <v>5</v>
      </c>
      <c r="C19" s="3" t="s">
        <v>14</v>
      </c>
      <c r="D19" s="3" t="s">
        <v>14</v>
      </c>
      <c r="E19" s="3" t="s">
        <v>14</v>
      </c>
      <c r="F19" s="3" t="s">
        <v>14</v>
      </c>
      <c r="G19" s="3" t="s">
        <v>14</v>
      </c>
      <c r="H19" s="3" t="s">
        <v>14</v>
      </c>
      <c r="I19" s="3" t="s">
        <v>14</v>
      </c>
      <c r="J19" s="3" t="s">
        <v>14</v>
      </c>
      <c r="K19" s="3" t="s">
        <v>14</v>
      </c>
      <c r="L19" s="3" t="s">
        <v>14</v>
      </c>
      <c r="M19" s="3" t="s">
        <v>14</v>
      </c>
      <c r="N19" s="3" t="s">
        <v>14</v>
      </c>
      <c r="O19" s="2" t="s">
        <v>14</v>
      </c>
      <c r="P19" s="2" t="s">
        <v>14</v>
      </c>
      <c r="Q19" s="2" t="s">
        <v>14</v>
      </c>
      <c r="R19" s="2" t="s">
        <v>14</v>
      </c>
      <c r="S19" s="2" t="s">
        <v>14</v>
      </c>
      <c r="T19" s="2" t="s">
        <v>14</v>
      </c>
      <c r="U19" s="2" t="s">
        <v>14</v>
      </c>
      <c r="V19" s="2" t="s">
        <v>14</v>
      </c>
      <c r="W19" s="2" t="s">
        <v>14</v>
      </c>
      <c r="X19" s="2" t="s">
        <v>14</v>
      </c>
      <c r="Y19" s="2" t="s">
        <v>14</v>
      </c>
      <c r="Z19" s="2" t="s">
        <v>14</v>
      </c>
      <c r="AA19" s="2" t="s">
        <v>14</v>
      </c>
      <c r="AB19" s="2" t="s">
        <v>14</v>
      </c>
      <c r="AC19" s="2" t="s">
        <v>14</v>
      </c>
      <c r="AD19" s="2" t="s">
        <v>14</v>
      </c>
      <c r="AE19" s="2" t="s">
        <v>14</v>
      </c>
      <c r="AF19" s="2" t="s">
        <v>14</v>
      </c>
      <c r="AG19" s="2" t="s">
        <v>14</v>
      </c>
      <c r="AH19" s="2" t="s">
        <v>14</v>
      </c>
      <c r="AI19" s="2" t="s">
        <v>14</v>
      </c>
      <c r="AJ19" s="2" t="s">
        <v>14</v>
      </c>
      <c r="AK19" s="2" t="s">
        <v>14</v>
      </c>
      <c r="AL19" s="2" t="s">
        <v>14</v>
      </c>
      <c r="AM19" s="2" t="s">
        <v>14</v>
      </c>
    </row>
    <row r="20" spans="2:39" ht="19.899999999999999" hidden="1" customHeight="1" outlineLevel="1">
      <c r="B20" s="20" t="s">
        <v>1</v>
      </c>
      <c r="C20" s="3" t="s">
        <v>14</v>
      </c>
      <c r="D20" s="3" t="s">
        <v>14</v>
      </c>
      <c r="E20" s="3" t="s">
        <v>14</v>
      </c>
      <c r="F20" s="3" t="s">
        <v>14</v>
      </c>
      <c r="G20" s="3" t="s">
        <v>14</v>
      </c>
      <c r="H20" s="3" t="s">
        <v>14</v>
      </c>
      <c r="I20" s="3" t="s">
        <v>14</v>
      </c>
      <c r="J20" s="3" t="s">
        <v>14</v>
      </c>
      <c r="K20" s="3" t="s">
        <v>14</v>
      </c>
      <c r="L20" s="3" t="s">
        <v>14</v>
      </c>
      <c r="M20" s="3" t="s">
        <v>14</v>
      </c>
      <c r="N20" s="3" t="s">
        <v>14</v>
      </c>
      <c r="O20" s="2" t="s">
        <v>14</v>
      </c>
      <c r="P20" s="2" t="s">
        <v>14</v>
      </c>
      <c r="Q20" s="2" t="s">
        <v>14</v>
      </c>
      <c r="R20" s="2" t="s">
        <v>14</v>
      </c>
      <c r="S20" s="2" t="s">
        <v>14</v>
      </c>
      <c r="T20" s="2" t="s">
        <v>14</v>
      </c>
      <c r="U20" s="2" t="s">
        <v>14</v>
      </c>
      <c r="V20" s="2" t="s">
        <v>14</v>
      </c>
      <c r="W20" s="2" t="s">
        <v>14</v>
      </c>
      <c r="X20" s="2" t="s">
        <v>14</v>
      </c>
      <c r="Y20" s="2" t="s">
        <v>14</v>
      </c>
      <c r="Z20" s="2" t="s">
        <v>14</v>
      </c>
      <c r="AA20" s="2" t="s">
        <v>14</v>
      </c>
      <c r="AB20" s="2" t="s">
        <v>14</v>
      </c>
      <c r="AC20" s="2" t="s">
        <v>14</v>
      </c>
      <c r="AD20" s="2" t="s">
        <v>14</v>
      </c>
      <c r="AE20" s="2" t="s">
        <v>14</v>
      </c>
      <c r="AF20" s="2" t="s">
        <v>14</v>
      </c>
      <c r="AG20" s="2" t="s">
        <v>14</v>
      </c>
      <c r="AH20" s="2" t="s">
        <v>14</v>
      </c>
      <c r="AI20" s="2" t="s">
        <v>14</v>
      </c>
      <c r="AJ20" s="2" t="s">
        <v>14</v>
      </c>
      <c r="AK20" s="2" t="s">
        <v>14</v>
      </c>
      <c r="AL20" s="2" t="s">
        <v>14</v>
      </c>
      <c r="AM20" s="2" t="s">
        <v>14</v>
      </c>
    </row>
    <row r="21" spans="2:39" ht="19.899999999999999" customHeight="1" collapsed="1">
      <c r="B21" s="1"/>
    </row>
    <row r="22" spans="2:39" ht="19.899999999999999" customHeight="1">
      <c r="B22" s="61">
        <f ca="1">DATE(CalendarYear,5,1)</f>
        <v>45778</v>
      </c>
      <c r="C22" s="4" t="str">
        <f ca="1">IF(DAY(MaySun1)=1,"",IF(AND(YEAR(MaySun1+1)=CalendarYear,MONTH(MaySun1+1)=5),MaySun1+1,""))</f>
        <v/>
      </c>
      <c r="D22" s="4" t="str">
        <f ca="1">IF(DAY(MaySun1)=1,"",IF(AND(YEAR(MaySun1+2)=CalendarYear,MONTH(MaySun1+2)=5),MaySun1+2,""))</f>
        <v/>
      </c>
      <c r="E22" s="4" t="str">
        <f ca="1">IF(DAY(MaySun1)=1,"",IF(AND(YEAR(MaySun1+3)=CalendarYear,MONTH(MaySun1+3)=5),MaySun1+3,""))</f>
        <v/>
      </c>
      <c r="F22" s="4" t="str">
        <f ca="1">IF(DAY(MaySun1)=1,"",IF(AND(YEAR(MaySun1+4)=CalendarYear,MONTH(MaySun1+4)=5),MaySun1+4,""))</f>
        <v/>
      </c>
      <c r="G22" s="4">
        <f ca="1">IF(DAY(MaySun1)=1,"",IF(AND(YEAR(MaySun1+5)=CalendarYear,MONTH(MaySun1+5)=5),MaySun1+5,""))</f>
        <v>45778</v>
      </c>
      <c r="H22" s="4">
        <f ca="1">IF(DAY(MaySun1)=1,"",IF(AND(YEAR(MaySun1+6)=CalendarYear,MONTH(MaySun1+6)=5),MaySun1+6,""))</f>
        <v>45779</v>
      </c>
      <c r="I22" s="4">
        <f ca="1">IF(DAY(MaySun1)=1,IF(AND(YEAR(MaySun1)=CalendarYear,MONTH(MaySun1)=5),MaySun1,""),IF(AND(YEAR(MaySun1+7)=CalendarYear,MONTH(MaySun1+7)=5),MaySun1+7,""))</f>
        <v>45780</v>
      </c>
      <c r="J22" s="4">
        <f ca="1">IF(DAY(MaySun1)=1,IF(AND(YEAR(MaySun1+1)=CalendarYear,MONTH(MaySun1+1)=5),MaySun1+1,""),IF(AND(YEAR(MaySun1+8)=CalendarYear,MONTH(MaySun1+8)=5),MaySun1+8,""))</f>
        <v>45781</v>
      </c>
      <c r="K22" s="4">
        <f ca="1">IF(DAY(MaySun1)=1,IF(AND(YEAR(MaySun1+2)=CalendarYear,MONTH(MaySun1+2)=5),MaySun1+2,""),IF(AND(YEAR(MaySun1+9)=CalendarYear,MONTH(MaySun1+9)=5),MaySun1+9,""))</f>
        <v>45782</v>
      </c>
      <c r="L22" s="4">
        <f ca="1">IF(DAY(MaySun1)=1,IF(AND(YEAR(MaySun1+3)=CalendarYear,MONTH(MaySun1+3)=5),MaySun1+3,""),IF(AND(YEAR(MaySun1+10)=CalendarYear,MONTH(MaySun1+10)=5),MaySun1+10,""))</f>
        <v>45783</v>
      </c>
      <c r="M22" s="4">
        <f ca="1">IF(DAY(MaySun1)=1,IF(AND(YEAR(MaySun1+4)=CalendarYear,MONTH(MaySun1+4)=5),MaySun1+4,""),IF(AND(YEAR(MaySun1+11)=CalendarYear,MONTH(MaySun1+11)=5),MaySun1+11,""))</f>
        <v>45784</v>
      </c>
      <c r="N22" s="4">
        <f ca="1">IF(DAY(MaySun1)=1,IF(AND(YEAR(MaySun1+5)=CalendarYear,MONTH(MaySun1+5)=5),MaySun1+5,""),IF(AND(YEAR(MaySun1+12)=CalendarYear,MONTH(MaySun1+12)=5),MaySun1+12,""))</f>
        <v>45785</v>
      </c>
      <c r="O22" s="4">
        <f ca="1">IF(DAY(MaySun1)=1,IF(AND(YEAR(MaySun1+6)=CalendarYear,MONTH(MaySun1+6)=5),MaySun1+6,""),IF(AND(YEAR(MaySun1+13)=CalendarYear,MONTH(MaySun1+13)=5),MaySun1+13,""))</f>
        <v>45786</v>
      </c>
      <c r="P22" s="4">
        <f ca="1">IF(DAY(MaySun1)=1,IF(AND(YEAR(MaySun1+7)=CalendarYear,MONTH(MaySun1+7)=5),MaySun1+7,""),IF(AND(YEAR(MaySun1+14)=CalendarYear,MONTH(MaySun1+14)=5),MaySun1+14,""))</f>
        <v>45787</v>
      </c>
      <c r="Q22" s="4">
        <f ca="1">IF(DAY(MaySun1)=1,IF(AND(YEAR(MaySun1+8)=CalendarYear,MONTH(MaySun1+8)=5),MaySun1+8,""),IF(AND(YEAR(MaySun1+15)=CalendarYear,MONTH(MaySun1+15)=5),MaySun1+15,""))</f>
        <v>45788</v>
      </c>
      <c r="R22" s="4">
        <f ca="1">IF(DAY(MaySun1)=1,IF(AND(YEAR(MaySun1+9)=CalendarYear,MONTH(MaySun1+9)=5),MaySun1+9,""),IF(AND(YEAR(MaySun1+16)=CalendarYear,MONTH(MaySun1+16)=5),MaySun1+16,""))</f>
        <v>45789</v>
      </c>
      <c r="S22" s="4">
        <f ca="1">IF(DAY(MaySun1)=1,IF(AND(YEAR(MaySun1+10)=CalendarYear,MONTH(MaySun1+10)=5),MaySun1+10,""),IF(AND(YEAR(MaySun1+17)=CalendarYear,MONTH(MaySun1+17)=5),MaySun1+17,""))</f>
        <v>45790</v>
      </c>
      <c r="T22" s="4">
        <f ca="1">IF(DAY(MaySun1)=1,IF(AND(YEAR(MaySun1+11)=CalendarYear,MONTH(MaySun1+11)=5),MaySun1+11,""),IF(AND(YEAR(MaySun1+18)=CalendarYear,MONTH(MaySun1+18)=5),MaySun1+18,""))</f>
        <v>45791</v>
      </c>
      <c r="U22" s="4">
        <f ca="1">IF(DAY(MaySun1)=1,IF(AND(YEAR(MaySun1+12)=CalendarYear,MONTH(MaySun1+12)=5),MaySun1+12,""),IF(AND(YEAR(MaySun1+19)=CalendarYear,MONTH(MaySun1+19)=5),MaySun1+19,""))</f>
        <v>45792</v>
      </c>
      <c r="V22" s="4">
        <f ca="1">IF(DAY(MaySun1)=1,IF(AND(YEAR(MaySun1+13)=CalendarYear,MONTH(MaySun1+13)=5),MaySun1+13,""),IF(AND(YEAR(MaySun1+20)=CalendarYear,MONTH(MaySun1+20)=5),MaySun1+20,""))</f>
        <v>45793</v>
      </c>
      <c r="W22" s="4">
        <f ca="1">IF(DAY(MaySun1)=1,IF(AND(YEAR(MaySun1+14)=CalendarYear,MONTH(MaySun1+14)=5),MaySun1+14,""),IF(AND(YEAR(MaySun1+21)=CalendarYear,MONTH(MaySun1+21)=5),MaySun1+21,""))</f>
        <v>45794</v>
      </c>
      <c r="X22" s="4">
        <f ca="1">IF(DAY(MaySun1)=1,IF(AND(YEAR(MaySun1+15)=CalendarYear,MONTH(MaySun1+15)=5),MaySun1+15,""),IF(AND(YEAR(MaySun1+22)=CalendarYear,MONTH(MaySun1+22)=5),MaySun1+22,""))</f>
        <v>45795</v>
      </c>
      <c r="Y22" s="4">
        <f ca="1">IF(DAY(MaySun1)=1,IF(AND(YEAR(MaySun1+16)=CalendarYear,MONTH(MaySun1+16)=5),MaySun1+16,""),IF(AND(YEAR(MaySun1+23)=CalendarYear,MONTH(MaySun1+23)=5),MaySun1+23,""))</f>
        <v>45796</v>
      </c>
      <c r="Z22" s="4">
        <f ca="1">IF(DAY(MaySun1)=1,IF(AND(YEAR(MaySun1+17)=CalendarYear,MONTH(MaySun1+17)=5),MaySun1+17,""),IF(AND(YEAR(MaySun1+24)=CalendarYear,MONTH(MaySun1+24)=5),MaySun1+24,""))</f>
        <v>45797</v>
      </c>
      <c r="AA22" s="4">
        <f ca="1">IF(DAY(MaySun1)=1,IF(AND(YEAR(MaySun1+18)=CalendarYear,MONTH(MaySun1+18)=5),MaySun1+18,""),IF(AND(YEAR(MaySun1+25)=CalendarYear,MONTH(MaySun1+25)=5),MaySun1+25,""))</f>
        <v>45798</v>
      </c>
      <c r="AB22" s="4">
        <f ca="1">IF(DAY(MaySun1)=1,IF(AND(YEAR(MaySun1+19)=CalendarYear,MONTH(MaySun1+19)=5),MaySun1+19,""),IF(AND(YEAR(MaySun1+26)=CalendarYear,MONTH(MaySun1+26)=5),MaySun1+26,""))</f>
        <v>45799</v>
      </c>
      <c r="AC22" s="4">
        <f ca="1">IF(DAY(MaySun1)=1,IF(AND(YEAR(MaySun1+20)=CalendarYear,MONTH(MaySun1+20)=5),MaySun1+20,""),IF(AND(YEAR(MaySun1+27)=CalendarYear,MONTH(MaySun1+27)=5),MaySun1+27,""))</f>
        <v>45800</v>
      </c>
      <c r="AD22" s="4">
        <f ca="1">IF(DAY(MaySun1)=1,IF(AND(YEAR(MaySun1+21)=CalendarYear,MONTH(MaySun1+21)=5),MaySun1+21,""),IF(AND(YEAR(MaySun1+28)=CalendarYear,MONTH(MaySun1+28)=5),MaySun1+28,""))</f>
        <v>45801</v>
      </c>
      <c r="AE22" s="4">
        <f ca="1">IF(DAY(MaySun1)=1,IF(AND(YEAR(MaySun1+22)=CalendarYear,MONTH(MaySun1+22)=5),MaySun1+22,""),IF(AND(YEAR(MaySun1+29)=CalendarYear,MONTH(MaySun1+29)=5),MaySun1+29,""))</f>
        <v>45802</v>
      </c>
      <c r="AF22" s="4">
        <f ca="1">IF(DAY(MaySun1)=1,IF(AND(YEAR(MaySun1+23)=CalendarYear,MONTH(MaySun1+23)=5),MaySun1+23,""),IF(AND(YEAR(MaySun1+30)=CalendarYear,MONTH(MaySun1+30)=5),MaySun1+30,""))</f>
        <v>45803</v>
      </c>
      <c r="AG22" s="4">
        <f ca="1">IF(DAY(MaySun1)=1,IF(AND(YEAR(MaySun1+24)=CalendarYear,MONTH(MaySun1+24)=5),MaySun1+24,""),IF(AND(YEAR(MaySun1+31)=CalendarYear,MONTH(MaySun1+31)=5),MaySun1+31,""))</f>
        <v>45804</v>
      </c>
      <c r="AH22" s="4">
        <f ca="1">IF(DAY(MaySun1)=1,IF(AND(YEAR(MaySun1+25)=CalendarYear,MONTH(MaySun1+25)=5),MaySun1+25,""),IF(AND(YEAR(MaySun1+32)=CalendarYear,MONTH(MaySun1+32)=5),MaySun1+32,""))</f>
        <v>45805</v>
      </c>
      <c r="AI22" s="4">
        <f ca="1">IF(DAY(MaySun1)=1,IF(AND(YEAR(MaySun1+26)=CalendarYear,MONTH(MaySun1+26)=5),MaySun1+26,""),IF(AND(YEAR(MaySun1+33)=CalendarYear,MONTH(MaySun1+33)=5),MaySun1+33,""))</f>
        <v>45806</v>
      </c>
      <c r="AJ22" s="4">
        <f ca="1">IF(DAY(MaySun1)=1,IF(AND(YEAR(MaySun1+27)=CalendarYear,MONTH(MaySun1+27)=5),MaySun1+27,""),IF(AND(YEAR(MaySun1+34)=CalendarYear,MONTH(MaySun1+34)=5),MaySun1+34,""))</f>
        <v>45807</v>
      </c>
      <c r="AK22" s="4">
        <f ca="1">IF(DAY(MaySun1)=1,IF(AND(YEAR(MaySun1+28)=CalendarYear,MONTH(MaySun1+28)=5),MaySun1+28,""),IF(AND(YEAR(MaySun1+35)=CalendarYear,MONTH(MaySun1+35)=5),MaySun1+35,""))</f>
        <v>45808</v>
      </c>
      <c r="AL22" s="4" t="str">
        <f ca="1">IF(DAY(MaySun1)=1,IF(AND(YEAR(MaySun1+29)=CalendarYear,MONTH(MaySun1+29)=5),MaySun1+29,""),IF(AND(YEAR(MaySun1+36)=CalendarYear,MONTH(MaySun1+36)=5),MaySun1+36,""))</f>
        <v/>
      </c>
      <c r="AM22" s="6" t="str">
        <f ca="1">IF(DAY(MaySun1)=1,IF(AND(YEAR(MaySun1+30)=CalendarYear,MONTH(MaySun1+30)=5),MaySun1+30,""),IF(AND(YEAR(MaySun1+37)=CalendarYear,MONTH(MaySun1+37)=5),MaySun1+37,""))</f>
        <v/>
      </c>
    </row>
    <row r="23" spans="2:39" ht="19.899999999999999" customHeight="1">
      <c r="B23" s="62"/>
      <c r="C23" s="5" t="s">
        <v>6</v>
      </c>
      <c r="D23" s="5" t="s">
        <v>7</v>
      </c>
      <c r="E23" s="5" t="s">
        <v>8</v>
      </c>
      <c r="F23" s="5" t="s">
        <v>9</v>
      </c>
      <c r="G23" s="5" t="s">
        <v>10</v>
      </c>
      <c r="H23" s="5" t="s">
        <v>11</v>
      </c>
      <c r="I23" s="5" t="s">
        <v>12</v>
      </c>
      <c r="J23" s="5" t="s">
        <v>6</v>
      </c>
      <c r="K23" s="5" t="s">
        <v>7</v>
      </c>
      <c r="L23" s="5" t="s">
        <v>8</v>
      </c>
      <c r="M23" s="5" t="s">
        <v>9</v>
      </c>
      <c r="N23" s="5" t="s">
        <v>10</v>
      </c>
      <c r="O23" s="5" t="s">
        <v>11</v>
      </c>
      <c r="P23" s="5" t="s">
        <v>12</v>
      </c>
      <c r="Q23" s="5" t="s">
        <v>6</v>
      </c>
      <c r="R23" s="5" t="s">
        <v>7</v>
      </c>
      <c r="S23" s="5" t="s">
        <v>8</v>
      </c>
      <c r="T23" s="5" t="s">
        <v>9</v>
      </c>
      <c r="U23" s="5" t="s">
        <v>10</v>
      </c>
      <c r="V23" s="5" t="s">
        <v>11</v>
      </c>
      <c r="W23" s="5" t="s">
        <v>12</v>
      </c>
      <c r="X23" s="5" t="s">
        <v>6</v>
      </c>
      <c r="Y23" s="5" t="s">
        <v>7</v>
      </c>
      <c r="Z23" s="5" t="s">
        <v>8</v>
      </c>
      <c r="AA23" s="5" t="s">
        <v>9</v>
      </c>
      <c r="AB23" s="5" t="s">
        <v>10</v>
      </c>
      <c r="AC23" s="5" t="s">
        <v>11</v>
      </c>
      <c r="AD23" s="5" t="s">
        <v>12</v>
      </c>
      <c r="AE23" s="5" t="s">
        <v>6</v>
      </c>
      <c r="AF23" s="5" t="s">
        <v>7</v>
      </c>
      <c r="AG23" s="5" t="s">
        <v>8</v>
      </c>
      <c r="AH23" s="5" t="s">
        <v>9</v>
      </c>
      <c r="AI23" s="5" t="s">
        <v>10</v>
      </c>
      <c r="AJ23" s="5" t="s">
        <v>11</v>
      </c>
      <c r="AK23" s="5" t="s">
        <v>12</v>
      </c>
      <c r="AL23" s="5" t="s">
        <v>6</v>
      </c>
      <c r="AM23" s="7" t="s">
        <v>7</v>
      </c>
    </row>
    <row r="24" spans="2:39" s="21" customFormat="1" ht="19.899999999999999" hidden="1" customHeight="1" outlineLevel="1">
      <c r="B24" s="18" t="s">
        <v>13</v>
      </c>
      <c r="C24" s="2" t="s">
        <v>14</v>
      </c>
      <c r="D24" s="2" t="s">
        <v>14</v>
      </c>
      <c r="E24" s="2" t="s">
        <v>14</v>
      </c>
      <c r="F24" s="2" t="s">
        <v>14</v>
      </c>
      <c r="G24" s="2" t="s">
        <v>14</v>
      </c>
      <c r="H24" s="2" t="s">
        <v>14</v>
      </c>
      <c r="I24" s="2" t="s">
        <v>14</v>
      </c>
      <c r="J24" s="2" t="s">
        <v>14</v>
      </c>
      <c r="K24" s="2" t="s">
        <v>14</v>
      </c>
      <c r="L24" s="2" t="s">
        <v>14</v>
      </c>
      <c r="M24" s="3" t="s">
        <v>14</v>
      </c>
      <c r="N24" s="3" t="s">
        <v>14</v>
      </c>
      <c r="O24" s="2" t="s">
        <v>14</v>
      </c>
      <c r="P24" s="2" t="s">
        <v>14</v>
      </c>
      <c r="Q24" s="2" t="s">
        <v>14</v>
      </c>
      <c r="R24" s="2" t="s">
        <v>14</v>
      </c>
      <c r="S24" s="2" t="s">
        <v>14</v>
      </c>
      <c r="T24" s="2" t="s">
        <v>14</v>
      </c>
      <c r="U24" s="2" t="s">
        <v>14</v>
      </c>
      <c r="V24" s="2" t="s">
        <v>14</v>
      </c>
      <c r="W24" s="2" t="s">
        <v>14</v>
      </c>
      <c r="X24" s="2" t="s">
        <v>14</v>
      </c>
      <c r="Y24" s="2" t="s">
        <v>14</v>
      </c>
      <c r="Z24" s="2" t="s">
        <v>14</v>
      </c>
      <c r="AA24" s="2" t="s">
        <v>14</v>
      </c>
      <c r="AB24" s="2" t="s">
        <v>14</v>
      </c>
      <c r="AC24" s="2" t="s">
        <v>14</v>
      </c>
      <c r="AD24" s="2" t="s">
        <v>14</v>
      </c>
      <c r="AE24" s="2" t="s">
        <v>14</v>
      </c>
      <c r="AF24" s="2" t="s">
        <v>14</v>
      </c>
      <c r="AG24" s="2" t="s">
        <v>14</v>
      </c>
      <c r="AH24" s="2" t="s">
        <v>14</v>
      </c>
      <c r="AI24" s="2" t="s">
        <v>14</v>
      </c>
      <c r="AJ24" s="2" t="s">
        <v>14</v>
      </c>
      <c r="AK24" s="2" t="s">
        <v>14</v>
      </c>
      <c r="AL24" s="2" t="s">
        <v>14</v>
      </c>
      <c r="AM24" s="2" t="s">
        <v>14</v>
      </c>
    </row>
    <row r="25" spans="2:39" s="21" customFormat="1" ht="19.899999999999999" hidden="1" customHeight="1" outlineLevel="1">
      <c r="B25" s="19" t="s">
        <v>15</v>
      </c>
      <c r="C25" s="3" t="s">
        <v>14</v>
      </c>
      <c r="D25" s="3" t="s">
        <v>14</v>
      </c>
      <c r="E25" s="3" t="s">
        <v>14</v>
      </c>
      <c r="F25" s="3" t="s">
        <v>14</v>
      </c>
      <c r="G25" s="3" t="s">
        <v>14</v>
      </c>
      <c r="H25" s="3" t="s">
        <v>14</v>
      </c>
      <c r="I25" s="3" t="s">
        <v>14</v>
      </c>
      <c r="J25" s="3" t="s">
        <v>14</v>
      </c>
      <c r="K25" s="3" t="s">
        <v>14</v>
      </c>
      <c r="L25" s="3" t="s">
        <v>14</v>
      </c>
      <c r="M25" s="3" t="s">
        <v>14</v>
      </c>
      <c r="N25" s="3" t="s">
        <v>14</v>
      </c>
      <c r="O25" s="2" t="s">
        <v>14</v>
      </c>
      <c r="P25" s="2" t="s">
        <v>14</v>
      </c>
      <c r="Q25" s="2" t="s">
        <v>14</v>
      </c>
      <c r="R25" s="187" t="s">
        <v>86</v>
      </c>
      <c r="S25" s="188"/>
      <c r="T25" s="188"/>
      <c r="U25" s="188"/>
      <c r="V25" s="188"/>
      <c r="W25" s="189"/>
      <c r="X25" s="2" t="s">
        <v>14</v>
      </c>
      <c r="Y25" s="2" t="s">
        <v>14</v>
      </c>
      <c r="Z25" s="2" t="s">
        <v>14</v>
      </c>
      <c r="AA25" s="2" t="s">
        <v>14</v>
      </c>
      <c r="AB25" s="2" t="s">
        <v>14</v>
      </c>
      <c r="AC25" s="2" t="s">
        <v>14</v>
      </c>
      <c r="AD25" s="2" t="s">
        <v>14</v>
      </c>
      <c r="AE25" s="2" t="s">
        <v>14</v>
      </c>
      <c r="AF25" s="2" t="s">
        <v>14</v>
      </c>
      <c r="AG25" s="2" t="s">
        <v>14</v>
      </c>
      <c r="AH25" s="2" t="s">
        <v>14</v>
      </c>
      <c r="AI25" s="2" t="s">
        <v>14</v>
      </c>
      <c r="AJ25" s="2" t="s">
        <v>14</v>
      </c>
      <c r="AK25" s="2" t="s">
        <v>14</v>
      </c>
      <c r="AL25" s="2" t="s">
        <v>14</v>
      </c>
      <c r="AM25" s="2" t="s">
        <v>14</v>
      </c>
    </row>
    <row r="26" spans="2:39" ht="19.899999999999999" hidden="1" customHeight="1" outlineLevel="1">
      <c r="B26" s="33" t="s">
        <v>2</v>
      </c>
      <c r="C26" s="3" t="s">
        <v>14</v>
      </c>
      <c r="D26" s="3" t="s">
        <v>14</v>
      </c>
      <c r="E26" s="3" t="s">
        <v>14</v>
      </c>
      <c r="F26" s="3" t="s">
        <v>14</v>
      </c>
      <c r="G26" s="140" t="s">
        <v>16</v>
      </c>
      <c r="H26" s="141"/>
      <c r="I26" s="3" t="s">
        <v>14</v>
      </c>
      <c r="J26" s="3" t="s">
        <v>14</v>
      </c>
      <c r="K26" s="133" t="s">
        <v>16</v>
      </c>
      <c r="L26" s="134"/>
      <c r="M26" s="134"/>
      <c r="N26" s="134"/>
      <c r="O26" s="135"/>
      <c r="P26" s="2" t="s">
        <v>14</v>
      </c>
      <c r="Q26" s="2" t="s">
        <v>14</v>
      </c>
      <c r="R26" s="2" t="s">
        <v>14</v>
      </c>
      <c r="S26" s="2" t="s">
        <v>14</v>
      </c>
      <c r="T26" s="2" t="s">
        <v>14</v>
      </c>
      <c r="U26" s="2" t="s">
        <v>14</v>
      </c>
      <c r="V26" s="2" t="s">
        <v>14</v>
      </c>
      <c r="W26" s="2" t="s">
        <v>14</v>
      </c>
      <c r="X26" s="2" t="s">
        <v>14</v>
      </c>
      <c r="Y26" s="133" t="s">
        <v>16</v>
      </c>
      <c r="Z26" s="134"/>
      <c r="AA26" s="134"/>
      <c r="AB26" s="134"/>
      <c r="AC26" s="135"/>
      <c r="AD26" s="2" t="s">
        <v>14</v>
      </c>
      <c r="AE26" s="2" t="s">
        <v>14</v>
      </c>
      <c r="AF26" s="2" t="s">
        <v>14</v>
      </c>
      <c r="AG26" s="133" t="s">
        <v>16</v>
      </c>
      <c r="AH26" s="134"/>
      <c r="AI26" s="134"/>
      <c r="AJ26" s="135"/>
      <c r="AK26" s="2" t="s">
        <v>14</v>
      </c>
      <c r="AL26" s="2" t="s">
        <v>14</v>
      </c>
      <c r="AM26" s="2" t="s">
        <v>14</v>
      </c>
    </row>
    <row r="27" spans="2:39" ht="19.899999999999999" hidden="1" customHeight="1" outlineLevel="1">
      <c r="B27" s="31" t="s">
        <v>5</v>
      </c>
      <c r="C27" s="3" t="s">
        <v>14</v>
      </c>
      <c r="D27" s="3" t="s">
        <v>14</v>
      </c>
      <c r="E27" s="3" t="s">
        <v>14</v>
      </c>
      <c r="F27" s="3" t="s">
        <v>14</v>
      </c>
      <c r="G27" s="3" t="s">
        <v>14</v>
      </c>
      <c r="H27" s="3" t="s">
        <v>14</v>
      </c>
      <c r="I27" s="3" t="s">
        <v>14</v>
      </c>
      <c r="J27" s="3" t="s">
        <v>14</v>
      </c>
      <c r="K27" s="3" t="s">
        <v>14</v>
      </c>
      <c r="L27" s="3" t="s">
        <v>14</v>
      </c>
      <c r="M27" s="3" t="s">
        <v>14</v>
      </c>
      <c r="N27" s="3" t="s">
        <v>14</v>
      </c>
      <c r="O27" s="2" t="s">
        <v>14</v>
      </c>
      <c r="P27" s="2" t="s">
        <v>14</v>
      </c>
      <c r="Q27" s="2" t="s">
        <v>14</v>
      </c>
      <c r="R27" s="2" t="s">
        <v>14</v>
      </c>
      <c r="S27" s="2" t="s">
        <v>14</v>
      </c>
      <c r="T27" s="2" t="s">
        <v>14</v>
      </c>
      <c r="U27" s="2" t="s">
        <v>14</v>
      </c>
      <c r="V27" s="2" t="s">
        <v>14</v>
      </c>
      <c r="W27" s="2" t="s">
        <v>14</v>
      </c>
      <c r="X27" s="2" t="s">
        <v>14</v>
      </c>
      <c r="Y27" s="2" t="s">
        <v>14</v>
      </c>
      <c r="Z27" s="2" t="s">
        <v>14</v>
      </c>
      <c r="AA27" s="2" t="s">
        <v>14</v>
      </c>
      <c r="AB27" s="2" t="s">
        <v>14</v>
      </c>
      <c r="AC27" s="2" t="s">
        <v>14</v>
      </c>
      <c r="AD27" s="2" t="s">
        <v>14</v>
      </c>
      <c r="AE27" s="2" t="s">
        <v>14</v>
      </c>
      <c r="AF27" s="2" t="s">
        <v>14</v>
      </c>
      <c r="AG27" s="2" t="s">
        <v>14</v>
      </c>
      <c r="AH27" s="2" t="s">
        <v>14</v>
      </c>
      <c r="AI27" s="2" t="s">
        <v>14</v>
      </c>
      <c r="AJ27" s="2" t="s">
        <v>14</v>
      </c>
      <c r="AK27" s="2" t="s">
        <v>14</v>
      </c>
      <c r="AL27" s="2" t="s">
        <v>14</v>
      </c>
      <c r="AM27" s="2" t="s">
        <v>14</v>
      </c>
    </row>
    <row r="28" spans="2:39" ht="19.899999999999999" hidden="1" customHeight="1" outlineLevel="1">
      <c r="B28" s="20" t="s">
        <v>1</v>
      </c>
      <c r="C28" s="3" t="s">
        <v>14</v>
      </c>
      <c r="D28" s="3" t="s">
        <v>14</v>
      </c>
      <c r="E28" s="3" t="s">
        <v>14</v>
      </c>
      <c r="F28" s="3" t="s">
        <v>14</v>
      </c>
      <c r="G28" s="3" t="s">
        <v>14</v>
      </c>
      <c r="H28" s="3" t="s">
        <v>14</v>
      </c>
      <c r="I28" s="3" t="s">
        <v>14</v>
      </c>
      <c r="J28" s="3" t="s">
        <v>14</v>
      </c>
      <c r="K28" s="3" t="s">
        <v>14</v>
      </c>
      <c r="L28" s="3" t="s">
        <v>14</v>
      </c>
      <c r="M28" s="3" t="s">
        <v>14</v>
      </c>
      <c r="N28" s="3" t="s">
        <v>14</v>
      </c>
      <c r="O28" s="2" t="s">
        <v>14</v>
      </c>
      <c r="P28" s="2" t="s">
        <v>14</v>
      </c>
      <c r="Q28" s="2" t="s">
        <v>14</v>
      </c>
      <c r="R28" s="2" t="s">
        <v>14</v>
      </c>
      <c r="S28" s="2" t="s">
        <v>14</v>
      </c>
      <c r="T28" s="2" t="s">
        <v>14</v>
      </c>
      <c r="U28" s="2" t="s">
        <v>14</v>
      </c>
      <c r="V28" s="2" t="s">
        <v>14</v>
      </c>
      <c r="W28" s="2" t="s">
        <v>14</v>
      </c>
      <c r="X28" s="2" t="s">
        <v>14</v>
      </c>
      <c r="Y28" s="2" t="s">
        <v>14</v>
      </c>
      <c r="Z28" s="2" t="s">
        <v>14</v>
      </c>
      <c r="AA28" s="2" t="s">
        <v>14</v>
      </c>
      <c r="AB28" s="2" t="s">
        <v>14</v>
      </c>
      <c r="AC28" s="2" t="s">
        <v>14</v>
      </c>
      <c r="AD28" s="2" t="s">
        <v>14</v>
      </c>
      <c r="AE28" s="2" t="s">
        <v>14</v>
      </c>
      <c r="AF28" s="37" t="s">
        <v>19</v>
      </c>
      <c r="AG28" s="2" t="s">
        <v>14</v>
      </c>
      <c r="AH28" s="2" t="s">
        <v>14</v>
      </c>
      <c r="AI28" s="2" t="s">
        <v>14</v>
      </c>
      <c r="AJ28" s="2" t="s">
        <v>14</v>
      </c>
      <c r="AK28" s="2" t="s">
        <v>14</v>
      </c>
      <c r="AL28" s="2" t="s">
        <v>14</v>
      </c>
      <c r="AM28" s="2" t="s">
        <v>14</v>
      </c>
    </row>
    <row r="29" spans="2:39" ht="19.899999999999999" customHeight="1" collapsed="1">
      <c r="B29" s="1"/>
    </row>
    <row r="30" spans="2:39" s="21" customFormat="1" ht="19.899999999999999" customHeight="1">
      <c r="B30" s="61">
        <f ca="1">DATE(CalendarYear,6,1)</f>
        <v>45809</v>
      </c>
      <c r="C30" s="4">
        <f ca="1">IF(DAY(JunSun1)=1,"",IF(AND(YEAR(JunSun1+1)=CalendarYear,MONTH(JunSun1+1)=6),JunSun1+1,""))</f>
        <v>45809</v>
      </c>
      <c r="D30" s="4">
        <f ca="1">IF(DAY(JunSun1)=1,"",IF(AND(YEAR(JunSun1+2)=CalendarYear,MONTH(JunSun1+2)=6),JunSun1+2,""))</f>
        <v>45810</v>
      </c>
      <c r="E30" s="4">
        <f ca="1">IF(DAY(JunSun1)=1,"",IF(AND(YEAR(JunSun1+3)=CalendarYear,MONTH(JunSun1+3)=6),JunSun1+3,""))</f>
        <v>45811</v>
      </c>
      <c r="F30" s="4">
        <f ca="1">IF(DAY(JunSun1)=1,"",IF(AND(YEAR(JunSun1+4)=CalendarYear,MONTH(JunSun1+4)=6),JunSun1+4,""))</f>
        <v>45812</v>
      </c>
      <c r="G30" s="4">
        <f ca="1">IF(DAY(JunSun1)=1,"",IF(AND(YEAR(JunSun1+5)=CalendarYear,MONTH(JunSun1+5)=6),JunSun1+5,""))</f>
        <v>45813</v>
      </c>
      <c r="H30" s="4">
        <f ca="1">IF(DAY(JunSun1)=1,"",IF(AND(YEAR(JunSun1+6)=CalendarYear,MONTH(JunSun1+6)=6),JunSun1+6,""))</f>
        <v>45814</v>
      </c>
      <c r="I30" s="4">
        <f ca="1">IF(DAY(JunSun1)=1,IF(AND(YEAR(JunSun1)=CalendarYear,MONTH(JunSun1)=6),JunSun1,""),IF(AND(YEAR(JunSun1+7)=CalendarYear,MONTH(JunSun1+7)=6),JunSun1+7,""))</f>
        <v>45815</v>
      </c>
      <c r="J30" s="4">
        <f ca="1">IF(DAY(JunSun1)=1,IF(AND(YEAR(JunSun1+1)=CalendarYear,MONTH(JunSun1+1)=6),JunSun1+1,""),IF(AND(YEAR(JunSun1+8)=CalendarYear,MONTH(JunSun1+8)=6),JunSun1+8,""))</f>
        <v>45816</v>
      </c>
      <c r="K30" s="4">
        <f ca="1">IF(DAY(JunSun1)=1,IF(AND(YEAR(JunSun1+2)=CalendarYear,MONTH(JunSun1+2)=6),JunSun1+2,""),IF(AND(YEAR(JunSun1+9)=CalendarYear,MONTH(JunSun1+9)=6),JunSun1+9,""))</f>
        <v>45817</v>
      </c>
      <c r="L30" s="4">
        <f ca="1">IF(DAY(JunSun1)=1,IF(AND(YEAR(JunSun1+3)=CalendarYear,MONTH(JunSun1+3)=6),JunSun1+3,""),IF(AND(YEAR(JunSun1+10)=CalendarYear,MONTH(JunSun1+10)=6),JunSun1+10,""))</f>
        <v>45818</v>
      </c>
      <c r="M30" s="4">
        <f ca="1">IF(DAY(JunSun1)=1,IF(AND(YEAR(JunSun1+4)=CalendarYear,MONTH(JunSun1+4)=6),JunSun1+4,""),IF(AND(YEAR(JunSun1+11)=CalendarYear,MONTH(JunSun1+11)=6),JunSun1+11,""))</f>
        <v>45819</v>
      </c>
      <c r="N30" s="4">
        <f ca="1">IF(DAY(JunSun1)=1,IF(AND(YEAR(JunSun1+5)=CalendarYear,MONTH(JunSun1+5)=6),JunSun1+5,""),IF(AND(YEAR(JunSun1+12)=CalendarYear,MONTH(JunSun1+12)=6),JunSun1+12,""))</f>
        <v>45820</v>
      </c>
      <c r="O30" s="4">
        <f ca="1">IF(DAY(JunSun1)=1,IF(AND(YEAR(JunSun1+6)=CalendarYear,MONTH(JunSun1+6)=6),JunSun1+6,""),IF(AND(YEAR(JunSun1+13)=CalendarYear,MONTH(JunSun1+13)=6),JunSun1+13,""))</f>
        <v>45821</v>
      </c>
      <c r="P30" s="4">
        <f ca="1">IF(DAY(JunSun1)=1,IF(AND(YEAR(JunSun1+7)=CalendarYear,MONTH(JunSun1+7)=6),JunSun1+7,""),IF(AND(YEAR(JunSun1+14)=CalendarYear,MONTH(JunSun1+14)=6),JunSun1+14,""))</f>
        <v>45822</v>
      </c>
      <c r="Q30" s="4">
        <f ca="1">IF(DAY(JunSun1)=1,IF(AND(YEAR(JunSun1+8)=CalendarYear,MONTH(JunSun1+8)=6),JunSun1+8,""),IF(AND(YEAR(JunSun1+15)=CalendarYear,MONTH(JunSun1+15)=6),JunSun1+15,""))</f>
        <v>45823</v>
      </c>
      <c r="R30" s="4">
        <f ca="1">IF(DAY(JunSun1)=1,IF(AND(YEAR(JunSun1+9)=CalendarYear,MONTH(JunSun1+9)=6),JunSun1+9,""),IF(AND(YEAR(JunSun1+16)=CalendarYear,MONTH(JunSun1+16)=6),JunSun1+16,""))</f>
        <v>45824</v>
      </c>
      <c r="S30" s="4">
        <f ca="1">IF(DAY(JunSun1)=1,IF(AND(YEAR(JunSun1+10)=CalendarYear,MONTH(JunSun1+10)=6),JunSun1+10,""),IF(AND(YEAR(JunSun1+17)=CalendarYear,MONTH(JunSun1+17)=6),JunSun1+17,""))</f>
        <v>45825</v>
      </c>
      <c r="T30" s="4">
        <f ca="1">IF(DAY(JunSun1)=1,IF(AND(YEAR(JunSun1+11)=CalendarYear,MONTH(JunSun1+11)=6),JunSun1+11,""),IF(AND(YEAR(JunSun1+18)=CalendarYear,MONTH(JunSun1+18)=6),JunSun1+18,""))</f>
        <v>45826</v>
      </c>
      <c r="U30" s="4">
        <f ca="1">IF(DAY(JunSun1)=1,IF(AND(YEAR(JunSun1+12)=CalendarYear,MONTH(JunSun1+12)=6),JunSun1+12,""),IF(AND(YEAR(JunSun1+19)=CalendarYear,MONTH(JunSun1+19)=6),JunSun1+19,""))</f>
        <v>45827</v>
      </c>
      <c r="V30" s="4">
        <f ca="1">IF(DAY(JunSun1)=1,IF(AND(YEAR(JunSun1+13)=CalendarYear,MONTH(JunSun1+13)=6),JunSun1+13,""),IF(AND(YEAR(JunSun1+20)=CalendarYear,MONTH(JunSun1+20)=6),JunSun1+20,""))</f>
        <v>45828</v>
      </c>
      <c r="W30" s="4">
        <f ca="1">IF(DAY(JunSun1)=1,IF(AND(YEAR(JunSun1+14)=CalendarYear,MONTH(JunSun1+14)=6),JunSun1+14,""),IF(AND(YEAR(JunSun1+21)=CalendarYear,MONTH(JunSun1+21)=6),JunSun1+21,""))</f>
        <v>45829</v>
      </c>
      <c r="X30" s="4">
        <f ca="1">IF(DAY(JunSun1)=1,IF(AND(YEAR(JunSun1+15)=CalendarYear,MONTH(JunSun1+15)=6),JunSun1+15,""),IF(AND(YEAR(JunSun1+22)=CalendarYear,MONTH(JunSun1+22)=6),JunSun1+22,""))</f>
        <v>45830</v>
      </c>
      <c r="Y30" s="4">
        <f ca="1">IF(DAY(JunSun1)=1,IF(AND(YEAR(JunSun1+16)=CalendarYear,MONTH(JunSun1+16)=6),JunSun1+16,""),IF(AND(YEAR(JunSun1+23)=CalendarYear,MONTH(JunSun1+23)=6),JunSun1+23,""))</f>
        <v>45831</v>
      </c>
      <c r="Z30" s="4">
        <f ca="1">IF(DAY(JunSun1)=1,IF(AND(YEAR(JunSun1+17)=CalendarYear,MONTH(JunSun1+17)=6),JunSun1+17,""),IF(AND(YEAR(JunSun1+24)=CalendarYear,MONTH(JunSun1+24)=6),JunSun1+24,""))</f>
        <v>45832</v>
      </c>
      <c r="AA30" s="4">
        <f ca="1">IF(DAY(JunSun1)=1,IF(AND(YEAR(JunSun1+18)=CalendarYear,MONTH(JunSun1+18)=6),JunSun1+18,""),IF(AND(YEAR(JunSun1+25)=CalendarYear,MONTH(JunSun1+25)=6),JunSun1+25,""))</f>
        <v>45833</v>
      </c>
      <c r="AB30" s="4">
        <f ca="1">IF(DAY(JunSun1)=1,IF(AND(YEAR(JunSun1+19)=CalendarYear,MONTH(JunSun1+19)=6),JunSun1+19,""),IF(AND(YEAR(JunSun1+26)=CalendarYear,MONTH(JunSun1+26)=6),JunSun1+26,""))</f>
        <v>45834</v>
      </c>
      <c r="AC30" s="4">
        <f ca="1">IF(DAY(JunSun1)=1,IF(AND(YEAR(JunSun1+20)=CalendarYear,MONTH(JunSun1+20)=6),JunSun1+20,""),IF(AND(YEAR(JunSun1+27)=CalendarYear,MONTH(JunSun1+27)=6),JunSun1+27,""))</f>
        <v>45835</v>
      </c>
      <c r="AD30" s="4">
        <f ca="1">IF(DAY(JunSun1)=1,IF(AND(YEAR(JunSun1+21)=CalendarYear,MONTH(JunSun1+21)=6),JunSun1+21,""),IF(AND(YEAR(JunSun1+28)=CalendarYear,MONTH(JunSun1+28)=6),JunSun1+28,""))</f>
        <v>45836</v>
      </c>
      <c r="AE30" s="4">
        <f ca="1">IF(DAY(JunSun1)=1,IF(AND(YEAR(JunSun1+22)=CalendarYear,MONTH(JunSun1+22)=6),JunSun1+22,""),IF(AND(YEAR(JunSun1+29)=CalendarYear,MONTH(JunSun1+29)=6),JunSun1+29,""))</f>
        <v>45837</v>
      </c>
      <c r="AF30" s="4">
        <f ca="1">IF(DAY(JunSun1)=1,IF(AND(YEAR(JunSun1+23)=CalendarYear,MONTH(JunSun1+23)=6),JunSun1+23,""),IF(AND(YEAR(JunSun1+30)=CalendarYear,MONTH(JunSun1+30)=6),JunSun1+30,""))</f>
        <v>45838</v>
      </c>
      <c r="AG30" s="4" t="str">
        <f ca="1">IF(DAY(JunSun1)=1,IF(AND(YEAR(JunSun1+24)=CalendarYear,MONTH(JunSun1+24)=6),JunSun1+24,""),IF(AND(YEAR(JunSun1+31)=CalendarYear,MONTH(JunSun1+31)=6),JunSun1+31,""))</f>
        <v/>
      </c>
      <c r="AH30" s="4" t="str">
        <f ca="1">IF(DAY(JunSun1)=1,IF(AND(YEAR(JunSun1+25)=CalendarYear,MONTH(JunSun1+25)=6),JunSun1+25,""),IF(AND(YEAR(JunSun1+32)=CalendarYear,MONTH(JunSun1+32)=6),JunSun1+32,""))</f>
        <v/>
      </c>
      <c r="AI30" s="4" t="str">
        <f ca="1">IF(DAY(JunSun1)=1,IF(AND(YEAR(JunSun1+26)=CalendarYear,MONTH(JunSun1+26)=6),JunSun1+26,""),IF(AND(YEAR(JunSun1+33)=CalendarYear,MONTH(JunSun1+33)=6),JunSun1+33,""))</f>
        <v/>
      </c>
      <c r="AJ30" s="4" t="str">
        <f ca="1">IF(DAY(JunSun1)=1,IF(AND(YEAR(JunSun1+27)=CalendarYear,MONTH(JunSun1+27)=6),JunSun1+27,""),IF(AND(YEAR(JunSun1+34)=CalendarYear,MONTH(JunSun1+34)=6),JunSun1+34,""))</f>
        <v/>
      </c>
      <c r="AK30" s="4" t="str">
        <f ca="1">IF(DAY(JunSun1)=1,IF(AND(YEAR(JunSun1+28)=CalendarYear,MONTH(JunSun1+28)=6),JunSun1+28,""),IF(AND(YEAR(JunSun1+35)=CalendarYear,MONTH(JunSun1+35)=6),JunSun1+35,""))</f>
        <v/>
      </c>
      <c r="AL30" s="4" t="str">
        <f ca="1">IF(DAY(JunSun1)=1,IF(AND(YEAR(JunSun1+29)=CalendarYear,MONTH(JunSun1+29)=6),JunSun1+29,""),IF(AND(YEAR(JunSun1+36)=CalendarYear,MONTH(JunSun1+36)=6),JunSun1+36,""))</f>
        <v/>
      </c>
      <c r="AM30" s="6" t="str">
        <f ca="1">IF(DAY(JunSun1)=1,IF(AND(YEAR(JunSun1+30)=CalendarYear,MONTH(JunSun1+30)=6),JunSun1+30,""),IF(AND(YEAR(JunSun1+37)=CalendarYear,MONTH(JunSun1+37)=6),JunSun1+37,""))</f>
        <v/>
      </c>
    </row>
    <row r="31" spans="2:39" s="21" customFormat="1" ht="19.899999999999999" customHeight="1">
      <c r="B31" s="62"/>
      <c r="C31" s="5" t="s">
        <v>6</v>
      </c>
      <c r="D31" s="5" t="s">
        <v>7</v>
      </c>
      <c r="E31" s="5" t="s">
        <v>8</v>
      </c>
      <c r="F31" s="5" t="s">
        <v>9</v>
      </c>
      <c r="G31" s="5" t="s">
        <v>10</v>
      </c>
      <c r="H31" s="5" t="s">
        <v>11</v>
      </c>
      <c r="I31" s="5" t="s">
        <v>12</v>
      </c>
      <c r="J31" s="5" t="s">
        <v>6</v>
      </c>
      <c r="K31" s="5" t="s">
        <v>7</v>
      </c>
      <c r="L31" s="5" t="s">
        <v>8</v>
      </c>
      <c r="M31" s="5" t="s">
        <v>9</v>
      </c>
      <c r="N31" s="5" t="s">
        <v>10</v>
      </c>
      <c r="O31" s="5" t="s">
        <v>11</v>
      </c>
      <c r="P31" s="5" t="s">
        <v>12</v>
      </c>
      <c r="Q31" s="5" t="s">
        <v>6</v>
      </c>
      <c r="R31" s="5" t="s">
        <v>7</v>
      </c>
      <c r="S31" s="5" t="s">
        <v>8</v>
      </c>
      <c r="T31" s="5" t="s">
        <v>9</v>
      </c>
      <c r="U31" s="5" t="s">
        <v>10</v>
      </c>
      <c r="V31" s="5" t="s">
        <v>11</v>
      </c>
      <c r="W31" s="5" t="s">
        <v>12</v>
      </c>
      <c r="X31" s="5" t="s">
        <v>6</v>
      </c>
      <c r="Y31" s="5" t="s">
        <v>7</v>
      </c>
      <c r="Z31" s="5" t="s">
        <v>8</v>
      </c>
      <c r="AA31" s="5" t="s">
        <v>9</v>
      </c>
      <c r="AB31" s="5" t="s">
        <v>10</v>
      </c>
      <c r="AC31" s="5" t="s">
        <v>11</v>
      </c>
      <c r="AD31" s="5" t="s">
        <v>12</v>
      </c>
      <c r="AE31" s="5" t="s">
        <v>6</v>
      </c>
      <c r="AF31" s="5" t="s">
        <v>7</v>
      </c>
      <c r="AG31" s="5" t="s">
        <v>8</v>
      </c>
      <c r="AH31" s="5" t="s">
        <v>9</v>
      </c>
      <c r="AI31" s="5" t="s">
        <v>10</v>
      </c>
      <c r="AJ31" s="5" t="s">
        <v>11</v>
      </c>
      <c r="AK31" s="5" t="s">
        <v>12</v>
      </c>
      <c r="AL31" s="5" t="s">
        <v>6</v>
      </c>
      <c r="AM31" s="7" t="s">
        <v>7</v>
      </c>
    </row>
    <row r="32" spans="2:39" ht="19.899999999999999" hidden="1" customHeight="1" outlineLevel="1">
      <c r="B32" s="18" t="s">
        <v>13</v>
      </c>
      <c r="C32" s="2" t="s">
        <v>14</v>
      </c>
      <c r="D32" s="2" t="s">
        <v>14</v>
      </c>
      <c r="E32" s="2" t="s">
        <v>14</v>
      </c>
      <c r="F32" s="2" t="s">
        <v>14</v>
      </c>
      <c r="G32" s="2" t="s">
        <v>14</v>
      </c>
      <c r="H32" s="2" t="s">
        <v>14</v>
      </c>
      <c r="I32" s="2" t="s">
        <v>14</v>
      </c>
      <c r="J32" s="2" t="s">
        <v>14</v>
      </c>
      <c r="K32" s="2" t="s">
        <v>14</v>
      </c>
      <c r="L32" s="2" t="s">
        <v>14</v>
      </c>
      <c r="M32" s="3" t="s">
        <v>14</v>
      </c>
      <c r="N32" s="3" t="s">
        <v>14</v>
      </c>
      <c r="O32" s="2" t="s">
        <v>14</v>
      </c>
      <c r="P32" s="2" t="s">
        <v>14</v>
      </c>
      <c r="Q32" s="2" t="s">
        <v>14</v>
      </c>
      <c r="R32" s="2" t="s">
        <v>14</v>
      </c>
      <c r="S32" s="2" t="s">
        <v>14</v>
      </c>
      <c r="T32" s="2" t="s">
        <v>14</v>
      </c>
      <c r="U32" s="2" t="s">
        <v>14</v>
      </c>
      <c r="V32" s="2" t="s">
        <v>14</v>
      </c>
      <c r="W32" s="2" t="s">
        <v>14</v>
      </c>
      <c r="X32" s="2" t="s">
        <v>14</v>
      </c>
      <c r="Y32" s="2" t="s">
        <v>14</v>
      </c>
      <c r="Z32" s="2" t="s">
        <v>14</v>
      </c>
      <c r="AA32" s="2" t="s">
        <v>14</v>
      </c>
      <c r="AB32" s="2" t="s">
        <v>14</v>
      </c>
      <c r="AC32" s="2" t="s">
        <v>14</v>
      </c>
      <c r="AD32" s="2" t="s">
        <v>14</v>
      </c>
      <c r="AE32" s="2" t="s">
        <v>14</v>
      </c>
      <c r="AF32" s="2" t="s">
        <v>14</v>
      </c>
      <c r="AG32" s="2" t="s">
        <v>14</v>
      </c>
      <c r="AH32" s="2" t="s">
        <v>14</v>
      </c>
      <c r="AI32" s="2" t="s">
        <v>14</v>
      </c>
      <c r="AJ32" s="2" t="s">
        <v>14</v>
      </c>
      <c r="AK32" s="2" t="s">
        <v>14</v>
      </c>
      <c r="AL32" s="2" t="s">
        <v>14</v>
      </c>
      <c r="AM32" s="2" t="s">
        <v>14</v>
      </c>
    </row>
    <row r="33" spans="2:39" ht="19.899999999999999" hidden="1" customHeight="1" outlineLevel="1">
      <c r="B33" s="19" t="s">
        <v>15</v>
      </c>
      <c r="C33" s="3" t="s">
        <v>14</v>
      </c>
      <c r="D33" s="3" t="s">
        <v>14</v>
      </c>
      <c r="E33" s="3" t="s">
        <v>14</v>
      </c>
      <c r="F33" s="3" t="s">
        <v>14</v>
      </c>
      <c r="G33" s="3" t="s">
        <v>14</v>
      </c>
      <c r="H33" s="3" t="s">
        <v>14</v>
      </c>
      <c r="I33" s="3" t="s">
        <v>14</v>
      </c>
      <c r="J33" s="3" t="s">
        <v>14</v>
      </c>
      <c r="K33" s="3" t="s">
        <v>14</v>
      </c>
      <c r="L33" s="3" t="s">
        <v>14</v>
      </c>
      <c r="M33" s="3" t="s">
        <v>14</v>
      </c>
      <c r="N33" s="3" t="s">
        <v>14</v>
      </c>
      <c r="O33" s="2" t="s">
        <v>14</v>
      </c>
      <c r="P33" s="2" t="s">
        <v>14</v>
      </c>
      <c r="Q33" s="2" t="s">
        <v>14</v>
      </c>
      <c r="R33" s="2" t="s">
        <v>14</v>
      </c>
      <c r="S33" s="2" t="s">
        <v>14</v>
      </c>
      <c r="T33" s="2" t="s">
        <v>14</v>
      </c>
      <c r="U33" s="2" t="s">
        <v>14</v>
      </c>
      <c r="V33" s="2" t="s">
        <v>14</v>
      </c>
      <c r="W33" s="2" t="s">
        <v>14</v>
      </c>
      <c r="X33" s="2" t="s">
        <v>14</v>
      </c>
      <c r="Y33" s="2" t="s">
        <v>14</v>
      </c>
      <c r="Z33" s="2" t="s">
        <v>14</v>
      </c>
      <c r="AA33" s="2" t="s">
        <v>14</v>
      </c>
      <c r="AB33" s="2" t="s">
        <v>14</v>
      </c>
      <c r="AC33" s="2" t="s">
        <v>14</v>
      </c>
      <c r="AD33" s="2" t="s">
        <v>14</v>
      </c>
      <c r="AE33" s="2" t="s">
        <v>14</v>
      </c>
      <c r="AF33" s="2" t="s">
        <v>14</v>
      </c>
      <c r="AG33" s="2" t="s">
        <v>14</v>
      </c>
      <c r="AH33" s="2" t="s">
        <v>14</v>
      </c>
      <c r="AI33" s="2" t="s">
        <v>14</v>
      </c>
      <c r="AJ33" s="2" t="s">
        <v>14</v>
      </c>
      <c r="AK33" s="2" t="s">
        <v>14</v>
      </c>
      <c r="AL33" s="2" t="s">
        <v>14</v>
      </c>
      <c r="AM33" s="2" t="s">
        <v>14</v>
      </c>
    </row>
    <row r="34" spans="2:39" ht="19.899999999999999" hidden="1" customHeight="1" outlineLevel="1">
      <c r="B34" s="33" t="s">
        <v>2</v>
      </c>
      <c r="C34" s="3" t="s">
        <v>14</v>
      </c>
      <c r="D34" s="3" t="s">
        <v>14</v>
      </c>
      <c r="E34" s="3" t="s">
        <v>14</v>
      </c>
      <c r="F34" s="3" t="s">
        <v>14</v>
      </c>
      <c r="G34" s="3" t="s">
        <v>14</v>
      </c>
      <c r="H34" s="3" t="s">
        <v>14</v>
      </c>
      <c r="I34" s="3" t="s">
        <v>14</v>
      </c>
      <c r="J34" s="3" t="s">
        <v>14</v>
      </c>
      <c r="K34" s="133" t="s">
        <v>16</v>
      </c>
      <c r="L34" s="134"/>
      <c r="M34" s="134"/>
      <c r="N34" s="134"/>
      <c r="O34" s="135"/>
      <c r="P34" s="2" t="s">
        <v>14</v>
      </c>
      <c r="Q34" s="2" t="s">
        <v>14</v>
      </c>
      <c r="R34" s="133" t="s">
        <v>16</v>
      </c>
      <c r="S34" s="134"/>
      <c r="T34" s="134"/>
      <c r="U34" s="134"/>
      <c r="V34" s="135"/>
      <c r="W34" s="2" t="s">
        <v>14</v>
      </c>
      <c r="X34" s="2" t="s">
        <v>14</v>
      </c>
      <c r="Y34" s="133" t="s">
        <v>16</v>
      </c>
      <c r="Z34" s="134"/>
      <c r="AA34" s="134"/>
      <c r="AB34" s="134"/>
      <c r="AC34" s="135"/>
      <c r="AD34" s="2" t="s">
        <v>14</v>
      </c>
      <c r="AE34" s="2" t="s">
        <v>14</v>
      </c>
      <c r="AF34" s="32" t="s">
        <v>16</v>
      </c>
      <c r="AG34" s="2" t="s">
        <v>14</v>
      </c>
      <c r="AH34" s="2" t="s">
        <v>14</v>
      </c>
      <c r="AI34" s="2" t="s">
        <v>14</v>
      </c>
      <c r="AJ34" s="2" t="s">
        <v>14</v>
      </c>
      <c r="AK34" s="2" t="s">
        <v>14</v>
      </c>
      <c r="AL34" s="2" t="s">
        <v>14</v>
      </c>
      <c r="AM34" s="2" t="s">
        <v>14</v>
      </c>
    </row>
    <row r="35" spans="2:39" ht="19.899999999999999" hidden="1" customHeight="1" outlineLevel="1">
      <c r="B35" s="31" t="s">
        <v>5</v>
      </c>
      <c r="C35" s="3" t="s">
        <v>14</v>
      </c>
      <c r="D35" s="142" t="s">
        <v>21</v>
      </c>
      <c r="E35" s="142"/>
      <c r="F35" s="142"/>
      <c r="G35" s="142"/>
      <c r="H35" s="142"/>
      <c r="I35" s="3" t="s">
        <v>14</v>
      </c>
      <c r="J35" s="3" t="s">
        <v>14</v>
      </c>
      <c r="K35" s="3" t="s">
        <v>14</v>
      </c>
      <c r="L35" s="3" t="s">
        <v>14</v>
      </c>
      <c r="M35" s="3" t="s">
        <v>14</v>
      </c>
      <c r="N35" s="3" t="s">
        <v>14</v>
      </c>
      <c r="O35" s="2" t="s">
        <v>14</v>
      </c>
      <c r="P35" s="2" t="s">
        <v>14</v>
      </c>
      <c r="Q35" s="2" t="s">
        <v>14</v>
      </c>
      <c r="R35" s="2" t="s">
        <v>14</v>
      </c>
      <c r="S35" s="2" t="s">
        <v>14</v>
      </c>
      <c r="T35" s="2" t="s">
        <v>14</v>
      </c>
      <c r="U35" s="2" t="s">
        <v>14</v>
      </c>
      <c r="V35" s="2" t="s">
        <v>14</v>
      </c>
      <c r="W35" s="2" t="s">
        <v>14</v>
      </c>
      <c r="X35" s="2" t="s">
        <v>14</v>
      </c>
      <c r="Y35" s="2" t="s">
        <v>14</v>
      </c>
      <c r="Z35" s="2" t="s">
        <v>14</v>
      </c>
      <c r="AA35" s="2" t="s">
        <v>14</v>
      </c>
      <c r="AB35" s="2" t="s">
        <v>14</v>
      </c>
      <c r="AC35" s="2" t="s">
        <v>14</v>
      </c>
      <c r="AD35" s="2" t="s">
        <v>14</v>
      </c>
      <c r="AE35" s="2" t="s">
        <v>14</v>
      </c>
      <c r="AF35" s="2" t="s">
        <v>14</v>
      </c>
      <c r="AG35" s="2" t="s">
        <v>14</v>
      </c>
      <c r="AH35" s="2" t="s">
        <v>14</v>
      </c>
      <c r="AI35" s="2" t="s">
        <v>14</v>
      </c>
      <c r="AJ35" s="2" t="s">
        <v>14</v>
      </c>
      <c r="AK35" s="2" t="s">
        <v>14</v>
      </c>
      <c r="AL35" s="2" t="s">
        <v>14</v>
      </c>
      <c r="AM35" s="2" t="s">
        <v>14</v>
      </c>
    </row>
    <row r="36" spans="2:39" s="21" customFormat="1" ht="19.899999999999999" hidden="1" customHeight="1" outlineLevel="1">
      <c r="B36" s="20" t="s">
        <v>1</v>
      </c>
      <c r="C36" s="3" t="s">
        <v>14</v>
      </c>
      <c r="D36" s="3" t="s">
        <v>14</v>
      </c>
      <c r="E36" s="3" t="s">
        <v>14</v>
      </c>
      <c r="F36" s="3" t="s">
        <v>14</v>
      </c>
      <c r="G36" s="3" t="s">
        <v>14</v>
      </c>
      <c r="H36" s="3" t="s">
        <v>14</v>
      </c>
      <c r="I36" s="3" t="s">
        <v>14</v>
      </c>
      <c r="J36" s="3" t="s">
        <v>14</v>
      </c>
      <c r="K36" s="3" t="s">
        <v>14</v>
      </c>
      <c r="L36" s="3" t="s">
        <v>14</v>
      </c>
      <c r="M36" s="3" t="s">
        <v>14</v>
      </c>
      <c r="N36" s="3" t="s">
        <v>14</v>
      </c>
      <c r="O36" s="2" t="s">
        <v>14</v>
      </c>
      <c r="P36" s="2" t="s">
        <v>14</v>
      </c>
      <c r="Q36" s="2" t="s">
        <v>14</v>
      </c>
      <c r="R36" s="2" t="s">
        <v>14</v>
      </c>
      <c r="S36" s="2" t="s">
        <v>14</v>
      </c>
      <c r="T36" s="2" t="s">
        <v>14</v>
      </c>
      <c r="U36" s="2" t="s">
        <v>14</v>
      </c>
      <c r="V36" s="2" t="s">
        <v>14</v>
      </c>
      <c r="W36" s="2" t="s">
        <v>14</v>
      </c>
      <c r="X36" s="2" t="s">
        <v>14</v>
      </c>
      <c r="Y36" s="2" t="s">
        <v>14</v>
      </c>
      <c r="Z36" s="2" t="s">
        <v>14</v>
      </c>
      <c r="AA36" s="2" t="s">
        <v>14</v>
      </c>
      <c r="AB36" s="2" t="s">
        <v>14</v>
      </c>
      <c r="AC36" s="2" t="s">
        <v>14</v>
      </c>
      <c r="AD36" s="2" t="s">
        <v>14</v>
      </c>
      <c r="AE36" s="2" t="s">
        <v>14</v>
      </c>
      <c r="AF36" s="2" t="s">
        <v>14</v>
      </c>
      <c r="AG36" s="2" t="s">
        <v>14</v>
      </c>
      <c r="AH36" s="2" t="s">
        <v>14</v>
      </c>
      <c r="AI36" s="2" t="s">
        <v>14</v>
      </c>
      <c r="AJ36" s="2" t="s">
        <v>14</v>
      </c>
      <c r="AK36" s="2" t="s">
        <v>14</v>
      </c>
      <c r="AL36" s="2" t="s">
        <v>14</v>
      </c>
      <c r="AM36" s="2" t="s">
        <v>14</v>
      </c>
    </row>
    <row r="37" spans="2:39" s="21" customFormat="1" ht="19.899999999999999" customHeight="1" collapsed="1"/>
    <row r="38" spans="2:39" ht="19.899999999999999" customHeight="1">
      <c r="B38" s="61">
        <f ca="1">DATE(CalendarYear,7,1)</f>
        <v>45839</v>
      </c>
      <c r="C38" s="4" t="str">
        <f ca="1">IF(DAY(JulSun1)=1,"",IF(AND(YEAR(JulSun1+1)=CalendarYear,MONTH(JulSun1+1)=7),JulSun1+1,""))</f>
        <v/>
      </c>
      <c r="D38" s="4" t="str">
        <f ca="1">IF(DAY(JulSun1)=1,"",IF(AND(YEAR(JulSun1+2)=CalendarYear,MONTH(JulSun1+2)=7),JulSun1+2,""))</f>
        <v/>
      </c>
      <c r="E38" s="4">
        <f ca="1">IF(DAY(JulSun1)=1,"",IF(AND(YEAR(JulSun1+3)=CalendarYear,MONTH(JulSun1+3)=7),JulSun1+3,""))</f>
        <v>45839</v>
      </c>
      <c r="F38" s="4">
        <f ca="1">IF(DAY(JulSun1)=1,"",IF(AND(YEAR(JulSun1+4)=CalendarYear,MONTH(JulSun1+4)=7),JulSun1+4,""))</f>
        <v>45840</v>
      </c>
      <c r="G38" s="4">
        <f ca="1">IF(DAY(JulSun1)=1,"",IF(AND(YEAR(JulSun1+5)=CalendarYear,MONTH(JulSun1+5)=7),JulSun1+5,""))</f>
        <v>45841</v>
      </c>
      <c r="H38" s="4">
        <f ca="1">IF(DAY(JulSun1)=1,"",IF(AND(YEAR(JulSun1+6)=CalendarYear,MONTH(JulSun1+6)=7),JulSun1+6,""))</f>
        <v>45842</v>
      </c>
      <c r="I38" s="4">
        <f ca="1">IF(DAY(JulSun1)=1,IF(AND(YEAR(JulSun1)=CalendarYear,MONTH(JulSun1)=7),JulSun1,""),IF(AND(YEAR(JulSun1+7)=CalendarYear,MONTH(JulSun1+7)=7),JulSun1+7,""))</f>
        <v>45843</v>
      </c>
      <c r="J38" s="4">
        <f ca="1">IF(DAY(JulSun1)=1,IF(AND(YEAR(JulSun1+1)=CalendarYear,MONTH(JulSun1+1)=7),JulSun1+1,""),IF(AND(YEAR(JulSun1+8)=CalendarYear,MONTH(JulSun1+8)=7),JulSun1+8,""))</f>
        <v>45844</v>
      </c>
      <c r="K38" s="4">
        <f ca="1">IF(DAY(JulSun1)=1,IF(AND(YEAR(JulSun1+2)=CalendarYear,MONTH(JulSun1+2)=7),JulSun1+2,""),IF(AND(YEAR(JulSun1+9)=CalendarYear,MONTH(JulSun1+9)=7),JulSun1+9,""))</f>
        <v>45845</v>
      </c>
      <c r="L38" s="4">
        <f ca="1">IF(DAY(JulSun1)=1,IF(AND(YEAR(JulSun1+3)=CalendarYear,MONTH(JulSun1+3)=7),JulSun1+3,""),IF(AND(YEAR(JulSun1+10)=CalendarYear,MONTH(JulSun1+10)=7),JulSun1+10,""))</f>
        <v>45846</v>
      </c>
      <c r="M38" s="4">
        <f ca="1">IF(DAY(JulSun1)=1,IF(AND(YEAR(JulSun1+4)=CalendarYear,MONTH(JulSun1+4)=7),JulSun1+4,""),IF(AND(YEAR(JulSun1+11)=CalendarYear,MONTH(JulSun1+11)=7),JulSun1+11,""))</f>
        <v>45847</v>
      </c>
      <c r="N38" s="4">
        <f ca="1">IF(DAY(JulSun1)=1,IF(AND(YEAR(JulSun1+5)=CalendarYear,MONTH(JulSun1+5)=7),JulSun1+5,""),IF(AND(YEAR(JulSun1+12)=CalendarYear,MONTH(JulSun1+12)=7),JulSun1+12,""))</f>
        <v>45848</v>
      </c>
      <c r="O38" s="4">
        <f ca="1">IF(DAY(JulSun1)=1,IF(AND(YEAR(JulSun1+6)=CalendarYear,MONTH(JulSun1+6)=7),JulSun1+6,""),IF(AND(YEAR(JulSun1+13)=CalendarYear,MONTH(JulSun1+13)=7),JulSun1+13,""))</f>
        <v>45849</v>
      </c>
      <c r="P38" s="4">
        <f ca="1">IF(DAY(JulSun1)=1,IF(AND(YEAR(JulSun1+7)=CalendarYear,MONTH(JulSun1+7)=7),JulSun1+7,""),IF(AND(YEAR(JulSun1+14)=CalendarYear,MONTH(JulSun1+14)=7),JulSun1+14,""))</f>
        <v>45850</v>
      </c>
      <c r="Q38" s="4">
        <f ca="1">IF(DAY(JulSun1)=1,IF(AND(YEAR(JulSun1+8)=CalendarYear,MONTH(JulSun1+8)=7),JulSun1+8,""),IF(AND(YEAR(JulSun1+15)=CalendarYear,MONTH(JulSun1+15)=7),JulSun1+15,""))</f>
        <v>45851</v>
      </c>
      <c r="R38" s="4">
        <f ca="1">IF(DAY(JulSun1)=1,IF(AND(YEAR(JulSun1+9)=CalendarYear,MONTH(JulSun1+9)=7),JulSun1+9,""),IF(AND(YEAR(JulSun1+16)=CalendarYear,MONTH(JulSun1+16)=7),JulSun1+16,""))</f>
        <v>45852</v>
      </c>
      <c r="S38" s="4">
        <f ca="1">IF(DAY(JulSun1)=1,IF(AND(YEAR(JulSun1+10)=CalendarYear,MONTH(JulSun1+10)=7),JulSun1+10,""),IF(AND(YEAR(JulSun1+17)=CalendarYear,MONTH(JulSun1+17)=7),JulSun1+17,""))</f>
        <v>45853</v>
      </c>
      <c r="T38" s="4">
        <f ca="1">IF(DAY(JulSun1)=1,IF(AND(YEAR(JulSun1+11)=CalendarYear,MONTH(JulSun1+11)=7),JulSun1+11,""),IF(AND(YEAR(JulSun1+18)=CalendarYear,MONTH(JulSun1+18)=7),JulSun1+18,""))</f>
        <v>45854</v>
      </c>
      <c r="U38" s="4">
        <f ca="1">IF(DAY(JulSun1)=1,IF(AND(YEAR(JulSun1+12)=CalendarYear,MONTH(JulSun1+12)=7),JulSun1+12,""),IF(AND(YEAR(JulSun1+19)=CalendarYear,MONTH(JulSun1+19)=7),JulSun1+19,""))</f>
        <v>45855</v>
      </c>
      <c r="V38" s="4">
        <f ca="1">IF(DAY(JulSun1)=1,IF(AND(YEAR(JulSun1+13)=CalendarYear,MONTH(JulSun1+13)=7),JulSun1+13,""),IF(AND(YEAR(JulSun1+20)=CalendarYear,MONTH(JulSun1+20)=7),JulSun1+20,""))</f>
        <v>45856</v>
      </c>
      <c r="W38" s="4">
        <f ca="1">IF(DAY(JulSun1)=1,IF(AND(YEAR(JulSun1+14)=CalendarYear,MONTH(JulSun1+14)=7),JulSun1+14,""),IF(AND(YEAR(JulSun1+21)=CalendarYear,MONTH(JulSun1+21)=7),JulSun1+21,""))</f>
        <v>45857</v>
      </c>
      <c r="X38" s="4">
        <f ca="1">IF(DAY(JulSun1)=1,IF(AND(YEAR(JulSun1+15)=CalendarYear,MONTH(JulSun1+15)=7),JulSun1+15,""),IF(AND(YEAR(JulSun1+22)=CalendarYear,MONTH(JulSun1+22)=7),JulSun1+22,""))</f>
        <v>45858</v>
      </c>
      <c r="Y38" s="4">
        <f ca="1">IF(DAY(JulSun1)=1,IF(AND(YEAR(JulSun1+16)=CalendarYear,MONTH(JulSun1+16)=7),JulSun1+16,""),IF(AND(YEAR(JulSun1+23)=CalendarYear,MONTH(JulSun1+23)=7),JulSun1+23,""))</f>
        <v>45859</v>
      </c>
      <c r="Z38" s="4">
        <f ca="1">IF(DAY(JulSun1)=1,IF(AND(YEAR(JulSun1+17)=CalendarYear,MONTH(JulSun1+17)=7),JulSun1+17,""),IF(AND(YEAR(JulSun1+24)=CalendarYear,MONTH(JulSun1+24)=7),JulSun1+24,""))</f>
        <v>45860</v>
      </c>
      <c r="AA38" s="4">
        <f ca="1">IF(DAY(JulSun1)=1,IF(AND(YEAR(JulSun1+18)=CalendarYear,MONTH(JulSun1+18)=7),JulSun1+18,""),IF(AND(YEAR(JulSun1+25)=CalendarYear,MONTH(JulSun1+25)=7),JulSun1+25,""))</f>
        <v>45861</v>
      </c>
      <c r="AB38" s="4">
        <f ca="1">IF(DAY(JulSun1)=1,IF(AND(YEAR(JulSun1+19)=CalendarYear,MONTH(JulSun1+19)=7),JulSun1+19,""),IF(AND(YEAR(JulSun1+26)=CalendarYear,MONTH(JulSun1+26)=7),JulSun1+26,""))</f>
        <v>45862</v>
      </c>
      <c r="AC38" s="4">
        <f ca="1">IF(DAY(JulSun1)=1,IF(AND(YEAR(JulSun1+20)=CalendarYear,MONTH(JulSun1+20)=7),JulSun1+20,""),IF(AND(YEAR(JulSun1+27)=CalendarYear,MONTH(JulSun1+27)=7),JulSun1+27,""))</f>
        <v>45863</v>
      </c>
      <c r="AD38" s="4">
        <f ca="1">IF(DAY(JulSun1)=1,IF(AND(YEAR(JulSun1+21)=CalendarYear,MONTH(JulSun1+21)=7),JulSun1+21,""),IF(AND(YEAR(JulSun1+28)=CalendarYear,MONTH(JulSun1+28)=7),JulSun1+28,""))</f>
        <v>45864</v>
      </c>
      <c r="AE38" s="4">
        <f ca="1">IF(DAY(JulSun1)=1,IF(AND(YEAR(JulSun1+22)=CalendarYear,MONTH(JulSun1+22)=7),JulSun1+22,""),IF(AND(YEAR(JulSun1+29)=CalendarYear,MONTH(JulSun1+29)=7),JulSun1+29,""))</f>
        <v>45865</v>
      </c>
      <c r="AF38" s="4">
        <f ca="1">IF(DAY(JulSun1)=1,IF(AND(YEAR(JulSun1+23)=CalendarYear,MONTH(JulSun1+23)=7),JulSun1+23,""),IF(AND(YEAR(JulSun1+30)=CalendarYear,MONTH(JulSun1+30)=7),JulSun1+30,""))</f>
        <v>45866</v>
      </c>
      <c r="AG38" s="4">
        <f ca="1">IF(DAY(JulSun1)=1,IF(AND(YEAR(JulSun1+24)=CalendarYear,MONTH(JulSun1+24)=7),JulSun1+24,""),IF(AND(YEAR(JulSun1+31)=CalendarYear,MONTH(JulSun1+31)=7),JulSun1+31,""))</f>
        <v>45867</v>
      </c>
      <c r="AH38" s="4">
        <f ca="1">IF(DAY(JulSun1)=1,IF(AND(YEAR(JulSun1+25)=CalendarYear,MONTH(JulSun1+25)=7),JulSun1+25,""),IF(AND(YEAR(JulSun1+32)=CalendarYear,MONTH(JulSun1+32)=7),JulSun1+32,""))</f>
        <v>45868</v>
      </c>
      <c r="AI38" s="4">
        <f ca="1">IF(DAY(JulSun1)=1,IF(AND(YEAR(JulSun1+26)=CalendarYear,MONTH(JulSun1+26)=7),JulSun1+26,""),IF(AND(YEAR(JulSun1+33)=CalendarYear,MONTH(JulSun1+33)=7),JulSun1+33,""))</f>
        <v>45869</v>
      </c>
      <c r="AJ38" s="4" t="str">
        <f ca="1">IF(DAY(JulSun1)=1,IF(AND(YEAR(JulSun1+27)=CalendarYear,MONTH(JulSun1+27)=7),JulSun1+27,""),IF(AND(YEAR(JulSun1+34)=CalendarYear,MONTH(JulSun1+34)=7),JulSun1+34,""))</f>
        <v/>
      </c>
      <c r="AK38" s="4" t="str">
        <f ca="1">IF(DAY(JulSun1)=1,IF(AND(YEAR(JulSun1+28)=CalendarYear,MONTH(JulSun1+28)=7),JulSun1+28,""),IF(AND(YEAR(JulSun1+35)=CalendarYear,MONTH(JulSun1+35)=7),JulSun1+35,""))</f>
        <v/>
      </c>
      <c r="AL38" s="4" t="str">
        <f ca="1">IF(DAY(JulSun1)=1,IF(AND(YEAR(JulSun1+29)=CalendarYear,MONTH(JulSun1+29)=7),JulSun1+29,""),IF(AND(YEAR(JulSun1+36)=CalendarYear,MONTH(JulSun1+36)=7),JulSun1+36,""))</f>
        <v/>
      </c>
      <c r="AM38" s="6" t="str">
        <f ca="1">IF(DAY(JulSun1)=1,IF(AND(YEAR(JulSun1+30)=CalendarYear,MONTH(JulSun1+30)=7),JulSun1+30,""),IF(AND(YEAR(JulSun1+37)=CalendarYear,MONTH(JulSun1+37)=7),JulSun1+37,""))</f>
        <v/>
      </c>
    </row>
    <row r="39" spans="2:39" ht="19.899999999999999" customHeight="1">
      <c r="B39" s="62"/>
      <c r="C39" s="5" t="s">
        <v>6</v>
      </c>
      <c r="D39" s="5" t="s">
        <v>7</v>
      </c>
      <c r="E39" s="5" t="s">
        <v>8</v>
      </c>
      <c r="F39" s="5" t="s">
        <v>9</v>
      </c>
      <c r="G39" s="5" t="s">
        <v>10</v>
      </c>
      <c r="H39" s="5" t="s">
        <v>11</v>
      </c>
      <c r="I39" s="5" t="s">
        <v>12</v>
      </c>
      <c r="J39" s="5" t="s">
        <v>6</v>
      </c>
      <c r="K39" s="5" t="s">
        <v>7</v>
      </c>
      <c r="L39" s="5" t="s">
        <v>8</v>
      </c>
      <c r="M39" s="5" t="s">
        <v>9</v>
      </c>
      <c r="N39" s="5" t="s">
        <v>10</v>
      </c>
      <c r="O39" s="5" t="s">
        <v>11</v>
      </c>
      <c r="P39" s="5" t="s">
        <v>12</v>
      </c>
      <c r="Q39" s="5" t="s">
        <v>6</v>
      </c>
      <c r="R39" s="5" t="s">
        <v>7</v>
      </c>
      <c r="S39" s="5" t="s">
        <v>8</v>
      </c>
      <c r="T39" s="5" t="s">
        <v>9</v>
      </c>
      <c r="U39" s="5" t="s">
        <v>10</v>
      </c>
      <c r="V39" s="5" t="s">
        <v>11</v>
      </c>
      <c r="W39" s="5" t="s">
        <v>12</v>
      </c>
      <c r="X39" s="5" t="s">
        <v>6</v>
      </c>
      <c r="Y39" s="5" t="s">
        <v>7</v>
      </c>
      <c r="Z39" s="5" t="s">
        <v>8</v>
      </c>
      <c r="AA39" s="5" t="s">
        <v>9</v>
      </c>
      <c r="AB39" s="5" t="s">
        <v>10</v>
      </c>
      <c r="AC39" s="5" t="s">
        <v>11</v>
      </c>
      <c r="AD39" s="5" t="s">
        <v>12</v>
      </c>
      <c r="AE39" s="5" t="s">
        <v>6</v>
      </c>
      <c r="AF39" s="5" t="s">
        <v>7</v>
      </c>
      <c r="AG39" s="5" t="s">
        <v>8</v>
      </c>
      <c r="AH39" s="5" t="s">
        <v>9</v>
      </c>
      <c r="AI39" s="5" t="s">
        <v>10</v>
      </c>
      <c r="AJ39" s="5" t="s">
        <v>11</v>
      </c>
      <c r="AK39" s="5" t="s">
        <v>12</v>
      </c>
      <c r="AL39" s="5" t="s">
        <v>6</v>
      </c>
      <c r="AM39" s="7" t="s">
        <v>7</v>
      </c>
    </row>
    <row r="40" spans="2:39" ht="19.899999999999999" hidden="1" customHeight="1" outlineLevel="1">
      <c r="B40" s="18" t="s">
        <v>13</v>
      </c>
      <c r="C40" s="2" t="s">
        <v>14</v>
      </c>
      <c r="D40" s="2" t="s">
        <v>14</v>
      </c>
      <c r="E40" s="2" t="s">
        <v>14</v>
      </c>
      <c r="F40" s="2" t="s">
        <v>14</v>
      </c>
      <c r="G40" s="2" t="s">
        <v>14</v>
      </c>
      <c r="H40" s="2" t="s">
        <v>14</v>
      </c>
      <c r="I40" s="2" t="s">
        <v>14</v>
      </c>
      <c r="J40" s="2" t="s">
        <v>14</v>
      </c>
      <c r="K40" s="2" t="s">
        <v>14</v>
      </c>
      <c r="L40" s="2" t="s">
        <v>14</v>
      </c>
      <c r="M40" s="3" t="s">
        <v>14</v>
      </c>
      <c r="N40" s="3" t="s">
        <v>14</v>
      </c>
      <c r="O40" s="2" t="s">
        <v>14</v>
      </c>
      <c r="P40" s="2" t="s">
        <v>14</v>
      </c>
      <c r="Q40" s="2" t="s">
        <v>14</v>
      </c>
      <c r="R40" s="2" t="s">
        <v>14</v>
      </c>
      <c r="S40" s="2" t="s">
        <v>14</v>
      </c>
      <c r="T40" s="2" t="s">
        <v>14</v>
      </c>
      <c r="U40" s="2" t="s">
        <v>14</v>
      </c>
      <c r="V40" s="2" t="s">
        <v>14</v>
      </c>
      <c r="W40" s="2" t="s">
        <v>14</v>
      </c>
      <c r="X40" s="2" t="s">
        <v>14</v>
      </c>
      <c r="Y40" s="2" t="s">
        <v>14</v>
      </c>
      <c r="Z40" s="2" t="s">
        <v>14</v>
      </c>
      <c r="AA40" s="2" t="s">
        <v>14</v>
      </c>
      <c r="AB40" s="2" t="s">
        <v>14</v>
      </c>
      <c r="AC40" s="2" t="s">
        <v>14</v>
      </c>
      <c r="AD40" s="2" t="s">
        <v>14</v>
      </c>
      <c r="AE40" s="2" t="s">
        <v>14</v>
      </c>
      <c r="AF40" s="2" t="s">
        <v>14</v>
      </c>
      <c r="AG40" s="2" t="s">
        <v>14</v>
      </c>
      <c r="AH40" s="2" t="s">
        <v>14</v>
      </c>
      <c r="AI40" s="2" t="s">
        <v>14</v>
      </c>
      <c r="AJ40" s="2" t="s">
        <v>14</v>
      </c>
      <c r="AK40" s="2" t="s">
        <v>14</v>
      </c>
      <c r="AL40" s="2" t="s">
        <v>14</v>
      </c>
      <c r="AM40" s="2" t="s">
        <v>14</v>
      </c>
    </row>
    <row r="41" spans="2:39" ht="19.899999999999999" hidden="1" customHeight="1" outlineLevel="1">
      <c r="B41" s="19" t="s">
        <v>15</v>
      </c>
      <c r="C41" s="3" t="s">
        <v>14</v>
      </c>
      <c r="D41" s="3" t="s">
        <v>14</v>
      </c>
      <c r="E41" s="3" t="s">
        <v>14</v>
      </c>
      <c r="F41" s="3" t="s">
        <v>14</v>
      </c>
      <c r="G41" s="3" t="s">
        <v>14</v>
      </c>
      <c r="H41" s="3" t="s">
        <v>14</v>
      </c>
      <c r="I41" s="3" t="s">
        <v>14</v>
      </c>
      <c r="J41" s="3" t="s">
        <v>14</v>
      </c>
      <c r="K41" s="3" t="s">
        <v>14</v>
      </c>
      <c r="L41" s="3" t="s">
        <v>14</v>
      </c>
      <c r="M41" s="3" t="s">
        <v>14</v>
      </c>
      <c r="N41" s="3" t="s">
        <v>14</v>
      </c>
      <c r="O41" s="2" t="s">
        <v>14</v>
      </c>
      <c r="P41" s="2" t="s">
        <v>14</v>
      </c>
      <c r="Q41" s="2" t="s">
        <v>14</v>
      </c>
      <c r="R41" s="2" t="s">
        <v>14</v>
      </c>
      <c r="S41" s="2" t="s">
        <v>14</v>
      </c>
      <c r="T41" s="2" t="s">
        <v>14</v>
      </c>
      <c r="U41" s="2" t="s">
        <v>14</v>
      </c>
      <c r="V41" s="2" t="s">
        <v>14</v>
      </c>
      <c r="W41" s="2" t="s">
        <v>14</v>
      </c>
      <c r="X41" s="2" t="s">
        <v>14</v>
      </c>
      <c r="Y41" s="2" t="s">
        <v>14</v>
      </c>
      <c r="Z41" s="2" t="s">
        <v>14</v>
      </c>
      <c r="AA41" s="2" t="s">
        <v>14</v>
      </c>
      <c r="AB41" s="2" t="s">
        <v>14</v>
      </c>
      <c r="AC41" s="2" t="s">
        <v>14</v>
      </c>
      <c r="AD41" s="2" t="s">
        <v>14</v>
      </c>
      <c r="AE41" s="2" t="s">
        <v>14</v>
      </c>
      <c r="AF41" s="2" t="s">
        <v>14</v>
      </c>
      <c r="AG41" s="2" t="s">
        <v>14</v>
      </c>
      <c r="AH41" s="2" t="s">
        <v>14</v>
      </c>
      <c r="AI41" s="2" t="s">
        <v>14</v>
      </c>
      <c r="AJ41" s="2" t="s">
        <v>14</v>
      </c>
      <c r="AK41" s="2" t="s">
        <v>14</v>
      </c>
      <c r="AL41" s="2" t="s">
        <v>14</v>
      </c>
      <c r="AM41" s="2" t="s">
        <v>14</v>
      </c>
    </row>
    <row r="42" spans="2:39" s="21" customFormat="1" ht="19.899999999999999" hidden="1" customHeight="1" outlineLevel="1">
      <c r="B42" s="33" t="s">
        <v>2</v>
      </c>
      <c r="C42" s="3" t="s">
        <v>14</v>
      </c>
      <c r="D42" s="3" t="s">
        <v>14</v>
      </c>
      <c r="E42" s="133" t="s">
        <v>16</v>
      </c>
      <c r="F42" s="134"/>
      <c r="G42" s="134"/>
      <c r="H42" s="135"/>
      <c r="I42" s="3" t="s">
        <v>14</v>
      </c>
      <c r="J42" s="3" t="s">
        <v>14</v>
      </c>
      <c r="K42" s="133" t="s">
        <v>16</v>
      </c>
      <c r="L42" s="134"/>
      <c r="M42" s="134"/>
      <c r="N42" s="134"/>
      <c r="O42" s="135"/>
      <c r="P42" s="2" t="s">
        <v>14</v>
      </c>
      <c r="Q42" s="2" t="s">
        <v>14</v>
      </c>
      <c r="R42" s="133" t="s">
        <v>16</v>
      </c>
      <c r="S42" s="134"/>
      <c r="T42" s="134"/>
      <c r="U42" s="134"/>
      <c r="V42" s="135"/>
      <c r="W42" s="2" t="s">
        <v>14</v>
      </c>
      <c r="X42" s="2" t="s">
        <v>14</v>
      </c>
      <c r="Y42" s="133" t="s">
        <v>16</v>
      </c>
      <c r="Z42" s="134"/>
      <c r="AA42" s="134"/>
      <c r="AB42" s="134"/>
      <c r="AC42" s="135"/>
      <c r="AD42" s="2" t="s">
        <v>14</v>
      </c>
      <c r="AE42" s="2" t="s">
        <v>14</v>
      </c>
      <c r="AF42" s="133" t="s">
        <v>16</v>
      </c>
      <c r="AG42" s="134"/>
      <c r="AH42" s="134"/>
      <c r="AI42" s="135"/>
      <c r="AJ42" s="2" t="s">
        <v>14</v>
      </c>
      <c r="AK42" s="2" t="s">
        <v>14</v>
      </c>
      <c r="AL42" s="2" t="s">
        <v>14</v>
      </c>
      <c r="AM42" s="2" t="s">
        <v>14</v>
      </c>
    </row>
    <row r="43" spans="2:39" s="21" customFormat="1" ht="19.899999999999999" hidden="1" customHeight="1" outlineLevel="1">
      <c r="B43" s="31" t="s">
        <v>5</v>
      </c>
      <c r="C43" s="3" t="s">
        <v>14</v>
      </c>
      <c r="D43" s="3" t="s">
        <v>14</v>
      </c>
      <c r="E43" s="3" t="s">
        <v>14</v>
      </c>
      <c r="F43" s="3" t="s">
        <v>14</v>
      </c>
      <c r="G43" s="3" t="s">
        <v>14</v>
      </c>
      <c r="H43" s="3" t="s">
        <v>14</v>
      </c>
      <c r="I43" s="3" t="s">
        <v>14</v>
      </c>
      <c r="J43" s="3" t="s">
        <v>14</v>
      </c>
      <c r="K43" s="3" t="s">
        <v>14</v>
      </c>
      <c r="L43" s="3" t="s">
        <v>14</v>
      </c>
      <c r="M43" s="3" t="s">
        <v>14</v>
      </c>
      <c r="N43" s="3" t="s">
        <v>14</v>
      </c>
      <c r="O43" s="2" t="s">
        <v>14</v>
      </c>
      <c r="P43" s="2" t="s">
        <v>14</v>
      </c>
      <c r="Q43" s="2" t="s">
        <v>14</v>
      </c>
      <c r="R43" s="2" t="s">
        <v>14</v>
      </c>
      <c r="S43" s="2" t="s">
        <v>14</v>
      </c>
      <c r="T43" s="2" t="s">
        <v>14</v>
      </c>
      <c r="U43" s="2" t="s">
        <v>14</v>
      </c>
      <c r="V43" s="2" t="s">
        <v>14</v>
      </c>
      <c r="W43" s="2" t="s">
        <v>14</v>
      </c>
      <c r="X43" s="2" t="s">
        <v>14</v>
      </c>
      <c r="Y43" s="2" t="s">
        <v>14</v>
      </c>
      <c r="Z43" s="2" t="s">
        <v>14</v>
      </c>
      <c r="AA43" s="2" t="s">
        <v>14</v>
      </c>
      <c r="AB43" s="2" t="s">
        <v>14</v>
      </c>
      <c r="AC43" s="2" t="s">
        <v>14</v>
      </c>
      <c r="AD43" s="2" t="s">
        <v>14</v>
      </c>
      <c r="AE43" s="2" t="s">
        <v>14</v>
      </c>
      <c r="AF43" s="2" t="s">
        <v>14</v>
      </c>
      <c r="AG43" s="2" t="s">
        <v>14</v>
      </c>
      <c r="AH43" s="2" t="s">
        <v>14</v>
      </c>
      <c r="AI43" s="2" t="s">
        <v>14</v>
      </c>
      <c r="AJ43" s="2" t="s">
        <v>14</v>
      </c>
      <c r="AK43" s="2" t="s">
        <v>14</v>
      </c>
      <c r="AL43" s="2" t="s">
        <v>14</v>
      </c>
      <c r="AM43" s="2" t="s">
        <v>14</v>
      </c>
    </row>
    <row r="44" spans="2:39" ht="19.899999999999999" hidden="1" customHeight="1" outlineLevel="1">
      <c r="B44" s="20" t="s">
        <v>1</v>
      </c>
      <c r="C44" s="3" t="s">
        <v>14</v>
      </c>
      <c r="D44" s="3" t="s">
        <v>14</v>
      </c>
      <c r="E44" s="3" t="s">
        <v>14</v>
      </c>
      <c r="F44" s="3" t="s">
        <v>14</v>
      </c>
      <c r="G44" s="3" t="s">
        <v>14</v>
      </c>
      <c r="H44" s="3" t="s">
        <v>14</v>
      </c>
      <c r="I44" s="3" t="s">
        <v>14</v>
      </c>
      <c r="J44" s="3" t="s">
        <v>14</v>
      </c>
      <c r="K44" s="3" t="s">
        <v>14</v>
      </c>
      <c r="L44" s="3" t="s">
        <v>14</v>
      </c>
      <c r="M44" s="3" t="s">
        <v>14</v>
      </c>
      <c r="N44" s="3" t="s">
        <v>14</v>
      </c>
      <c r="O44" s="2" t="s">
        <v>14</v>
      </c>
      <c r="P44" s="2" t="s">
        <v>14</v>
      </c>
      <c r="Q44" s="2" t="s">
        <v>14</v>
      </c>
      <c r="R44" s="2" t="s">
        <v>14</v>
      </c>
      <c r="S44" s="2" t="s">
        <v>14</v>
      </c>
      <c r="T44" s="2" t="s">
        <v>14</v>
      </c>
      <c r="U44" s="2" t="s">
        <v>14</v>
      </c>
      <c r="V44" s="2" t="s">
        <v>14</v>
      </c>
      <c r="W44" s="2" t="s">
        <v>14</v>
      </c>
      <c r="X44" s="2" t="s">
        <v>14</v>
      </c>
      <c r="Y44" s="2" t="s">
        <v>14</v>
      </c>
      <c r="Z44" s="2" t="s">
        <v>14</v>
      </c>
      <c r="AA44" s="2" t="s">
        <v>14</v>
      </c>
      <c r="AB44" s="2" t="s">
        <v>14</v>
      </c>
      <c r="AC44" s="2" t="s">
        <v>14</v>
      </c>
      <c r="AD44" s="2" t="s">
        <v>14</v>
      </c>
      <c r="AE44" s="2" t="s">
        <v>14</v>
      </c>
      <c r="AF44" s="2" t="s">
        <v>14</v>
      </c>
      <c r="AG44" s="2" t="s">
        <v>14</v>
      </c>
      <c r="AH44" s="2" t="s">
        <v>14</v>
      </c>
      <c r="AI44" s="2" t="s">
        <v>14</v>
      </c>
      <c r="AJ44" s="2" t="s">
        <v>14</v>
      </c>
      <c r="AK44" s="2" t="s">
        <v>14</v>
      </c>
      <c r="AL44" s="2" t="s">
        <v>14</v>
      </c>
      <c r="AM44" s="2" t="s">
        <v>14</v>
      </c>
    </row>
    <row r="45" spans="2:39" ht="19.899999999999999" customHeight="1" collapsed="1">
      <c r="B45" s="1"/>
    </row>
    <row r="46" spans="2:39" ht="19.899999999999999" customHeight="1">
      <c r="B46" s="61">
        <f ca="1">DATE(CalendarYear,8,1)</f>
        <v>45870</v>
      </c>
      <c r="C46" s="4" t="str">
        <f ca="1">IF(DAY(AugSun1)=1,"",IF(AND(YEAR(AugSun1+1)=CalendarYear,MONTH(AugSun1+1)=8),AugSun1+1,""))</f>
        <v/>
      </c>
      <c r="D46" s="4" t="str">
        <f ca="1">IF(DAY(AugSun1)=1,"",IF(AND(YEAR(AugSun1+2)=CalendarYear,MONTH(AugSun1+2)=8),AugSun1+2,""))</f>
        <v/>
      </c>
      <c r="E46" s="4" t="str">
        <f ca="1">IF(DAY(AugSun1)=1,"",IF(AND(YEAR(AugSun1+3)=CalendarYear,MONTH(AugSun1+3)=8),AugSun1+3,""))</f>
        <v/>
      </c>
      <c r="F46" s="4" t="str">
        <f ca="1">IF(DAY(AugSun1)=1,"",IF(AND(YEAR(AugSun1+4)=CalendarYear,MONTH(AugSun1+4)=8),AugSun1+4,""))</f>
        <v/>
      </c>
      <c r="G46" s="4" t="str">
        <f ca="1">IF(DAY(AugSun1)=1,"",IF(AND(YEAR(AugSun1+5)=CalendarYear,MONTH(AugSun1+5)=8),AugSun1+5,""))</f>
        <v/>
      </c>
      <c r="H46" s="4">
        <f ca="1">IF(DAY(AugSun1)=1,"",IF(AND(YEAR(AugSun1+6)=CalendarYear,MONTH(AugSun1+6)=8),AugSun1+6,""))</f>
        <v>45870</v>
      </c>
      <c r="I46" s="4">
        <f ca="1">IF(DAY(AugSun1)=1,IF(AND(YEAR(AugSun1)=CalendarYear,MONTH(AugSun1)=8),AugSun1,""),IF(AND(YEAR(AugSun1+7)=CalendarYear,MONTH(AugSun1+7)=8),AugSun1+7,""))</f>
        <v>45871</v>
      </c>
      <c r="J46" s="4">
        <f ca="1">IF(DAY(AugSun1)=1,IF(AND(YEAR(AugSun1+1)=CalendarYear,MONTH(AugSun1+1)=8),AugSun1+1,""),IF(AND(YEAR(AugSun1+8)=CalendarYear,MONTH(AugSun1+8)=8),AugSun1+8,""))</f>
        <v>45872</v>
      </c>
      <c r="K46" s="4">
        <f ca="1">IF(DAY(AugSun1)=1,IF(AND(YEAR(AugSun1+2)=CalendarYear,MONTH(AugSun1+2)=8),AugSun1+2,""),IF(AND(YEAR(AugSun1+9)=CalendarYear,MONTH(AugSun1+9)=8),AugSun1+9,""))</f>
        <v>45873</v>
      </c>
      <c r="L46" s="4">
        <f ca="1">IF(DAY(AugSun1)=1,IF(AND(YEAR(AugSun1+3)=CalendarYear,MONTH(AugSun1+3)=8),AugSun1+3,""),IF(AND(YEAR(AugSun1+10)=CalendarYear,MONTH(AugSun1+10)=8),AugSun1+10,""))</f>
        <v>45874</v>
      </c>
      <c r="M46" s="4">
        <f ca="1">IF(DAY(AugSun1)=1,IF(AND(YEAR(AugSun1+4)=CalendarYear,MONTH(AugSun1+4)=8),AugSun1+4,""),IF(AND(YEAR(AugSun1+11)=CalendarYear,MONTH(AugSun1+11)=8),AugSun1+11,""))</f>
        <v>45875</v>
      </c>
      <c r="N46" s="4">
        <f ca="1">IF(DAY(AugSun1)=1,IF(AND(YEAR(AugSun1+5)=CalendarYear,MONTH(AugSun1+5)=8),AugSun1+5,""),IF(AND(YEAR(AugSun1+12)=CalendarYear,MONTH(AugSun1+12)=8),AugSun1+12,""))</f>
        <v>45876</v>
      </c>
      <c r="O46" s="4">
        <f ca="1">IF(DAY(AugSun1)=1,IF(AND(YEAR(AugSun1+6)=CalendarYear,MONTH(AugSun1+6)=8),AugSun1+6,""),IF(AND(YEAR(AugSun1+13)=CalendarYear,MONTH(AugSun1+13)=8),AugSun1+13,""))</f>
        <v>45877</v>
      </c>
      <c r="P46" s="4">
        <f ca="1">IF(DAY(AugSun1)=1,IF(AND(YEAR(AugSun1+7)=CalendarYear,MONTH(AugSun1+7)=8),AugSun1+7,""),IF(AND(YEAR(AugSun1+14)=CalendarYear,MONTH(AugSun1+14)=8),AugSun1+14,""))</f>
        <v>45878</v>
      </c>
      <c r="Q46" s="4">
        <f ca="1">IF(DAY(AugSun1)=1,IF(AND(YEAR(AugSun1+8)=CalendarYear,MONTH(AugSun1+8)=8),AugSun1+8,""),IF(AND(YEAR(AugSun1+15)=CalendarYear,MONTH(AugSun1+15)=8),AugSun1+15,""))</f>
        <v>45879</v>
      </c>
      <c r="R46" s="4">
        <f ca="1">IF(DAY(AugSun1)=1,IF(AND(YEAR(AugSun1+9)=CalendarYear,MONTH(AugSun1+9)=8),AugSun1+9,""),IF(AND(YEAR(AugSun1+16)=CalendarYear,MONTH(AugSun1+16)=8),AugSun1+16,""))</f>
        <v>45880</v>
      </c>
      <c r="S46" s="4">
        <f ca="1">IF(DAY(AugSun1)=1,IF(AND(YEAR(AugSun1+10)=CalendarYear,MONTH(AugSun1+10)=8),AugSun1+10,""),IF(AND(YEAR(AugSun1+17)=CalendarYear,MONTH(AugSun1+17)=8),AugSun1+17,""))</f>
        <v>45881</v>
      </c>
      <c r="T46" s="4">
        <f ca="1">IF(DAY(AugSun1)=1,IF(AND(YEAR(AugSun1+11)=CalendarYear,MONTH(AugSun1+11)=8),AugSun1+11,""),IF(AND(YEAR(AugSun1+18)=CalendarYear,MONTH(AugSun1+18)=8),AugSun1+18,""))</f>
        <v>45882</v>
      </c>
      <c r="U46" s="4">
        <f ca="1">IF(DAY(AugSun1)=1,IF(AND(YEAR(AugSun1+12)=CalendarYear,MONTH(AugSun1+12)=8),AugSun1+12,""),IF(AND(YEAR(AugSun1+19)=CalendarYear,MONTH(AugSun1+19)=8),AugSun1+19,""))</f>
        <v>45883</v>
      </c>
      <c r="V46" s="4">
        <f ca="1">IF(DAY(AugSun1)=1,IF(AND(YEAR(AugSun1+13)=CalendarYear,MONTH(AugSun1+13)=8),AugSun1+13,""),IF(AND(YEAR(AugSun1+20)=CalendarYear,MONTH(AugSun1+20)=8),AugSun1+20,""))</f>
        <v>45884</v>
      </c>
      <c r="W46" s="4">
        <f ca="1">IF(DAY(AugSun1)=1,IF(AND(YEAR(AugSun1+14)=CalendarYear,MONTH(AugSun1+14)=8),AugSun1+14,""),IF(AND(YEAR(AugSun1+21)=CalendarYear,MONTH(AugSun1+21)=8),AugSun1+21,""))</f>
        <v>45885</v>
      </c>
      <c r="X46" s="4">
        <f ca="1">IF(DAY(AugSun1)=1,IF(AND(YEAR(AugSun1+15)=CalendarYear,MONTH(AugSun1+15)=8),AugSun1+15,""),IF(AND(YEAR(AugSun1+22)=CalendarYear,MONTH(AugSun1+22)=8),AugSun1+22,""))</f>
        <v>45886</v>
      </c>
      <c r="Y46" s="4">
        <f ca="1">IF(DAY(AugSun1)=1,IF(AND(YEAR(AugSun1+16)=CalendarYear,MONTH(AugSun1+16)=8),AugSun1+16,""),IF(AND(YEAR(AugSun1+23)=CalendarYear,MONTH(AugSun1+23)=8),AugSun1+23,""))</f>
        <v>45887</v>
      </c>
      <c r="Z46" s="4">
        <f ca="1">IF(DAY(AugSun1)=1,IF(AND(YEAR(AugSun1+17)=CalendarYear,MONTH(AugSun1+17)=8),AugSun1+17,""),IF(AND(YEAR(AugSun1+24)=CalendarYear,MONTH(AugSun1+24)=8),AugSun1+24,""))</f>
        <v>45888</v>
      </c>
      <c r="AA46" s="4">
        <f ca="1">IF(DAY(AugSun1)=1,IF(AND(YEAR(AugSun1+18)=CalendarYear,MONTH(AugSun1+18)=8),AugSun1+18,""),IF(AND(YEAR(AugSun1+25)=CalendarYear,MONTH(AugSun1+25)=8),AugSun1+25,""))</f>
        <v>45889</v>
      </c>
      <c r="AB46" s="4">
        <f ca="1">IF(DAY(AugSun1)=1,IF(AND(YEAR(AugSun1+19)=CalendarYear,MONTH(AugSun1+19)=8),AugSun1+19,""),IF(AND(YEAR(AugSun1+26)=CalendarYear,MONTH(AugSun1+26)=8),AugSun1+26,""))</f>
        <v>45890</v>
      </c>
      <c r="AC46" s="4">
        <f ca="1">IF(DAY(AugSun1)=1,IF(AND(YEAR(AugSun1+20)=CalendarYear,MONTH(AugSun1+20)=8),AugSun1+20,""),IF(AND(YEAR(AugSun1+27)=CalendarYear,MONTH(AugSun1+27)=8),AugSun1+27,""))</f>
        <v>45891</v>
      </c>
      <c r="AD46" s="4">
        <f ca="1">IF(DAY(AugSun1)=1,IF(AND(YEAR(AugSun1+21)=CalendarYear,MONTH(AugSun1+21)=8),AugSun1+21,""),IF(AND(YEAR(AugSun1+28)=CalendarYear,MONTH(AugSun1+28)=8),AugSun1+28,""))</f>
        <v>45892</v>
      </c>
      <c r="AE46" s="4">
        <f ca="1">IF(DAY(AugSun1)=1,IF(AND(YEAR(AugSun1+22)=CalendarYear,MONTH(AugSun1+22)=8),AugSun1+22,""),IF(AND(YEAR(AugSun1+29)=CalendarYear,MONTH(AugSun1+29)=8),AugSun1+29,""))</f>
        <v>45893</v>
      </c>
      <c r="AF46" s="4">
        <f ca="1">IF(DAY(AugSun1)=1,IF(AND(YEAR(AugSun1+23)=CalendarYear,MONTH(AugSun1+23)=8),AugSun1+23,""),IF(AND(YEAR(AugSun1+30)=CalendarYear,MONTH(AugSun1+30)=8),AugSun1+30,""))</f>
        <v>45894</v>
      </c>
      <c r="AG46" s="4">
        <f ca="1">IF(DAY(AugSun1)=1,IF(AND(YEAR(AugSun1+24)=CalendarYear,MONTH(AugSun1+24)=8),AugSun1+24,""),IF(AND(YEAR(AugSun1+31)=CalendarYear,MONTH(AugSun1+31)=8),AugSun1+31,""))</f>
        <v>45895</v>
      </c>
      <c r="AH46" s="4">
        <f ca="1">IF(DAY(AugSun1)=1,IF(AND(YEAR(AugSun1+25)=CalendarYear,MONTH(AugSun1+25)=8),AugSun1+25,""),IF(AND(YEAR(AugSun1+32)=CalendarYear,MONTH(AugSun1+32)=8),AugSun1+32,""))</f>
        <v>45896</v>
      </c>
      <c r="AI46" s="4">
        <f ca="1">IF(DAY(AugSun1)=1,IF(AND(YEAR(AugSun1+26)=CalendarYear,MONTH(AugSun1+26)=8),AugSun1+26,""),IF(AND(YEAR(AugSun1+33)=CalendarYear,MONTH(AugSun1+33)=8),AugSun1+33,""))</f>
        <v>45897</v>
      </c>
      <c r="AJ46" s="4">
        <f ca="1">IF(DAY(AugSun1)=1,IF(AND(YEAR(AugSun1+27)=CalendarYear,MONTH(AugSun1+27)=8),AugSun1+27,""),IF(AND(YEAR(AugSun1+34)=CalendarYear,MONTH(AugSun1+34)=8),AugSun1+34,""))</f>
        <v>45898</v>
      </c>
      <c r="AK46" s="4">
        <f ca="1">IF(DAY(AugSun1)=1,IF(AND(YEAR(AugSun1+28)=CalendarYear,MONTH(AugSun1+28)=8),AugSun1+28,""),IF(AND(YEAR(AugSun1+35)=CalendarYear,MONTH(AugSun1+35)=8),AugSun1+35,""))</f>
        <v>45899</v>
      </c>
      <c r="AL46" s="4">
        <f ca="1">IF(DAY(AugSun1)=1,IF(AND(YEAR(AugSun1+29)=CalendarYear,MONTH(AugSun1+29)=8),AugSun1+29,""),IF(AND(YEAR(AugSun1+36)=CalendarYear,MONTH(AugSun1+36)=8),AugSun1+36,""))</f>
        <v>45900</v>
      </c>
      <c r="AM46" s="6" t="str">
        <f ca="1">IF(DAY(AugSun1)=1,IF(AND(YEAR(AugSun1+30)=CalendarYear,MONTH(AugSun1+30)=8),AugSun1+30,""),IF(AND(YEAR(AugSun1+37)=CalendarYear,MONTH(AugSun1+37)=8),AugSun1+37,""))</f>
        <v/>
      </c>
    </row>
    <row r="47" spans="2:39" ht="19.899999999999999" customHeight="1">
      <c r="B47" s="62"/>
      <c r="C47" s="5" t="s">
        <v>6</v>
      </c>
      <c r="D47" s="5" t="s">
        <v>7</v>
      </c>
      <c r="E47" s="5" t="s">
        <v>8</v>
      </c>
      <c r="F47" s="5" t="s">
        <v>9</v>
      </c>
      <c r="G47" s="5" t="s">
        <v>10</v>
      </c>
      <c r="H47" s="5" t="s">
        <v>11</v>
      </c>
      <c r="I47" s="5" t="s">
        <v>12</v>
      </c>
      <c r="J47" s="5" t="s">
        <v>6</v>
      </c>
      <c r="K47" s="5" t="s">
        <v>7</v>
      </c>
      <c r="L47" s="5" t="s">
        <v>8</v>
      </c>
      <c r="M47" s="5" t="s">
        <v>9</v>
      </c>
      <c r="N47" s="5" t="s">
        <v>10</v>
      </c>
      <c r="O47" s="5" t="s">
        <v>11</v>
      </c>
      <c r="P47" s="5" t="s">
        <v>12</v>
      </c>
      <c r="Q47" s="5" t="s">
        <v>6</v>
      </c>
      <c r="R47" s="5" t="s">
        <v>7</v>
      </c>
      <c r="S47" s="5" t="s">
        <v>8</v>
      </c>
      <c r="T47" s="5" t="s">
        <v>9</v>
      </c>
      <c r="U47" s="5" t="s">
        <v>10</v>
      </c>
      <c r="V47" s="5" t="s">
        <v>11</v>
      </c>
      <c r="W47" s="5" t="s">
        <v>12</v>
      </c>
      <c r="X47" s="5" t="s">
        <v>6</v>
      </c>
      <c r="Y47" s="5" t="s">
        <v>7</v>
      </c>
      <c r="Z47" s="5" t="s">
        <v>8</v>
      </c>
      <c r="AA47" s="5" t="s">
        <v>9</v>
      </c>
      <c r="AB47" s="5" t="s">
        <v>10</v>
      </c>
      <c r="AC47" s="5" t="s">
        <v>11</v>
      </c>
      <c r="AD47" s="5" t="s">
        <v>12</v>
      </c>
      <c r="AE47" s="5" t="s">
        <v>6</v>
      </c>
      <c r="AF47" s="5" t="s">
        <v>7</v>
      </c>
      <c r="AG47" s="5" t="s">
        <v>8</v>
      </c>
      <c r="AH47" s="5" t="s">
        <v>9</v>
      </c>
      <c r="AI47" s="5" t="s">
        <v>10</v>
      </c>
      <c r="AJ47" s="5" t="s">
        <v>11</v>
      </c>
      <c r="AK47" s="5" t="s">
        <v>12</v>
      </c>
      <c r="AL47" s="5" t="s">
        <v>6</v>
      </c>
      <c r="AM47" s="7" t="s">
        <v>7</v>
      </c>
    </row>
    <row r="48" spans="2:39" s="21" customFormat="1" ht="19.899999999999999" customHeight="1" outlineLevel="1">
      <c r="B48" s="18" t="s">
        <v>13</v>
      </c>
      <c r="C48" s="2" t="s">
        <v>14</v>
      </c>
      <c r="D48" s="2" t="s">
        <v>14</v>
      </c>
      <c r="E48" s="2" t="s">
        <v>14</v>
      </c>
      <c r="F48" s="2" t="s">
        <v>14</v>
      </c>
      <c r="G48" s="2" t="s">
        <v>14</v>
      </c>
      <c r="H48" s="2" t="s">
        <v>14</v>
      </c>
      <c r="I48" s="2" t="s">
        <v>14</v>
      </c>
      <c r="J48" s="2" t="s">
        <v>14</v>
      </c>
      <c r="K48" s="3" t="s">
        <v>14</v>
      </c>
      <c r="L48" s="2"/>
      <c r="M48" s="2"/>
      <c r="N48" s="2"/>
      <c r="O48" s="2"/>
      <c r="P48" s="2"/>
      <c r="Q48" s="2"/>
      <c r="R48" s="2"/>
      <c r="S48" s="2"/>
      <c r="T48" s="2"/>
      <c r="U48" s="2" t="s">
        <v>14</v>
      </c>
      <c r="V48" s="2" t="s">
        <v>14</v>
      </c>
      <c r="W48" s="2" t="s">
        <v>14</v>
      </c>
      <c r="X48" s="2" t="s">
        <v>14</v>
      </c>
      <c r="Y48" s="2" t="s">
        <v>14</v>
      </c>
      <c r="Z48" s="2" t="s">
        <v>14</v>
      </c>
      <c r="AA48" s="2" t="s">
        <v>14</v>
      </c>
      <c r="AB48" s="2" t="s">
        <v>14</v>
      </c>
      <c r="AC48" s="2" t="s">
        <v>14</v>
      </c>
      <c r="AD48" s="2" t="s">
        <v>14</v>
      </c>
      <c r="AE48" s="2" t="s">
        <v>14</v>
      </c>
      <c r="AF48" s="2" t="s">
        <v>14</v>
      </c>
      <c r="AG48" s="2" t="s">
        <v>14</v>
      </c>
      <c r="AH48" s="2" t="s">
        <v>14</v>
      </c>
      <c r="AI48" s="2" t="s">
        <v>14</v>
      </c>
      <c r="AJ48" s="2" t="s">
        <v>14</v>
      </c>
      <c r="AK48" s="2" t="s">
        <v>14</v>
      </c>
      <c r="AL48" s="2" t="s">
        <v>14</v>
      </c>
      <c r="AM48" s="2" t="s">
        <v>14</v>
      </c>
    </row>
    <row r="49" spans="2:39" s="21" customFormat="1" ht="19.899999999999999" customHeight="1" outlineLevel="1">
      <c r="B49" s="19" t="s">
        <v>15</v>
      </c>
      <c r="C49" s="3" t="s">
        <v>14</v>
      </c>
      <c r="D49" s="3" t="s">
        <v>14</v>
      </c>
      <c r="E49" s="3" t="s">
        <v>14</v>
      </c>
      <c r="F49" s="3" t="s">
        <v>14</v>
      </c>
      <c r="G49" s="3" t="s">
        <v>14</v>
      </c>
      <c r="H49" s="3" t="s">
        <v>14</v>
      </c>
      <c r="I49" s="3" t="s">
        <v>14</v>
      </c>
      <c r="J49" s="3" t="s">
        <v>14</v>
      </c>
      <c r="K49" s="3" t="s">
        <v>14</v>
      </c>
      <c r="L49" s="3" t="s">
        <v>14</v>
      </c>
      <c r="M49" s="136" t="s">
        <v>25</v>
      </c>
      <c r="N49" s="137"/>
      <c r="O49" s="137"/>
      <c r="P49" s="138"/>
      <c r="Q49" s="2" t="s">
        <v>14</v>
      </c>
      <c r="R49" s="124" t="s">
        <v>87</v>
      </c>
      <c r="S49" s="70"/>
      <c r="T49" s="70"/>
      <c r="U49" s="70"/>
      <c r="V49" s="70"/>
      <c r="W49" s="2" t="s">
        <v>14</v>
      </c>
      <c r="X49" s="2" t="s">
        <v>14</v>
      </c>
      <c r="Y49" s="2" t="s">
        <v>14</v>
      </c>
      <c r="Z49" s="2" t="s">
        <v>14</v>
      </c>
      <c r="AA49" s="2" t="s">
        <v>14</v>
      </c>
      <c r="AB49" s="2" t="s">
        <v>14</v>
      </c>
      <c r="AC49" s="2" t="s">
        <v>14</v>
      </c>
      <c r="AD49" s="2" t="s">
        <v>14</v>
      </c>
      <c r="AE49" s="136" t="s">
        <v>88</v>
      </c>
      <c r="AF49" s="137"/>
      <c r="AG49" s="137"/>
      <c r="AH49" s="137"/>
      <c r="AI49" s="137"/>
      <c r="AJ49" s="137"/>
      <c r="AK49" s="138"/>
      <c r="AL49" s="2" t="s">
        <v>14</v>
      </c>
      <c r="AM49" s="2" t="s">
        <v>14</v>
      </c>
    </row>
    <row r="50" spans="2:39" ht="19.899999999999999" customHeight="1" outlineLevel="1">
      <c r="B50" s="33" t="s">
        <v>2</v>
      </c>
      <c r="C50" s="3" t="s">
        <v>14</v>
      </c>
      <c r="D50" s="3" t="s">
        <v>14</v>
      </c>
      <c r="E50" s="3" t="s">
        <v>14</v>
      </c>
      <c r="F50" s="3" t="s">
        <v>14</v>
      </c>
      <c r="G50" s="3" t="s">
        <v>14</v>
      </c>
      <c r="H50" s="32" t="s">
        <v>16</v>
      </c>
      <c r="I50" s="3" t="s">
        <v>14</v>
      </c>
      <c r="J50" s="3" t="s">
        <v>14</v>
      </c>
      <c r="K50" s="48" t="s">
        <v>16</v>
      </c>
      <c r="L50" s="3" t="s">
        <v>14</v>
      </c>
      <c r="M50" s="3" t="s">
        <v>14</v>
      </c>
      <c r="N50" s="3" t="s">
        <v>14</v>
      </c>
      <c r="O50" s="2" t="s">
        <v>14</v>
      </c>
      <c r="P50" s="2" t="s">
        <v>14</v>
      </c>
      <c r="Q50" s="2" t="s">
        <v>14</v>
      </c>
      <c r="R50" s="2" t="s">
        <v>14</v>
      </c>
      <c r="S50" s="2" t="s">
        <v>14</v>
      </c>
      <c r="T50" s="2" t="s">
        <v>14</v>
      </c>
      <c r="U50" s="2" t="s">
        <v>14</v>
      </c>
      <c r="V50" s="2" t="s">
        <v>14</v>
      </c>
      <c r="W50" s="2" t="s">
        <v>14</v>
      </c>
      <c r="X50" s="2" t="s">
        <v>14</v>
      </c>
      <c r="Y50" s="133" t="s">
        <v>16</v>
      </c>
      <c r="Z50" s="134"/>
      <c r="AA50" s="134"/>
      <c r="AB50" s="134"/>
      <c r="AC50" s="135"/>
      <c r="AD50" s="2" t="s">
        <v>14</v>
      </c>
      <c r="AE50" s="2" t="s">
        <v>14</v>
      </c>
      <c r="AF50" s="2" t="s">
        <v>14</v>
      </c>
      <c r="AG50" s="2" t="s">
        <v>14</v>
      </c>
      <c r="AH50" s="2" t="s">
        <v>14</v>
      </c>
      <c r="AI50" s="2" t="s">
        <v>14</v>
      </c>
      <c r="AJ50" s="2" t="s">
        <v>14</v>
      </c>
      <c r="AK50" s="2" t="s">
        <v>14</v>
      </c>
      <c r="AL50" s="2" t="s">
        <v>14</v>
      </c>
      <c r="AM50" s="2" t="s">
        <v>14</v>
      </c>
    </row>
    <row r="51" spans="2:39" ht="19.899999999999999" customHeight="1" outlineLevel="1">
      <c r="B51" s="31" t="s">
        <v>5</v>
      </c>
      <c r="C51" s="3" t="s">
        <v>14</v>
      </c>
      <c r="D51" s="3" t="s">
        <v>14</v>
      </c>
      <c r="E51" s="3" t="s">
        <v>14</v>
      </c>
      <c r="F51" s="3" t="s">
        <v>14</v>
      </c>
      <c r="G51" s="3" t="s">
        <v>14</v>
      </c>
      <c r="H51" s="3" t="s">
        <v>14</v>
      </c>
      <c r="I51" s="3" t="s">
        <v>14</v>
      </c>
      <c r="J51" s="3" t="s">
        <v>14</v>
      </c>
      <c r="K51" s="3" t="s">
        <v>14</v>
      </c>
      <c r="L51" s="3" t="s">
        <v>14</v>
      </c>
      <c r="M51" s="3" t="s">
        <v>14</v>
      </c>
      <c r="N51" s="3" t="s">
        <v>14</v>
      </c>
      <c r="O51" s="2" t="s">
        <v>14</v>
      </c>
      <c r="P51" s="2" t="s">
        <v>14</v>
      </c>
      <c r="Q51" s="2" t="s">
        <v>14</v>
      </c>
      <c r="R51" s="2" t="s">
        <v>14</v>
      </c>
      <c r="S51" s="2" t="s">
        <v>14</v>
      </c>
      <c r="T51" s="2" t="s">
        <v>14</v>
      </c>
      <c r="U51" s="2" t="s">
        <v>14</v>
      </c>
      <c r="V51" s="2" t="s">
        <v>14</v>
      </c>
      <c r="W51" s="2" t="s">
        <v>14</v>
      </c>
      <c r="X51" s="2" t="s">
        <v>14</v>
      </c>
      <c r="Y51" s="2" t="s">
        <v>14</v>
      </c>
      <c r="Z51" s="2" t="s">
        <v>14</v>
      </c>
      <c r="AA51" s="2" t="s">
        <v>14</v>
      </c>
      <c r="AB51" s="2" t="s">
        <v>14</v>
      </c>
      <c r="AC51" s="2" t="s">
        <v>14</v>
      </c>
      <c r="AD51" s="2" t="s">
        <v>14</v>
      </c>
      <c r="AE51" s="2" t="s">
        <v>14</v>
      </c>
      <c r="AF51" s="2" t="s">
        <v>14</v>
      </c>
      <c r="AG51" s="2" t="s">
        <v>14</v>
      </c>
      <c r="AH51" s="2" t="s">
        <v>14</v>
      </c>
      <c r="AI51" s="2" t="s">
        <v>14</v>
      </c>
      <c r="AJ51" s="2" t="s">
        <v>14</v>
      </c>
      <c r="AK51" s="2" t="s">
        <v>14</v>
      </c>
      <c r="AL51" s="2" t="s">
        <v>14</v>
      </c>
      <c r="AM51" s="2" t="s">
        <v>14</v>
      </c>
    </row>
    <row r="52" spans="2:39" ht="19.899999999999999" customHeight="1" outlineLevel="1">
      <c r="B52" s="20" t="s">
        <v>1</v>
      </c>
      <c r="C52" s="3" t="s">
        <v>14</v>
      </c>
      <c r="D52" s="3" t="s">
        <v>14</v>
      </c>
      <c r="E52" s="3" t="s">
        <v>14</v>
      </c>
      <c r="F52" s="3" t="s">
        <v>14</v>
      </c>
      <c r="G52" s="3" t="s">
        <v>14</v>
      </c>
      <c r="H52" s="57" t="s">
        <v>39</v>
      </c>
      <c r="I52" s="3" t="s">
        <v>14</v>
      </c>
      <c r="J52" s="3" t="s">
        <v>14</v>
      </c>
      <c r="K52" s="3" t="s">
        <v>14</v>
      </c>
      <c r="L52" s="57" t="s">
        <v>18</v>
      </c>
      <c r="M52" s="3" t="s">
        <v>14</v>
      </c>
      <c r="N52" s="3" t="s">
        <v>14</v>
      </c>
      <c r="O52" s="2" t="s">
        <v>14</v>
      </c>
      <c r="P52" s="2" t="s">
        <v>14</v>
      </c>
      <c r="Q52" s="2" t="s">
        <v>14</v>
      </c>
      <c r="R52" s="2" t="s">
        <v>14</v>
      </c>
      <c r="S52" s="2" t="s">
        <v>14</v>
      </c>
      <c r="T52" s="2" t="s">
        <v>14</v>
      </c>
      <c r="U52" s="2" t="s">
        <v>14</v>
      </c>
      <c r="V52" s="2" t="s">
        <v>14</v>
      </c>
      <c r="W52" s="2" t="s">
        <v>14</v>
      </c>
      <c r="X52" s="2" t="s">
        <v>14</v>
      </c>
      <c r="Y52" s="2" t="s">
        <v>14</v>
      </c>
      <c r="Z52" s="2" t="s">
        <v>14</v>
      </c>
      <c r="AA52" s="2" t="s">
        <v>14</v>
      </c>
      <c r="AB52" s="2" t="s">
        <v>14</v>
      </c>
      <c r="AC52" s="2" t="s">
        <v>14</v>
      </c>
      <c r="AD52" s="2" t="s">
        <v>14</v>
      </c>
      <c r="AE52" s="2" t="s">
        <v>14</v>
      </c>
      <c r="AF52" s="2" t="s">
        <v>14</v>
      </c>
      <c r="AG52" s="2" t="s">
        <v>14</v>
      </c>
      <c r="AH52" s="2" t="s">
        <v>14</v>
      </c>
      <c r="AI52" s="2" t="s">
        <v>14</v>
      </c>
      <c r="AJ52" s="2" t="s">
        <v>14</v>
      </c>
      <c r="AK52" s="2" t="s">
        <v>14</v>
      </c>
      <c r="AL52" s="2" t="s">
        <v>14</v>
      </c>
      <c r="AM52" s="2" t="s">
        <v>14</v>
      </c>
    </row>
    <row r="53" spans="2:39" ht="19.899999999999999" customHeight="1">
      <c r="B53" s="1"/>
    </row>
    <row r="54" spans="2:39" s="21" customFormat="1" ht="19.899999999999999" customHeight="1">
      <c r="B54" s="61">
        <f ca="1">DATE(CalendarYear,9,1)</f>
        <v>45901</v>
      </c>
      <c r="C54" s="4" t="str">
        <f ca="1">IF(DAY(SepSun1)=1,"",IF(AND(YEAR(SepSun1+1)=CalendarYear,MONTH(SepSun1+1)=9),SepSun1+1,""))</f>
        <v/>
      </c>
      <c r="D54" s="4">
        <f ca="1">IF(DAY(SepSun1)=1,"",IF(AND(YEAR(SepSun1+2)=CalendarYear,MONTH(SepSun1+2)=9),SepSun1+2,""))</f>
        <v>45901</v>
      </c>
      <c r="E54" s="4">
        <f ca="1">IF(DAY(SepSun1)=1,"",IF(AND(YEAR(SepSun1+3)=CalendarYear,MONTH(SepSun1+3)=9),SepSun1+3,""))</f>
        <v>45902</v>
      </c>
      <c r="F54" s="4">
        <f ca="1">IF(DAY(SepSun1)=1,"",IF(AND(YEAR(SepSun1+4)=CalendarYear,MONTH(SepSun1+4)=9),SepSun1+4,""))</f>
        <v>45903</v>
      </c>
      <c r="G54" s="4">
        <f ca="1">IF(DAY(SepSun1)=1,"",IF(AND(YEAR(SepSun1+5)=CalendarYear,MONTH(SepSun1+5)=9),SepSun1+5,""))</f>
        <v>45904</v>
      </c>
      <c r="H54" s="4">
        <f ca="1">IF(DAY(SepSun1)=1,"",IF(AND(YEAR(SepSun1+6)=CalendarYear,MONTH(SepSun1+6)=9),SepSun1+6,""))</f>
        <v>45905</v>
      </c>
      <c r="I54" s="4">
        <f ca="1">IF(DAY(SepSun1)=1,IF(AND(YEAR(SepSun1)=CalendarYear,MONTH(SepSun1)=9),SepSun1,""),IF(AND(YEAR(SepSun1+7)=CalendarYear,MONTH(SepSun1+7)=9),SepSun1+7,""))</f>
        <v>45906</v>
      </c>
      <c r="J54" s="4">
        <f ca="1">IF(DAY(SepSun1)=1,IF(AND(YEAR(SepSun1+1)=CalendarYear,MONTH(SepSun1+1)=9),SepSun1+1,""),IF(AND(YEAR(SepSun1+8)=CalendarYear,MONTH(SepSun1+8)=9),SepSun1+8,""))</f>
        <v>45907</v>
      </c>
      <c r="K54" s="4">
        <f ca="1">IF(DAY(SepSun1)=1,IF(AND(YEAR(SepSun1+2)=CalendarYear,MONTH(SepSun1+2)=9),SepSun1+2,""),IF(AND(YEAR(SepSun1+9)=CalendarYear,MONTH(SepSun1+9)=9),SepSun1+9,""))</f>
        <v>45908</v>
      </c>
      <c r="L54" s="4">
        <f ca="1">IF(DAY(SepSun1)=1,IF(AND(YEAR(SepSun1+3)=CalendarYear,MONTH(SepSun1+3)=9),SepSun1+3,""),IF(AND(YEAR(SepSun1+10)=CalendarYear,MONTH(SepSun1+10)=9),SepSun1+10,""))</f>
        <v>45909</v>
      </c>
      <c r="M54" s="4">
        <f ca="1">IF(DAY(SepSun1)=1,IF(AND(YEAR(SepSun1+4)=CalendarYear,MONTH(SepSun1+4)=9),SepSun1+4,""),IF(AND(YEAR(SepSun1+11)=CalendarYear,MONTH(SepSun1+11)=9),SepSun1+11,""))</f>
        <v>45910</v>
      </c>
      <c r="N54" s="4">
        <f ca="1">IF(DAY(SepSun1)=1,IF(AND(YEAR(SepSun1+5)=CalendarYear,MONTH(SepSun1+5)=9),SepSun1+5,""),IF(AND(YEAR(SepSun1+12)=CalendarYear,MONTH(SepSun1+12)=9),SepSun1+12,""))</f>
        <v>45911</v>
      </c>
      <c r="O54" s="4">
        <f ca="1">IF(DAY(SepSun1)=1,IF(AND(YEAR(SepSun1+6)=CalendarYear,MONTH(SepSun1+6)=9),SepSun1+6,""),IF(AND(YEAR(SepSun1+13)=CalendarYear,MONTH(SepSun1+13)=9),SepSun1+13,""))</f>
        <v>45912</v>
      </c>
      <c r="P54" s="4">
        <f ca="1">IF(DAY(SepSun1)=1,IF(AND(YEAR(SepSun1+7)=CalendarYear,MONTH(SepSun1+7)=9),SepSun1+7,""),IF(AND(YEAR(SepSun1+14)=CalendarYear,MONTH(SepSun1+14)=9),SepSun1+14,""))</f>
        <v>45913</v>
      </c>
      <c r="Q54" s="4">
        <f ca="1">IF(DAY(SepSun1)=1,IF(AND(YEAR(SepSun1+8)=CalendarYear,MONTH(SepSun1+8)=9),SepSun1+8,""),IF(AND(YEAR(SepSun1+15)=CalendarYear,MONTH(SepSun1+15)=9),SepSun1+15,""))</f>
        <v>45914</v>
      </c>
      <c r="R54" s="4">
        <f ca="1">IF(DAY(SepSun1)=1,IF(AND(YEAR(SepSun1+9)=CalendarYear,MONTH(SepSun1+9)=9),SepSun1+9,""),IF(AND(YEAR(SepSun1+16)=CalendarYear,MONTH(SepSun1+16)=9),SepSun1+16,""))</f>
        <v>45915</v>
      </c>
      <c r="S54" s="4">
        <f ca="1">IF(DAY(SepSun1)=1,IF(AND(YEAR(SepSun1+10)=CalendarYear,MONTH(SepSun1+10)=9),SepSun1+10,""),IF(AND(YEAR(SepSun1+17)=CalendarYear,MONTH(SepSun1+17)=9),SepSun1+17,""))</f>
        <v>45916</v>
      </c>
      <c r="T54" s="4">
        <f ca="1">IF(DAY(SepSun1)=1,IF(AND(YEAR(SepSun1+11)=CalendarYear,MONTH(SepSun1+11)=9),SepSun1+11,""),IF(AND(YEAR(SepSun1+18)=CalendarYear,MONTH(SepSun1+18)=9),SepSun1+18,""))</f>
        <v>45917</v>
      </c>
      <c r="U54" s="4">
        <f ca="1">IF(DAY(SepSun1)=1,IF(AND(YEAR(SepSun1+12)=CalendarYear,MONTH(SepSun1+12)=9),SepSun1+12,""),IF(AND(YEAR(SepSun1+19)=CalendarYear,MONTH(SepSun1+19)=9),SepSun1+19,""))</f>
        <v>45918</v>
      </c>
      <c r="V54" s="4">
        <f ca="1">IF(DAY(SepSun1)=1,IF(AND(YEAR(SepSun1+13)=CalendarYear,MONTH(SepSun1+13)=9),SepSun1+13,""),IF(AND(YEAR(SepSun1+20)=CalendarYear,MONTH(SepSun1+20)=9),SepSun1+20,""))</f>
        <v>45919</v>
      </c>
      <c r="W54" s="4">
        <f ca="1">IF(DAY(SepSun1)=1,IF(AND(YEAR(SepSun1+14)=CalendarYear,MONTH(SepSun1+14)=9),SepSun1+14,""),IF(AND(YEAR(SepSun1+21)=CalendarYear,MONTH(SepSun1+21)=9),SepSun1+21,""))</f>
        <v>45920</v>
      </c>
      <c r="X54" s="4">
        <f ca="1">IF(DAY(SepSun1)=1,IF(AND(YEAR(SepSun1+15)=CalendarYear,MONTH(SepSun1+15)=9),SepSun1+15,""),IF(AND(YEAR(SepSun1+22)=CalendarYear,MONTH(SepSun1+22)=9),SepSun1+22,""))</f>
        <v>45921</v>
      </c>
      <c r="Y54" s="4">
        <f ca="1">IF(DAY(SepSun1)=1,IF(AND(YEAR(SepSun1+16)=CalendarYear,MONTH(SepSun1+16)=9),SepSun1+16,""),IF(AND(YEAR(SepSun1+23)=CalendarYear,MONTH(SepSun1+23)=9),SepSun1+23,""))</f>
        <v>45922</v>
      </c>
      <c r="Z54" s="4">
        <f ca="1">IF(DAY(SepSun1)=1,IF(AND(YEAR(SepSun1+17)=CalendarYear,MONTH(SepSun1+17)=9),SepSun1+17,""),IF(AND(YEAR(SepSun1+24)=CalendarYear,MONTH(SepSun1+24)=9),SepSun1+24,""))</f>
        <v>45923</v>
      </c>
      <c r="AA54" s="4">
        <f ca="1">IF(DAY(SepSun1)=1,IF(AND(YEAR(SepSun1+18)=CalendarYear,MONTH(SepSun1+18)=9),SepSun1+18,""),IF(AND(YEAR(SepSun1+25)=CalendarYear,MONTH(SepSun1+25)=9),SepSun1+25,""))</f>
        <v>45924</v>
      </c>
      <c r="AB54" s="4">
        <f ca="1">IF(DAY(SepSun1)=1,IF(AND(YEAR(SepSun1+19)=CalendarYear,MONTH(SepSun1+19)=9),SepSun1+19,""),IF(AND(YEAR(SepSun1+26)=CalendarYear,MONTH(SepSun1+26)=9),SepSun1+26,""))</f>
        <v>45925</v>
      </c>
      <c r="AC54" s="4">
        <f ca="1">IF(DAY(SepSun1)=1,IF(AND(YEAR(SepSun1+20)=CalendarYear,MONTH(SepSun1+20)=9),SepSun1+20,""),IF(AND(YEAR(SepSun1+27)=CalendarYear,MONTH(SepSun1+27)=9),SepSun1+27,""))</f>
        <v>45926</v>
      </c>
      <c r="AD54" s="4">
        <f ca="1">IF(DAY(SepSun1)=1,IF(AND(YEAR(SepSun1+21)=CalendarYear,MONTH(SepSun1+21)=9),SepSun1+21,""),IF(AND(YEAR(SepSun1+28)=CalendarYear,MONTH(SepSun1+28)=9),SepSun1+28,""))</f>
        <v>45927</v>
      </c>
      <c r="AE54" s="4">
        <f ca="1">IF(DAY(SepSun1)=1,IF(AND(YEAR(SepSun1+22)=CalendarYear,MONTH(SepSun1+22)=9),SepSun1+22,""),IF(AND(YEAR(SepSun1+29)=CalendarYear,MONTH(SepSun1+29)=9),SepSun1+29,""))</f>
        <v>45928</v>
      </c>
      <c r="AF54" s="4">
        <f ca="1">IF(DAY(SepSun1)=1,IF(AND(YEAR(SepSun1+23)=CalendarYear,MONTH(SepSun1+23)=9),SepSun1+23,""),IF(AND(YEAR(SepSun1+30)=CalendarYear,MONTH(SepSun1+30)=9),SepSun1+30,""))</f>
        <v>45929</v>
      </c>
      <c r="AG54" s="4">
        <f ca="1">IF(DAY(SepSun1)=1,IF(AND(YEAR(SepSun1+24)=CalendarYear,MONTH(SepSun1+24)=9),SepSun1+24,""),IF(AND(YEAR(SepSun1+31)=CalendarYear,MONTH(SepSun1+31)=9),SepSun1+31,""))</f>
        <v>45930</v>
      </c>
      <c r="AH54" s="4" t="str">
        <f ca="1">IF(DAY(SepSun1)=1,IF(AND(YEAR(SepSun1+25)=CalendarYear,MONTH(SepSun1+25)=9),SepSun1+25,""),IF(AND(YEAR(SepSun1+32)=CalendarYear,MONTH(SepSun1+32)=9),SepSun1+32,""))</f>
        <v/>
      </c>
      <c r="AI54" s="4" t="str">
        <f ca="1">IF(DAY(SepSun1)=1,IF(AND(YEAR(SepSun1+26)=CalendarYear,MONTH(SepSun1+26)=9),SepSun1+26,""),IF(AND(YEAR(SepSun1+33)=CalendarYear,MONTH(SepSun1+33)=9),SepSun1+33,""))</f>
        <v/>
      </c>
      <c r="AJ54" s="4" t="str">
        <f ca="1">IF(DAY(SepSun1)=1,IF(AND(YEAR(SepSun1+27)=CalendarYear,MONTH(SepSun1+27)=9),SepSun1+27,""),IF(AND(YEAR(SepSun1+34)=CalendarYear,MONTH(SepSun1+34)=9),SepSun1+34,""))</f>
        <v/>
      </c>
      <c r="AK54" s="4" t="str">
        <f ca="1">IF(DAY(SepSun1)=1,IF(AND(YEAR(SepSun1+28)=CalendarYear,MONTH(SepSun1+28)=9),SepSun1+28,""),IF(AND(YEAR(SepSun1+35)=CalendarYear,MONTH(SepSun1+35)=9),SepSun1+35,""))</f>
        <v/>
      </c>
      <c r="AL54" s="4" t="str">
        <f ca="1">IF(DAY(SepSun1)=1,IF(AND(YEAR(SepSun1+29)=CalendarYear,MONTH(SepSun1+29)=9),SepSun1+29,""),IF(AND(YEAR(SepSun1+36)=CalendarYear,MONTH(SepSun1+36)=9),SepSun1+36,""))</f>
        <v/>
      </c>
      <c r="AM54" s="6" t="str">
        <f ca="1">IF(DAY(SepSun1)=1,IF(AND(YEAR(SepSun1+30)=CalendarYear,MONTH(SepSun1+30)=9),SepSun1+30,""),IF(AND(YEAR(SepSun1+37)=CalendarYear,MONTH(SepSun1+37)=9),SepSun1+37,""))</f>
        <v/>
      </c>
    </row>
    <row r="55" spans="2:39" s="21" customFormat="1" ht="19.899999999999999" customHeight="1">
      <c r="B55" s="62"/>
      <c r="C55" s="5" t="s">
        <v>6</v>
      </c>
      <c r="D55" s="5" t="s">
        <v>7</v>
      </c>
      <c r="E55" s="5" t="s">
        <v>8</v>
      </c>
      <c r="F55" s="5" t="s">
        <v>9</v>
      </c>
      <c r="G55" s="5" t="s">
        <v>10</v>
      </c>
      <c r="H55" s="5" t="s">
        <v>11</v>
      </c>
      <c r="I55" s="5" t="s">
        <v>12</v>
      </c>
      <c r="J55" s="5" t="s">
        <v>6</v>
      </c>
      <c r="K55" s="5" t="s">
        <v>7</v>
      </c>
      <c r="L55" s="5" t="s">
        <v>8</v>
      </c>
      <c r="M55" s="5" t="s">
        <v>9</v>
      </c>
      <c r="N55" s="5" t="s">
        <v>10</v>
      </c>
      <c r="O55" s="5" t="s">
        <v>11</v>
      </c>
      <c r="P55" s="5" t="s">
        <v>12</v>
      </c>
      <c r="Q55" s="5" t="s">
        <v>6</v>
      </c>
      <c r="R55" s="5" t="s">
        <v>7</v>
      </c>
      <c r="S55" s="5" t="s">
        <v>8</v>
      </c>
      <c r="T55" s="5" t="s">
        <v>9</v>
      </c>
      <c r="U55" s="5" t="s">
        <v>10</v>
      </c>
      <c r="V55" s="5" t="s">
        <v>11</v>
      </c>
      <c r="W55" s="5" t="s">
        <v>12</v>
      </c>
      <c r="X55" s="5" t="s">
        <v>6</v>
      </c>
      <c r="Y55" s="5" t="s">
        <v>7</v>
      </c>
      <c r="Z55" s="5" t="s">
        <v>8</v>
      </c>
      <c r="AA55" s="5" t="s">
        <v>9</v>
      </c>
      <c r="AB55" s="5" t="s">
        <v>10</v>
      </c>
      <c r="AC55" s="5" t="s">
        <v>11</v>
      </c>
      <c r="AD55" s="5" t="s">
        <v>12</v>
      </c>
      <c r="AE55" s="5" t="s">
        <v>6</v>
      </c>
      <c r="AF55" s="5" t="s">
        <v>7</v>
      </c>
      <c r="AG55" s="5" t="s">
        <v>8</v>
      </c>
      <c r="AH55" s="5" t="s">
        <v>9</v>
      </c>
      <c r="AI55" s="5" t="s">
        <v>10</v>
      </c>
      <c r="AJ55" s="5" t="s">
        <v>11</v>
      </c>
      <c r="AK55" s="5" t="s">
        <v>12</v>
      </c>
      <c r="AL55" s="5" t="s">
        <v>6</v>
      </c>
      <c r="AM55" s="7" t="s">
        <v>7</v>
      </c>
    </row>
    <row r="56" spans="2:39" ht="19.899999999999999" customHeight="1" outlineLevel="1">
      <c r="B56" s="18" t="s">
        <v>13</v>
      </c>
      <c r="C56" s="2" t="s">
        <v>14</v>
      </c>
      <c r="D56" s="2" t="s">
        <v>14</v>
      </c>
      <c r="E56" s="2" t="s">
        <v>14</v>
      </c>
      <c r="F56" s="2" t="s">
        <v>14</v>
      </c>
      <c r="G56" s="2" t="s">
        <v>14</v>
      </c>
      <c r="H56" s="2" t="s">
        <v>14</v>
      </c>
      <c r="I56" s="2" t="s">
        <v>14</v>
      </c>
      <c r="J56" s="2" t="s">
        <v>14</v>
      </c>
      <c r="K56" s="2" t="s">
        <v>14</v>
      </c>
      <c r="L56" s="2" t="s">
        <v>14</v>
      </c>
      <c r="M56" s="3" t="s">
        <v>14</v>
      </c>
      <c r="N56" s="3" t="s">
        <v>14</v>
      </c>
      <c r="O56" s="2" t="s">
        <v>14</v>
      </c>
      <c r="P56" s="2" t="s">
        <v>14</v>
      </c>
      <c r="Q56" s="2" t="s">
        <v>14</v>
      </c>
      <c r="R56" s="2" t="s">
        <v>14</v>
      </c>
      <c r="S56" s="2" t="s">
        <v>14</v>
      </c>
      <c r="T56" s="2" t="s">
        <v>14</v>
      </c>
      <c r="U56" s="2" t="s">
        <v>14</v>
      </c>
      <c r="V56" s="2" t="s">
        <v>14</v>
      </c>
      <c r="W56" s="2" t="s">
        <v>14</v>
      </c>
      <c r="X56" s="2" t="s">
        <v>14</v>
      </c>
      <c r="Y56" s="2" t="s">
        <v>14</v>
      </c>
      <c r="Z56" s="2" t="s">
        <v>14</v>
      </c>
      <c r="AA56" s="2" t="s">
        <v>14</v>
      </c>
      <c r="AB56" s="2" t="s">
        <v>14</v>
      </c>
      <c r="AC56" s="2" t="s">
        <v>14</v>
      </c>
      <c r="AD56" s="2" t="s">
        <v>14</v>
      </c>
      <c r="AE56" s="2" t="s">
        <v>14</v>
      </c>
      <c r="AF56" s="2" t="s">
        <v>14</v>
      </c>
      <c r="AG56" s="2" t="s">
        <v>14</v>
      </c>
      <c r="AH56" s="2" t="s">
        <v>14</v>
      </c>
      <c r="AI56" s="2" t="s">
        <v>14</v>
      </c>
      <c r="AJ56" s="2" t="s">
        <v>14</v>
      </c>
      <c r="AK56" s="2" t="s">
        <v>14</v>
      </c>
      <c r="AL56" s="2" t="s">
        <v>14</v>
      </c>
      <c r="AM56" s="2" t="s">
        <v>14</v>
      </c>
    </row>
    <row r="57" spans="2:39" ht="19.899999999999999" customHeight="1" outlineLevel="1">
      <c r="B57" s="19" t="s">
        <v>15</v>
      </c>
      <c r="C57" s="3" t="s">
        <v>14</v>
      </c>
      <c r="D57" s="3" t="s">
        <v>14</v>
      </c>
      <c r="E57" s="3" t="s">
        <v>14</v>
      </c>
      <c r="F57" s="3" t="s">
        <v>14</v>
      </c>
      <c r="G57" s="3" t="s">
        <v>14</v>
      </c>
      <c r="H57" s="3" t="s">
        <v>14</v>
      </c>
      <c r="I57" s="3" t="s">
        <v>14</v>
      </c>
      <c r="J57" s="3" t="s">
        <v>14</v>
      </c>
      <c r="K57" s="3" t="s">
        <v>14</v>
      </c>
      <c r="L57" s="3" t="s">
        <v>14</v>
      </c>
      <c r="M57" s="3" t="s">
        <v>14</v>
      </c>
      <c r="N57" s="3" t="s">
        <v>14</v>
      </c>
      <c r="O57" s="2" t="s">
        <v>14</v>
      </c>
      <c r="P57" s="2" t="s">
        <v>14</v>
      </c>
      <c r="Q57" s="2" t="s">
        <v>14</v>
      </c>
      <c r="R57" s="2" t="s">
        <v>14</v>
      </c>
      <c r="S57" s="2" t="s">
        <v>14</v>
      </c>
      <c r="T57" s="2" t="s">
        <v>14</v>
      </c>
      <c r="U57" s="2" t="s">
        <v>14</v>
      </c>
      <c r="V57" s="2" t="s">
        <v>14</v>
      </c>
      <c r="W57" s="2" t="s">
        <v>14</v>
      </c>
      <c r="X57" s="2" t="s">
        <v>14</v>
      </c>
      <c r="Y57" s="2" t="s">
        <v>14</v>
      </c>
      <c r="Z57" s="2" t="s">
        <v>14</v>
      </c>
      <c r="AA57" s="2" t="s">
        <v>14</v>
      </c>
      <c r="AB57" s="2" t="s">
        <v>14</v>
      </c>
      <c r="AC57" s="2" t="s">
        <v>14</v>
      </c>
      <c r="AD57" s="2" t="s">
        <v>14</v>
      </c>
      <c r="AE57" s="2" t="s">
        <v>14</v>
      </c>
      <c r="AF57" s="2" t="s">
        <v>14</v>
      </c>
      <c r="AG57" s="2" t="s">
        <v>14</v>
      </c>
      <c r="AH57" s="2" t="s">
        <v>14</v>
      </c>
      <c r="AI57" s="2" t="s">
        <v>14</v>
      </c>
      <c r="AJ57" s="2" t="s">
        <v>14</v>
      </c>
      <c r="AK57" s="2" t="s">
        <v>14</v>
      </c>
      <c r="AL57" s="2" t="s">
        <v>14</v>
      </c>
      <c r="AM57" s="2" t="s">
        <v>14</v>
      </c>
    </row>
    <row r="58" spans="2:39" ht="19.899999999999999" customHeight="1" outlineLevel="1">
      <c r="B58" s="33" t="s">
        <v>2</v>
      </c>
      <c r="C58" s="3" t="s">
        <v>14</v>
      </c>
      <c r="D58" s="133" t="s">
        <v>16</v>
      </c>
      <c r="E58" s="134"/>
      <c r="F58" s="134"/>
      <c r="G58" s="134"/>
      <c r="H58" s="135"/>
      <c r="I58" s="3" t="s">
        <v>14</v>
      </c>
      <c r="J58" s="3" t="s">
        <v>14</v>
      </c>
      <c r="K58" s="133" t="s">
        <v>16</v>
      </c>
      <c r="L58" s="134"/>
      <c r="M58" s="134"/>
      <c r="N58" s="134"/>
      <c r="O58" s="135"/>
      <c r="P58" s="2" t="s">
        <v>14</v>
      </c>
      <c r="Q58" s="2" t="s">
        <v>14</v>
      </c>
      <c r="R58" s="133" t="s">
        <v>16</v>
      </c>
      <c r="S58" s="134"/>
      <c r="T58" s="134"/>
      <c r="U58" s="134"/>
      <c r="V58" s="135"/>
      <c r="W58" s="2" t="s">
        <v>14</v>
      </c>
      <c r="X58" s="2" t="s">
        <v>14</v>
      </c>
      <c r="Y58" s="133" t="s">
        <v>16</v>
      </c>
      <c r="Z58" s="134"/>
      <c r="AA58" s="134"/>
      <c r="AB58" s="134"/>
      <c r="AC58" s="135"/>
      <c r="AD58" s="2" t="s">
        <v>14</v>
      </c>
      <c r="AE58" s="2" t="s">
        <v>14</v>
      </c>
      <c r="AF58" s="133" t="s">
        <v>16</v>
      </c>
      <c r="AG58" s="135"/>
      <c r="AH58" s="2" t="s">
        <v>14</v>
      </c>
      <c r="AI58" s="2" t="s">
        <v>14</v>
      </c>
      <c r="AJ58" s="2" t="s">
        <v>14</v>
      </c>
      <c r="AK58" s="2" t="s">
        <v>14</v>
      </c>
      <c r="AL58" s="2" t="s">
        <v>14</v>
      </c>
      <c r="AM58" s="2" t="s">
        <v>14</v>
      </c>
    </row>
    <row r="59" spans="2:39" ht="19.899999999999999" customHeight="1" outlineLevel="1">
      <c r="B59" s="31" t="s">
        <v>5</v>
      </c>
      <c r="C59" s="3" t="s">
        <v>14</v>
      </c>
      <c r="D59" s="3" t="s">
        <v>14</v>
      </c>
      <c r="E59" s="3" t="s">
        <v>14</v>
      </c>
      <c r="F59" s="3" t="s">
        <v>14</v>
      </c>
      <c r="G59" s="3" t="s">
        <v>14</v>
      </c>
      <c r="H59" s="3" t="s">
        <v>14</v>
      </c>
      <c r="I59" s="3" t="s">
        <v>14</v>
      </c>
      <c r="J59" s="3" t="s">
        <v>14</v>
      </c>
      <c r="K59" s="3" t="s">
        <v>14</v>
      </c>
      <c r="L59" s="3" t="s">
        <v>14</v>
      </c>
      <c r="M59" s="3" t="s">
        <v>14</v>
      </c>
      <c r="N59" s="3" t="s">
        <v>14</v>
      </c>
      <c r="O59" s="2" t="s">
        <v>14</v>
      </c>
      <c r="P59" s="2" t="s">
        <v>14</v>
      </c>
      <c r="Q59" s="2" t="s">
        <v>14</v>
      </c>
      <c r="R59" s="2" t="s">
        <v>14</v>
      </c>
      <c r="S59" s="2" t="s">
        <v>14</v>
      </c>
      <c r="T59" s="2" t="s">
        <v>14</v>
      </c>
      <c r="U59" s="2" t="s">
        <v>14</v>
      </c>
      <c r="V59" s="2" t="s">
        <v>14</v>
      </c>
      <c r="W59" s="2" t="s">
        <v>14</v>
      </c>
      <c r="X59" s="2" t="s">
        <v>14</v>
      </c>
      <c r="Y59" s="2" t="s">
        <v>14</v>
      </c>
      <c r="Z59" s="2" t="s">
        <v>14</v>
      </c>
      <c r="AA59" s="2" t="s">
        <v>14</v>
      </c>
      <c r="AB59" s="2" t="s">
        <v>14</v>
      </c>
      <c r="AC59" s="2" t="s">
        <v>14</v>
      </c>
      <c r="AD59" s="2" t="s">
        <v>14</v>
      </c>
      <c r="AE59" s="2" t="s">
        <v>14</v>
      </c>
      <c r="AF59" s="2" t="s">
        <v>14</v>
      </c>
      <c r="AG59" s="2" t="s">
        <v>14</v>
      </c>
      <c r="AH59" s="2" t="s">
        <v>14</v>
      </c>
      <c r="AI59" s="2" t="s">
        <v>14</v>
      </c>
      <c r="AJ59" s="2" t="s">
        <v>14</v>
      </c>
      <c r="AK59" s="2" t="s">
        <v>14</v>
      </c>
      <c r="AL59" s="2" t="s">
        <v>14</v>
      </c>
      <c r="AM59" s="2" t="s">
        <v>14</v>
      </c>
    </row>
    <row r="60" spans="2:39" s="21" customFormat="1" ht="19.899999999999999" customHeight="1" outlineLevel="1">
      <c r="B60" s="20" t="s">
        <v>1</v>
      </c>
      <c r="C60" s="3" t="s">
        <v>14</v>
      </c>
      <c r="D60" s="3" t="s">
        <v>14</v>
      </c>
      <c r="E60" s="3" t="s">
        <v>14</v>
      </c>
      <c r="F60" s="3" t="s">
        <v>14</v>
      </c>
      <c r="G60" s="3" t="s">
        <v>14</v>
      </c>
      <c r="H60" s="3" t="s">
        <v>14</v>
      </c>
      <c r="I60" s="3" t="s">
        <v>14</v>
      </c>
      <c r="J60" s="3" t="s">
        <v>14</v>
      </c>
      <c r="K60" s="3" t="s">
        <v>14</v>
      </c>
      <c r="L60" s="3" t="s">
        <v>14</v>
      </c>
      <c r="M60" s="3" t="s">
        <v>14</v>
      </c>
      <c r="N60" s="3" t="s">
        <v>14</v>
      </c>
      <c r="O60" s="2" t="s">
        <v>14</v>
      </c>
      <c r="P60" s="2" t="s">
        <v>14</v>
      </c>
      <c r="Q60" s="2" t="s">
        <v>14</v>
      </c>
      <c r="R60" s="2" t="s">
        <v>14</v>
      </c>
      <c r="S60" s="2" t="s">
        <v>14</v>
      </c>
      <c r="T60" s="2" t="s">
        <v>14</v>
      </c>
      <c r="U60" s="2" t="s">
        <v>14</v>
      </c>
      <c r="V60" s="2" t="s">
        <v>14</v>
      </c>
      <c r="W60" s="2" t="s">
        <v>14</v>
      </c>
      <c r="X60" s="2" t="s">
        <v>14</v>
      </c>
      <c r="Y60" s="2" t="s">
        <v>14</v>
      </c>
      <c r="Z60" s="2" t="s">
        <v>14</v>
      </c>
      <c r="AA60" s="2" t="s">
        <v>14</v>
      </c>
      <c r="AB60" s="2" t="s">
        <v>14</v>
      </c>
      <c r="AC60" s="2" t="s">
        <v>14</v>
      </c>
      <c r="AD60" s="2" t="s">
        <v>14</v>
      </c>
      <c r="AE60" s="2" t="s">
        <v>14</v>
      </c>
      <c r="AF60" s="2" t="s">
        <v>14</v>
      </c>
      <c r="AG60" s="2" t="s">
        <v>14</v>
      </c>
      <c r="AH60" s="2" t="s">
        <v>14</v>
      </c>
      <c r="AI60" s="2" t="s">
        <v>14</v>
      </c>
      <c r="AJ60" s="2" t="s">
        <v>14</v>
      </c>
      <c r="AK60" s="2" t="s">
        <v>14</v>
      </c>
      <c r="AL60" s="2" t="s">
        <v>14</v>
      </c>
      <c r="AM60" s="2" t="s">
        <v>14</v>
      </c>
    </row>
    <row r="61" spans="2:39" s="21" customFormat="1" ht="19.899999999999999" customHeight="1"/>
    <row r="62" spans="2:39" ht="19.899999999999999" customHeight="1">
      <c r="B62" s="61">
        <f ca="1">DATE(CalendarYear,10,1)</f>
        <v>45931</v>
      </c>
      <c r="C62" s="4" t="str">
        <f ca="1">IF(DAY(OctSun1)=1,"",IF(AND(YEAR(OctSun1+1)=CalendarYear,MONTH(OctSun1+1)=10),OctSun1+1,""))</f>
        <v/>
      </c>
      <c r="D62" s="4" t="str">
        <f ca="1">IF(DAY(OctSun1)=1,"",IF(AND(YEAR(OctSun1+2)=CalendarYear,MONTH(OctSun1+2)=10),OctSun1+2,""))</f>
        <v/>
      </c>
      <c r="E62" s="4" t="str">
        <f ca="1">IF(DAY(OctSun1)=1,"",IF(AND(YEAR(OctSun1+3)=CalendarYear,MONTH(OctSun1+3)=10),OctSun1+3,""))</f>
        <v/>
      </c>
      <c r="F62" s="4">
        <f ca="1">IF(DAY(OctSun1)=1,"",IF(AND(YEAR(OctSun1+4)=CalendarYear,MONTH(OctSun1+4)=10),OctSun1+4,""))</f>
        <v>45931</v>
      </c>
      <c r="G62" s="4">
        <f ca="1">IF(DAY(OctSun1)=1,"",IF(AND(YEAR(OctSun1+5)=CalendarYear,MONTH(OctSun1+5)=10),OctSun1+5,""))</f>
        <v>45932</v>
      </c>
      <c r="H62" s="4">
        <f ca="1">IF(DAY(OctSun1)=1,"",IF(AND(YEAR(OctSun1+6)=CalendarYear,MONTH(OctSun1+6)=10),OctSun1+6,""))</f>
        <v>45933</v>
      </c>
      <c r="I62" s="4">
        <f ca="1">IF(DAY(OctSun1)=1,IF(AND(YEAR(OctSun1)=CalendarYear,MONTH(OctSun1)=10),OctSun1,""),IF(AND(YEAR(OctSun1+7)=CalendarYear,MONTH(OctSun1+7)=10),OctSun1+7,""))</f>
        <v>45934</v>
      </c>
      <c r="J62" s="4">
        <f ca="1">IF(DAY(OctSun1)=1,IF(AND(YEAR(OctSun1+1)=CalendarYear,MONTH(OctSun1+1)=10),OctSun1+1,""),IF(AND(YEAR(OctSun1+8)=CalendarYear,MONTH(OctSun1+8)=10),OctSun1+8,""))</f>
        <v>45935</v>
      </c>
      <c r="K62" s="4">
        <f ca="1">IF(DAY(OctSun1)=1,IF(AND(YEAR(OctSun1+2)=CalendarYear,MONTH(OctSun1+2)=10),OctSun1+2,""),IF(AND(YEAR(OctSun1+9)=CalendarYear,MONTH(OctSun1+9)=10),OctSun1+9,""))</f>
        <v>45936</v>
      </c>
      <c r="L62" s="4">
        <f ca="1">IF(DAY(OctSun1)=1,IF(AND(YEAR(OctSun1+3)=CalendarYear,MONTH(OctSun1+3)=10),OctSun1+3,""),IF(AND(YEAR(OctSun1+10)=CalendarYear,MONTH(OctSun1+10)=10),OctSun1+10,""))</f>
        <v>45937</v>
      </c>
      <c r="M62" s="4">
        <f ca="1">IF(DAY(OctSun1)=1,IF(AND(YEAR(OctSun1+4)=CalendarYear,MONTH(OctSun1+4)=10),OctSun1+4,""),IF(AND(YEAR(OctSun1+11)=CalendarYear,MONTH(OctSun1+11)=10),OctSun1+11,""))</f>
        <v>45938</v>
      </c>
      <c r="N62" s="4">
        <f ca="1">IF(DAY(OctSun1)=1,IF(AND(YEAR(OctSun1+5)=CalendarYear,MONTH(OctSun1+5)=10),OctSun1+5,""),IF(AND(YEAR(OctSun1+12)=CalendarYear,MONTH(OctSun1+12)=10),OctSun1+12,""))</f>
        <v>45939</v>
      </c>
      <c r="O62" s="4">
        <f ca="1">IF(DAY(OctSun1)=1,IF(AND(YEAR(OctSun1+6)=CalendarYear,MONTH(OctSun1+6)=10),OctSun1+6,""),IF(AND(YEAR(OctSun1+13)=CalendarYear,MONTH(OctSun1+13)=10),OctSun1+13,""))</f>
        <v>45940</v>
      </c>
      <c r="P62" s="4">
        <f ca="1">IF(DAY(OctSun1)=1,IF(AND(YEAR(OctSun1+7)=CalendarYear,MONTH(OctSun1+7)=10),OctSun1+7,""),IF(AND(YEAR(OctSun1+14)=CalendarYear,MONTH(OctSun1+14)=10),OctSun1+14,""))</f>
        <v>45941</v>
      </c>
      <c r="Q62" s="4">
        <f ca="1">IF(DAY(OctSun1)=1,IF(AND(YEAR(OctSun1+8)=CalendarYear,MONTH(OctSun1+8)=10),OctSun1+8,""),IF(AND(YEAR(OctSun1+15)=CalendarYear,MONTH(OctSun1+15)=10),OctSun1+15,""))</f>
        <v>45942</v>
      </c>
      <c r="R62" s="4">
        <f ca="1">IF(DAY(OctSun1)=1,IF(AND(YEAR(OctSun1+9)=CalendarYear,MONTH(OctSun1+9)=10),OctSun1+9,""),IF(AND(YEAR(OctSun1+16)=CalendarYear,MONTH(OctSun1+16)=10),OctSun1+16,""))</f>
        <v>45943</v>
      </c>
      <c r="S62" s="4">
        <f ca="1">IF(DAY(OctSun1)=1,IF(AND(YEAR(OctSun1+10)=CalendarYear,MONTH(OctSun1+10)=10),OctSun1+10,""),IF(AND(YEAR(OctSun1+17)=CalendarYear,MONTH(OctSun1+17)=10),OctSun1+17,""))</f>
        <v>45944</v>
      </c>
      <c r="T62" s="4">
        <f ca="1">IF(DAY(OctSun1)=1,IF(AND(YEAR(OctSun1+11)=CalendarYear,MONTH(OctSun1+11)=10),OctSun1+11,""),IF(AND(YEAR(OctSun1+18)=CalendarYear,MONTH(OctSun1+18)=10),OctSun1+18,""))</f>
        <v>45945</v>
      </c>
      <c r="U62" s="4">
        <f ca="1">IF(DAY(OctSun1)=1,IF(AND(YEAR(OctSun1+12)=CalendarYear,MONTH(OctSun1+12)=10),OctSun1+12,""),IF(AND(YEAR(OctSun1+19)=CalendarYear,MONTH(OctSun1+19)=10),OctSun1+19,""))</f>
        <v>45946</v>
      </c>
      <c r="V62" s="4">
        <f ca="1">IF(DAY(OctSun1)=1,IF(AND(YEAR(OctSun1+13)=CalendarYear,MONTH(OctSun1+13)=10),OctSun1+13,""),IF(AND(YEAR(OctSun1+20)=CalendarYear,MONTH(OctSun1+20)=10),OctSun1+20,""))</f>
        <v>45947</v>
      </c>
      <c r="W62" s="4">
        <f ca="1">IF(DAY(OctSun1)=1,IF(AND(YEAR(OctSun1+14)=CalendarYear,MONTH(OctSun1+14)=10),OctSun1+14,""),IF(AND(YEAR(OctSun1+21)=CalendarYear,MONTH(OctSun1+21)=10),OctSun1+21,""))</f>
        <v>45948</v>
      </c>
      <c r="X62" s="4">
        <f ca="1">IF(DAY(OctSun1)=1,IF(AND(YEAR(OctSun1+15)=CalendarYear,MONTH(OctSun1+15)=10),OctSun1+15,""),IF(AND(YEAR(OctSun1+22)=CalendarYear,MONTH(OctSun1+22)=10),OctSun1+22,""))</f>
        <v>45949</v>
      </c>
      <c r="Y62" s="4">
        <f ca="1">IF(DAY(OctSun1)=1,IF(AND(YEAR(OctSun1+16)=CalendarYear,MONTH(OctSun1+16)=10),OctSun1+16,""),IF(AND(YEAR(OctSun1+23)=CalendarYear,MONTH(OctSun1+23)=10),OctSun1+23,""))</f>
        <v>45950</v>
      </c>
      <c r="Z62" s="4">
        <f ca="1">IF(DAY(OctSun1)=1,IF(AND(YEAR(OctSun1+17)=CalendarYear,MONTH(OctSun1+17)=10),OctSun1+17,""),IF(AND(YEAR(OctSun1+24)=CalendarYear,MONTH(OctSun1+24)=10),OctSun1+24,""))</f>
        <v>45951</v>
      </c>
      <c r="AA62" s="4">
        <f ca="1">IF(DAY(OctSun1)=1,IF(AND(YEAR(OctSun1+18)=CalendarYear,MONTH(OctSun1+18)=10),OctSun1+18,""),IF(AND(YEAR(OctSun1+25)=CalendarYear,MONTH(OctSun1+25)=10),OctSun1+25,""))</f>
        <v>45952</v>
      </c>
      <c r="AB62" s="4">
        <f ca="1">IF(DAY(OctSun1)=1,IF(AND(YEAR(OctSun1+19)=CalendarYear,MONTH(OctSun1+19)=10),OctSun1+19,""),IF(AND(YEAR(OctSun1+26)=CalendarYear,MONTH(OctSun1+26)=10),OctSun1+26,""))</f>
        <v>45953</v>
      </c>
      <c r="AC62" s="4">
        <f ca="1">IF(DAY(OctSun1)=1,IF(AND(YEAR(OctSun1+20)=CalendarYear,MONTH(OctSun1+20)=10),OctSun1+20,""),IF(AND(YEAR(OctSun1+27)=CalendarYear,MONTH(OctSun1+27)=10),OctSun1+27,""))</f>
        <v>45954</v>
      </c>
      <c r="AD62" s="4">
        <f ca="1">IF(DAY(OctSun1)=1,IF(AND(YEAR(OctSun1+21)=CalendarYear,MONTH(OctSun1+21)=10),OctSun1+21,""),IF(AND(YEAR(OctSun1+28)=CalendarYear,MONTH(OctSun1+28)=10),OctSun1+28,""))</f>
        <v>45955</v>
      </c>
      <c r="AE62" s="4">
        <f ca="1">IF(DAY(OctSun1)=1,IF(AND(YEAR(OctSun1+22)=CalendarYear,MONTH(OctSun1+22)=10),OctSun1+22,""),IF(AND(YEAR(OctSun1+29)=CalendarYear,MONTH(OctSun1+29)=10),OctSun1+29,""))</f>
        <v>45956</v>
      </c>
      <c r="AF62" s="4">
        <f ca="1">IF(DAY(OctSun1)=1,IF(AND(YEAR(OctSun1+23)=CalendarYear,MONTH(OctSun1+23)=10),OctSun1+23,""),IF(AND(YEAR(OctSun1+30)=CalendarYear,MONTH(OctSun1+30)=10),OctSun1+30,""))</f>
        <v>45957</v>
      </c>
      <c r="AG62" s="4">
        <f ca="1">IF(DAY(OctSun1)=1,IF(AND(YEAR(OctSun1+24)=CalendarYear,MONTH(OctSun1+24)=10),OctSun1+24,""),IF(AND(YEAR(OctSun1+31)=CalendarYear,MONTH(OctSun1+31)=10),OctSun1+31,""))</f>
        <v>45958</v>
      </c>
      <c r="AH62" s="4">
        <f ca="1">IF(DAY(OctSun1)=1,IF(AND(YEAR(OctSun1+25)=CalendarYear,MONTH(OctSun1+25)=10),OctSun1+25,""),IF(AND(YEAR(OctSun1+32)=CalendarYear,MONTH(OctSun1+32)=10),OctSun1+32,""))</f>
        <v>45959</v>
      </c>
      <c r="AI62" s="4">
        <f ca="1">IF(DAY(OctSun1)=1,IF(AND(YEAR(OctSun1+26)=CalendarYear,MONTH(OctSun1+26)=10),OctSun1+26,""),IF(AND(YEAR(OctSun1+33)=CalendarYear,MONTH(OctSun1+33)=10),OctSun1+33,""))</f>
        <v>45960</v>
      </c>
      <c r="AJ62" s="4">
        <f ca="1">IF(DAY(OctSun1)=1,IF(AND(YEAR(OctSun1+27)=CalendarYear,MONTH(OctSun1+27)=10),OctSun1+27,""),IF(AND(YEAR(OctSun1+34)=CalendarYear,MONTH(OctSun1+34)=10),OctSun1+34,""))</f>
        <v>45961</v>
      </c>
      <c r="AK62" s="4" t="str">
        <f ca="1">IF(DAY(OctSun1)=1,IF(AND(YEAR(OctSun1+28)=CalendarYear,MONTH(OctSun1+28)=10),OctSun1+28,""),IF(AND(YEAR(OctSun1+35)=CalendarYear,MONTH(OctSun1+35)=10),OctSun1+35,""))</f>
        <v/>
      </c>
      <c r="AL62" s="4" t="str">
        <f ca="1">IF(DAY(OctSun1)=1,IF(AND(YEAR(OctSun1+29)=CalendarYear,MONTH(OctSun1+29)=10),OctSun1+29,""),IF(AND(YEAR(OctSun1+36)=CalendarYear,MONTH(OctSun1+36)=10),OctSun1+36,""))</f>
        <v/>
      </c>
      <c r="AM62" s="6" t="str">
        <f ca="1">IF(DAY(OctSun1)=1,IF(AND(YEAR(OctSun1+30)=CalendarYear,MONTH(OctSun1+30)=10),OctSun1+30,""),IF(AND(YEAR(OctSun1+37)=CalendarYear,MONTH(OctSun1+37)=10),OctSun1+37,""))</f>
        <v/>
      </c>
    </row>
    <row r="63" spans="2:39" ht="19.899999999999999" customHeight="1">
      <c r="B63" s="62"/>
      <c r="C63" s="5" t="s">
        <v>6</v>
      </c>
      <c r="D63" s="5" t="s">
        <v>7</v>
      </c>
      <c r="E63" s="5" t="s">
        <v>8</v>
      </c>
      <c r="F63" s="5" t="s">
        <v>9</v>
      </c>
      <c r="G63" s="5" t="s">
        <v>10</v>
      </c>
      <c r="H63" s="5" t="s">
        <v>11</v>
      </c>
      <c r="I63" s="5" t="s">
        <v>12</v>
      </c>
      <c r="J63" s="5" t="s">
        <v>6</v>
      </c>
      <c r="K63" s="5" t="s">
        <v>7</v>
      </c>
      <c r="L63" s="5" t="s">
        <v>8</v>
      </c>
      <c r="M63" s="5" t="s">
        <v>9</v>
      </c>
      <c r="N63" s="5" t="s">
        <v>10</v>
      </c>
      <c r="O63" s="5" t="s">
        <v>11</v>
      </c>
      <c r="P63" s="5" t="s">
        <v>12</v>
      </c>
      <c r="Q63" s="5" t="s">
        <v>6</v>
      </c>
      <c r="R63" s="5" t="s">
        <v>7</v>
      </c>
      <c r="S63" s="5" t="s">
        <v>8</v>
      </c>
      <c r="T63" s="5" t="s">
        <v>9</v>
      </c>
      <c r="U63" s="5" t="s">
        <v>10</v>
      </c>
      <c r="V63" s="5" t="s">
        <v>11</v>
      </c>
      <c r="W63" s="5" t="s">
        <v>12</v>
      </c>
      <c r="X63" s="5" t="s">
        <v>6</v>
      </c>
      <c r="Y63" s="5" t="s">
        <v>7</v>
      </c>
      <c r="Z63" s="5" t="s">
        <v>8</v>
      </c>
      <c r="AA63" s="5" t="s">
        <v>9</v>
      </c>
      <c r="AB63" s="5" t="s">
        <v>10</v>
      </c>
      <c r="AC63" s="5" t="s">
        <v>11</v>
      </c>
      <c r="AD63" s="5" t="s">
        <v>12</v>
      </c>
      <c r="AE63" s="5" t="s">
        <v>6</v>
      </c>
      <c r="AF63" s="5" t="s">
        <v>7</v>
      </c>
      <c r="AG63" s="5" t="s">
        <v>8</v>
      </c>
      <c r="AH63" s="5" t="s">
        <v>9</v>
      </c>
      <c r="AI63" s="5" t="s">
        <v>10</v>
      </c>
      <c r="AJ63" s="5" t="s">
        <v>11</v>
      </c>
      <c r="AK63" s="5" t="s">
        <v>12</v>
      </c>
      <c r="AL63" s="5" t="s">
        <v>6</v>
      </c>
      <c r="AM63" s="7" t="s">
        <v>7</v>
      </c>
    </row>
    <row r="64" spans="2:39" ht="19.899999999999999" customHeight="1" outlineLevel="1">
      <c r="B64" s="18" t="s">
        <v>13</v>
      </c>
      <c r="C64" s="2" t="s">
        <v>14</v>
      </c>
      <c r="D64" s="2" t="s">
        <v>14</v>
      </c>
      <c r="E64" s="2" t="s">
        <v>14</v>
      </c>
      <c r="F64" s="2" t="s">
        <v>14</v>
      </c>
      <c r="G64" s="2" t="s">
        <v>14</v>
      </c>
      <c r="H64" s="2" t="s">
        <v>14</v>
      </c>
      <c r="I64" s="2" t="s">
        <v>14</v>
      </c>
      <c r="J64" s="2" t="s">
        <v>14</v>
      </c>
      <c r="K64" s="2" t="s">
        <v>14</v>
      </c>
      <c r="L64" s="2" t="s">
        <v>14</v>
      </c>
      <c r="M64" s="3" t="s">
        <v>14</v>
      </c>
      <c r="N64" s="3" t="s">
        <v>14</v>
      </c>
      <c r="O64" s="2" t="s">
        <v>14</v>
      </c>
      <c r="P64" s="2" t="s">
        <v>14</v>
      </c>
      <c r="Q64" s="2" t="s">
        <v>14</v>
      </c>
      <c r="R64" s="2" t="s">
        <v>14</v>
      </c>
      <c r="S64" s="2" t="s">
        <v>14</v>
      </c>
      <c r="T64" s="2" t="s">
        <v>14</v>
      </c>
      <c r="U64" s="2" t="s">
        <v>14</v>
      </c>
      <c r="V64" s="2" t="s">
        <v>14</v>
      </c>
      <c r="W64" s="2" t="s">
        <v>14</v>
      </c>
      <c r="X64" s="2" t="s">
        <v>14</v>
      </c>
      <c r="Y64" s="2" t="s">
        <v>14</v>
      </c>
      <c r="Z64" s="2" t="s">
        <v>14</v>
      </c>
      <c r="AA64" s="2" t="s">
        <v>14</v>
      </c>
      <c r="AB64" s="2" t="s">
        <v>14</v>
      </c>
      <c r="AC64" s="2" t="s">
        <v>14</v>
      </c>
      <c r="AD64" s="2" t="s">
        <v>14</v>
      </c>
      <c r="AE64" s="2" t="s">
        <v>14</v>
      </c>
      <c r="AF64" s="2" t="s">
        <v>14</v>
      </c>
      <c r="AG64" s="2" t="s">
        <v>14</v>
      </c>
      <c r="AH64" s="2" t="s">
        <v>14</v>
      </c>
      <c r="AI64" s="2" t="s">
        <v>14</v>
      </c>
      <c r="AJ64" s="2" t="s">
        <v>14</v>
      </c>
      <c r="AK64" s="2" t="s">
        <v>14</v>
      </c>
      <c r="AL64" s="2" t="s">
        <v>14</v>
      </c>
      <c r="AM64" s="2" t="s">
        <v>14</v>
      </c>
    </row>
    <row r="65" spans="2:39" ht="19.899999999999999" customHeight="1" outlineLevel="1">
      <c r="B65" s="19" t="s">
        <v>15</v>
      </c>
      <c r="C65" s="3" t="s">
        <v>14</v>
      </c>
      <c r="D65" s="3" t="s">
        <v>14</v>
      </c>
      <c r="E65" s="3" t="s">
        <v>14</v>
      </c>
      <c r="F65" s="3" t="s">
        <v>14</v>
      </c>
      <c r="G65" s="3" t="s">
        <v>14</v>
      </c>
      <c r="H65" s="3" t="s">
        <v>14</v>
      </c>
      <c r="I65" s="3" t="s">
        <v>14</v>
      </c>
      <c r="J65" s="3" t="s">
        <v>14</v>
      </c>
      <c r="K65" s="3" t="s">
        <v>14</v>
      </c>
      <c r="L65" s="3" t="s">
        <v>14</v>
      </c>
      <c r="M65" s="3" t="s">
        <v>14</v>
      </c>
      <c r="N65" s="3" t="s">
        <v>14</v>
      </c>
      <c r="O65" s="2" t="s">
        <v>14</v>
      </c>
      <c r="P65" s="2" t="s">
        <v>14</v>
      </c>
      <c r="Q65" s="2" t="s">
        <v>14</v>
      </c>
      <c r="R65" s="2" t="s">
        <v>14</v>
      </c>
      <c r="S65" s="2" t="s">
        <v>14</v>
      </c>
      <c r="T65" s="2" t="s">
        <v>14</v>
      </c>
      <c r="U65" s="2" t="s">
        <v>14</v>
      </c>
      <c r="V65" s="2" t="s">
        <v>14</v>
      </c>
      <c r="W65" s="2" t="s">
        <v>14</v>
      </c>
      <c r="X65" s="2" t="s">
        <v>14</v>
      </c>
      <c r="Y65" s="2" t="s">
        <v>14</v>
      </c>
      <c r="Z65" s="2" t="s">
        <v>14</v>
      </c>
      <c r="AA65" s="2" t="s">
        <v>14</v>
      </c>
      <c r="AB65" s="2" t="s">
        <v>14</v>
      </c>
      <c r="AC65" s="2" t="s">
        <v>14</v>
      </c>
      <c r="AD65" s="2" t="s">
        <v>14</v>
      </c>
      <c r="AE65" s="2" t="s">
        <v>14</v>
      </c>
      <c r="AF65" s="2" t="s">
        <v>14</v>
      </c>
      <c r="AG65" s="2" t="s">
        <v>14</v>
      </c>
      <c r="AH65" s="2" t="s">
        <v>14</v>
      </c>
      <c r="AI65" s="2" t="s">
        <v>14</v>
      </c>
      <c r="AJ65" s="2" t="s">
        <v>14</v>
      </c>
      <c r="AK65" s="2" t="s">
        <v>14</v>
      </c>
      <c r="AL65" s="2" t="s">
        <v>14</v>
      </c>
      <c r="AM65" s="2" t="s">
        <v>14</v>
      </c>
    </row>
    <row r="66" spans="2:39" s="21" customFormat="1" ht="19.899999999999999" customHeight="1" outlineLevel="1">
      <c r="B66" s="33" t="s">
        <v>2</v>
      </c>
      <c r="C66" s="3" t="s">
        <v>14</v>
      </c>
      <c r="D66" s="3" t="s">
        <v>14</v>
      </c>
      <c r="E66" s="3" t="s">
        <v>14</v>
      </c>
      <c r="F66" s="140" t="s">
        <v>16</v>
      </c>
      <c r="G66" s="148"/>
      <c r="H66" s="141"/>
      <c r="I66" s="3" t="s">
        <v>14</v>
      </c>
      <c r="J66" s="3" t="s">
        <v>14</v>
      </c>
      <c r="K66" s="133" t="s">
        <v>16</v>
      </c>
      <c r="L66" s="134"/>
      <c r="M66" s="134"/>
      <c r="N66" s="134"/>
      <c r="O66" s="135"/>
      <c r="P66" s="2" t="s">
        <v>14</v>
      </c>
      <c r="Q66" s="2" t="s">
        <v>14</v>
      </c>
      <c r="R66" s="133" t="s">
        <v>16</v>
      </c>
      <c r="S66" s="134"/>
      <c r="T66" s="134"/>
      <c r="U66" s="134"/>
      <c r="V66" s="135"/>
      <c r="W66" s="2" t="s">
        <v>14</v>
      </c>
      <c r="X66" s="2" t="s">
        <v>14</v>
      </c>
      <c r="Y66" s="133" t="s">
        <v>16</v>
      </c>
      <c r="Z66" s="134"/>
      <c r="AA66" s="134"/>
      <c r="AB66" s="134"/>
      <c r="AC66" s="135"/>
      <c r="AD66" s="2" t="s">
        <v>14</v>
      </c>
      <c r="AE66" s="2" t="s">
        <v>14</v>
      </c>
      <c r="AF66" s="133" t="s">
        <v>16</v>
      </c>
      <c r="AG66" s="134"/>
      <c r="AH66" s="134"/>
      <c r="AI66" s="134"/>
      <c r="AJ66" s="135"/>
      <c r="AK66" s="2" t="s">
        <v>14</v>
      </c>
      <c r="AL66" s="2" t="s">
        <v>14</v>
      </c>
      <c r="AM66" s="2" t="s">
        <v>14</v>
      </c>
    </row>
    <row r="67" spans="2:39" s="21" customFormat="1" ht="19.899999999999999" customHeight="1" outlineLevel="1">
      <c r="B67" s="31" t="s">
        <v>5</v>
      </c>
      <c r="C67" s="3" t="s">
        <v>14</v>
      </c>
      <c r="D67" s="3" t="s">
        <v>14</v>
      </c>
      <c r="E67" s="3" t="s">
        <v>14</v>
      </c>
      <c r="F67" s="3" t="s">
        <v>14</v>
      </c>
      <c r="G67" s="3" t="s">
        <v>14</v>
      </c>
      <c r="H67" s="3" t="s">
        <v>14</v>
      </c>
      <c r="I67" s="3" t="s">
        <v>14</v>
      </c>
      <c r="J67" s="3" t="s">
        <v>14</v>
      </c>
      <c r="K67" s="3" t="s">
        <v>14</v>
      </c>
      <c r="L67" s="3" t="s">
        <v>14</v>
      </c>
      <c r="M67" s="3" t="s">
        <v>14</v>
      </c>
      <c r="N67" s="3" t="s">
        <v>14</v>
      </c>
      <c r="O67" s="2" t="s">
        <v>14</v>
      </c>
      <c r="P67" s="2" t="s">
        <v>14</v>
      </c>
      <c r="Q67" s="2" t="s">
        <v>14</v>
      </c>
      <c r="R67" s="2" t="s">
        <v>14</v>
      </c>
      <c r="S67" s="2" t="s">
        <v>14</v>
      </c>
      <c r="T67" s="2" t="s">
        <v>14</v>
      </c>
      <c r="U67" s="2" t="s">
        <v>14</v>
      </c>
      <c r="V67" s="2" t="s">
        <v>14</v>
      </c>
      <c r="W67" s="2" t="s">
        <v>14</v>
      </c>
      <c r="X67" s="2" t="s">
        <v>14</v>
      </c>
      <c r="Y67" s="2" t="s">
        <v>14</v>
      </c>
      <c r="Z67" s="2" t="s">
        <v>14</v>
      </c>
      <c r="AA67" s="2" t="s">
        <v>14</v>
      </c>
      <c r="AB67" s="2" t="s">
        <v>14</v>
      </c>
      <c r="AC67" s="2" t="s">
        <v>14</v>
      </c>
      <c r="AD67" s="2" t="s">
        <v>14</v>
      </c>
      <c r="AE67" s="2" t="s">
        <v>14</v>
      </c>
      <c r="AF67" s="2" t="s">
        <v>14</v>
      </c>
      <c r="AG67" s="2" t="s">
        <v>14</v>
      </c>
      <c r="AH67" s="2" t="s">
        <v>14</v>
      </c>
      <c r="AI67" s="2" t="s">
        <v>14</v>
      </c>
      <c r="AJ67" s="2" t="s">
        <v>14</v>
      </c>
      <c r="AK67" s="2" t="s">
        <v>14</v>
      </c>
      <c r="AL67" s="2" t="s">
        <v>14</v>
      </c>
      <c r="AM67" s="2" t="s">
        <v>14</v>
      </c>
    </row>
    <row r="68" spans="2:39" ht="19.899999999999999" customHeight="1" outlineLevel="1">
      <c r="B68" s="20" t="s">
        <v>1</v>
      </c>
      <c r="C68" s="3" t="s">
        <v>14</v>
      </c>
      <c r="D68" s="3" t="s">
        <v>14</v>
      </c>
      <c r="E68" s="3" t="s">
        <v>14</v>
      </c>
      <c r="F68" s="3" t="s">
        <v>14</v>
      </c>
      <c r="G68" s="3" t="s">
        <v>14</v>
      </c>
      <c r="H68" s="3" t="s">
        <v>14</v>
      </c>
      <c r="I68" s="3" t="s">
        <v>14</v>
      </c>
      <c r="J68" s="3" t="s">
        <v>14</v>
      </c>
      <c r="K68" s="3" t="s">
        <v>14</v>
      </c>
      <c r="L68" s="3" t="s">
        <v>14</v>
      </c>
      <c r="M68" s="3" t="s">
        <v>14</v>
      </c>
      <c r="N68" s="3" t="s">
        <v>14</v>
      </c>
      <c r="O68" s="2" t="s">
        <v>14</v>
      </c>
      <c r="P68" s="2" t="s">
        <v>14</v>
      </c>
      <c r="Q68" s="2" t="s">
        <v>14</v>
      </c>
      <c r="R68" s="2" t="s">
        <v>14</v>
      </c>
      <c r="S68" s="2" t="s">
        <v>14</v>
      </c>
      <c r="T68" s="2" t="s">
        <v>14</v>
      </c>
      <c r="U68" s="2" t="s">
        <v>14</v>
      </c>
      <c r="V68" s="2" t="s">
        <v>14</v>
      </c>
      <c r="W68" s="2" t="s">
        <v>14</v>
      </c>
      <c r="X68" s="2" t="s">
        <v>14</v>
      </c>
      <c r="Y68" s="2" t="s">
        <v>14</v>
      </c>
      <c r="Z68" s="2" t="s">
        <v>14</v>
      </c>
      <c r="AA68" s="2" t="s">
        <v>14</v>
      </c>
      <c r="AB68" s="2" t="s">
        <v>14</v>
      </c>
      <c r="AC68" s="2" t="s">
        <v>14</v>
      </c>
      <c r="AD68" s="2" t="s">
        <v>14</v>
      </c>
      <c r="AE68" s="2" t="s">
        <v>14</v>
      </c>
      <c r="AF68" s="2" t="s">
        <v>14</v>
      </c>
      <c r="AG68" s="2" t="s">
        <v>14</v>
      </c>
      <c r="AH68" s="2" t="s">
        <v>14</v>
      </c>
      <c r="AI68" s="2" t="s">
        <v>14</v>
      </c>
      <c r="AJ68" s="2" t="s">
        <v>14</v>
      </c>
      <c r="AK68" s="2" t="s">
        <v>14</v>
      </c>
      <c r="AL68" s="2" t="s">
        <v>14</v>
      </c>
      <c r="AM68" s="2" t="s">
        <v>14</v>
      </c>
    </row>
    <row r="69" spans="2:39" ht="19.899999999999999" customHeight="1">
      <c r="B69" s="1"/>
    </row>
    <row r="70" spans="2:39" ht="19.899999999999999" customHeight="1">
      <c r="B70" s="61">
        <f ca="1">DATE(CalendarYear,11,1)</f>
        <v>45962</v>
      </c>
      <c r="C70" s="4" t="str">
        <f ca="1">IF(DAY(NovSun1)=1,"",IF(AND(YEAR(NovSun1+1)=CalendarYear,MONTH(NovSun1+1)=11),NovSun1+1,""))</f>
        <v/>
      </c>
      <c r="D70" s="4" t="str">
        <f ca="1">IF(DAY(NovSun1)=1,"",IF(AND(YEAR(NovSun1+2)=CalendarYear,MONTH(NovSun1+2)=11),NovSun1+2,""))</f>
        <v/>
      </c>
      <c r="E70" s="4" t="str">
        <f ca="1">IF(DAY(NovSun1)=1,"",IF(AND(YEAR(NovSun1+3)=CalendarYear,MONTH(NovSun1+3)=11),NovSun1+3,""))</f>
        <v/>
      </c>
      <c r="F70" s="4" t="str">
        <f ca="1">IF(DAY(NovSun1)=1,"",IF(AND(YEAR(NovSun1+4)=CalendarYear,MONTH(NovSun1+4)=11),NovSun1+4,""))</f>
        <v/>
      </c>
      <c r="G70" s="4" t="str">
        <f ca="1">IF(DAY(NovSun1)=1,"",IF(AND(YEAR(NovSun1+5)=CalendarYear,MONTH(NovSun1+5)=11),NovSun1+5,""))</f>
        <v/>
      </c>
      <c r="H70" s="4" t="str">
        <f ca="1">IF(DAY(NovSun1)=1,"",IF(AND(YEAR(NovSun1+6)=CalendarYear,MONTH(NovSun1+6)=11),NovSun1+6,""))</f>
        <v/>
      </c>
      <c r="I70" s="4">
        <f ca="1">IF(DAY(NovSun1)=1,IF(AND(YEAR(NovSun1)=CalendarYear,MONTH(NovSun1)=11),NovSun1,""),IF(AND(YEAR(NovSun1+7)=CalendarYear,MONTH(NovSun1+7)=11),NovSun1+7,""))</f>
        <v>45962</v>
      </c>
      <c r="J70" s="4">
        <f ca="1">IF(DAY(NovSun1)=1,IF(AND(YEAR(NovSun1+1)=CalendarYear,MONTH(NovSun1+1)=11),NovSun1+1,""),IF(AND(YEAR(NovSun1+8)=CalendarYear,MONTH(NovSun1+8)=11),NovSun1+8,""))</f>
        <v>45963</v>
      </c>
      <c r="K70" s="4">
        <f ca="1">IF(DAY(NovSun1)=1,IF(AND(YEAR(NovSun1+2)=CalendarYear,MONTH(NovSun1+2)=11),NovSun1+2,""),IF(AND(YEAR(NovSun1+9)=CalendarYear,MONTH(NovSun1+9)=11),NovSun1+9,""))</f>
        <v>45964</v>
      </c>
      <c r="L70" s="4">
        <f ca="1">IF(DAY(NovSun1)=1,IF(AND(YEAR(NovSun1+3)=CalendarYear,MONTH(NovSun1+3)=11),NovSun1+3,""),IF(AND(YEAR(NovSun1+10)=CalendarYear,MONTH(NovSun1+10)=11),NovSun1+10,""))</f>
        <v>45965</v>
      </c>
      <c r="M70" s="4">
        <f ca="1">IF(DAY(NovSun1)=1,IF(AND(YEAR(NovSun1+4)=CalendarYear,MONTH(NovSun1+4)=11),NovSun1+4,""),IF(AND(YEAR(NovSun1+11)=CalendarYear,MONTH(NovSun1+11)=11),NovSun1+11,""))</f>
        <v>45966</v>
      </c>
      <c r="N70" s="4">
        <f ca="1">IF(DAY(NovSun1)=1,IF(AND(YEAR(NovSun1+5)=CalendarYear,MONTH(NovSun1+5)=11),NovSun1+5,""),IF(AND(YEAR(NovSun1+12)=CalendarYear,MONTH(NovSun1+12)=11),NovSun1+12,""))</f>
        <v>45967</v>
      </c>
      <c r="O70" s="4">
        <f ca="1">IF(DAY(NovSun1)=1,IF(AND(YEAR(NovSun1+6)=CalendarYear,MONTH(NovSun1+6)=11),NovSun1+6,""),IF(AND(YEAR(NovSun1+13)=CalendarYear,MONTH(NovSun1+13)=11),NovSun1+13,""))</f>
        <v>45968</v>
      </c>
      <c r="P70" s="4">
        <f ca="1">IF(DAY(NovSun1)=1,IF(AND(YEAR(NovSun1+7)=CalendarYear,MONTH(NovSun1+7)=11),NovSun1+7,""),IF(AND(YEAR(NovSun1+14)=CalendarYear,MONTH(NovSun1+14)=11),NovSun1+14,""))</f>
        <v>45969</v>
      </c>
      <c r="Q70" s="4">
        <f ca="1">IF(DAY(NovSun1)=1,IF(AND(YEAR(NovSun1+8)=CalendarYear,MONTH(NovSun1+8)=11),NovSun1+8,""),IF(AND(YEAR(NovSun1+15)=CalendarYear,MONTH(NovSun1+15)=11),NovSun1+15,""))</f>
        <v>45970</v>
      </c>
      <c r="R70" s="4">
        <f ca="1">IF(DAY(NovSun1)=1,IF(AND(YEAR(NovSun1+9)=CalendarYear,MONTH(NovSun1+9)=11),NovSun1+9,""),IF(AND(YEAR(NovSun1+16)=CalendarYear,MONTH(NovSun1+16)=11),NovSun1+16,""))</f>
        <v>45971</v>
      </c>
      <c r="S70" s="4">
        <f ca="1">IF(DAY(NovSun1)=1,IF(AND(YEAR(NovSun1+10)=CalendarYear,MONTH(NovSun1+10)=11),NovSun1+10,""),IF(AND(YEAR(NovSun1+17)=CalendarYear,MONTH(NovSun1+17)=11),NovSun1+17,""))</f>
        <v>45972</v>
      </c>
      <c r="T70" s="4">
        <f ca="1">IF(DAY(NovSun1)=1,IF(AND(YEAR(NovSun1+11)=CalendarYear,MONTH(NovSun1+11)=11),NovSun1+11,""),IF(AND(YEAR(NovSun1+18)=CalendarYear,MONTH(NovSun1+18)=11),NovSun1+18,""))</f>
        <v>45973</v>
      </c>
      <c r="U70" s="4">
        <f ca="1">IF(DAY(NovSun1)=1,IF(AND(YEAR(NovSun1+12)=CalendarYear,MONTH(NovSun1+12)=11),NovSun1+12,""),IF(AND(YEAR(NovSun1+19)=CalendarYear,MONTH(NovSun1+19)=11),NovSun1+19,""))</f>
        <v>45974</v>
      </c>
      <c r="V70" s="4">
        <f ca="1">IF(DAY(NovSun1)=1,IF(AND(YEAR(NovSun1+13)=CalendarYear,MONTH(NovSun1+13)=11),NovSun1+13,""),IF(AND(YEAR(NovSun1+20)=CalendarYear,MONTH(NovSun1+20)=11),NovSun1+20,""))</f>
        <v>45975</v>
      </c>
      <c r="W70" s="4">
        <f ca="1">IF(DAY(NovSun1)=1,IF(AND(YEAR(NovSun1+14)=CalendarYear,MONTH(NovSun1+14)=11),NovSun1+14,""),IF(AND(YEAR(NovSun1+21)=CalendarYear,MONTH(NovSun1+21)=11),NovSun1+21,""))</f>
        <v>45976</v>
      </c>
      <c r="X70" s="4">
        <f ca="1">IF(DAY(NovSun1)=1,IF(AND(YEAR(NovSun1+15)=CalendarYear,MONTH(NovSun1+15)=11),NovSun1+15,""),IF(AND(YEAR(NovSun1+22)=CalendarYear,MONTH(NovSun1+22)=11),NovSun1+22,""))</f>
        <v>45977</v>
      </c>
      <c r="Y70" s="4">
        <f ca="1">IF(DAY(NovSun1)=1,IF(AND(YEAR(NovSun1+16)=CalendarYear,MONTH(NovSun1+16)=11),NovSun1+16,""),IF(AND(YEAR(NovSun1+23)=CalendarYear,MONTH(NovSun1+23)=11),NovSun1+23,""))</f>
        <v>45978</v>
      </c>
      <c r="Z70" s="4">
        <f ca="1">IF(DAY(NovSun1)=1,IF(AND(YEAR(NovSun1+17)=CalendarYear,MONTH(NovSun1+17)=11),NovSun1+17,""),IF(AND(YEAR(NovSun1+24)=CalendarYear,MONTH(NovSun1+24)=11),NovSun1+24,""))</f>
        <v>45979</v>
      </c>
      <c r="AA70" s="4">
        <f ca="1">IF(DAY(NovSun1)=1,IF(AND(YEAR(NovSun1+18)=CalendarYear,MONTH(NovSun1+18)=11),NovSun1+18,""),IF(AND(YEAR(NovSun1+25)=CalendarYear,MONTH(NovSun1+25)=11),NovSun1+25,""))</f>
        <v>45980</v>
      </c>
      <c r="AB70" s="4">
        <f ca="1">IF(DAY(NovSun1)=1,IF(AND(YEAR(NovSun1+19)=CalendarYear,MONTH(NovSun1+19)=11),NovSun1+19,""),IF(AND(YEAR(NovSun1+26)=CalendarYear,MONTH(NovSun1+26)=11),NovSun1+26,""))</f>
        <v>45981</v>
      </c>
      <c r="AC70" s="4">
        <f ca="1">IF(DAY(NovSun1)=1,IF(AND(YEAR(NovSun1+20)=CalendarYear,MONTH(NovSun1+20)=11),NovSun1+20,""),IF(AND(YEAR(NovSun1+27)=CalendarYear,MONTH(NovSun1+27)=11),NovSun1+27,""))</f>
        <v>45982</v>
      </c>
      <c r="AD70" s="4">
        <f ca="1">IF(DAY(NovSun1)=1,IF(AND(YEAR(NovSun1+21)=CalendarYear,MONTH(NovSun1+21)=11),NovSun1+21,""),IF(AND(YEAR(NovSun1+28)=CalendarYear,MONTH(NovSun1+28)=11),NovSun1+28,""))</f>
        <v>45983</v>
      </c>
      <c r="AE70" s="4">
        <f ca="1">IF(DAY(NovSun1)=1,IF(AND(YEAR(NovSun1+22)=CalendarYear,MONTH(NovSun1+22)=11),NovSun1+22,""),IF(AND(YEAR(NovSun1+29)=CalendarYear,MONTH(NovSun1+29)=11),NovSun1+29,""))</f>
        <v>45984</v>
      </c>
      <c r="AF70" s="4">
        <f ca="1">IF(DAY(NovSun1)=1,IF(AND(YEAR(NovSun1+23)=CalendarYear,MONTH(NovSun1+23)=11),NovSun1+23,""),IF(AND(YEAR(NovSun1+30)=CalendarYear,MONTH(NovSun1+30)=11),NovSun1+30,""))</f>
        <v>45985</v>
      </c>
      <c r="AG70" s="4">
        <f ca="1">IF(DAY(NovSun1)=1,IF(AND(YEAR(NovSun1+24)=CalendarYear,MONTH(NovSun1+24)=11),NovSun1+24,""),IF(AND(YEAR(NovSun1+31)=CalendarYear,MONTH(NovSun1+31)=11),NovSun1+31,""))</f>
        <v>45986</v>
      </c>
      <c r="AH70" s="4">
        <f ca="1">IF(DAY(NovSun1)=1,IF(AND(YEAR(NovSun1+25)=CalendarYear,MONTH(NovSun1+25)=11),NovSun1+25,""),IF(AND(YEAR(NovSun1+32)=CalendarYear,MONTH(NovSun1+32)=11),NovSun1+32,""))</f>
        <v>45987</v>
      </c>
      <c r="AI70" s="4">
        <f ca="1">IF(DAY(NovSun1)=1,IF(AND(YEAR(NovSun1+26)=CalendarYear,MONTH(NovSun1+26)=11),NovSun1+26,""),IF(AND(YEAR(NovSun1+33)=CalendarYear,MONTH(NovSun1+33)=11),NovSun1+33,""))</f>
        <v>45988</v>
      </c>
      <c r="AJ70" s="4">
        <f ca="1">IF(DAY(NovSun1)=1,IF(AND(YEAR(NovSun1+27)=CalendarYear,MONTH(NovSun1+27)=11),NovSun1+27,""),IF(AND(YEAR(NovSun1+34)=CalendarYear,MONTH(NovSun1+34)=11),NovSun1+34,""))</f>
        <v>45989</v>
      </c>
      <c r="AK70" s="4">
        <f ca="1">IF(DAY(NovSun1)=1,IF(AND(YEAR(NovSun1+28)=CalendarYear,MONTH(NovSun1+28)=11),NovSun1+28,""),IF(AND(YEAR(NovSun1+35)=CalendarYear,MONTH(NovSun1+35)=11),NovSun1+35,""))</f>
        <v>45990</v>
      </c>
      <c r="AL70" s="4">
        <f ca="1">IF(DAY(NovSun1)=1,IF(AND(YEAR(NovSun1+29)=CalendarYear,MONTH(NovSun1+29)=11),NovSun1+29,""),IF(AND(YEAR(NovSun1+36)=CalendarYear,MONTH(NovSun1+36)=11),NovSun1+36,""))</f>
        <v>45991</v>
      </c>
      <c r="AM70" s="6" t="str">
        <f ca="1">IF(DAY(NovSun1)=1,IF(AND(YEAR(NovSun1+30)=CalendarYear,MONTH(NovSun1+30)=11),NovSun1+30,""),IF(AND(YEAR(NovSun1+37)=CalendarYear,MONTH(NovSun1+37)=11),NovSun1+37,""))</f>
        <v/>
      </c>
    </row>
    <row r="71" spans="2:39" ht="19.899999999999999" customHeight="1">
      <c r="B71" s="62"/>
      <c r="C71" s="5" t="s">
        <v>6</v>
      </c>
      <c r="D71" s="5" t="s">
        <v>7</v>
      </c>
      <c r="E71" s="5" t="s">
        <v>8</v>
      </c>
      <c r="F71" s="5" t="s">
        <v>9</v>
      </c>
      <c r="G71" s="5" t="s">
        <v>10</v>
      </c>
      <c r="H71" s="5" t="s">
        <v>11</v>
      </c>
      <c r="I71" s="5" t="s">
        <v>12</v>
      </c>
      <c r="J71" s="5" t="s">
        <v>6</v>
      </c>
      <c r="K71" s="5" t="s">
        <v>7</v>
      </c>
      <c r="L71" s="5" t="s">
        <v>8</v>
      </c>
      <c r="M71" s="5" t="s">
        <v>9</v>
      </c>
      <c r="N71" s="5" t="s">
        <v>10</v>
      </c>
      <c r="O71" s="5" t="s">
        <v>11</v>
      </c>
      <c r="P71" s="5" t="s">
        <v>12</v>
      </c>
      <c r="Q71" s="5" t="s">
        <v>6</v>
      </c>
      <c r="R71" s="5" t="s">
        <v>7</v>
      </c>
      <c r="S71" s="5" t="s">
        <v>8</v>
      </c>
      <c r="T71" s="5" t="s">
        <v>9</v>
      </c>
      <c r="U71" s="5" t="s">
        <v>10</v>
      </c>
      <c r="V71" s="5" t="s">
        <v>11</v>
      </c>
      <c r="W71" s="5" t="s">
        <v>12</v>
      </c>
      <c r="X71" s="5" t="s">
        <v>6</v>
      </c>
      <c r="Y71" s="5" t="s">
        <v>7</v>
      </c>
      <c r="Z71" s="5" t="s">
        <v>8</v>
      </c>
      <c r="AA71" s="5" t="s">
        <v>9</v>
      </c>
      <c r="AB71" s="5" t="s">
        <v>10</v>
      </c>
      <c r="AC71" s="5" t="s">
        <v>11</v>
      </c>
      <c r="AD71" s="5" t="s">
        <v>12</v>
      </c>
      <c r="AE71" s="5" t="s">
        <v>6</v>
      </c>
      <c r="AF71" s="5" t="s">
        <v>7</v>
      </c>
      <c r="AG71" s="5" t="s">
        <v>8</v>
      </c>
      <c r="AH71" s="5" t="s">
        <v>9</v>
      </c>
      <c r="AI71" s="5" t="s">
        <v>10</v>
      </c>
      <c r="AJ71" s="5" t="s">
        <v>11</v>
      </c>
      <c r="AK71" s="5" t="s">
        <v>12</v>
      </c>
      <c r="AL71" s="5" t="s">
        <v>6</v>
      </c>
      <c r="AM71" s="7" t="s">
        <v>7</v>
      </c>
    </row>
    <row r="72" spans="2:39" s="21" customFormat="1" ht="19.899999999999999" hidden="1" customHeight="1" outlineLevel="1">
      <c r="B72" s="18" t="s">
        <v>13</v>
      </c>
      <c r="C72" s="2" t="s">
        <v>14</v>
      </c>
      <c r="D72" s="2" t="s">
        <v>14</v>
      </c>
      <c r="E72" s="2" t="s">
        <v>14</v>
      </c>
      <c r="F72" s="2" t="s">
        <v>14</v>
      </c>
      <c r="G72" s="2" t="s">
        <v>14</v>
      </c>
      <c r="H72" s="2" t="s">
        <v>14</v>
      </c>
      <c r="I72" s="2" t="s">
        <v>14</v>
      </c>
      <c r="J72" s="2" t="s">
        <v>14</v>
      </c>
      <c r="K72" s="2" t="s">
        <v>14</v>
      </c>
      <c r="L72" s="2" t="s">
        <v>14</v>
      </c>
      <c r="M72" s="3" t="s">
        <v>14</v>
      </c>
      <c r="N72" s="3" t="s">
        <v>14</v>
      </c>
      <c r="O72" s="2" t="s">
        <v>14</v>
      </c>
      <c r="P72" s="2" t="s">
        <v>14</v>
      </c>
      <c r="Q72" s="2" t="s">
        <v>14</v>
      </c>
      <c r="R72" s="2" t="s">
        <v>14</v>
      </c>
      <c r="S72" s="2" t="s">
        <v>14</v>
      </c>
      <c r="T72" s="2" t="s">
        <v>14</v>
      </c>
      <c r="U72" s="2" t="s">
        <v>14</v>
      </c>
      <c r="V72" s="2" t="s">
        <v>14</v>
      </c>
      <c r="W72" s="2" t="s">
        <v>14</v>
      </c>
      <c r="X72" s="2" t="s">
        <v>14</v>
      </c>
      <c r="Y72" s="2" t="s">
        <v>14</v>
      </c>
      <c r="Z72" s="2" t="s">
        <v>14</v>
      </c>
      <c r="AA72" s="2" t="s">
        <v>14</v>
      </c>
      <c r="AB72" s="2" t="s">
        <v>14</v>
      </c>
      <c r="AC72" s="2" t="s">
        <v>14</v>
      </c>
      <c r="AD72" s="2" t="s">
        <v>14</v>
      </c>
      <c r="AE72" s="2" t="s">
        <v>14</v>
      </c>
      <c r="AF72" s="2" t="s">
        <v>14</v>
      </c>
      <c r="AG72" s="2" t="s">
        <v>14</v>
      </c>
      <c r="AH72" s="2" t="s">
        <v>14</v>
      </c>
      <c r="AI72" s="2" t="s">
        <v>14</v>
      </c>
      <c r="AJ72" s="2" t="s">
        <v>14</v>
      </c>
      <c r="AK72" s="2" t="s">
        <v>14</v>
      </c>
      <c r="AL72" s="2" t="s">
        <v>14</v>
      </c>
      <c r="AM72" s="2" t="s">
        <v>14</v>
      </c>
    </row>
    <row r="73" spans="2:39" s="21" customFormat="1" ht="19.899999999999999" hidden="1" customHeight="1" outlineLevel="1">
      <c r="B73" s="19" t="s">
        <v>15</v>
      </c>
      <c r="C73" s="3" t="s">
        <v>14</v>
      </c>
      <c r="D73" s="3" t="s">
        <v>14</v>
      </c>
      <c r="E73" s="3" t="s">
        <v>14</v>
      </c>
      <c r="F73" s="3" t="s">
        <v>14</v>
      </c>
      <c r="G73" s="3" t="s">
        <v>14</v>
      </c>
      <c r="H73" s="3" t="s">
        <v>14</v>
      </c>
      <c r="I73" s="3" t="s">
        <v>14</v>
      </c>
      <c r="J73" s="3" t="s">
        <v>14</v>
      </c>
      <c r="K73" s="3" t="s">
        <v>14</v>
      </c>
      <c r="L73" s="3" t="s">
        <v>14</v>
      </c>
      <c r="M73" s="3" t="s">
        <v>14</v>
      </c>
      <c r="N73" s="3" t="s">
        <v>14</v>
      </c>
      <c r="O73" s="2" t="s">
        <v>14</v>
      </c>
      <c r="P73" s="2" t="s">
        <v>14</v>
      </c>
      <c r="Q73" s="2" t="s">
        <v>14</v>
      </c>
      <c r="R73" s="2" t="s">
        <v>14</v>
      </c>
      <c r="S73" s="2" t="s">
        <v>14</v>
      </c>
      <c r="T73" s="2" t="s">
        <v>14</v>
      </c>
      <c r="U73" s="2" t="s">
        <v>14</v>
      </c>
      <c r="V73" s="2" t="s">
        <v>14</v>
      </c>
      <c r="W73" s="2" t="s">
        <v>14</v>
      </c>
      <c r="X73" s="2" t="s">
        <v>14</v>
      </c>
      <c r="Y73" s="2" t="s">
        <v>14</v>
      </c>
      <c r="Z73" s="2" t="s">
        <v>14</v>
      </c>
      <c r="AA73" s="2" t="s">
        <v>14</v>
      </c>
      <c r="AB73" s="2" t="s">
        <v>14</v>
      </c>
      <c r="AC73" s="2" t="s">
        <v>14</v>
      </c>
      <c r="AD73" s="2" t="s">
        <v>14</v>
      </c>
      <c r="AE73" s="2" t="s">
        <v>14</v>
      </c>
      <c r="AF73" s="2" t="s">
        <v>14</v>
      </c>
      <c r="AG73" s="2" t="s">
        <v>14</v>
      </c>
      <c r="AH73" s="2" t="s">
        <v>14</v>
      </c>
      <c r="AI73" s="2" t="s">
        <v>14</v>
      </c>
      <c r="AJ73" s="2" t="s">
        <v>14</v>
      </c>
      <c r="AK73" s="2" t="s">
        <v>14</v>
      </c>
      <c r="AL73" s="2" t="s">
        <v>14</v>
      </c>
      <c r="AM73" s="2" t="s">
        <v>14</v>
      </c>
    </row>
    <row r="74" spans="2:39" ht="19.899999999999999" hidden="1" customHeight="1" outlineLevel="1">
      <c r="B74" s="33" t="s">
        <v>2</v>
      </c>
      <c r="C74" s="3" t="s">
        <v>14</v>
      </c>
      <c r="D74" s="3" t="s">
        <v>14</v>
      </c>
      <c r="E74" s="3" t="s">
        <v>14</v>
      </c>
      <c r="F74" s="3" t="s">
        <v>14</v>
      </c>
      <c r="G74" s="3" t="s">
        <v>14</v>
      </c>
      <c r="H74" s="3" t="s">
        <v>14</v>
      </c>
      <c r="I74" s="3" t="s">
        <v>14</v>
      </c>
      <c r="J74" s="3" t="s">
        <v>14</v>
      </c>
      <c r="K74" s="133" t="s">
        <v>16</v>
      </c>
      <c r="L74" s="134"/>
      <c r="M74" s="134"/>
      <c r="N74" s="134"/>
      <c r="O74" s="135"/>
      <c r="P74" s="2" t="s">
        <v>14</v>
      </c>
      <c r="Q74" s="2" t="s">
        <v>14</v>
      </c>
      <c r="R74" s="133" t="s">
        <v>16</v>
      </c>
      <c r="S74" s="134"/>
      <c r="T74" s="134"/>
      <c r="U74" s="134"/>
      <c r="V74" s="135"/>
      <c r="W74" s="2" t="s">
        <v>14</v>
      </c>
      <c r="X74" s="2" t="s">
        <v>14</v>
      </c>
      <c r="Y74" s="133" t="s">
        <v>16</v>
      </c>
      <c r="Z74" s="134"/>
      <c r="AA74" s="134"/>
      <c r="AB74" s="134"/>
      <c r="AC74" s="135"/>
      <c r="AD74" s="2" t="s">
        <v>14</v>
      </c>
      <c r="AE74" s="2" t="s">
        <v>14</v>
      </c>
      <c r="AF74" s="133" t="s">
        <v>16</v>
      </c>
      <c r="AG74" s="134"/>
      <c r="AH74" s="134"/>
      <c r="AI74" s="134"/>
      <c r="AJ74" s="135"/>
      <c r="AK74" s="2" t="s">
        <v>14</v>
      </c>
      <c r="AL74" s="2" t="s">
        <v>14</v>
      </c>
      <c r="AM74" s="2" t="s">
        <v>14</v>
      </c>
    </row>
    <row r="75" spans="2:39" ht="19.899999999999999" hidden="1" customHeight="1" outlineLevel="1">
      <c r="B75" s="31" t="s">
        <v>5</v>
      </c>
      <c r="C75" s="3" t="s">
        <v>14</v>
      </c>
      <c r="D75" s="3" t="s">
        <v>14</v>
      </c>
      <c r="E75" s="3" t="s">
        <v>14</v>
      </c>
      <c r="F75" s="3" t="s">
        <v>14</v>
      </c>
      <c r="G75" s="3" t="s">
        <v>14</v>
      </c>
      <c r="H75" s="3" t="s">
        <v>14</v>
      </c>
      <c r="I75" s="3" t="s">
        <v>14</v>
      </c>
      <c r="J75" s="3" t="s">
        <v>14</v>
      </c>
      <c r="K75" s="3" t="s">
        <v>14</v>
      </c>
      <c r="L75" s="3" t="s">
        <v>14</v>
      </c>
      <c r="M75" s="3" t="s">
        <v>14</v>
      </c>
      <c r="N75" s="3" t="s">
        <v>14</v>
      </c>
      <c r="O75" s="2" t="s">
        <v>14</v>
      </c>
      <c r="P75" s="2" t="s">
        <v>14</v>
      </c>
      <c r="Q75" s="2" t="s">
        <v>14</v>
      </c>
      <c r="R75" s="2" t="s">
        <v>14</v>
      </c>
      <c r="S75" s="2" t="s">
        <v>14</v>
      </c>
      <c r="T75" s="2" t="s">
        <v>14</v>
      </c>
      <c r="U75" s="2" t="s">
        <v>14</v>
      </c>
      <c r="V75" s="2" t="s">
        <v>14</v>
      </c>
      <c r="W75" s="2" t="s">
        <v>14</v>
      </c>
      <c r="X75" s="2" t="s">
        <v>14</v>
      </c>
      <c r="Y75" s="2" t="s">
        <v>14</v>
      </c>
      <c r="Z75" s="2" t="s">
        <v>14</v>
      </c>
      <c r="AA75" s="2" t="s">
        <v>14</v>
      </c>
      <c r="AB75" s="2" t="s">
        <v>14</v>
      </c>
      <c r="AC75" s="2" t="s">
        <v>14</v>
      </c>
      <c r="AD75" s="2" t="s">
        <v>14</v>
      </c>
      <c r="AE75" s="2" t="s">
        <v>14</v>
      </c>
      <c r="AF75" s="2" t="s">
        <v>14</v>
      </c>
      <c r="AG75" s="2" t="s">
        <v>14</v>
      </c>
      <c r="AH75" s="2" t="s">
        <v>14</v>
      </c>
      <c r="AI75" s="2" t="s">
        <v>14</v>
      </c>
      <c r="AJ75" s="2" t="s">
        <v>14</v>
      </c>
      <c r="AK75" s="2" t="s">
        <v>14</v>
      </c>
      <c r="AL75" s="2" t="s">
        <v>14</v>
      </c>
      <c r="AM75" s="2" t="s">
        <v>14</v>
      </c>
    </row>
    <row r="76" spans="2:39" ht="19.899999999999999" hidden="1" customHeight="1" outlineLevel="1">
      <c r="B76" s="20" t="s">
        <v>1</v>
      </c>
      <c r="C76" s="3" t="s">
        <v>14</v>
      </c>
      <c r="D76" s="3" t="s">
        <v>14</v>
      </c>
      <c r="E76" s="3" t="s">
        <v>14</v>
      </c>
      <c r="F76" s="3" t="s">
        <v>14</v>
      </c>
      <c r="G76" s="3" t="s">
        <v>14</v>
      </c>
      <c r="H76" s="3" t="s">
        <v>14</v>
      </c>
      <c r="I76" s="3" t="s">
        <v>14</v>
      </c>
      <c r="J76" s="3" t="s">
        <v>14</v>
      </c>
      <c r="K76" s="3" t="s">
        <v>14</v>
      </c>
      <c r="L76" s="3" t="s">
        <v>14</v>
      </c>
      <c r="M76" s="3" t="s">
        <v>14</v>
      </c>
      <c r="N76" s="3" t="s">
        <v>14</v>
      </c>
      <c r="O76" s="2" t="s">
        <v>14</v>
      </c>
      <c r="P76" s="2" t="s">
        <v>14</v>
      </c>
      <c r="Q76" s="2" t="s">
        <v>14</v>
      </c>
      <c r="R76" s="2" t="s">
        <v>14</v>
      </c>
      <c r="S76" s="2" t="s">
        <v>14</v>
      </c>
      <c r="T76" s="2" t="s">
        <v>14</v>
      </c>
      <c r="U76" s="2" t="s">
        <v>14</v>
      </c>
      <c r="V76" s="2" t="s">
        <v>14</v>
      </c>
      <c r="W76" s="2" t="s">
        <v>14</v>
      </c>
      <c r="X76" s="2" t="s">
        <v>14</v>
      </c>
      <c r="Y76" s="2" t="s">
        <v>14</v>
      </c>
      <c r="Z76" s="2" t="s">
        <v>14</v>
      </c>
      <c r="AA76" s="2" t="s">
        <v>14</v>
      </c>
      <c r="AB76" s="2" t="s">
        <v>14</v>
      </c>
      <c r="AC76" s="2" t="s">
        <v>14</v>
      </c>
      <c r="AD76" s="2" t="s">
        <v>14</v>
      </c>
      <c r="AE76" s="2" t="s">
        <v>14</v>
      </c>
      <c r="AF76" s="2" t="s">
        <v>14</v>
      </c>
      <c r="AG76" s="2" t="s">
        <v>14</v>
      </c>
      <c r="AH76" s="2" t="s">
        <v>14</v>
      </c>
      <c r="AI76" s="2" t="s">
        <v>14</v>
      </c>
      <c r="AJ76" s="2" t="s">
        <v>14</v>
      </c>
      <c r="AK76" s="2" t="s">
        <v>14</v>
      </c>
      <c r="AL76" s="2" t="s">
        <v>14</v>
      </c>
      <c r="AM76" s="2" t="s">
        <v>14</v>
      </c>
    </row>
    <row r="77" spans="2:39" ht="18.95" customHeight="1" collapsed="1"/>
    <row r="78" spans="2:39" ht="18.95" customHeight="1">
      <c r="B78" s="61">
        <f ca="1">DATE(CalendarYear,12,1)</f>
        <v>45992</v>
      </c>
      <c r="C78" s="4" t="str">
        <f ca="1">IF(DAY(DecSun1)=1,"",IF(AND(YEAR(DecSun1+1)=CalendarYear,MONTH(DecSun1+1)=12),DecSun1+1,""))</f>
        <v/>
      </c>
      <c r="D78" s="4">
        <f ca="1">IF(DAY(DecSun1)=1,"",IF(AND(YEAR(DecSun1+2)=CalendarYear,MONTH(DecSun1+2)=12),DecSun1+2,""))</f>
        <v>45992</v>
      </c>
      <c r="E78" s="4">
        <f ca="1">IF(DAY(DecSun1)=1,"",IF(AND(YEAR(DecSun1+3)=CalendarYear,MONTH(DecSun1+3)=12),DecSun1+3,""))</f>
        <v>45993</v>
      </c>
      <c r="F78" s="4">
        <f ca="1">IF(DAY(DecSun1)=1,"",IF(AND(YEAR(DecSun1+4)=CalendarYear,MONTH(DecSun1+4)=12),DecSun1+4,""))</f>
        <v>45994</v>
      </c>
      <c r="G78" s="4">
        <f ca="1">IF(DAY(DecSun1)=1,"",IF(AND(YEAR(DecSun1+5)=CalendarYear,MONTH(DecSun1+5)=12),DecSun1+5,""))</f>
        <v>45995</v>
      </c>
      <c r="H78" s="4">
        <f ca="1">IF(DAY(DecSun1)=1,"",IF(AND(YEAR(DecSun1+6)=CalendarYear,MONTH(DecSun1+6)=12),DecSun1+6,""))</f>
        <v>45996</v>
      </c>
      <c r="I78" s="4">
        <f ca="1">IF(DAY(DecSun1)=1,IF(AND(YEAR(DecSun1)=CalendarYear,MONTH(DecSun1)=12),DecSun1,""),IF(AND(YEAR(DecSun1+7)=CalendarYear,MONTH(DecSun1+7)=12),DecSun1+7,""))</f>
        <v>45997</v>
      </c>
      <c r="J78" s="4">
        <f ca="1">IF(DAY(DecSun1)=1,IF(AND(YEAR(DecSun1+1)=CalendarYear,MONTH(DecSun1+1)=12),DecSun1+1,""),IF(AND(YEAR(DecSun1+8)=CalendarYear,MONTH(DecSun1+8)=12),DecSun1+8,""))</f>
        <v>45998</v>
      </c>
      <c r="K78" s="4">
        <f ca="1">IF(DAY(DecSun1)=1,IF(AND(YEAR(DecSun1+2)=CalendarYear,MONTH(DecSun1+2)=12),DecSun1+2,""),IF(AND(YEAR(DecSun1+9)=CalendarYear,MONTH(DecSun1+9)=12),DecSun1+9,""))</f>
        <v>45999</v>
      </c>
      <c r="L78" s="4">
        <f ca="1">IF(DAY(DecSun1)=1,IF(AND(YEAR(DecSun1+3)=CalendarYear,MONTH(DecSun1+3)=12),DecSun1+3,""),IF(AND(YEAR(DecSun1+10)=CalendarYear,MONTH(DecSun1+10)=12),DecSun1+10,""))</f>
        <v>46000</v>
      </c>
      <c r="M78" s="4">
        <f ca="1">IF(DAY(DecSun1)=1,IF(AND(YEAR(DecSun1+4)=CalendarYear,MONTH(DecSun1+4)=12),DecSun1+4,""),IF(AND(YEAR(DecSun1+11)=CalendarYear,MONTH(DecSun1+11)=12),DecSun1+11,""))</f>
        <v>46001</v>
      </c>
      <c r="N78" s="4">
        <f ca="1">IF(DAY(DecSun1)=1,IF(AND(YEAR(DecSun1+5)=CalendarYear,MONTH(DecSun1+5)=12),DecSun1+5,""),IF(AND(YEAR(DecSun1+12)=CalendarYear,MONTH(DecSun1+12)=12),DecSun1+12,""))</f>
        <v>46002</v>
      </c>
      <c r="O78" s="4">
        <f ca="1">IF(DAY(DecSun1)=1,IF(AND(YEAR(DecSun1+6)=CalendarYear,MONTH(DecSun1+6)=12),DecSun1+6,""),IF(AND(YEAR(DecSun1+13)=CalendarYear,MONTH(DecSun1+13)=12),DecSun1+13,""))</f>
        <v>46003</v>
      </c>
      <c r="P78" s="4">
        <f ca="1">IF(DAY(DecSun1)=1,IF(AND(YEAR(DecSun1+7)=CalendarYear,MONTH(DecSun1+7)=12),DecSun1+7,""),IF(AND(YEAR(DecSun1+14)=CalendarYear,MONTH(DecSun1+14)=12),DecSun1+14,""))</f>
        <v>46004</v>
      </c>
      <c r="Q78" s="4">
        <f ca="1">IF(DAY(DecSun1)=1,IF(AND(YEAR(DecSun1+8)=CalendarYear,MONTH(DecSun1+8)=12),DecSun1+8,""),IF(AND(YEAR(DecSun1+15)=CalendarYear,MONTH(DecSun1+15)=12),DecSun1+15,""))</f>
        <v>46005</v>
      </c>
      <c r="R78" s="4">
        <f ca="1">IF(DAY(DecSun1)=1,IF(AND(YEAR(DecSun1+9)=CalendarYear,MONTH(DecSun1+9)=12),DecSun1+9,""),IF(AND(YEAR(DecSun1+16)=CalendarYear,MONTH(DecSun1+16)=12),DecSun1+16,""))</f>
        <v>46006</v>
      </c>
      <c r="S78" s="4">
        <f ca="1">IF(DAY(DecSun1)=1,IF(AND(YEAR(DecSun1+10)=CalendarYear,MONTH(DecSun1+10)=12),DecSun1+10,""),IF(AND(YEAR(DecSun1+17)=CalendarYear,MONTH(DecSun1+17)=12),DecSun1+17,""))</f>
        <v>46007</v>
      </c>
      <c r="T78" s="4">
        <f ca="1">IF(DAY(DecSun1)=1,IF(AND(YEAR(DecSun1+11)=CalendarYear,MONTH(DecSun1+11)=12),DecSun1+11,""),IF(AND(YEAR(DecSun1+18)=CalendarYear,MONTH(DecSun1+18)=12),DecSun1+18,""))</f>
        <v>46008</v>
      </c>
      <c r="U78" s="4">
        <f ca="1">IF(DAY(DecSun1)=1,IF(AND(YEAR(DecSun1+12)=CalendarYear,MONTH(DecSun1+12)=12),DecSun1+12,""),IF(AND(YEAR(DecSun1+19)=CalendarYear,MONTH(DecSun1+19)=12),DecSun1+19,""))</f>
        <v>46009</v>
      </c>
      <c r="V78" s="4">
        <f ca="1">IF(DAY(DecSun1)=1,IF(AND(YEAR(DecSun1+13)=CalendarYear,MONTH(DecSun1+13)=12),DecSun1+13,""),IF(AND(YEAR(DecSun1+20)=CalendarYear,MONTH(DecSun1+20)=12),DecSun1+20,""))</f>
        <v>46010</v>
      </c>
      <c r="W78" s="4">
        <f ca="1">IF(DAY(DecSun1)=1,IF(AND(YEAR(DecSun1+14)=CalendarYear,MONTH(DecSun1+14)=12),DecSun1+14,""),IF(AND(YEAR(DecSun1+21)=CalendarYear,MONTH(DecSun1+21)=12),DecSun1+21,""))</f>
        <v>46011</v>
      </c>
      <c r="X78" s="4">
        <f ca="1">IF(DAY(DecSun1)=1,IF(AND(YEAR(DecSun1+15)=CalendarYear,MONTH(DecSun1+15)=12),DecSun1+15,""),IF(AND(YEAR(DecSun1+22)=CalendarYear,MONTH(DecSun1+22)=12),DecSun1+22,""))</f>
        <v>46012</v>
      </c>
      <c r="Y78" s="4">
        <f ca="1">IF(DAY(DecSun1)=1,IF(AND(YEAR(DecSun1+16)=CalendarYear,MONTH(DecSun1+16)=12),DecSun1+16,""),IF(AND(YEAR(DecSun1+23)=CalendarYear,MONTH(DecSun1+23)=12),DecSun1+23,""))</f>
        <v>46013</v>
      </c>
      <c r="Z78" s="4">
        <f ca="1">IF(DAY(DecSun1)=1,IF(AND(YEAR(DecSun1+17)=CalendarYear,MONTH(DecSun1+17)=12),DecSun1+17,""),IF(AND(YEAR(DecSun1+24)=CalendarYear,MONTH(DecSun1+24)=12),DecSun1+24,""))</f>
        <v>46014</v>
      </c>
      <c r="AA78" s="4">
        <f ca="1">IF(DAY(DecSun1)=1,IF(AND(YEAR(DecSun1+18)=CalendarYear,MONTH(DecSun1+18)=12),DecSun1+18,""),IF(AND(YEAR(DecSun1+25)=CalendarYear,MONTH(DecSun1+25)=12),DecSun1+25,""))</f>
        <v>46015</v>
      </c>
      <c r="AB78" s="4">
        <f ca="1">IF(DAY(DecSun1)=1,IF(AND(YEAR(DecSun1+19)=CalendarYear,MONTH(DecSun1+19)=12),DecSun1+19,""),IF(AND(YEAR(DecSun1+26)=CalendarYear,MONTH(DecSun1+26)=12),DecSun1+26,""))</f>
        <v>46016</v>
      </c>
      <c r="AC78" s="4">
        <f ca="1">IF(DAY(DecSun1)=1,IF(AND(YEAR(DecSun1+20)=CalendarYear,MONTH(DecSun1+20)=12),DecSun1+20,""),IF(AND(YEAR(DecSun1+27)=CalendarYear,MONTH(DecSun1+27)=12),DecSun1+27,""))</f>
        <v>46017</v>
      </c>
      <c r="AD78" s="4">
        <f ca="1">IF(DAY(DecSun1)=1,IF(AND(YEAR(DecSun1+21)=CalendarYear,MONTH(DecSun1+21)=12),DecSun1+21,""),IF(AND(YEAR(DecSun1+28)=CalendarYear,MONTH(DecSun1+28)=12),DecSun1+28,""))</f>
        <v>46018</v>
      </c>
      <c r="AE78" s="4">
        <f ca="1">IF(DAY(DecSun1)=1,IF(AND(YEAR(DecSun1+22)=CalendarYear,MONTH(DecSun1+22)=12),DecSun1+22,""),IF(AND(YEAR(DecSun1+29)=CalendarYear,MONTH(DecSun1+29)=12),DecSun1+29,""))</f>
        <v>46019</v>
      </c>
      <c r="AF78" s="4">
        <f ca="1">IF(DAY(DecSun1)=1,IF(AND(YEAR(DecSun1+23)=CalendarYear,MONTH(DecSun1+23)=12),DecSun1+23,""),IF(AND(YEAR(DecSun1+30)=CalendarYear,MONTH(DecSun1+30)=12),DecSun1+30,""))</f>
        <v>46020</v>
      </c>
      <c r="AG78" s="4">
        <f ca="1">IF(DAY(DecSun1)=1,IF(AND(YEAR(DecSun1+24)=CalendarYear,MONTH(DecSun1+24)=12),DecSun1+24,""),IF(AND(YEAR(DecSun1+31)=CalendarYear,MONTH(DecSun1+31)=12),DecSun1+31,""))</f>
        <v>46021</v>
      </c>
      <c r="AH78" s="4">
        <f ca="1">IF(DAY(DecSun1)=1,IF(AND(YEAR(DecSun1+25)=CalendarYear,MONTH(DecSun1+25)=12),DecSun1+25,""),IF(AND(YEAR(DecSun1+32)=CalendarYear,MONTH(DecSun1+32)=12),DecSun1+32,""))</f>
        <v>46022</v>
      </c>
      <c r="AI78" s="4" t="str">
        <f ca="1">IF(DAY(DecSun1)=1,IF(AND(YEAR(DecSun1+26)=CalendarYear,MONTH(DecSun1+26)=12),DecSun1+26,""),IF(AND(YEAR(DecSun1+33)=CalendarYear,MONTH(DecSun1+33)=12),DecSun1+33,""))</f>
        <v/>
      </c>
      <c r="AJ78" s="4" t="str">
        <f ca="1">IF(DAY(DecSun1)=1,IF(AND(YEAR(DecSun1+27)=CalendarYear,MONTH(DecSun1+27)=12),DecSun1+27,""),IF(AND(YEAR(DecSun1+34)=CalendarYear,MONTH(DecSun1+34)=12),DecSun1+34,""))</f>
        <v/>
      </c>
      <c r="AK78" s="4" t="str">
        <f ca="1">IF(DAY(DecSun1)=1,IF(AND(YEAR(DecSun1+28)=CalendarYear,MONTH(DecSun1+28)=12),DecSun1+28,""),IF(AND(YEAR(DecSun1+35)=CalendarYear,MONTH(DecSun1+35)=12),DecSun1+35,""))</f>
        <v/>
      </c>
      <c r="AL78" s="4" t="str">
        <f ca="1">IF(DAY(DecSun1)=1,IF(AND(YEAR(DecSun1+29)=CalendarYear,MONTH(DecSun1+29)=12),DecSun1+29,""),IF(AND(YEAR(DecSun1+36)=CalendarYear,MONTH(DecSun1+36)=12),DecSun1+36,""))</f>
        <v/>
      </c>
      <c r="AM78" s="6" t="str">
        <f ca="1">IF(DAY(DecSun1)=1,IF(AND(YEAR(DecSun1+30)=CalendarYear,MONTH(DecSun1+30)=12),DecSun1+30,""),IF(AND(YEAR(DecSun1+37)=CalendarYear,MONTH(DecSun1+37)=12),DecSun1+37,""))</f>
        <v/>
      </c>
    </row>
    <row r="79" spans="2:39" ht="18.95" customHeight="1">
      <c r="B79" s="62"/>
      <c r="C79" s="5" t="s">
        <v>6</v>
      </c>
      <c r="D79" s="5" t="s">
        <v>7</v>
      </c>
      <c r="E79" s="5" t="s">
        <v>8</v>
      </c>
      <c r="F79" s="5" t="s">
        <v>9</v>
      </c>
      <c r="G79" s="5" t="s">
        <v>10</v>
      </c>
      <c r="H79" s="5" t="s">
        <v>11</v>
      </c>
      <c r="I79" s="5" t="s">
        <v>12</v>
      </c>
      <c r="J79" s="5" t="s">
        <v>6</v>
      </c>
      <c r="K79" s="5" t="s">
        <v>7</v>
      </c>
      <c r="L79" s="5" t="s">
        <v>8</v>
      </c>
      <c r="M79" s="5" t="s">
        <v>9</v>
      </c>
      <c r="N79" s="5" t="s">
        <v>10</v>
      </c>
      <c r="O79" s="5" t="s">
        <v>11</v>
      </c>
      <c r="P79" s="5" t="s">
        <v>12</v>
      </c>
      <c r="Q79" s="5" t="s">
        <v>6</v>
      </c>
      <c r="R79" s="5" t="s">
        <v>7</v>
      </c>
      <c r="S79" s="5" t="s">
        <v>8</v>
      </c>
      <c r="T79" s="5" t="s">
        <v>9</v>
      </c>
      <c r="U79" s="5" t="s">
        <v>10</v>
      </c>
      <c r="V79" s="5" t="s">
        <v>11</v>
      </c>
      <c r="W79" s="5" t="s">
        <v>12</v>
      </c>
      <c r="X79" s="5" t="s">
        <v>6</v>
      </c>
      <c r="Y79" s="5" t="s">
        <v>7</v>
      </c>
      <c r="Z79" s="5" t="s">
        <v>8</v>
      </c>
      <c r="AA79" s="5" t="s">
        <v>9</v>
      </c>
      <c r="AB79" s="5" t="s">
        <v>10</v>
      </c>
      <c r="AC79" s="5" t="s">
        <v>11</v>
      </c>
      <c r="AD79" s="5" t="s">
        <v>12</v>
      </c>
      <c r="AE79" s="5" t="s">
        <v>6</v>
      </c>
      <c r="AF79" s="5" t="s">
        <v>7</v>
      </c>
      <c r="AG79" s="5" t="s">
        <v>8</v>
      </c>
      <c r="AH79" s="5" t="s">
        <v>9</v>
      </c>
      <c r="AI79" s="5" t="s">
        <v>10</v>
      </c>
      <c r="AJ79" s="5" t="s">
        <v>11</v>
      </c>
      <c r="AK79" s="5" t="s">
        <v>12</v>
      </c>
      <c r="AL79" s="5" t="s">
        <v>6</v>
      </c>
      <c r="AM79" s="7" t="s">
        <v>7</v>
      </c>
    </row>
    <row r="80" spans="2:39" ht="18.95" hidden="1" customHeight="1" outlineLevel="1">
      <c r="B80" s="18" t="s">
        <v>13</v>
      </c>
      <c r="C80" s="2" t="s">
        <v>14</v>
      </c>
      <c r="D80" s="2" t="s">
        <v>14</v>
      </c>
      <c r="E80" s="2" t="s">
        <v>14</v>
      </c>
      <c r="F80" s="2" t="s">
        <v>14</v>
      </c>
      <c r="G80" s="2" t="s">
        <v>14</v>
      </c>
      <c r="H80" s="2" t="s">
        <v>14</v>
      </c>
      <c r="I80" s="2" t="s">
        <v>14</v>
      </c>
      <c r="J80" s="2" t="s">
        <v>14</v>
      </c>
      <c r="K80" s="2" t="s">
        <v>14</v>
      </c>
      <c r="L80" s="2" t="s">
        <v>14</v>
      </c>
      <c r="M80" s="3" t="s">
        <v>14</v>
      </c>
      <c r="N80" s="3" t="s">
        <v>14</v>
      </c>
      <c r="O80" s="2" t="s">
        <v>14</v>
      </c>
      <c r="P80" s="2" t="s">
        <v>14</v>
      </c>
      <c r="Q80" s="2" t="s">
        <v>14</v>
      </c>
      <c r="R80" s="2" t="s">
        <v>14</v>
      </c>
      <c r="S80" s="2" t="s">
        <v>14</v>
      </c>
      <c r="T80" s="2" t="s">
        <v>14</v>
      </c>
      <c r="U80" s="2" t="s">
        <v>14</v>
      </c>
      <c r="V80" s="2" t="s">
        <v>14</v>
      </c>
      <c r="W80" s="2" t="s">
        <v>14</v>
      </c>
      <c r="X80" s="2" t="s">
        <v>14</v>
      </c>
      <c r="Y80" s="2" t="s">
        <v>14</v>
      </c>
      <c r="Z80" s="2" t="s">
        <v>14</v>
      </c>
      <c r="AA80" s="2" t="s">
        <v>14</v>
      </c>
      <c r="AB80" s="2" t="s">
        <v>14</v>
      </c>
      <c r="AC80" s="2" t="s">
        <v>14</v>
      </c>
      <c r="AD80" s="2" t="s">
        <v>14</v>
      </c>
      <c r="AE80" s="2" t="s">
        <v>14</v>
      </c>
      <c r="AF80" s="2" t="s">
        <v>14</v>
      </c>
      <c r="AG80" s="2" t="s">
        <v>14</v>
      </c>
      <c r="AH80" s="2" t="s">
        <v>14</v>
      </c>
      <c r="AI80" s="2" t="s">
        <v>14</v>
      </c>
      <c r="AJ80" s="2" t="s">
        <v>14</v>
      </c>
      <c r="AK80" s="2" t="s">
        <v>14</v>
      </c>
      <c r="AL80" s="2" t="s">
        <v>14</v>
      </c>
      <c r="AM80" s="2" t="s">
        <v>14</v>
      </c>
    </row>
    <row r="81" spans="2:39" ht="18.95" hidden="1" customHeight="1" outlineLevel="1">
      <c r="B81" s="19" t="s">
        <v>15</v>
      </c>
      <c r="C81" s="3" t="s">
        <v>14</v>
      </c>
      <c r="D81" s="3" t="s">
        <v>14</v>
      </c>
      <c r="E81" s="3" t="s">
        <v>14</v>
      </c>
      <c r="F81" s="3" t="s">
        <v>14</v>
      </c>
      <c r="G81" s="3" t="s">
        <v>14</v>
      </c>
      <c r="H81" s="3" t="s">
        <v>14</v>
      </c>
      <c r="I81" s="3" t="s">
        <v>14</v>
      </c>
      <c r="J81" s="3" t="s">
        <v>14</v>
      </c>
      <c r="K81" s="3" t="s">
        <v>14</v>
      </c>
      <c r="L81" s="3" t="s">
        <v>14</v>
      </c>
      <c r="M81" s="3" t="s">
        <v>14</v>
      </c>
      <c r="N81" s="3" t="s">
        <v>14</v>
      </c>
      <c r="O81" s="2" t="s">
        <v>14</v>
      </c>
      <c r="P81" s="2" t="s">
        <v>14</v>
      </c>
      <c r="Q81" s="2" t="s">
        <v>14</v>
      </c>
      <c r="R81" s="2" t="s">
        <v>14</v>
      </c>
      <c r="S81" s="2" t="s">
        <v>14</v>
      </c>
      <c r="T81" s="2" t="s">
        <v>14</v>
      </c>
      <c r="U81" s="2" t="s">
        <v>14</v>
      </c>
      <c r="V81" s="2" t="s">
        <v>14</v>
      </c>
      <c r="W81" s="2" t="s">
        <v>14</v>
      </c>
      <c r="X81" s="2" t="s">
        <v>14</v>
      </c>
      <c r="Y81" s="2" t="s">
        <v>14</v>
      </c>
      <c r="Z81" s="2" t="s">
        <v>14</v>
      </c>
      <c r="AA81" s="2" t="s">
        <v>14</v>
      </c>
      <c r="AB81" s="2" t="s">
        <v>14</v>
      </c>
      <c r="AC81" s="2" t="s">
        <v>14</v>
      </c>
      <c r="AD81" s="2" t="s">
        <v>14</v>
      </c>
      <c r="AE81" s="2" t="s">
        <v>14</v>
      </c>
      <c r="AF81" s="2" t="s">
        <v>14</v>
      </c>
      <c r="AG81" s="2" t="s">
        <v>14</v>
      </c>
      <c r="AH81" s="2" t="s">
        <v>14</v>
      </c>
      <c r="AI81" s="2" t="s">
        <v>14</v>
      </c>
      <c r="AJ81" s="2" t="s">
        <v>14</v>
      </c>
      <c r="AK81" s="2" t="s">
        <v>14</v>
      </c>
      <c r="AL81" s="2" t="s">
        <v>14</v>
      </c>
      <c r="AM81" s="2" t="s">
        <v>14</v>
      </c>
    </row>
    <row r="82" spans="2:39" ht="18.95" hidden="1" customHeight="1" outlineLevel="1">
      <c r="B82" s="33" t="s">
        <v>2</v>
      </c>
      <c r="C82" s="3" t="s">
        <v>14</v>
      </c>
      <c r="D82" s="133" t="s">
        <v>16</v>
      </c>
      <c r="E82" s="134"/>
      <c r="F82" s="134"/>
      <c r="G82" s="134"/>
      <c r="H82" s="135"/>
      <c r="I82" s="3" t="s">
        <v>14</v>
      </c>
      <c r="J82" s="3" t="s">
        <v>14</v>
      </c>
      <c r="K82" s="133" t="s">
        <v>16</v>
      </c>
      <c r="L82" s="134"/>
      <c r="M82" s="134"/>
      <c r="N82" s="134"/>
      <c r="O82" s="135"/>
      <c r="P82" s="2" t="s">
        <v>14</v>
      </c>
      <c r="Q82" s="2" t="s">
        <v>14</v>
      </c>
      <c r="R82" s="133" t="s">
        <v>16</v>
      </c>
      <c r="S82" s="134"/>
      <c r="T82" s="134"/>
      <c r="U82" s="134"/>
      <c r="V82" s="135"/>
      <c r="W82" s="2" t="s">
        <v>14</v>
      </c>
      <c r="X82" s="2" t="s">
        <v>14</v>
      </c>
      <c r="Y82" s="133" t="s">
        <v>16</v>
      </c>
      <c r="Z82" s="134"/>
      <c r="AA82" s="134"/>
      <c r="AB82" s="134"/>
      <c r="AC82" s="135"/>
      <c r="AD82" s="2" t="s">
        <v>14</v>
      </c>
      <c r="AE82" s="2" t="s">
        <v>14</v>
      </c>
      <c r="AF82" s="140" t="s">
        <v>16</v>
      </c>
      <c r="AG82" s="148"/>
      <c r="AH82" s="141"/>
      <c r="AI82" s="2" t="s">
        <v>14</v>
      </c>
      <c r="AJ82" s="2" t="s">
        <v>14</v>
      </c>
      <c r="AK82" s="2" t="s">
        <v>14</v>
      </c>
      <c r="AL82" s="2" t="s">
        <v>14</v>
      </c>
      <c r="AM82" s="2" t="s">
        <v>14</v>
      </c>
    </row>
    <row r="83" spans="2:39" ht="18.95" hidden="1" customHeight="1" outlineLevel="1">
      <c r="B83" s="31" t="s">
        <v>5</v>
      </c>
      <c r="C83" s="3" t="s">
        <v>14</v>
      </c>
      <c r="D83" s="3" t="s">
        <v>14</v>
      </c>
      <c r="E83" s="3" t="s">
        <v>14</v>
      </c>
      <c r="F83" s="3" t="s">
        <v>14</v>
      </c>
      <c r="G83" s="3" t="s">
        <v>14</v>
      </c>
      <c r="H83" s="3" t="s">
        <v>14</v>
      </c>
      <c r="I83" s="3" t="s">
        <v>14</v>
      </c>
      <c r="J83" s="3" t="s">
        <v>14</v>
      </c>
      <c r="K83" s="3" t="s">
        <v>14</v>
      </c>
      <c r="L83" s="3" t="s">
        <v>14</v>
      </c>
      <c r="M83" s="3" t="s">
        <v>14</v>
      </c>
      <c r="N83" s="3" t="s">
        <v>14</v>
      </c>
      <c r="O83" s="2" t="s">
        <v>14</v>
      </c>
      <c r="P83" s="2" t="s">
        <v>14</v>
      </c>
      <c r="Q83" s="2" t="s">
        <v>14</v>
      </c>
      <c r="R83" s="2" t="s">
        <v>14</v>
      </c>
      <c r="S83" s="2" t="s">
        <v>14</v>
      </c>
      <c r="T83" s="2" t="s">
        <v>14</v>
      </c>
      <c r="U83" s="2" t="s">
        <v>14</v>
      </c>
      <c r="V83" s="2" t="s">
        <v>14</v>
      </c>
      <c r="W83" s="2" t="s">
        <v>14</v>
      </c>
      <c r="X83" s="2" t="s">
        <v>14</v>
      </c>
      <c r="Y83" s="2" t="s">
        <v>14</v>
      </c>
      <c r="Z83" s="2" t="s">
        <v>14</v>
      </c>
      <c r="AA83" s="2" t="s">
        <v>14</v>
      </c>
      <c r="AB83" s="2" t="s">
        <v>14</v>
      </c>
      <c r="AC83" s="2" t="s">
        <v>14</v>
      </c>
      <c r="AD83" s="2" t="s">
        <v>14</v>
      </c>
      <c r="AE83" s="2" t="s">
        <v>14</v>
      </c>
      <c r="AF83" s="2" t="s">
        <v>14</v>
      </c>
      <c r="AG83" s="2" t="s">
        <v>14</v>
      </c>
      <c r="AH83" s="2" t="s">
        <v>14</v>
      </c>
      <c r="AI83" s="2" t="s">
        <v>14</v>
      </c>
      <c r="AJ83" s="2" t="s">
        <v>14</v>
      </c>
      <c r="AK83" s="2" t="s">
        <v>14</v>
      </c>
      <c r="AL83" s="2" t="s">
        <v>14</v>
      </c>
      <c r="AM83" s="2" t="s">
        <v>14</v>
      </c>
    </row>
    <row r="84" spans="2:39" ht="18.95" hidden="1" customHeight="1" outlineLevel="1">
      <c r="B84" s="20" t="s">
        <v>1</v>
      </c>
      <c r="C84" s="3" t="s">
        <v>14</v>
      </c>
      <c r="D84" s="3" t="s">
        <v>14</v>
      </c>
      <c r="E84" s="3" t="s">
        <v>14</v>
      </c>
      <c r="F84" s="3" t="s">
        <v>14</v>
      </c>
      <c r="G84" s="3" t="s">
        <v>14</v>
      </c>
      <c r="H84" s="3" t="s">
        <v>14</v>
      </c>
      <c r="I84" s="3" t="s">
        <v>14</v>
      </c>
      <c r="J84" s="3" t="s">
        <v>14</v>
      </c>
      <c r="K84" s="3" t="s">
        <v>14</v>
      </c>
      <c r="L84" s="3" t="s">
        <v>14</v>
      </c>
      <c r="M84" s="3" t="s">
        <v>14</v>
      </c>
      <c r="N84" s="3" t="s">
        <v>14</v>
      </c>
      <c r="O84" s="2" t="s">
        <v>14</v>
      </c>
      <c r="P84" s="2" t="s">
        <v>14</v>
      </c>
      <c r="Q84" s="2" t="s">
        <v>14</v>
      </c>
      <c r="R84" s="2" t="s">
        <v>14</v>
      </c>
      <c r="S84" s="2" t="s">
        <v>14</v>
      </c>
      <c r="T84" s="2" t="s">
        <v>14</v>
      </c>
      <c r="U84" s="2" t="s">
        <v>14</v>
      </c>
      <c r="V84" s="2" t="s">
        <v>14</v>
      </c>
      <c r="W84" s="2" t="s">
        <v>14</v>
      </c>
      <c r="X84" s="2" t="s">
        <v>14</v>
      </c>
      <c r="Y84" s="2" t="s">
        <v>14</v>
      </c>
      <c r="Z84" s="2" t="s">
        <v>14</v>
      </c>
      <c r="AA84" s="2" t="s">
        <v>14</v>
      </c>
      <c r="AB84" s="2" t="s">
        <v>14</v>
      </c>
      <c r="AC84" s="2" t="s">
        <v>14</v>
      </c>
      <c r="AD84" s="2" t="s">
        <v>14</v>
      </c>
      <c r="AE84" s="2" t="s">
        <v>14</v>
      </c>
      <c r="AF84" s="2" t="s">
        <v>14</v>
      </c>
      <c r="AG84" s="2" t="s">
        <v>14</v>
      </c>
      <c r="AH84" s="2" t="s">
        <v>14</v>
      </c>
      <c r="AI84" s="2" t="s">
        <v>14</v>
      </c>
      <c r="AJ84" s="2" t="s">
        <v>14</v>
      </c>
      <c r="AK84" s="2" t="s">
        <v>14</v>
      </c>
      <c r="AL84" s="2" t="s">
        <v>14</v>
      </c>
      <c r="AM84" s="2" t="s">
        <v>14</v>
      </c>
    </row>
    <row r="85" spans="2:39" ht="18.95" customHeight="1" collapsed="1"/>
  </sheetData>
  <mergeCells count="58">
    <mergeCell ref="D82:H82"/>
    <mergeCell ref="K82:O82"/>
    <mergeCell ref="R82:V82"/>
    <mergeCell ref="B62:B63"/>
    <mergeCell ref="B54:B55"/>
    <mergeCell ref="D58:H58"/>
    <mergeCell ref="K58:O58"/>
    <mergeCell ref="R58:V58"/>
    <mergeCell ref="F66:H66"/>
    <mergeCell ref="K66:O66"/>
    <mergeCell ref="R66:V66"/>
    <mergeCell ref="B78:B79"/>
    <mergeCell ref="B70:B71"/>
    <mergeCell ref="K74:O74"/>
    <mergeCell ref="R74:V74"/>
    <mergeCell ref="Y74:AC74"/>
    <mergeCell ref="AF74:AJ74"/>
    <mergeCell ref="M49:P49"/>
    <mergeCell ref="Y82:AC82"/>
    <mergeCell ref="AF82:AH82"/>
    <mergeCell ref="AF66:AJ66"/>
    <mergeCell ref="Y58:AC58"/>
    <mergeCell ref="AF58:AG58"/>
    <mergeCell ref="Y50:AC50"/>
    <mergeCell ref="Y66:AC66"/>
    <mergeCell ref="R49:V49"/>
    <mergeCell ref="AE49:AK49"/>
    <mergeCell ref="Y10:AC10"/>
    <mergeCell ref="AF10:AJ10"/>
    <mergeCell ref="B46:B47"/>
    <mergeCell ref="B30:B31"/>
    <mergeCell ref="K34:O34"/>
    <mergeCell ref="R34:V34"/>
    <mergeCell ref="Y34:AC34"/>
    <mergeCell ref="D35:H35"/>
    <mergeCell ref="B38:B39"/>
    <mergeCell ref="E42:H42"/>
    <mergeCell ref="K42:O42"/>
    <mergeCell ref="R42:V42"/>
    <mergeCell ref="Y42:AC42"/>
    <mergeCell ref="AF42:AI42"/>
    <mergeCell ref="AG26:AJ26"/>
    <mergeCell ref="B14:B15"/>
    <mergeCell ref="E18:H18"/>
    <mergeCell ref="K18:O18"/>
    <mergeCell ref="R18:V18"/>
    <mergeCell ref="Y18:AC18"/>
    <mergeCell ref="AF18:AH18"/>
    <mergeCell ref="B22:B23"/>
    <mergeCell ref="R25:W25"/>
    <mergeCell ref="G26:H26"/>
    <mergeCell ref="K26:O26"/>
    <mergeCell ref="Y26:AC26"/>
    <mergeCell ref="AH2:AM2"/>
    <mergeCell ref="W4:X4"/>
    <mergeCell ref="AJ4:AK4"/>
    <mergeCell ref="B6:B7"/>
    <mergeCell ref="R9:V9"/>
  </mergeCells>
  <conditionalFormatting sqref="C34">
    <cfRule type="cellIs" dxfId="1419" priority="145" stopIfTrue="1" operator="equal">
      <formula>1</formula>
    </cfRule>
    <cfRule type="cellIs" dxfId="1418" priority="146" stopIfTrue="1" operator="equal">
      <formula>2</formula>
    </cfRule>
    <cfRule type="cellIs" dxfId="1417" priority="147" operator="equal">
      <formula>3</formula>
    </cfRule>
  </conditionalFormatting>
  <conditionalFormatting sqref="C58">
    <cfRule type="cellIs" dxfId="1416" priority="112" stopIfTrue="1" operator="equal">
      <formula>1</formula>
    </cfRule>
    <cfRule type="cellIs" dxfId="1415" priority="113" stopIfTrue="1" operator="equal">
      <formula>2</formula>
    </cfRule>
    <cfRule type="cellIs" dxfId="1414" priority="114" operator="equal">
      <formula>3</formula>
    </cfRule>
  </conditionalFormatting>
  <conditionalFormatting sqref="C82:D82">
    <cfRule type="cellIs" dxfId="1413" priority="76" stopIfTrue="1" operator="equal">
      <formula>1</formula>
    </cfRule>
    <cfRule type="cellIs" dxfId="1412" priority="77" stopIfTrue="1" operator="equal">
      <formula>2</formula>
    </cfRule>
    <cfRule type="cellIs" dxfId="1411" priority="78" operator="equal">
      <formula>3</formula>
    </cfRule>
  </conditionalFormatting>
  <conditionalFormatting sqref="C50:J50">
    <cfRule type="cellIs" dxfId="1410" priority="124" stopIfTrue="1" operator="equal">
      <formula>1</formula>
    </cfRule>
    <cfRule type="cellIs" dxfId="1409" priority="125" stopIfTrue="1" operator="equal">
      <formula>2</formula>
    </cfRule>
    <cfRule type="cellIs" dxfId="1408" priority="126" operator="equal">
      <formula>3</formula>
    </cfRule>
  </conditionalFormatting>
  <conditionalFormatting sqref="C74:K74">
    <cfRule type="cellIs" dxfId="1407" priority="88" stopIfTrue="1" operator="equal">
      <formula>1</formula>
    </cfRule>
    <cfRule type="cellIs" dxfId="1406" priority="89" stopIfTrue="1" operator="equal">
      <formula>2</formula>
    </cfRule>
    <cfRule type="cellIs" dxfId="1405" priority="90" operator="equal">
      <formula>3</formula>
    </cfRule>
  </conditionalFormatting>
  <conditionalFormatting sqref="C6:AM6">
    <cfRule type="expression" dxfId="1404" priority="225">
      <formula>NOT(ISNUMBER(C6))</formula>
    </cfRule>
  </conditionalFormatting>
  <conditionalFormatting sqref="C7:AM7 C47:AM47">
    <cfRule type="expression" dxfId="1403" priority="223" stopIfTrue="1">
      <formula>NOT(ISNUMBER(C6))</formula>
    </cfRule>
    <cfRule type="expression" dxfId="1402" priority="224">
      <formula>OR(COUNTIF(C8:C10,1)&gt;1,COUNTIF(C8:C10,2)&gt;1,COUNTIF(C8:C10,3)&gt;1)</formula>
    </cfRule>
  </conditionalFormatting>
  <conditionalFormatting sqref="C8:AM8 C9:R9 W9:AM9 C10:Y10 AD10:AF10 AK10:AM10 C11:AM12">
    <cfRule type="cellIs" dxfId="1401" priority="226" stopIfTrue="1" operator="equal">
      <formula>1</formula>
    </cfRule>
    <cfRule type="cellIs" dxfId="1400" priority="227" stopIfTrue="1" operator="equal">
      <formula>2</formula>
    </cfRule>
    <cfRule type="cellIs" dxfId="1399" priority="228" operator="equal">
      <formula>3</formula>
    </cfRule>
  </conditionalFormatting>
  <conditionalFormatting sqref="C14:AM14">
    <cfRule type="expression" dxfId="1398" priority="219">
      <formula>NOT(ISNUMBER(C14))</formula>
    </cfRule>
  </conditionalFormatting>
  <conditionalFormatting sqref="C15:AM15">
    <cfRule type="expression" dxfId="1397" priority="217" stopIfTrue="1">
      <formula>NOT(ISNUMBER(C14))</formula>
    </cfRule>
    <cfRule type="expression" dxfId="1396" priority="218">
      <formula>OR(COUNTIF(C16:C18,1)&gt;1,COUNTIF(C16:C18,2)&gt;1,COUNTIF(C16:C18,3)&gt;1)</formula>
    </cfRule>
  </conditionalFormatting>
  <conditionalFormatting sqref="C16:AM17 C18:E18 AD18:AF18 AI18:AM18 C19:AM20">
    <cfRule type="cellIs" dxfId="1395" priority="220" stopIfTrue="1" operator="equal">
      <formula>1</formula>
    </cfRule>
    <cfRule type="cellIs" dxfId="1394" priority="221" stopIfTrue="1" operator="equal">
      <formula>2</formula>
    </cfRule>
    <cfRule type="cellIs" dxfId="1393" priority="222" operator="equal">
      <formula>3</formula>
    </cfRule>
  </conditionalFormatting>
  <conditionalFormatting sqref="C22:AM22">
    <cfRule type="expression" dxfId="1392" priority="192">
      <formula>NOT(ISNUMBER(C22))</formula>
    </cfRule>
  </conditionalFormatting>
  <conditionalFormatting sqref="C23:AM23">
    <cfRule type="expression" dxfId="1391" priority="190" stopIfTrue="1">
      <formula>NOT(ISNUMBER(C22))</formula>
    </cfRule>
    <cfRule type="expression" dxfId="1390" priority="191">
      <formula>OR(COUNTIF(C24:C26,1)&gt;1,COUNTIF(C24:C26,2)&gt;1,COUNTIF(C24:C26,3)&gt;1)</formula>
    </cfRule>
  </conditionalFormatting>
  <conditionalFormatting sqref="C24:AM24 C26:G26 C27:AM27 C25:Q25 R26:V26 X25:AM25 X26 C28:AE28 AG28:AM28 AF26 AK26:AM26">
    <cfRule type="cellIs" dxfId="1389" priority="214" stopIfTrue="1" operator="equal">
      <formula>1</formula>
    </cfRule>
    <cfRule type="cellIs" dxfId="1388" priority="215" stopIfTrue="1" operator="equal">
      <formula>2</formula>
    </cfRule>
    <cfRule type="cellIs" dxfId="1387" priority="216" operator="equal">
      <formula>3</formula>
    </cfRule>
  </conditionalFormatting>
  <conditionalFormatting sqref="C30:AM30">
    <cfRule type="expression" dxfId="1386" priority="189">
      <formula>NOT(ISNUMBER(C30))</formula>
    </cfRule>
  </conditionalFormatting>
  <conditionalFormatting sqref="C31:AM31">
    <cfRule type="expression" dxfId="1385" priority="187" stopIfTrue="1">
      <formula>NOT(ISNUMBER(C30))</formula>
    </cfRule>
    <cfRule type="expression" dxfId="1384" priority="188">
      <formula>OR(COUNTIF(C32:C34,1)&gt;1,COUNTIF(C32:C34,2)&gt;1,COUNTIF(C32:C34,3)&gt;1)</formula>
    </cfRule>
  </conditionalFormatting>
  <conditionalFormatting sqref="C36:AM36 W34:X34 C35:D35 I35:AM35 D34:H34 C32:AM33">
    <cfRule type="cellIs" dxfId="1383" priority="211" stopIfTrue="1" operator="equal">
      <formula>1</formula>
    </cfRule>
    <cfRule type="cellIs" dxfId="1382" priority="212" stopIfTrue="1" operator="equal">
      <formula>2</formula>
    </cfRule>
    <cfRule type="cellIs" dxfId="1381" priority="213" operator="equal">
      <formula>3</formula>
    </cfRule>
  </conditionalFormatting>
  <conditionalFormatting sqref="C38:AM38">
    <cfRule type="expression" dxfId="1380" priority="186">
      <formula>NOT(ISNUMBER(C38))</formula>
    </cfRule>
  </conditionalFormatting>
  <conditionalFormatting sqref="C39:AM39">
    <cfRule type="expression" dxfId="1379" priority="184" stopIfTrue="1">
      <formula>NOT(ISNUMBER(C38))</formula>
    </cfRule>
    <cfRule type="expression" dxfId="1378" priority="185">
      <formula>OR(COUNTIF(C40:C42,1)&gt;1,COUNTIF(C40:C42,2)&gt;1,COUNTIF(C40:C42,3)&gt;1)</formula>
    </cfRule>
  </conditionalFormatting>
  <conditionalFormatting sqref="C42:E42 AJ42:AM42 C43:AM44 AD42:AF42 C40:AM41">
    <cfRule type="cellIs" dxfId="1377" priority="208" stopIfTrue="1" operator="equal">
      <formula>1</formula>
    </cfRule>
    <cfRule type="cellIs" dxfId="1376" priority="209" stopIfTrue="1" operator="equal">
      <formula>2</formula>
    </cfRule>
    <cfRule type="cellIs" dxfId="1375" priority="210" operator="equal">
      <formula>3</formula>
    </cfRule>
  </conditionalFormatting>
  <conditionalFormatting sqref="C46:AM46">
    <cfRule type="expression" dxfId="1374" priority="183">
      <formula>NOT(ISNUMBER(C46))</formula>
    </cfRule>
  </conditionalFormatting>
  <conditionalFormatting sqref="AM50 C51:AM51 C52:G52 M52:AM52 I52:K52 C49:L49 C48:AM48 L50:O50 Q49:Q50 R50:V50 W49:AD49 AL49:AM49 AF50:AJ50">
    <cfRule type="cellIs" dxfId="1373" priority="205" stopIfTrue="1" operator="equal">
      <formula>1</formula>
    </cfRule>
    <cfRule type="cellIs" dxfId="1372" priority="206" stopIfTrue="1" operator="equal">
      <formula>2</formula>
    </cfRule>
    <cfRule type="cellIs" dxfId="1371" priority="207" operator="equal">
      <formula>3</formula>
    </cfRule>
  </conditionalFormatting>
  <conditionalFormatting sqref="C54:AM54">
    <cfRule type="expression" dxfId="1370" priority="180">
      <formula>NOT(ISNUMBER(C54))</formula>
    </cfRule>
  </conditionalFormatting>
  <conditionalFormatting sqref="C55:AM55">
    <cfRule type="expression" dxfId="1369" priority="178" stopIfTrue="1">
      <formula>NOT(ISNUMBER(C54))</formula>
    </cfRule>
    <cfRule type="expression" dxfId="1368" priority="179">
      <formula>OR(COUNTIF(C56:C58,1)&gt;1,COUNTIF(C56:C58,2)&gt;1,COUNTIF(C56:C58,3)&gt;1)</formula>
    </cfRule>
  </conditionalFormatting>
  <conditionalFormatting sqref="C56:AM56 AD58:AF58 AH58:AM58 J57:AM57 C57:H57 C59:AM60">
    <cfRule type="cellIs" dxfId="1367" priority="202" stopIfTrue="1" operator="equal">
      <formula>1</formula>
    </cfRule>
    <cfRule type="cellIs" dxfId="1366" priority="203" stopIfTrue="1" operator="equal">
      <formula>2</formula>
    </cfRule>
    <cfRule type="cellIs" dxfId="1365" priority="204" operator="equal">
      <formula>3</formula>
    </cfRule>
  </conditionalFormatting>
  <conditionalFormatting sqref="C62:AM62">
    <cfRule type="expression" dxfId="1364" priority="177">
      <formula>NOT(ISNUMBER(C62))</formula>
    </cfRule>
  </conditionalFormatting>
  <conditionalFormatting sqref="C63:AM63">
    <cfRule type="expression" dxfId="1363" priority="175" stopIfTrue="1">
      <formula>NOT(ISNUMBER(C62))</formula>
    </cfRule>
    <cfRule type="expression" dxfId="1362" priority="176">
      <formula>OR(COUNTIF(C64:C66,1)&gt;1,COUNTIF(C64:C66,2)&gt;1,COUNTIF(C64:C66,3)&gt;1)</formula>
    </cfRule>
  </conditionalFormatting>
  <conditionalFormatting sqref="C64:AM65 C66:F66 AK66:AM66 C67:AM68">
    <cfRule type="cellIs" dxfId="1361" priority="199" stopIfTrue="1" operator="equal">
      <formula>1</formula>
    </cfRule>
    <cfRule type="cellIs" dxfId="1360" priority="200" stopIfTrue="1" operator="equal">
      <formula>2</formula>
    </cfRule>
    <cfRule type="cellIs" dxfId="1359" priority="201" operator="equal">
      <formula>3</formula>
    </cfRule>
  </conditionalFormatting>
  <conditionalFormatting sqref="C70:AM70">
    <cfRule type="expression" dxfId="1358" priority="174">
      <formula>NOT(ISNUMBER(C70))</formula>
    </cfRule>
  </conditionalFormatting>
  <conditionalFormatting sqref="C71:AM71">
    <cfRule type="expression" dxfId="1357" priority="172" stopIfTrue="1">
      <formula>NOT(ISNUMBER(C70))</formula>
    </cfRule>
    <cfRule type="expression" dxfId="1356" priority="173">
      <formula>OR(COUNTIF(C72:C74,1)&gt;1,COUNTIF(C72:C74,2)&gt;1,COUNTIF(C72:C74,3)&gt;1)</formula>
    </cfRule>
  </conditionalFormatting>
  <conditionalFormatting sqref="C72:AM73 AK74:AM74 C75:AM76">
    <cfRule type="cellIs" dxfId="1355" priority="196" stopIfTrue="1" operator="equal">
      <formula>1</formula>
    </cfRule>
    <cfRule type="cellIs" dxfId="1354" priority="197" stopIfTrue="1" operator="equal">
      <formula>2</formula>
    </cfRule>
    <cfRule type="cellIs" dxfId="1353" priority="198" operator="equal">
      <formula>3</formula>
    </cfRule>
  </conditionalFormatting>
  <conditionalFormatting sqref="C78:AM78">
    <cfRule type="expression" dxfId="1352" priority="171">
      <formula>NOT(ISNUMBER(C78))</formula>
    </cfRule>
  </conditionalFormatting>
  <conditionalFormatting sqref="C79:AM79">
    <cfRule type="expression" dxfId="1351" priority="169" stopIfTrue="1">
      <formula>NOT(ISNUMBER(C78))</formula>
    </cfRule>
    <cfRule type="expression" dxfId="1350" priority="170">
      <formula>OR(COUNTIF(C80:C82,1)&gt;1,COUNTIF(C80:C82,2)&gt;1,COUNTIF(C80:C82,3)&gt;1)</formula>
    </cfRule>
  </conditionalFormatting>
  <conditionalFormatting sqref="C80:AM81 AI82:AM82 C83:AM84">
    <cfRule type="cellIs" dxfId="1349" priority="193" stopIfTrue="1" operator="equal">
      <formula>1</formula>
    </cfRule>
    <cfRule type="cellIs" dxfId="1348" priority="194" stopIfTrue="1" operator="equal">
      <formula>2</formula>
    </cfRule>
    <cfRule type="cellIs" dxfId="1347" priority="195" operator="equal">
      <formula>3</formula>
    </cfRule>
  </conditionalFormatting>
  <conditionalFormatting sqref="I18:K18">
    <cfRule type="cellIs" dxfId="1346" priority="166" stopIfTrue="1" operator="equal">
      <formula>1</formula>
    </cfRule>
    <cfRule type="cellIs" dxfId="1345" priority="167" stopIfTrue="1" operator="equal">
      <formula>2</formula>
    </cfRule>
    <cfRule type="cellIs" dxfId="1344" priority="168" operator="equal">
      <formula>3</formula>
    </cfRule>
  </conditionalFormatting>
  <conditionalFormatting sqref="I26:K26">
    <cfRule type="cellIs" dxfId="1343" priority="157" stopIfTrue="1" operator="equal">
      <formula>1</formula>
    </cfRule>
    <cfRule type="cellIs" dxfId="1342" priority="158" stopIfTrue="1" operator="equal">
      <formula>2</formula>
    </cfRule>
    <cfRule type="cellIs" dxfId="1341" priority="159" operator="equal">
      <formula>3</formula>
    </cfRule>
  </conditionalFormatting>
  <conditionalFormatting sqref="I34:K34">
    <cfRule type="cellIs" dxfId="1340" priority="142" stopIfTrue="1" operator="equal">
      <formula>1</formula>
    </cfRule>
    <cfRule type="cellIs" dxfId="1339" priority="143" stopIfTrue="1" operator="equal">
      <formula>2</formula>
    </cfRule>
    <cfRule type="cellIs" dxfId="1338" priority="144" operator="equal">
      <formula>3</formula>
    </cfRule>
  </conditionalFormatting>
  <conditionalFormatting sqref="I42:K42">
    <cfRule type="cellIs" dxfId="1337" priority="133" stopIfTrue="1" operator="equal">
      <formula>1</formula>
    </cfRule>
    <cfRule type="cellIs" dxfId="1336" priority="134" stopIfTrue="1" operator="equal">
      <formula>2</formula>
    </cfRule>
    <cfRule type="cellIs" dxfId="1335" priority="135" operator="equal">
      <formula>3</formula>
    </cfRule>
  </conditionalFormatting>
  <conditionalFormatting sqref="I58:K58 I57">
    <cfRule type="cellIs" dxfId="1334" priority="109" stopIfTrue="1" operator="equal">
      <formula>1</formula>
    </cfRule>
    <cfRule type="cellIs" dxfId="1333" priority="110" stopIfTrue="1" operator="equal">
      <formula>2</formula>
    </cfRule>
    <cfRule type="cellIs" dxfId="1332" priority="111" operator="equal">
      <formula>3</formula>
    </cfRule>
  </conditionalFormatting>
  <conditionalFormatting sqref="I66:K66">
    <cfRule type="cellIs" dxfId="1331" priority="100" stopIfTrue="1" operator="equal">
      <formula>1</formula>
    </cfRule>
    <cfRule type="cellIs" dxfId="1330" priority="101" stopIfTrue="1" operator="equal">
      <formula>2</formula>
    </cfRule>
    <cfRule type="cellIs" dxfId="1329" priority="102" operator="equal">
      <formula>3</formula>
    </cfRule>
  </conditionalFormatting>
  <conditionalFormatting sqref="I82:K82">
    <cfRule type="cellIs" dxfId="1328" priority="73" stopIfTrue="1" operator="equal">
      <formula>1</formula>
    </cfRule>
    <cfRule type="cellIs" dxfId="1327" priority="74" stopIfTrue="1" operator="equal">
      <formula>2</formula>
    </cfRule>
    <cfRule type="cellIs" dxfId="1326" priority="75" operator="equal">
      <formula>3</formula>
    </cfRule>
  </conditionalFormatting>
  <conditionalFormatting sqref="P18:R18">
    <cfRule type="cellIs" dxfId="1325" priority="163" stopIfTrue="1" operator="equal">
      <formula>1</formula>
    </cfRule>
    <cfRule type="cellIs" dxfId="1324" priority="164" stopIfTrue="1" operator="equal">
      <formula>2</formula>
    </cfRule>
    <cfRule type="cellIs" dxfId="1323" priority="165" operator="equal">
      <formula>3</formula>
    </cfRule>
  </conditionalFormatting>
  <conditionalFormatting sqref="P26:Q26">
    <cfRule type="cellIs" dxfId="1322" priority="154" stopIfTrue="1" operator="equal">
      <formula>1</formula>
    </cfRule>
    <cfRule type="cellIs" dxfId="1321" priority="155" stopIfTrue="1" operator="equal">
      <formula>2</formula>
    </cfRule>
    <cfRule type="cellIs" dxfId="1320" priority="156" operator="equal">
      <formula>3</formula>
    </cfRule>
  </conditionalFormatting>
  <conditionalFormatting sqref="P34:Q34">
    <cfRule type="cellIs" dxfId="1319" priority="139" stopIfTrue="1" operator="equal">
      <formula>1</formula>
    </cfRule>
    <cfRule type="cellIs" dxfId="1318" priority="140" stopIfTrue="1" operator="equal">
      <formula>2</formula>
    </cfRule>
    <cfRule type="cellIs" dxfId="1317" priority="141" operator="equal">
      <formula>3</formula>
    </cfRule>
  </conditionalFormatting>
  <conditionalFormatting sqref="P42:Q42">
    <cfRule type="cellIs" dxfId="1316" priority="130" stopIfTrue="1" operator="equal">
      <formula>1</formula>
    </cfRule>
    <cfRule type="cellIs" dxfId="1315" priority="131" stopIfTrue="1" operator="equal">
      <formula>2</formula>
    </cfRule>
    <cfRule type="cellIs" dxfId="1314" priority="132" operator="equal">
      <formula>3</formula>
    </cfRule>
  </conditionalFormatting>
  <conditionalFormatting sqref="P50">
    <cfRule type="cellIs" dxfId="1313" priority="121" stopIfTrue="1" operator="equal">
      <formula>1</formula>
    </cfRule>
    <cfRule type="cellIs" dxfId="1312" priority="122" stopIfTrue="1" operator="equal">
      <formula>2</formula>
    </cfRule>
    <cfRule type="cellIs" dxfId="1311" priority="123" operator="equal">
      <formula>3</formula>
    </cfRule>
  </conditionalFormatting>
  <conditionalFormatting sqref="P58:R58">
    <cfRule type="cellIs" dxfId="1310" priority="106" stopIfTrue="1" operator="equal">
      <formula>1</formula>
    </cfRule>
    <cfRule type="cellIs" dxfId="1309" priority="107" stopIfTrue="1" operator="equal">
      <formula>2</formula>
    </cfRule>
    <cfRule type="cellIs" dxfId="1308" priority="108" operator="equal">
      <formula>3</formula>
    </cfRule>
  </conditionalFormatting>
  <conditionalFormatting sqref="P66:R66">
    <cfRule type="cellIs" dxfId="1307" priority="97" stopIfTrue="1" operator="equal">
      <formula>1</formula>
    </cfRule>
    <cfRule type="cellIs" dxfId="1306" priority="98" stopIfTrue="1" operator="equal">
      <formula>2</formula>
    </cfRule>
    <cfRule type="cellIs" dxfId="1305" priority="99" operator="equal">
      <formula>3</formula>
    </cfRule>
  </conditionalFormatting>
  <conditionalFormatting sqref="P74:R74">
    <cfRule type="cellIs" dxfId="1304" priority="85" stopIfTrue="1" operator="equal">
      <formula>1</formula>
    </cfRule>
    <cfRule type="cellIs" dxfId="1303" priority="86" stopIfTrue="1" operator="equal">
      <formula>2</formula>
    </cfRule>
    <cfRule type="cellIs" dxfId="1302" priority="87" operator="equal">
      <formula>3</formula>
    </cfRule>
  </conditionalFormatting>
  <conditionalFormatting sqref="P82:R82">
    <cfRule type="cellIs" dxfId="1301" priority="70" stopIfTrue="1" operator="equal">
      <formula>1</formula>
    </cfRule>
    <cfRule type="cellIs" dxfId="1300" priority="71" stopIfTrue="1" operator="equal">
      <formula>2</formula>
    </cfRule>
    <cfRule type="cellIs" dxfId="1299" priority="72" operator="equal">
      <formula>3</formula>
    </cfRule>
  </conditionalFormatting>
  <conditionalFormatting sqref="W18:Y18">
    <cfRule type="cellIs" dxfId="1298" priority="160" stopIfTrue="1" operator="equal">
      <formula>1</formula>
    </cfRule>
    <cfRule type="cellIs" dxfId="1297" priority="161" stopIfTrue="1" operator="equal">
      <formula>2</formula>
    </cfRule>
    <cfRule type="cellIs" dxfId="1296" priority="162" operator="equal">
      <formula>3</formula>
    </cfRule>
  </conditionalFormatting>
  <conditionalFormatting sqref="W26">
    <cfRule type="cellIs" dxfId="1295" priority="151" stopIfTrue="1" operator="equal">
      <formula>1</formula>
    </cfRule>
    <cfRule type="cellIs" dxfId="1294" priority="152" stopIfTrue="1" operator="equal">
      <formula>2</formula>
    </cfRule>
    <cfRule type="cellIs" dxfId="1293" priority="153" operator="equal">
      <formula>3</formula>
    </cfRule>
  </conditionalFormatting>
  <conditionalFormatting sqref="W42:X42">
    <cfRule type="cellIs" dxfId="1292" priority="127" stopIfTrue="1" operator="equal">
      <formula>1</formula>
    </cfRule>
    <cfRule type="cellIs" dxfId="1291" priority="128" stopIfTrue="1" operator="equal">
      <formula>2</formula>
    </cfRule>
    <cfRule type="cellIs" dxfId="1290" priority="129" operator="equal">
      <formula>3</formula>
    </cfRule>
  </conditionalFormatting>
  <conditionalFormatting sqref="AD50 W50:X50">
    <cfRule type="cellIs" dxfId="1289" priority="118" stopIfTrue="1" operator="equal">
      <formula>1</formula>
    </cfRule>
    <cfRule type="cellIs" dxfId="1288" priority="119" stopIfTrue="1" operator="equal">
      <formula>2</formula>
    </cfRule>
    <cfRule type="cellIs" dxfId="1287" priority="120" operator="equal">
      <formula>3</formula>
    </cfRule>
  </conditionalFormatting>
  <conditionalFormatting sqref="W58:Y58">
    <cfRule type="cellIs" dxfId="1286" priority="103" stopIfTrue="1" operator="equal">
      <formula>1</formula>
    </cfRule>
    <cfRule type="cellIs" dxfId="1285" priority="104" stopIfTrue="1" operator="equal">
      <formula>2</formula>
    </cfRule>
    <cfRule type="cellIs" dxfId="1284" priority="105" operator="equal">
      <formula>3</formula>
    </cfRule>
  </conditionalFormatting>
  <conditionalFormatting sqref="W66:Y66">
    <cfRule type="cellIs" dxfId="1283" priority="94" stopIfTrue="1" operator="equal">
      <formula>1</formula>
    </cfRule>
    <cfRule type="cellIs" dxfId="1282" priority="95" stopIfTrue="1" operator="equal">
      <formula>2</formula>
    </cfRule>
    <cfRule type="cellIs" dxfId="1281" priority="96" operator="equal">
      <formula>3</formula>
    </cfRule>
  </conditionalFormatting>
  <conditionalFormatting sqref="W74:Y74">
    <cfRule type="cellIs" dxfId="1280" priority="82" stopIfTrue="1" operator="equal">
      <formula>1</formula>
    </cfRule>
    <cfRule type="cellIs" dxfId="1279" priority="83" stopIfTrue="1" operator="equal">
      <formula>2</formula>
    </cfRule>
    <cfRule type="cellIs" dxfId="1278" priority="84" operator="equal">
      <formula>3</formula>
    </cfRule>
  </conditionalFormatting>
  <conditionalFormatting sqref="W82:Y82">
    <cfRule type="cellIs" dxfId="1277" priority="67" stopIfTrue="1" operator="equal">
      <formula>1</formula>
    </cfRule>
    <cfRule type="cellIs" dxfId="1276" priority="68" stopIfTrue="1" operator="equal">
      <formula>2</formula>
    </cfRule>
    <cfRule type="cellIs" dxfId="1275" priority="69" operator="equal">
      <formula>3</formula>
    </cfRule>
  </conditionalFormatting>
  <conditionalFormatting sqref="AD26:AE26">
    <cfRule type="cellIs" dxfId="1274" priority="148" stopIfTrue="1" operator="equal">
      <formula>1</formula>
    </cfRule>
    <cfRule type="cellIs" dxfId="1273" priority="149" stopIfTrue="1" operator="equal">
      <formula>2</formula>
    </cfRule>
    <cfRule type="cellIs" dxfId="1272" priority="150" operator="equal">
      <formula>3</formula>
    </cfRule>
  </conditionalFormatting>
  <conditionalFormatting sqref="AE50 AK50:AL50">
    <cfRule type="cellIs" dxfId="1271" priority="115" stopIfTrue="1" operator="equal">
      <formula>1</formula>
    </cfRule>
    <cfRule type="cellIs" dxfId="1270" priority="116" stopIfTrue="1" operator="equal">
      <formula>2</formula>
    </cfRule>
    <cfRule type="cellIs" dxfId="1269" priority="117" operator="equal">
      <formula>3</formula>
    </cfRule>
  </conditionalFormatting>
  <conditionalFormatting sqref="AD66:AF66">
    <cfRule type="cellIs" dxfId="1268" priority="91" stopIfTrue="1" operator="equal">
      <formula>1</formula>
    </cfRule>
    <cfRule type="cellIs" dxfId="1267" priority="92" stopIfTrue="1" operator="equal">
      <formula>2</formula>
    </cfRule>
    <cfRule type="cellIs" dxfId="1266" priority="93" operator="equal">
      <formula>3</formula>
    </cfRule>
  </conditionalFormatting>
  <conditionalFormatting sqref="AD74:AF74">
    <cfRule type="cellIs" dxfId="1265" priority="79" stopIfTrue="1" operator="equal">
      <formula>1</formula>
    </cfRule>
    <cfRule type="cellIs" dxfId="1264" priority="80" stopIfTrue="1" operator="equal">
      <formula>2</formula>
    </cfRule>
    <cfRule type="cellIs" dxfId="1263" priority="81" operator="equal">
      <formula>3</formula>
    </cfRule>
  </conditionalFormatting>
  <conditionalFormatting sqref="AD82:AF82">
    <cfRule type="cellIs" dxfId="1262" priority="64" stopIfTrue="1" operator="equal">
      <formula>1</formula>
    </cfRule>
    <cfRule type="cellIs" dxfId="1261" priority="65" stopIfTrue="1" operator="equal">
      <formula>2</formula>
    </cfRule>
    <cfRule type="cellIs" dxfId="1260" priority="66" operator="equal">
      <formula>3</formula>
    </cfRule>
  </conditionalFormatting>
  <conditionalFormatting sqref="AD34:AM34">
    <cfRule type="cellIs" dxfId="1259" priority="136" stopIfTrue="1" operator="equal">
      <formula>1</formula>
    </cfRule>
    <cfRule type="cellIs" dxfId="1258" priority="137" stopIfTrue="1" operator="equal">
      <formula>2</formula>
    </cfRule>
    <cfRule type="cellIs" dxfId="1257" priority="138" operator="equal">
      <formula>3</formula>
    </cfRule>
  </conditionalFormatting>
  <conditionalFormatting sqref="R25">
    <cfRule type="cellIs" dxfId="1256" priority="61" stopIfTrue="1" operator="equal">
      <formula>1</formula>
    </cfRule>
    <cfRule type="cellIs" dxfId="1255" priority="62" stopIfTrue="1" operator="equal">
      <formula>2</formula>
    </cfRule>
    <cfRule type="cellIs" dxfId="1254" priority="63" operator="equal">
      <formula>3</formula>
    </cfRule>
  </conditionalFormatting>
  <conditionalFormatting sqref="Y26">
    <cfRule type="cellIs" dxfId="1253" priority="58" stopIfTrue="1" operator="equal">
      <formula>1</formula>
    </cfRule>
    <cfRule type="cellIs" dxfId="1252" priority="59" stopIfTrue="1" operator="equal">
      <formula>2</formula>
    </cfRule>
    <cfRule type="cellIs" dxfId="1251" priority="60" operator="equal">
      <formula>3</formula>
    </cfRule>
  </conditionalFormatting>
  <conditionalFormatting sqref="AF28">
    <cfRule type="cellIs" dxfId="1250" priority="55" stopIfTrue="1" operator="equal">
      <formula>1</formula>
    </cfRule>
    <cfRule type="cellIs" dxfId="1249" priority="56" stopIfTrue="1" operator="equal">
      <formula>2</formula>
    </cfRule>
    <cfRule type="cellIs" dxfId="1248" priority="57" operator="equal">
      <formula>3</formula>
    </cfRule>
  </conditionalFormatting>
  <conditionalFormatting sqref="AG26">
    <cfRule type="cellIs" dxfId="1247" priority="52" stopIfTrue="1" operator="equal">
      <formula>1</formula>
    </cfRule>
    <cfRule type="cellIs" dxfId="1246" priority="53" stopIfTrue="1" operator="equal">
      <formula>2</formula>
    </cfRule>
    <cfRule type="cellIs" dxfId="1245" priority="54" operator="equal">
      <formula>3</formula>
    </cfRule>
  </conditionalFormatting>
  <conditionalFormatting sqref="R34">
    <cfRule type="cellIs" dxfId="1244" priority="46" stopIfTrue="1" operator="equal">
      <formula>1</formula>
    </cfRule>
    <cfRule type="cellIs" dxfId="1243" priority="47" stopIfTrue="1" operator="equal">
      <formula>2</formula>
    </cfRule>
    <cfRule type="cellIs" dxfId="1242" priority="48" operator="equal">
      <formula>3</formula>
    </cfRule>
  </conditionalFormatting>
  <conditionalFormatting sqref="Y34">
    <cfRule type="cellIs" dxfId="1241" priority="43" stopIfTrue="1" operator="equal">
      <formula>1</formula>
    </cfRule>
    <cfRule type="cellIs" dxfId="1240" priority="44" stopIfTrue="1" operator="equal">
      <formula>2</formula>
    </cfRule>
    <cfRule type="cellIs" dxfId="1239" priority="45" operator="equal">
      <formula>3</formula>
    </cfRule>
  </conditionalFormatting>
  <conditionalFormatting sqref="R42">
    <cfRule type="cellIs" dxfId="1238" priority="40" stopIfTrue="1" operator="equal">
      <formula>1</formula>
    </cfRule>
    <cfRule type="cellIs" dxfId="1237" priority="41" stopIfTrue="1" operator="equal">
      <formula>2</formula>
    </cfRule>
    <cfRule type="cellIs" dxfId="1236" priority="42" operator="equal">
      <formula>3</formula>
    </cfRule>
  </conditionalFormatting>
  <conditionalFormatting sqref="Y42">
    <cfRule type="cellIs" dxfId="1235" priority="37" stopIfTrue="1" operator="equal">
      <formula>1</formula>
    </cfRule>
    <cfRule type="cellIs" dxfId="1234" priority="38" stopIfTrue="1" operator="equal">
      <formula>2</formula>
    </cfRule>
    <cfRule type="cellIs" dxfId="1233" priority="39" operator="equal">
      <formula>3</formula>
    </cfRule>
  </conditionalFormatting>
  <conditionalFormatting sqref="D58">
    <cfRule type="cellIs" dxfId="1232" priority="25" stopIfTrue="1" operator="equal">
      <formula>1</formula>
    </cfRule>
    <cfRule type="cellIs" dxfId="1231" priority="26" stopIfTrue="1" operator="equal">
      <formula>2</formula>
    </cfRule>
    <cfRule type="cellIs" dxfId="1230" priority="27" operator="equal">
      <formula>3</formula>
    </cfRule>
  </conditionalFormatting>
  <conditionalFormatting sqref="Y50">
    <cfRule type="cellIs" dxfId="1229" priority="19" stopIfTrue="1" operator="equal">
      <formula>1</formula>
    </cfRule>
    <cfRule type="cellIs" dxfId="1228" priority="20" stopIfTrue="1" operator="equal">
      <formula>2</formula>
    </cfRule>
    <cfRule type="cellIs" dxfId="1227" priority="21" operator="equal">
      <formula>3</formula>
    </cfRule>
  </conditionalFormatting>
  <conditionalFormatting sqref="K50">
    <cfRule type="cellIs" dxfId="1226" priority="13" stopIfTrue="1" operator="equal">
      <formula>1</formula>
    </cfRule>
    <cfRule type="cellIs" dxfId="1225" priority="14" stopIfTrue="1" operator="equal">
      <formula>2</formula>
    </cfRule>
    <cfRule type="cellIs" dxfId="1224" priority="15" operator="equal">
      <formula>3</formula>
    </cfRule>
  </conditionalFormatting>
  <conditionalFormatting sqref="M49">
    <cfRule type="cellIs" dxfId="1223" priority="4" stopIfTrue="1" operator="equal">
      <formula>1</formula>
    </cfRule>
    <cfRule type="cellIs" dxfId="1222" priority="5" stopIfTrue="1" operator="equal">
      <formula>2</formula>
    </cfRule>
    <cfRule type="cellIs" dxfId="1221" priority="6" operator="equal">
      <formula>3</formula>
    </cfRule>
  </conditionalFormatting>
  <conditionalFormatting sqref="AE49">
    <cfRule type="cellIs" dxfId="1220" priority="1" stopIfTrue="1" operator="equal">
      <formula>1</formula>
    </cfRule>
    <cfRule type="cellIs" dxfId="1219" priority="2" stopIfTrue="1" operator="equal">
      <formula>2</formula>
    </cfRule>
    <cfRule type="cellIs" dxfId="1218" priority="3" operator="equal">
      <formula>3</formula>
    </cfRule>
  </conditionalFormatting>
  <dataValidations count="3">
    <dataValidation allowBlank="1" showInputMessage="1" showErrorMessage="1" promptTitle="Shift Work Calendar" sqref="A2" xr:uid="{78248E34-4B6D-4A63-BC92-C448D48230FD}"/>
    <dataValidation allowBlank="1" showInputMessage="1" showErrorMessage="1" prompt="Type the year in cell AJ2 to change the calendar year._x000a__x000a_Calendar automatically shows daily shift schedule for up to 3 jobs. Setup the job/shift details and pattern from the Jobs and Shifts tab._x000a__x000a_Days highlighted red indicate schedule conflicts." sqref="A1" xr:uid="{7F1833A3-7B47-459C-A02E-4D83966CC5EB}"/>
    <dataValidation allowBlank="1" showInputMessage="1" showErrorMessage="1" prompt="Type the year in this cell." sqref="AH2:AM2" xr:uid="{3C91DF5B-FF96-4420-B01E-959344E5F76B}"/>
  </dataValidations>
  <printOptions horizontalCentered="1" verticalCentered="1"/>
  <pageMargins left="0.3" right="0.3" top="0.3" bottom="0.3" header="0.3" footer="0.3"/>
  <pageSetup scale="58" orientation="portrait"/>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82D3E-95C9-48FE-A00E-895929D93319}">
  <sheetPr>
    <pageSetUpPr fitToPage="1"/>
  </sheetPr>
  <dimension ref="A1:AN85"/>
  <sheetViews>
    <sheetView showGridLines="0" topLeftCell="A7" zoomScaleNormal="100" workbookViewId="0">
      <selection activeCell="AE57" sqref="AE57"/>
    </sheetView>
  </sheetViews>
  <sheetFormatPr defaultColWidth="0" defaultRowHeight="18.95" customHeight="1" outlineLevelRow="1"/>
  <cols>
    <col min="1" max="1" width="3.77734375" style="1" customWidth="1"/>
    <col min="2" max="2" width="21.77734375" style="16" customWidth="1"/>
    <col min="3" max="40" width="3.77734375" style="1" customWidth="1"/>
    <col min="41" max="16384" width="8.88671875" style="1" hidden="1"/>
  </cols>
  <sheetData>
    <row r="1" spans="2:39" ht="4.9000000000000004" customHeight="1"/>
    <row r="2" spans="2:39" s="10" customFormat="1" ht="60" customHeight="1">
      <c r="B2" s="11" t="s">
        <v>89</v>
      </c>
      <c r="C2" s="12"/>
      <c r="D2" s="12"/>
      <c r="E2" s="12"/>
      <c r="F2" s="12"/>
      <c r="G2" s="12"/>
      <c r="H2" s="12"/>
      <c r="I2" s="12"/>
      <c r="J2" s="12"/>
      <c r="K2" s="12"/>
      <c r="L2" s="13"/>
      <c r="M2" s="14"/>
      <c r="N2" s="14"/>
      <c r="O2" s="14"/>
      <c r="P2" s="14"/>
      <c r="Q2" s="14"/>
      <c r="R2" s="14"/>
      <c r="S2" s="14"/>
      <c r="T2" s="14"/>
      <c r="U2" s="14"/>
      <c r="V2" s="14"/>
      <c r="W2" s="14"/>
      <c r="X2" s="14"/>
      <c r="Y2" s="14"/>
      <c r="Z2" s="14"/>
      <c r="AA2" s="14"/>
      <c r="AB2" s="14"/>
      <c r="AC2" s="14"/>
      <c r="AD2" s="14"/>
      <c r="AE2" s="14"/>
      <c r="AF2" s="14"/>
      <c r="AG2" s="15"/>
      <c r="AH2" s="67">
        <f ca="1">IF(MONTH(TODAY())=12,YEAR(TODAY())+1,YEAR(TODAY()))</f>
        <v>2025</v>
      </c>
      <c r="AI2" s="67"/>
      <c r="AJ2" s="67"/>
      <c r="AK2" s="67"/>
      <c r="AL2" s="67"/>
      <c r="AM2" s="67"/>
    </row>
    <row r="3" spans="2:39" customFormat="1" ht="19.899999999999999" customHeight="1">
      <c r="B3" s="17"/>
    </row>
    <row r="4" spans="2:39" customFormat="1" ht="18.95" customHeight="1">
      <c r="B4" s="17"/>
      <c r="R4" s="35" t="s">
        <v>1</v>
      </c>
      <c r="T4" s="1"/>
      <c r="U4" s="36"/>
      <c r="V4" s="37"/>
      <c r="W4" s="64" t="s">
        <v>16</v>
      </c>
      <c r="X4" s="65"/>
      <c r="Y4" s="32"/>
      <c r="Z4" s="8" t="s">
        <v>3</v>
      </c>
      <c r="AA4" s="1"/>
      <c r="AB4" s="8"/>
      <c r="AC4" s="8"/>
      <c r="AD4" s="28"/>
      <c r="AE4" s="8" t="s">
        <v>4</v>
      </c>
      <c r="AF4" s="1"/>
      <c r="AG4" s="1"/>
      <c r="AH4" s="1"/>
      <c r="AI4" s="29"/>
      <c r="AJ4" s="68" t="s">
        <v>5</v>
      </c>
      <c r="AK4" s="69"/>
      <c r="AL4" s="30"/>
      <c r="AM4" s="9"/>
    </row>
    <row r="5" spans="2:39" customFormat="1" ht="19.899999999999999" customHeight="1">
      <c r="B5" s="17"/>
    </row>
    <row r="6" spans="2:39" s="21" customFormat="1" ht="19.899999999999999" customHeight="1">
      <c r="B6" s="61">
        <f ca="1">DATE(CalendarYear,3,1)</f>
        <v>45717</v>
      </c>
      <c r="C6" s="4" t="str">
        <f ca="1">IF(DAY(MarSun1)=1,"",IF(AND(YEAR(MarSun1+1)=CalendarYear,MONTH(MarSun1+1)=3),MarSun1+1,""))</f>
        <v/>
      </c>
      <c r="D6" s="4" t="str">
        <f ca="1">IF(DAY(MarSun1)=1,"",IF(AND(YEAR(MarSun1+2)=CalendarYear,MONTH(MarSun1+2)=3),MarSun1+2,""))</f>
        <v/>
      </c>
      <c r="E6" s="4" t="str">
        <f ca="1">IF(DAY(MarSun1)=1,"",IF(AND(YEAR(MarSun1+3)=CalendarYear,MONTH(MarSun1+3)=3),MarSun1+3,""))</f>
        <v/>
      </c>
      <c r="F6" s="4" t="str">
        <f ca="1">IF(DAY(MarSun1)=1,"",IF(AND(YEAR(MarSun1+4)=CalendarYear,MONTH(MarSun1+4)=3),MarSun1+4,""))</f>
        <v/>
      </c>
      <c r="G6" s="4" t="str">
        <f ca="1">IF(DAY(MarSun1)=1,"",IF(AND(YEAR(MarSun1+5)=CalendarYear,MONTH(MarSun1+5)=3),MarSun1+5,""))</f>
        <v/>
      </c>
      <c r="H6" s="4" t="str">
        <f ca="1">IF(DAY(MarSun1)=1,"",IF(AND(YEAR(MarSun1+6)=CalendarYear,MONTH(MarSun1+6)=3),MarSun1+6,""))</f>
        <v/>
      </c>
      <c r="I6" s="4">
        <f ca="1">IF(DAY(MarSun1)=1,IF(AND(YEAR(MarSun1)=CalendarYear,MONTH(MarSun1)=3),MarSun1,""),IF(AND(YEAR(MarSun1+7)=CalendarYear,MONTH(MarSun1+7)=3),MarSun1+7,""))</f>
        <v>45717</v>
      </c>
      <c r="J6" s="4">
        <f ca="1">IF(DAY(MarSun1)=1,IF(AND(YEAR(MarSun1+1)=CalendarYear,MONTH(MarSun1+1)=3),MarSun1+1,""),IF(AND(YEAR(MarSun1+8)=CalendarYear,MONTH(MarSun1+8)=3),MarSun1+8,""))</f>
        <v>45718</v>
      </c>
      <c r="K6" s="4">
        <f ca="1">IF(DAY(MarSun1)=1,IF(AND(YEAR(MarSun1+2)=CalendarYear,MONTH(MarSun1+2)=3),MarSun1+2,""),IF(AND(YEAR(MarSun1+9)=CalendarYear,MONTH(MarSun1+9)=3),MarSun1+9,""))</f>
        <v>45719</v>
      </c>
      <c r="L6" s="4">
        <f ca="1">IF(DAY(MarSun1)=1,IF(AND(YEAR(MarSun1+3)=CalendarYear,MONTH(MarSun1+3)=3),MarSun1+3,""),IF(AND(YEAR(MarSun1+10)=CalendarYear,MONTH(MarSun1+10)=3),MarSun1+10,""))</f>
        <v>45720</v>
      </c>
      <c r="M6" s="4">
        <f ca="1">IF(DAY(MarSun1)=1,IF(AND(YEAR(MarSun1+4)=CalendarYear,MONTH(MarSun1+4)=3),MarSun1+4,""),IF(AND(YEAR(MarSun1+11)=CalendarYear,MONTH(MarSun1+11)=3),MarSun1+11,""))</f>
        <v>45721</v>
      </c>
      <c r="N6" s="4">
        <f ca="1">IF(DAY(MarSun1)=1,IF(AND(YEAR(MarSun1+5)=CalendarYear,MONTH(MarSun1+5)=3),MarSun1+5,""),IF(AND(YEAR(MarSun1+12)=CalendarYear,MONTH(MarSun1+12)=3),MarSun1+12,""))</f>
        <v>45722</v>
      </c>
      <c r="O6" s="4">
        <f ca="1">IF(DAY(MarSun1)=1,IF(AND(YEAR(MarSun1+6)=CalendarYear,MONTH(MarSun1+6)=3),MarSun1+6,""),IF(AND(YEAR(MarSun1+13)=CalendarYear,MONTH(MarSun1+13)=3),MarSun1+13,""))</f>
        <v>45723</v>
      </c>
      <c r="P6" s="4">
        <f ca="1">IF(DAY(MarSun1)=1,IF(AND(YEAR(MarSun1+7)=CalendarYear,MONTH(MarSun1+7)=3),MarSun1+7,""),IF(AND(YEAR(MarSun1+14)=CalendarYear,MONTH(MarSun1+14)=3),MarSun1+14,""))</f>
        <v>45724</v>
      </c>
      <c r="Q6" s="4">
        <f ca="1">IF(DAY(MarSun1)=1,IF(AND(YEAR(MarSun1+8)=CalendarYear,MONTH(MarSun1+8)=3),MarSun1+8,""),IF(AND(YEAR(MarSun1+15)=CalendarYear,MONTH(MarSun1+15)=3),MarSun1+15,""))</f>
        <v>45725</v>
      </c>
      <c r="R6" s="4">
        <f ca="1">IF(DAY(MarSun1)=1,IF(AND(YEAR(MarSun1+9)=CalendarYear,MONTH(MarSun1+9)=3),MarSun1+9,""),IF(AND(YEAR(MarSun1+16)=CalendarYear,MONTH(MarSun1+16)=3),MarSun1+16,""))</f>
        <v>45726</v>
      </c>
      <c r="S6" s="4">
        <f ca="1">IF(DAY(MarSun1)=1,IF(AND(YEAR(MarSun1+10)=CalendarYear,MONTH(MarSun1+10)=3),MarSun1+10,""),IF(AND(YEAR(MarSun1+17)=CalendarYear,MONTH(MarSun1+17)=3),MarSun1+17,""))</f>
        <v>45727</v>
      </c>
      <c r="T6" s="4">
        <f ca="1">IF(DAY(MarSun1)=1,IF(AND(YEAR(MarSun1+11)=CalendarYear,MONTH(MarSun1+11)=3),MarSun1+11,""),IF(AND(YEAR(MarSun1+18)=CalendarYear,MONTH(MarSun1+18)=3),MarSun1+18,""))</f>
        <v>45728</v>
      </c>
      <c r="U6" s="4">
        <f ca="1">IF(DAY(MarSun1)=1,IF(AND(YEAR(MarSun1+12)=CalendarYear,MONTH(MarSun1+12)=3),MarSun1+12,""),IF(AND(YEAR(MarSun1+19)=CalendarYear,MONTH(MarSun1+19)=3),MarSun1+19,""))</f>
        <v>45729</v>
      </c>
      <c r="V6" s="4">
        <f ca="1">IF(DAY(MarSun1)=1,IF(AND(YEAR(MarSun1+13)=CalendarYear,MONTH(MarSun1+13)=3),MarSun1+13,""),IF(AND(YEAR(MarSun1+20)=CalendarYear,MONTH(MarSun1+20)=3),MarSun1+20,""))</f>
        <v>45730</v>
      </c>
      <c r="W6" s="4">
        <f ca="1">IF(DAY(MarSun1)=1,IF(AND(YEAR(MarSun1+14)=CalendarYear,MONTH(MarSun1+14)=3),MarSun1+14,""),IF(AND(YEAR(MarSun1+21)=CalendarYear,MONTH(MarSun1+21)=3),MarSun1+21,""))</f>
        <v>45731</v>
      </c>
      <c r="X6" s="4">
        <f ca="1">IF(DAY(MarSun1)=1,IF(AND(YEAR(MarSun1+15)=CalendarYear,MONTH(MarSun1+15)=3),MarSun1+15,""),IF(AND(YEAR(MarSun1+22)=CalendarYear,MONTH(MarSun1+22)=3),MarSun1+22,""))</f>
        <v>45732</v>
      </c>
      <c r="Y6" s="4">
        <f ca="1">IF(DAY(MarSun1)=1,IF(AND(YEAR(MarSun1+16)=CalendarYear,MONTH(MarSun1+16)=3),MarSun1+16,""),IF(AND(YEAR(MarSun1+23)=CalendarYear,MONTH(MarSun1+23)=3),MarSun1+23,""))</f>
        <v>45733</v>
      </c>
      <c r="Z6" s="4">
        <f ca="1">IF(DAY(MarSun1)=1,IF(AND(YEAR(MarSun1+17)=CalendarYear,MONTH(MarSun1+17)=3),MarSun1+17,""),IF(AND(YEAR(MarSun1+24)=CalendarYear,MONTH(MarSun1+24)=3),MarSun1+24,""))</f>
        <v>45734</v>
      </c>
      <c r="AA6" s="4">
        <f ca="1">IF(DAY(MarSun1)=1,IF(AND(YEAR(MarSun1+18)=CalendarYear,MONTH(MarSun1+18)=3),MarSun1+18,""),IF(AND(YEAR(MarSun1+25)=CalendarYear,MONTH(MarSun1+25)=3),MarSun1+25,""))</f>
        <v>45735</v>
      </c>
      <c r="AB6" s="4">
        <f ca="1">IF(DAY(MarSun1)=1,IF(AND(YEAR(MarSun1+19)=CalendarYear,MONTH(MarSun1+19)=3),MarSun1+19,""),IF(AND(YEAR(MarSun1+26)=CalendarYear,MONTH(MarSun1+26)=3),MarSun1+26,""))</f>
        <v>45736</v>
      </c>
      <c r="AC6" s="4">
        <f ca="1">IF(DAY(MarSun1)=1,IF(AND(YEAR(MarSun1+20)=CalendarYear,MONTH(MarSun1+20)=3),MarSun1+20,""),IF(AND(YEAR(MarSun1+27)=CalendarYear,MONTH(MarSun1+27)=3),MarSun1+27,""))</f>
        <v>45737</v>
      </c>
      <c r="AD6" s="4">
        <f ca="1">IF(DAY(MarSun1)=1,IF(AND(YEAR(MarSun1+21)=CalendarYear,MONTH(MarSun1+21)=3),MarSun1+21,""),IF(AND(YEAR(MarSun1+28)=CalendarYear,MONTH(MarSun1+28)=3),MarSun1+28,""))</f>
        <v>45738</v>
      </c>
      <c r="AE6" s="4">
        <f ca="1">IF(DAY(MarSun1)=1,IF(AND(YEAR(MarSun1+22)=CalendarYear,MONTH(MarSun1+22)=3),MarSun1+22,""),IF(AND(YEAR(MarSun1+29)=CalendarYear,MONTH(MarSun1+29)=3),MarSun1+29,""))</f>
        <v>45739</v>
      </c>
      <c r="AF6" s="4">
        <f ca="1">IF(DAY(MarSun1)=1,IF(AND(YEAR(MarSun1+23)=CalendarYear,MONTH(MarSun1+23)=3),MarSun1+23,""),IF(AND(YEAR(MarSun1+30)=CalendarYear,MONTH(MarSun1+30)=3),MarSun1+30,""))</f>
        <v>45740</v>
      </c>
      <c r="AG6" s="4">
        <f ca="1">IF(DAY(MarSun1)=1,IF(AND(YEAR(MarSun1+24)=CalendarYear,MONTH(MarSun1+24)=3),MarSun1+24,""),IF(AND(YEAR(MarSun1+31)=CalendarYear,MONTH(MarSun1+31)=3),MarSun1+31,""))</f>
        <v>45741</v>
      </c>
      <c r="AH6" s="4">
        <f ca="1">IF(DAY(MarSun1)=1,IF(AND(YEAR(MarSun1+25)=CalendarYear,MONTH(MarSun1+25)=3),MarSun1+25,""),IF(AND(YEAR(MarSun1+32)=CalendarYear,MONTH(MarSun1+32)=3),MarSun1+32,""))</f>
        <v>45742</v>
      </c>
      <c r="AI6" s="4">
        <f ca="1">IF(DAY(MarSun1)=1,IF(AND(YEAR(MarSun1+26)=CalendarYear,MONTH(MarSun1+26)=3),MarSun1+26,""),IF(AND(YEAR(MarSun1+33)=CalendarYear,MONTH(MarSun1+33)=3),MarSun1+33,""))</f>
        <v>45743</v>
      </c>
      <c r="AJ6" s="4">
        <f ca="1">IF(DAY(MarSun1)=1,IF(AND(YEAR(MarSun1+27)=CalendarYear,MONTH(MarSun1+27)=3),MarSun1+27,""),IF(AND(YEAR(MarSun1+34)=CalendarYear,MONTH(MarSun1+34)=3),MarSun1+34,""))</f>
        <v>45744</v>
      </c>
      <c r="AK6" s="4">
        <f ca="1">IF(DAY(MarSun1)=1,IF(AND(YEAR(MarSun1+28)=CalendarYear,MONTH(MarSun1+28)=3),MarSun1+28,""),IF(AND(YEAR(MarSun1+35)=CalendarYear,MONTH(MarSun1+35)=3),MarSun1+35,""))</f>
        <v>45745</v>
      </c>
      <c r="AL6" s="4">
        <f ca="1">IF(DAY(MarSun1)=1,IF(AND(YEAR(MarSun1+29)=CalendarYear,MONTH(MarSun1+29)=3),MarSun1+29,""),IF(AND(YEAR(MarSun1+36)=CalendarYear,MONTH(MarSun1+36)=3),MarSun1+36,""))</f>
        <v>45746</v>
      </c>
      <c r="AM6" s="6">
        <f ca="1">IF(DAY(MarSun1)=1,IF(AND(YEAR(MarSun1+30)=CalendarYear,MONTH(MarSun1+30)=3),MarSun1+30,""),IF(AND(YEAR(MarSun1+37)=CalendarYear,MONTH(MarSun1+37)=3),MarSun1+37,""))</f>
        <v>45747</v>
      </c>
    </row>
    <row r="7" spans="2:39" s="21" customFormat="1" ht="19.899999999999999" customHeight="1">
      <c r="B7" s="62"/>
      <c r="C7" s="5" t="s">
        <v>6</v>
      </c>
      <c r="D7" s="5" t="s">
        <v>7</v>
      </c>
      <c r="E7" s="5" t="s">
        <v>8</v>
      </c>
      <c r="F7" s="5" t="s">
        <v>9</v>
      </c>
      <c r="G7" s="5" t="s">
        <v>10</v>
      </c>
      <c r="H7" s="5" t="s">
        <v>11</v>
      </c>
      <c r="I7" s="5" t="s">
        <v>12</v>
      </c>
      <c r="J7" s="5" t="s">
        <v>6</v>
      </c>
      <c r="K7" s="5" t="s">
        <v>7</v>
      </c>
      <c r="L7" s="5" t="s">
        <v>8</v>
      </c>
      <c r="M7" s="5" t="s">
        <v>9</v>
      </c>
      <c r="N7" s="5" t="s">
        <v>10</v>
      </c>
      <c r="O7" s="5" t="s">
        <v>11</v>
      </c>
      <c r="P7" s="5" t="s">
        <v>12</v>
      </c>
      <c r="Q7" s="5" t="s">
        <v>6</v>
      </c>
      <c r="R7" s="5" t="s">
        <v>7</v>
      </c>
      <c r="S7" s="5" t="s">
        <v>8</v>
      </c>
      <c r="T7" s="5" t="s">
        <v>9</v>
      </c>
      <c r="U7" s="5" t="s">
        <v>10</v>
      </c>
      <c r="V7" s="5" t="s">
        <v>11</v>
      </c>
      <c r="W7" s="5" t="s">
        <v>12</v>
      </c>
      <c r="X7" s="5" t="s">
        <v>6</v>
      </c>
      <c r="Y7" s="5" t="s">
        <v>7</v>
      </c>
      <c r="Z7" s="5" t="s">
        <v>8</v>
      </c>
      <c r="AA7" s="5" t="s">
        <v>9</v>
      </c>
      <c r="AB7" s="5" t="s">
        <v>10</v>
      </c>
      <c r="AC7" s="5" t="s">
        <v>11</v>
      </c>
      <c r="AD7" s="5" t="s">
        <v>12</v>
      </c>
      <c r="AE7" s="5" t="s">
        <v>6</v>
      </c>
      <c r="AF7" s="5" t="s">
        <v>7</v>
      </c>
      <c r="AG7" s="5" t="s">
        <v>8</v>
      </c>
      <c r="AH7" s="5" t="s">
        <v>9</v>
      </c>
      <c r="AI7" s="5" t="s">
        <v>10</v>
      </c>
      <c r="AJ7" s="5" t="s">
        <v>11</v>
      </c>
      <c r="AK7" s="5" t="s">
        <v>12</v>
      </c>
      <c r="AL7" s="5" t="s">
        <v>6</v>
      </c>
      <c r="AM7" s="7" t="s">
        <v>7</v>
      </c>
    </row>
    <row r="8" spans="2:39" ht="19.899999999999999" hidden="1" customHeight="1" outlineLevel="1">
      <c r="B8" s="18" t="s">
        <v>13</v>
      </c>
      <c r="C8" s="2" t="s">
        <v>14</v>
      </c>
      <c r="D8" s="2" t="s">
        <v>14</v>
      </c>
      <c r="E8" s="2" t="s">
        <v>14</v>
      </c>
      <c r="F8" s="2" t="s">
        <v>14</v>
      </c>
      <c r="G8" s="2" t="s">
        <v>14</v>
      </c>
      <c r="H8" s="2" t="s">
        <v>14</v>
      </c>
      <c r="I8" s="2" t="s">
        <v>14</v>
      </c>
      <c r="J8" s="2" t="s">
        <v>14</v>
      </c>
      <c r="K8" s="2" t="s">
        <v>14</v>
      </c>
      <c r="L8" s="2" t="s">
        <v>14</v>
      </c>
      <c r="M8" s="3" t="s">
        <v>14</v>
      </c>
      <c r="N8" s="3" t="s">
        <v>14</v>
      </c>
      <c r="O8" s="2" t="s">
        <v>14</v>
      </c>
      <c r="P8" s="2" t="s">
        <v>14</v>
      </c>
      <c r="Q8" s="2" t="s">
        <v>14</v>
      </c>
      <c r="R8" s="2" t="s">
        <v>14</v>
      </c>
      <c r="S8" s="2" t="s">
        <v>14</v>
      </c>
      <c r="T8" s="2" t="s">
        <v>14</v>
      </c>
      <c r="U8" s="2" t="s">
        <v>14</v>
      </c>
      <c r="V8" s="2" t="s">
        <v>14</v>
      </c>
      <c r="W8" s="2" t="s">
        <v>14</v>
      </c>
      <c r="X8" s="2" t="s">
        <v>14</v>
      </c>
      <c r="Y8" s="2" t="s">
        <v>14</v>
      </c>
      <c r="Z8" s="2" t="s">
        <v>14</v>
      </c>
      <c r="AA8" s="2" t="s">
        <v>14</v>
      </c>
      <c r="AB8" s="2" t="s">
        <v>14</v>
      </c>
      <c r="AC8" s="2" t="s">
        <v>14</v>
      </c>
      <c r="AD8" s="2" t="s">
        <v>14</v>
      </c>
      <c r="AE8" s="2" t="s">
        <v>14</v>
      </c>
      <c r="AF8" s="2" t="s">
        <v>14</v>
      </c>
      <c r="AG8" s="2" t="s">
        <v>14</v>
      </c>
      <c r="AH8" s="2" t="s">
        <v>14</v>
      </c>
      <c r="AI8" s="2" t="s">
        <v>14</v>
      </c>
      <c r="AJ8" s="2" t="s">
        <v>14</v>
      </c>
      <c r="AK8" s="2" t="s">
        <v>14</v>
      </c>
      <c r="AL8" s="2" t="s">
        <v>14</v>
      </c>
      <c r="AM8" s="2" t="s">
        <v>14</v>
      </c>
    </row>
    <row r="9" spans="2:39" ht="19.899999999999999" hidden="1" customHeight="1" outlineLevel="1">
      <c r="B9" s="19" t="s">
        <v>15</v>
      </c>
      <c r="C9" s="3" t="s">
        <v>14</v>
      </c>
      <c r="D9" s="3" t="s">
        <v>14</v>
      </c>
      <c r="E9" s="3" t="s">
        <v>14</v>
      </c>
      <c r="F9" s="3" t="s">
        <v>14</v>
      </c>
      <c r="G9" s="3" t="s">
        <v>14</v>
      </c>
      <c r="H9" s="3" t="s">
        <v>14</v>
      </c>
      <c r="I9" s="3" t="s">
        <v>14</v>
      </c>
      <c r="J9" s="3" t="s">
        <v>14</v>
      </c>
      <c r="K9" s="3" t="s">
        <v>14</v>
      </c>
      <c r="L9" s="3" t="s">
        <v>14</v>
      </c>
      <c r="M9" s="3" t="s">
        <v>14</v>
      </c>
      <c r="N9" s="3" t="s">
        <v>14</v>
      </c>
      <c r="O9" s="2" t="s">
        <v>14</v>
      </c>
      <c r="P9" s="2" t="s">
        <v>14</v>
      </c>
      <c r="Q9" s="2" t="s">
        <v>14</v>
      </c>
      <c r="R9" s="105" t="s">
        <v>84</v>
      </c>
      <c r="S9" s="106"/>
      <c r="T9" s="106"/>
      <c r="U9" s="106"/>
      <c r="V9" s="123"/>
      <c r="W9" s="2" t="s">
        <v>14</v>
      </c>
      <c r="X9" s="2" t="s">
        <v>14</v>
      </c>
      <c r="Y9" s="2" t="s">
        <v>14</v>
      </c>
      <c r="Z9" s="2" t="s">
        <v>14</v>
      </c>
      <c r="AA9" s="2" t="s">
        <v>14</v>
      </c>
      <c r="AB9" s="2" t="s">
        <v>14</v>
      </c>
      <c r="AC9" s="2" t="s">
        <v>14</v>
      </c>
      <c r="AD9" s="2" t="s">
        <v>14</v>
      </c>
      <c r="AE9" s="2" t="s">
        <v>14</v>
      </c>
      <c r="AF9" s="2" t="s">
        <v>14</v>
      </c>
      <c r="AG9" s="2" t="s">
        <v>14</v>
      </c>
      <c r="AH9" s="2" t="s">
        <v>14</v>
      </c>
      <c r="AI9" s="2" t="s">
        <v>14</v>
      </c>
      <c r="AJ9" s="2" t="s">
        <v>14</v>
      </c>
      <c r="AK9" s="2" t="s">
        <v>14</v>
      </c>
      <c r="AL9" s="2" t="s">
        <v>14</v>
      </c>
      <c r="AM9" s="2" t="s">
        <v>14</v>
      </c>
    </row>
    <row r="10" spans="2:39" ht="19.899999999999999" hidden="1" customHeight="1" outlineLevel="1">
      <c r="B10" s="33" t="s">
        <v>2</v>
      </c>
      <c r="C10" s="3" t="s">
        <v>14</v>
      </c>
      <c r="D10" s="3" t="s">
        <v>14</v>
      </c>
      <c r="E10" s="3" t="s">
        <v>14</v>
      </c>
      <c r="F10" s="3" t="s">
        <v>14</v>
      </c>
      <c r="G10" s="3" t="s">
        <v>14</v>
      </c>
      <c r="H10" s="3" t="s">
        <v>14</v>
      </c>
      <c r="I10" s="3" t="s">
        <v>14</v>
      </c>
      <c r="J10" s="3" t="s">
        <v>14</v>
      </c>
      <c r="K10" s="3" t="s">
        <v>14</v>
      </c>
      <c r="L10" s="3" t="s">
        <v>14</v>
      </c>
      <c r="M10" s="3" t="s">
        <v>14</v>
      </c>
      <c r="N10" s="3" t="s">
        <v>14</v>
      </c>
      <c r="O10" s="2" t="s">
        <v>14</v>
      </c>
      <c r="P10" s="2" t="s">
        <v>14</v>
      </c>
      <c r="Q10" s="2" t="s">
        <v>14</v>
      </c>
      <c r="R10" s="2" t="s">
        <v>14</v>
      </c>
      <c r="S10" s="2" t="s">
        <v>14</v>
      </c>
      <c r="T10" s="2" t="s">
        <v>14</v>
      </c>
      <c r="U10" s="2" t="s">
        <v>14</v>
      </c>
      <c r="V10" s="2" t="s">
        <v>14</v>
      </c>
      <c r="W10" s="2" t="s">
        <v>14</v>
      </c>
      <c r="X10" s="2" t="s">
        <v>14</v>
      </c>
      <c r="Y10" s="133" t="s">
        <v>16</v>
      </c>
      <c r="Z10" s="134"/>
      <c r="AA10" s="134"/>
      <c r="AB10" s="134"/>
      <c r="AC10" s="135"/>
      <c r="AD10" s="2" t="s">
        <v>14</v>
      </c>
      <c r="AE10" s="2" t="s">
        <v>14</v>
      </c>
      <c r="AF10" s="133" t="s">
        <v>16</v>
      </c>
      <c r="AG10" s="134"/>
      <c r="AH10" s="134"/>
      <c r="AI10" s="134"/>
      <c r="AJ10" s="135"/>
      <c r="AK10" s="2" t="s">
        <v>14</v>
      </c>
      <c r="AL10" s="2" t="s">
        <v>14</v>
      </c>
      <c r="AM10" s="32" t="s">
        <v>16</v>
      </c>
    </row>
    <row r="11" spans="2:39" ht="19.899999999999999" hidden="1" customHeight="1" outlineLevel="1">
      <c r="B11" s="31" t="s">
        <v>5</v>
      </c>
      <c r="C11" s="3" t="s">
        <v>14</v>
      </c>
      <c r="D11" s="3" t="s">
        <v>14</v>
      </c>
      <c r="E11" s="3" t="s">
        <v>14</v>
      </c>
      <c r="F11" s="3" t="s">
        <v>14</v>
      </c>
      <c r="G11" s="3" t="s">
        <v>14</v>
      </c>
      <c r="H11" s="3" t="s">
        <v>14</v>
      </c>
      <c r="I11" s="3" t="s">
        <v>14</v>
      </c>
      <c r="J11" s="3" t="s">
        <v>14</v>
      </c>
      <c r="K11" s="3" t="s">
        <v>14</v>
      </c>
      <c r="L11" s="3" t="s">
        <v>14</v>
      </c>
      <c r="M11" s="3" t="s">
        <v>14</v>
      </c>
      <c r="N11" s="3" t="s">
        <v>14</v>
      </c>
      <c r="O11" s="2" t="s">
        <v>14</v>
      </c>
      <c r="P11" s="2" t="s">
        <v>14</v>
      </c>
      <c r="Q11" s="2" t="s">
        <v>14</v>
      </c>
      <c r="R11" s="2" t="s">
        <v>14</v>
      </c>
      <c r="S11" s="2" t="s">
        <v>14</v>
      </c>
      <c r="T11" s="2" t="s">
        <v>14</v>
      </c>
      <c r="U11" s="2" t="s">
        <v>14</v>
      </c>
      <c r="V11" s="2" t="s">
        <v>14</v>
      </c>
      <c r="W11" s="2" t="s">
        <v>14</v>
      </c>
      <c r="X11" s="2" t="s">
        <v>14</v>
      </c>
      <c r="Y11" s="2" t="s">
        <v>14</v>
      </c>
      <c r="Z11" s="2" t="s">
        <v>14</v>
      </c>
      <c r="AA11" s="2" t="s">
        <v>14</v>
      </c>
      <c r="AB11" s="2" t="s">
        <v>14</v>
      </c>
      <c r="AC11" s="2" t="s">
        <v>14</v>
      </c>
      <c r="AD11" s="2" t="s">
        <v>14</v>
      </c>
      <c r="AE11" s="2" t="s">
        <v>14</v>
      </c>
      <c r="AF11" s="2" t="s">
        <v>14</v>
      </c>
      <c r="AG11" s="2" t="s">
        <v>14</v>
      </c>
      <c r="AH11" s="2" t="s">
        <v>14</v>
      </c>
      <c r="AI11" s="2" t="s">
        <v>14</v>
      </c>
      <c r="AJ11" s="2" t="s">
        <v>14</v>
      </c>
      <c r="AK11" s="2" t="s">
        <v>14</v>
      </c>
      <c r="AL11" s="2" t="s">
        <v>14</v>
      </c>
      <c r="AM11" s="2" t="s">
        <v>14</v>
      </c>
    </row>
    <row r="12" spans="2:39" s="22" customFormat="1" ht="19.899999999999999" hidden="1" customHeight="1" outlineLevel="1">
      <c r="B12" s="20" t="s">
        <v>1</v>
      </c>
      <c r="C12" s="3" t="s">
        <v>14</v>
      </c>
      <c r="D12" s="3" t="s">
        <v>14</v>
      </c>
      <c r="E12" s="3" t="s">
        <v>14</v>
      </c>
      <c r="F12" s="3" t="s">
        <v>14</v>
      </c>
      <c r="G12" s="3" t="s">
        <v>14</v>
      </c>
      <c r="H12" s="3" t="s">
        <v>14</v>
      </c>
      <c r="I12" s="3" t="s">
        <v>14</v>
      </c>
      <c r="J12" s="3" t="s">
        <v>14</v>
      </c>
      <c r="K12" s="3" t="s">
        <v>14</v>
      </c>
      <c r="L12" s="3" t="s">
        <v>14</v>
      </c>
      <c r="M12" s="3" t="s">
        <v>14</v>
      </c>
      <c r="N12" s="3" t="s">
        <v>14</v>
      </c>
      <c r="O12" s="2" t="s">
        <v>14</v>
      </c>
      <c r="P12" s="2" t="s">
        <v>14</v>
      </c>
      <c r="Q12" s="2" t="s">
        <v>14</v>
      </c>
      <c r="R12" s="2" t="s">
        <v>14</v>
      </c>
      <c r="S12" s="27" t="s">
        <v>14</v>
      </c>
      <c r="T12" s="2" t="s">
        <v>14</v>
      </c>
      <c r="U12" s="2" t="s">
        <v>14</v>
      </c>
      <c r="V12" s="2" t="s">
        <v>14</v>
      </c>
      <c r="W12" s="24" t="s">
        <v>14</v>
      </c>
      <c r="X12" s="2" t="s">
        <v>85</v>
      </c>
      <c r="Y12" s="2" t="s">
        <v>14</v>
      </c>
      <c r="Z12" s="2" t="s">
        <v>14</v>
      </c>
      <c r="AA12" s="2" t="s">
        <v>14</v>
      </c>
      <c r="AB12" s="2" t="s">
        <v>14</v>
      </c>
      <c r="AC12" s="2" t="s">
        <v>14</v>
      </c>
      <c r="AD12" s="2" t="s">
        <v>14</v>
      </c>
      <c r="AE12" s="2" t="s">
        <v>14</v>
      </c>
      <c r="AF12" s="2" t="s">
        <v>14</v>
      </c>
      <c r="AG12" s="2" t="s">
        <v>14</v>
      </c>
      <c r="AH12" s="2" t="s">
        <v>14</v>
      </c>
      <c r="AI12" s="2" t="s">
        <v>14</v>
      </c>
      <c r="AJ12" s="2" t="s">
        <v>14</v>
      </c>
      <c r="AK12" s="2" t="s">
        <v>14</v>
      </c>
      <c r="AL12" s="2" t="s">
        <v>14</v>
      </c>
      <c r="AM12" s="2" t="s">
        <v>14</v>
      </c>
    </row>
    <row r="13" spans="2:39" s="22" customFormat="1" ht="19.899999999999999" customHeight="1" collapsed="1"/>
    <row r="14" spans="2:39" ht="19.899999999999999" customHeight="1">
      <c r="B14" s="61">
        <f ca="1">DATE(CalendarYear,4,1)</f>
        <v>45748</v>
      </c>
      <c r="C14" s="4" t="str">
        <f ca="1">IF(DAY(AprSun1)=1,"",IF(AND(YEAR(AprSun1+1)=CalendarYear,MONTH(AprSun1+1)=4),AprSun1+1,""))</f>
        <v/>
      </c>
      <c r="D14" s="4" t="str">
        <f ca="1">IF(DAY(AprSun1)=1,"",IF(AND(YEAR(AprSun1+2)=CalendarYear,MONTH(AprSun1+2)=4),AprSun1+2,""))</f>
        <v/>
      </c>
      <c r="E14" s="4">
        <f ca="1">IF(DAY(AprSun1)=1,"",IF(AND(YEAR(AprSun1+3)=CalendarYear,MONTH(AprSun1+3)=4),AprSun1+3,""))</f>
        <v>45748</v>
      </c>
      <c r="F14" s="4">
        <f ca="1">IF(DAY(AprSun1)=1,"",IF(AND(YEAR(AprSun1+4)=CalendarYear,MONTH(AprSun1+4)=4),AprSun1+4,""))</f>
        <v>45749</v>
      </c>
      <c r="G14" s="4">
        <f ca="1">IF(DAY(AprSun1)=1,"",IF(AND(YEAR(AprSun1+5)=CalendarYear,MONTH(AprSun1+5)=4),AprSun1+5,""))</f>
        <v>45750</v>
      </c>
      <c r="H14" s="4">
        <f ca="1">IF(DAY(AprSun1)=1,"",IF(AND(YEAR(AprSun1+6)=CalendarYear,MONTH(AprSun1+6)=4),AprSun1+6,""))</f>
        <v>45751</v>
      </c>
      <c r="I14" s="4">
        <f ca="1">IF(DAY(AprSun1)=1,IF(AND(YEAR(AprSun1)=CalendarYear,MONTH(AprSun1)=4),AprSun1,""),IF(AND(YEAR(AprSun1+7)=CalendarYear,MONTH(AprSun1+7)=4),AprSun1+7,""))</f>
        <v>45752</v>
      </c>
      <c r="J14" s="4">
        <f ca="1">IF(DAY(AprSun1)=1,IF(AND(YEAR(AprSun1+1)=CalendarYear,MONTH(AprSun1+1)=4),AprSun1+1,""),IF(AND(YEAR(AprSun1+8)=CalendarYear,MONTH(AprSun1+8)=4),AprSun1+8,""))</f>
        <v>45753</v>
      </c>
      <c r="K14" s="4">
        <f ca="1">IF(DAY(AprSun1)=1,IF(AND(YEAR(AprSun1+2)=CalendarYear,MONTH(AprSun1+2)=4),AprSun1+2,""),IF(AND(YEAR(AprSun1+9)=CalendarYear,MONTH(AprSun1+9)=4),AprSun1+9,""))</f>
        <v>45754</v>
      </c>
      <c r="L14" s="4">
        <f ca="1">IF(DAY(AprSun1)=1,IF(AND(YEAR(AprSun1+3)=CalendarYear,MONTH(AprSun1+3)=4),AprSun1+3,""),IF(AND(YEAR(AprSun1+10)=CalendarYear,MONTH(AprSun1+10)=4),AprSun1+10,""))</f>
        <v>45755</v>
      </c>
      <c r="M14" s="4">
        <f ca="1">IF(DAY(AprSun1)=1,IF(AND(YEAR(AprSun1+4)=CalendarYear,MONTH(AprSun1+4)=4),AprSun1+4,""),IF(AND(YEAR(AprSun1+11)=CalendarYear,MONTH(AprSun1+11)=4),AprSun1+11,""))</f>
        <v>45756</v>
      </c>
      <c r="N14" s="4">
        <f ca="1">IF(DAY(AprSun1)=1,IF(AND(YEAR(AprSun1+5)=CalendarYear,MONTH(AprSun1+5)=4),AprSun1+5,""),IF(AND(YEAR(AprSun1+12)=CalendarYear,MONTH(AprSun1+12)=4),AprSun1+12,""))</f>
        <v>45757</v>
      </c>
      <c r="O14" s="4">
        <f ca="1">IF(DAY(AprSun1)=1,IF(AND(YEAR(AprSun1+6)=CalendarYear,MONTH(AprSun1+6)=4),AprSun1+6,""),IF(AND(YEAR(AprSun1+13)=CalendarYear,MONTH(AprSun1+13)=4),AprSun1+13,""))</f>
        <v>45758</v>
      </c>
      <c r="P14" s="4">
        <f ca="1">IF(DAY(AprSun1)=1,IF(AND(YEAR(AprSun1+7)=CalendarYear,MONTH(AprSun1+7)=4),AprSun1+7,""),IF(AND(YEAR(AprSun1+14)=CalendarYear,MONTH(AprSun1+14)=4),AprSun1+14,""))</f>
        <v>45759</v>
      </c>
      <c r="Q14" s="4">
        <f ca="1">IF(DAY(AprSun1)=1,IF(AND(YEAR(AprSun1+8)=CalendarYear,MONTH(AprSun1+8)=4),AprSun1+8,""),IF(AND(YEAR(AprSun1+15)=CalendarYear,MONTH(AprSun1+15)=4),AprSun1+15,""))</f>
        <v>45760</v>
      </c>
      <c r="R14" s="4">
        <f ca="1">IF(DAY(AprSun1)=1,IF(AND(YEAR(AprSun1+9)=CalendarYear,MONTH(AprSun1+9)=4),AprSun1+9,""),IF(AND(YEAR(AprSun1+16)=CalendarYear,MONTH(AprSun1+16)=4),AprSun1+16,""))</f>
        <v>45761</v>
      </c>
      <c r="S14" s="4">
        <f ca="1">IF(DAY(AprSun1)=1,IF(AND(YEAR(AprSun1+10)=CalendarYear,MONTH(AprSun1+10)=4),AprSun1+10,""),IF(AND(YEAR(AprSun1+17)=CalendarYear,MONTH(AprSun1+17)=4),AprSun1+17,""))</f>
        <v>45762</v>
      </c>
      <c r="T14" s="4">
        <f ca="1">IF(DAY(AprSun1)=1,IF(AND(YEAR(AprSun1+11)=CalendarYear,MONTH(AprSun1+11)=4),AprSun1+11,""),IF(AND(YEAR(AprSun1+18)=CalendarYear,MONTH(AprSun1+18)=4),AprSun1+18,""))</f>
        <v>45763</v>
      </c>
      <c r="U14" s="4">
        <f ca="1">IF(DAY(AprSun1)=1,IF(AND(YEAR(AprSun1+12)=CalendarYear,MONTH(AprSun1+12)=4),AprSun1+12,""),IF(AND(YEAR(AprSun1+19)=CalendarYear,MONTH(AprSun1+19)=4),AprSun1+19,""))</f>
        <v>45764</v>
      </c>
      <c r="V14" s="4">
        <f ca="1">IF(DAY(AprSun1)=1,IF(AND(YEAR(AprSun1+13)=CalendarYear,MONTH(AprSun1+13)=4),AprSun1+13,""),IF(AND(YEAR(AprSun1+20)=CalendarYear,MONTH(AprSun1+20)=4),AprSun1+20,""))</f>
        <v>45765</v>
      </c>
      <c r="W14" s="4">
        <f ca="1">IF(DAY(AprSun1)=1,IF(AND(YEAR(AprSun1+14)=CalendarYear,MONTH(AprSun1+14)=4),AprSun1+14,""),IF(AND(YEAR(AprSun1+21)=CalendarYear,MONTH(AprSun1+21)=4),AprSun1+21,""))</f>
        <v>45766</v>
      </c>
      <c r="X14" s="4">
        <f ca="1">IF(DAY(AprSun1)=1,IF(AND(YEAR(AprSun1+15)=CalendarYear,MONTH(AprSun1+15)=4),AprSun1+15,""),IF(AND(YEAR(AprSun1+22)=CalendarYear,MONTH(AprSun1+22)=4),AprSun1+22,""))</f>
        <v>45767</v>
      </c>
      <c r="Y14" s="4">
        <f ca="1">IF(DAY(AprSun1)=1,IF(AND(YEAR(AprSun1+16)=CalendarYear,MONTH(AprSun1+16)=4),AprSun1+16,""),IF(AND(YEAR(AprSun1+23)=CalendarYear,MONTH(AprSun1+23)=4),AprSun1+23,""))</f>
        <v>45768</v>
      </c>
      <c r="Z14" s="4">
        <f ca="1">IF(DAY(AprSun1)=1,IF(AND(YEAR(AprSun1+17)=CalendarYear,MONTH(AprSun1+17)=4),AprSun1+17,""),IF(AND(YEAR(AprSun1+24)=CalendarYear,MONTH(AprSun1+24)=4),AprSun1+24,""))</f>
        <v>45769</v>
      </c>
      <c r="AA14" s="4">
        <f ca="1">IF(DAY(AprSun1)=1,IF(AND(YEAR(AprSun1+18)=CalendarYear,MONTH(AprSun1+18)=4),AprSun1+18,""),IF(AND(YEAR(AprSun1+25)=CalendarYear,MONTH(AprSun1+25)=4),AprSun1+25,""))</f>
        <v>45770</v>
      </c>
      <c r="AB14" s="4">
        <f ca="1">IF(DAY(AprSun1)=1,IF(AND(YEAR(AprSun1+19)=CalendarYear,MONTH(AprSun1+19)=4),AprSun1+19,""),IF(AND(YEAR(AprSun1+26)=CalendarYear,MONTH(AprSun1+26)=4),AprSun1+26,""))</f>
        <v>45771</v>
      </c>
      <c r="AC14" s="4">
        <f ca="1">IF(DAY(AprSun1)=1,IF(AND(YEAR(AprSun1+20)=CalendarYear,MONTH(AprSun1+20)=4),AprSun1+20,""),IF(AND(YEAR(AprSun1+27)=CalendarYear,MONTH(AprSun1+27)=4),AprSun1+27,""))</f>
        <v>45772</v>
      </c>
      <c r="AD14" s="4">
        <f ca="1">IF(DAY(AprSun1)=1,IF(AND(YEAR(AprSun1+21)=CalendarYear,MONTH(AprSun1+21)=4),AprSun1+21,""),IF(AND(YEAR(AprSun1+28)=CalendarYear,MONTH(AprSun1+28)=4),AprSun1+28,""))</f>
        <v>45773</v>
      </c>
      <c r="AE14" s="4">
        <f ca="1">IF(DAY(AprSun1)=1,IF(AND(YEAR(AprSun1+22)=CalendarYear,MONTH(AprSun1+22)=4),AprSun1+22,""),IF(AND(YEAR(AprSun1+29)=CalendarYear,MONTH(AprSun1+29)=4),AprSun1+29,""))</f>
        <v>45774</v>
      </c>
      <c r="AF14" s="4">
        <f ca="1">IF(DAY(AprSun1)=1,IF(AND(YEAR(AprSun1+23)=CalendarYear,MONTH(AprSun1+23)=4),AprSun1+23,""),IF(AND(YEAR(AprSun1+30)=CalendarYear,MONTH(AprSun1+30)=4),AprSun1+30,""))</f>
        <v>45775</v>
      </c>
      <c r="AG14" s="4">
        <f ca="1">IF(DAY(AprSun1)=1,IF(AND(YEAR(AprSun1+24)=CalendarYear,MONTH(AprSun1+24)=4),AprSun1+24,""),IF(AND(YEAR(AprSun1+31)=CalendarYear,MONTH(AprSun1+31)=4),AprSun1+31,""))</f>
        <v>45776</v>
      </c>
      <c r="AH14" s="4">
        <f ca="1">IF(DAY(AprSun1)=1,IF(AND(YEAR(AprSun1+25)=CalendarYear,MONTH(AprSun1+25)=4),AprSun1+25,""),IF(AND(YEAR(AprSun1+32)=CalendarYear,MONTH(AprSun1+32)=4),AprSun1+32,""))</f>
        <v>45777</v>
      </c>
      <c r="AI14" s="4" t="str">
        <f ca="1">IF(DAY(AprSun1)=1,IF(AND(YEAR(AprSun1+26)=CalendarYear,MONTH(AprSun1+26)=4),AprSun1+26,""),IF(AND(YEAR(AprSun1+33)=CalendarYear,MONTH(AprSun1+33)=4),AprSun1+33,""))</f>
        <v/>
      </c>
      <c r="AJ14" s="4" t="str">
        <f ca="1">IF(DAY(AprSun1)=1,IF(AND(YEAR(AprSun1+27)=CalendarYear,MONTH(AprSun1+27)=4),AprSun1+27,""),IF(AND(YEAR(AprSun1+34)=CalendarYear,MONTH(AprSun1+34)=4),AprSun1+34,""))</f>
        <v/>
      </c>
      <c r="AK14" s="4" t="str">
        <f ca="1">IF(DAY(AprSun1)=1,IF(AND(YEAR(AprSun1+28)=CalendarYear,MONTH(AprSun1+28)=4),AprSun1+28,""),IF(AND(YEAR(AprSun1+35)=CalendarYear,MONTH(AprSun1+35)=4),AprSun1+35,""))</f>
        <v/>
      </c>
      <c r="AL14" s="4" t="str">
        <f ca="1">IF(DAY(AprSun1)=1,IF(AND(YEAR(AprSun1+29)=CalendarYear,MONTH(AprSun1+29)=4),AprSun1+29,""),IF(AND(YEAR(AprSun1+36)=CalendarYear,MONTH(AprSun1+36)=4),AprSun1+36,""))</f>
        <v/>
      </c>
      <c r="AM14" s="6" t="str">
        <f ca="1">IF(DAY(AprSun1)=1,IF(AND(YEAR(AprSun1+30)=CalendarYear,MONTH(AprSun1+30)=4),AprSun1+30,""),IF(AND(YEAR(AprSun1+37)=CalendarYear,MONTH(AprSun1+37)=4),AprSun1+37,""))</f>
        <v/>
      </c>
    </row>
    <row r="15" spans="2:39" ht="19.899999999999999" customHeight="1">
      <c r="B15" s="62"/>
      <c r="C15" s="5" t="s">
        <v>6</v>
      </c>
      <c r="D15" s="5" t="s">
        <v>7</v>
      </c>
      <c r="E15" s="5" t="s">
        <v>8</v>
      </c>
      <c r="F15" s="5" t="s">
        <v>9</v>
      </c>
      <c r="G15" s="5" t="s">
        <v>10</v>
      </c>
      <c r="H15" s="5" t="s">
        <v>11</v>
      </c>
      <c r="I15" s="5" t="s">
        <v>12</v>
      </c>
      <c r="J15" s="5" t="s">
        <v>6</v>
      </c>
      <c r="K15" s="5" t="s">
        <v>7</v>
      </c>
      <c r="L15" s="5" t="s">
        <v>8</v>
      </c>
      <c r="M15" s="5" t="s">
        <v>9</v>
      </c>
      <c r="N15" s="5" t="s">
        <v>10</v>
      </c>
      <c r="O15" s="5" t="s">
        <v>11</v>
      </c>
      <c r="P15" s="5" t="s">
        <v>12</v>
      </c>
      <c r="Q15" s="5" t="s">
        <v>6</v>
      </c>
      <c r="R15" s="5" t="s">
        <v>7</v>
      </c>
      <c r="S15" s="5" t="s">
        <v>8</v>
      </c>
      <c r="T15" s="5" t="s">
        <v>9</v>
      </c>
      <c r="U15" s="5" t="s">
        <v>10</v>
      </c>
      <c r="V15" s="5" t="s">
        <v>11</v>
      </c>
      <c r="W15" s="5" t="s">
        <v>12</v>
      </c>
      <c r="X15" s="5" t="s">
        <v>6</v>
      </c>
      <c r="Y15" s="5" t="s">
        <v>7</v>
      </c>
      <c r="Z15" s="5" t="s">
        <v>8</v>
      </c>
      <c r="AA15" s="5" t="s">
        <v>9</v>
      </c>
      <c r="AB15" s="5" t="s">
        <v>10</v>
      </c>
      <c r="AC15" s="5" t="s">
        <v>11</v>
      </c>
      <c r="AD15" s="5" t="s">
        <v>12</v>
      </c>
      <c r="AE15" s="5" t="s">
        <v>6</v>
      </c>
      <c r="AF15" s="5" t="s">
        <v>7</v>
      </c>
      <c r="AG15" s="5" t="s">
        <v>8</v>
      </c>
      <c r="AH15" s="5" t="s">
        <v>9</v>
      </c>
      <c r="AI15" s="5" t="s">
        <v>10</v>
      </c>
      <c r="AJ15" s="5" t="s">
        <v>11</v>
      </c>
      <c r="AK15" s="5" t="s">
        <v>12</v>
      </c>
      <c r="AL15" s="5" t="s">
        <v>6</v>
      </c>
      <c r="AM15" s="7" t="s">
        <v>7</v>
      </c>
    </row>
    <row r="16" spans="2:39" ht="19.899999999999999" hidden="1" customHeight="1" outlineLevel="1">
      <c r="B16" s="18" t="s">
        <v>13</v>
      </c>
      <c r="C16" s="2" t="s">
        <v>14</v>
      </c>
      <c r="D16" s="2" t="s">
        <v>14</v>
      </c>
      <c r="E16" s="2" t="s">
        <v>14</v>
      </c>
      <c r="F16" s="2" t="s">
        <v>14</v>
      </c>
      <c r="G16" s="2" t="s">
        <v>14</v>
      </c>
      <c r="H16" s="2" t="s">
        <v>14</v>
      </c>
      <c r="I16" s="2" t="s">
        <v>14</v>
      </c>
      <c r="J16" s="2" t="s">
        <v>14</v>
      </c>
      <c r="K16" s="2" t="s">
        <v>14</v>
      </c>
      <c r="L16" s="2" t="s">
        <v>14</v>
      </c>
      <c r="M16" s="3" t="s">
        <v>14</v>
      </c>
      <c r="N16" s="3" t="s">
        <v>14</v>
      </c>
      <c r="O16" s="2" t="s">
        <v>14</v>
      </c>
      <c r="P16" s="2" t="s">
        <v>14</v>
      </c>
      <c r="Q16" s="2" t="s">
        <v>14</v>
      </c>
      <c r="R16" s="2" t="s">
        <v>14</v>
      </c>
      <c r="S16" s="2" t="s">
        <v>14</v>
      </c>
      <c r="T16" s="2" t="s">
        <v>14</v>
      </c>
      <c r="U16" s="2" t="s">
        <v>14</v>
      </c>
      <c r="V16" s="2" t="s">
        <v>14</v>
      </c>
      <c r="W16" s="2" t="s">
        <v>14</v>
      </c>
      <c r="X16" s="2" t="s">
        <v>14</v>
      </c>
      <c r="Y16" s="2" t="s">
        <v>14</v>
      </c>
      <c r="Z16" s="2" t="s">
        <v>14</v>
      </c>
      <c r="AA16" s="2" t="s">
        <v>14</v>
      </c>
      <c r="AB16" s="2" t="s">
        <v>14</v>
      </c>
      <c r="AC16" s="2" t="s">
        <v>14</v>
      </c>
      <c r="AD16" s="2" t="s">
        <v>14</v>
      </c>
      <c r="AE16" s="2" t="s">
        <v>14</v>
      </c>
      <c r="AF16" s="2" t="s">
        <v>14</v>
      </c>
      <c r="AG16" s="2" t="s">
        <v>14</v>
      </c>
      <c r="AH16" s="2" t="s">
        <v>14</v>
      </c>
      <c r="AI16" s="2" t="s">
        <v>14</v>
      </c>
      <c r="AJ16" s="2" t="s">
        <v>14</v>
      </c>
      <c r="AK16" s="2" t="s">
        <v>14</v>
      </c>
      <c r="AL16" s="2" t="s">
        <v>14</v>
      </c>
      <c r="AM16" s="2" t="s">
        <v>14</v>
      </c>
    </row>
    <row r="17" spans="2:39" ht="19.899999999999999" hidden="1" customHeight="1" outlineLevel="1">
      <c r="B17" s="19" t="s">
        <v>15</v>
      </c>
      <c r="C17" s="3" t="s">
        <v>14</v>
      </c>
      <c r="D17" s="3" t="s">
        <v>14</v>
      </c>
      <c r="E17" s="3" t="s">
        <v>14</v>
      </c>
      <c r="F17" s="3" t="s">
        <v>14</v>
      </c>
      <c r="G17" s="3" t="s">
        <v>14</v>
      </c>
      <c r="H17" s="3" t="s">
        <v>14</v>
      </c>
      <c r="I17" s="3" t="s">
        <v>14</v>
      </c>
      <c r="J17" s="3" t="s">
        <v>14</v>
      </c>
      <c r="K17" s="3" t="s">
        <v>14</v>
      </c>
      <c r="L17" s="3" t="s">
        <v>14</v>
      </c>
      <c r="M17" s="3" t="s">
        <v>14</v>
      </c>
      <c r="N17" s="3" t="s">
        <v>14</v>
      </c>
      <c r="O17" s="2" t="s">
        <v>14</v>
      </c>
      <c r="P17" s="2" t="s">
        <v>14</v>
      </c>
      <c r="Q17" s="2" t="s">
        <v>14</v>
      </c>
      <c r="R17" s="2" t="s">
        <v>14</v>
      </c>
      <c r="S17" s="2" t="s">
        <v>14</v>
      </c>
      <c r="T17" s="2" t="s">
        <v>14</v>
      </c>
      <c r="U17" s="2" t="s">
        <v>14</v>
      </c>
      <c r="V17" s="2" t="s">
        <v>14</v>
      </c>
      <c r="W17" s="2" t="s">
        <v>14</v>
      </c>
      <c r="X17" s="2" t="s">
        <v>14</v>
      </c>
      <c r="Y17" s="2" t="s">
        <v>14</v>
      </c>
      <c r="Z17" s="2" t="s">
        <v>14</v>
      </c>
      <c r="AA17" s="2" t="s">
        <v>14</v>
      </c>
      <c r="AB17" s="2" t="s">
        <v>14</v>
      </c>
      <c r="AC17" s="2" t="s">
        <v>14</v>
      </c>
      <c r="AD17" s="2" t="s">
        <v>14</v>
      </c>
      <c r="AE17" s="2" t="s">
        <v>14</v>
      </c>
      <c r="AF17" s="2" t="s">
        <v>14</v>
      </c>
      <c r="AG17" s="2" t="s">
        <v>14</v>
      </c>
      <c r="AH17" s="2" t="s">
        <v>14</v>
      </c>
      <c r="AI17" s="2" t="s">
        <v>14</v>
      </c>
      <c r="AJ17" s="2" t="s">
        <v>14</v>
      </c>
      <c r="AK17" s="2" t="s">
        <v>14</v>
      </c>
      <c r="AL17" s="2" t="s">
        <v>14</v>
      </c>
      <c r="AM17" s="2" t="s">
        <v>14</v>
      </c>
    </row>
    <row r="18" spans="2:39" s="21" customFormat="1" ht="19.899999999999999" hidden="1" customHeight="1" outlineLevel="1">
      <c r="B18" s="33" t="s">
        <v>2</v>
      </c>
      <c r="C18" s="3" t="s">
        <v>14</v>
      </c>
      <c r="D18" s="3" t="s">
        <v>14</v>
      </c>
      <c r="E18" s="140" t="s">
        <v>16</v>
      </c>
      <c r="F18" s="148"/>
      <c r="G18" s="148"/>
      <c r="H18" s="141"/>
      <c r="I18" s="3" t="s">
        <v>14</v>
      </c>
      <c r="J18" s="3" t="s">
        <v>14</v>
      </c>
      <c r="K18" s="133" t="s">
        <v>16</v>
      </c>
      <c r="L18" s="134"/>
      <c r="M18" s="134"/>
      <c r="N18" s="134"/>
      <c r="O18" s="135"/>
      <c r="P18" s="2" t="s">
        <v>14</v>
      </c>
      <c r="Q18" s="2" t="s">
        <v>14</v>
      </c>
      <c r="R18" s="133" t="s">
        <v>16</v>
      </c>
      <c r="S18" s="134"/>
      <c r="T18" s="134"/>
      <c r="U18" s="134"/>
      <c r="V18" s="135"/>
      <c r="W18" s="2" t="s">
        <v>14</v>
      </c>
      <c r="X18" s="2" t="s">
        <v>14</v>
      </c>
      <c r="Y18" s="133" t="s">
        <v>16</v>
      </c>
      <c r="Z18" s="134"/>
      <c r="AA18" s="134"/>
      <c r="AB18" s="134"/>
      <c r="AC18" s="135"/>
      <c r="AD18" s="2" t="s">
        <v>14</v>
      </c>
      <c r="AE18" s="2" t="s">
        <v>14</v>
      </c>
      <c r="AF18" s="133" t="s">
        <v>16</v>
      </c>
      <c r="AG18" s="134"/>
      <c r="AH18" s="135"/>
      <c r="AI18" s="2" t="s">
        <v>14</v>
      </c>
      <c r="AJ18" s="2" t="s">
        <v>14</v>
      </c>
      <c r="AK18" s="2" t="s">
        <v>14</v>
      </c>
      <c r="AL18" s="2" t="s">
        <v>14</v>
      </c>
      <c r="AM18" s="2" t="s">
        <v>14</v>
      </c>
    </row>
    <row r="19" spans="2:39" s="21" customFormat="1" ht="19.899999999999999" hidden="1" customHeight="1" outlineLevel="1">
      <c r="B19" s="31" t="s">
        <v>5</v>
      </c>
      <c r="C19" s="3" t="s">
        <v>14</v>
      </c>
      <c r="D19" s="3" t="s">
        <v>14</v>
      </c>
      <c r="E19" s="3" t="s">
        <v>14</v>
      </c>
      <c r="F19" s="3" t="s">
        <v>14</v>
      </c>
      <c r="G19" s="3" t="s">
        <v>14</v>
      </c>
      <c r="H19" s="3" t="s">
        <v>14</v>
      </c>
      <c r="I19" s="3" t="s">
        <v>14</v>
      </c>
      <c r="J19" s="3" t="s">
        <v>14</v>
      </c>
      <c r="K19" s="3" t="s">
        <v>14</v>
      </c>
      <c r="L19" s="3" t="s">
        <v>14</v>
      </c>
      <c r="M19" s="3" t="s">
        <v>14</v>
      </c>
      <c r="N19" s="3" t="s">
        <v>14</v>
      </c>
      <c r="O19" s="2" t="s">
        <v>14</v>
      </c>
      <c r="P19" s="2" t="s">
        <v>14</v>
      </c>
      <c r="Q19" s="2" t="s">
        <v>14</v>
      </c>
      <c r="R19" s="2" t="s">
        <v>14</v>
      </c>
      <c r="S19" s="2" t="s">
        <v>14</v>
      </c>
      <c r="T19" s="2" t="s">
        <v>14</v>
      </c>
      <c r="U19" s="2" t="s">
        <v>14</v>
      </c>
      <c r="V19" s="2" t="s">
        <v>14</v>
      </c>
      <c r="W19" s="2" t="s">
        <v>14</v>
      </c>
      <c r="X19" s="2" t="s">
        <v>14</v>
      </c>
      <c r="Y19" s="2" t="s">
        <v>14</v>
      </c>
      <c r="Z19" s="2" t="s">
        <v>14</v>
      </c>
      <c r="AA19" s="2" t="s">
        <v>14</v>
      </c>
      <c r="AB19" s="2" t="s">
        <v>14</v>
      </c>
      <c r="AC19" s="2" t="s">
        <v>14</v>
      </c>
      <c r="AD19" s="2" t="s">
        <v>14</v>
      </c>
      <c r="AE19" s="2" t="s">
        <v>14</v>
      </c>
      <c r="AF19" s="2" t="s">
        <v>14</v>
      </c>
      <c r="AG19" s="2" t="s">
        <v>14</v>
      </c>
      <c r="AH19" s="2" t="s">
        <v>14</v>
      </c>
      <c r="AI19" s="2" t="s">
        <v>14</v>
      </c>
      <c r="AJ19" s="2" t="s">
        <v>14</v>
      </c>
      <c r="AK19" s="2" t="s">
        <v>14</v>
      </c>
      <c r="AL19" s="2" t="s">
        <v>14</v>
      </c>
      <c r="AM19" s="2" t="s">
        <v>14</v>
      </c>
    </row>
    <row r="20" spans="2:39" ht="19.899999999999999" hidden="1" customHeight="1" outlineLevel="1">
      <c r="B20" s="20" t="s">
        <v>1</v>
      </c>
      <c r="C20" s="3" t="s">
        <v>14</v>
      </c>
      <c r="D20" s="3" t="s">
        <v>14</v>
      </c>
      <c r="E20" s="3" t="s">
        <v>14</v>
      </c>
      <c r="F20" s="3" t="s">
        <v>14</v>
      </c>
      <c r="G20" s="3" t="s">
        <v>14</v>
      </c>
      <c r="H20" s="3" t="s">
        <v>14</v>
      </c>
      <c r="I20" s="3" t="s">
        <v>14</v>
      </c>
      <c r="J20" s="3" t="s">
        <v>14</v>
      </c>
      <c r="K20" s="3" t="s">
        <v>14</v>
      </c>
      <c r="L20" s="3" t="s">
        <v>14</v>
      </c>
      <c r="M20" s="3" t="s">
        <v>14</v>
      </c>
      <c r="N20" s="3" t="s">
        <v>14</v>
      </c>
      <c r="O20" s="2" t="s">
        <v>14</v>
      </c>
      <c r="P20" s="2" t="s">
        <v>14</v>
      </c>
      <c r="Q20" s="2" t="s">
        <v>14</v>
      </c>
      <c r="R20" s="2" t="s">
        <v>14</v>
      </c>
      <c r="S20" s="2" t="s">
        <v>14</v>
      </c>
      <c r="T20" s="2" t="s">
        <v>14</v>
      </c>
      <c r="U20" s="2" t="s">
        <v>14</v>
      </c>
      <c r="V20" s="2" t="s">
        <v>14</v>
      </c>
      <c r="W20" s="2" t="s">
        <v>14</v>
      </c>
      <c r="X20" s="2" t="s">
        <v>14</v>
      </c>
      <c r="Y20" s="2" t="s">
        <v>14</v>
      </c>
      <c r="Z20" s="2" t="s">
        <v>14</v>
      </c>
      <c r="AA20" s="2" t="s">
        <v>14</v>
      </c>
      <c r="AB20" s="2" t="s">
        <v>14</v>
      </c>
      <c r="AC20" s="2" t="s">
        <v>14</v>
      </c>
      <c r="AD20" s="2" t="s">
        <v>14</v>
      </c>
      <c r="AE20" s="2" t="s">
        <v>14</v>
      </c>
      <c r="AF20" s="2" t="s">
        <v>14</v>
      </c>
      <c r="AG20" s="2" t="s">
        <v>14</v>
      </c>
      <c r="AH20" s="2" t="s">
        <v>14</v>
      </c>
      <c r="AI20" s="2" t="s">
        <v>14</v>
      </c>
      <c r="AJ20" s="2" t="s">
        <v>14</v>
      </c>
      <c r="AK20" s="2" t="s">
        <v>14</v>
      </c>
      <c r="AL20" s="2" t="s">
        <v>14</v>
      </c>
      <c r="AM20" s="2" t="s">
        <v>14</v>
      </c>
    </row>
    <row r="21" spans="2:39" ht="19.899999999999999" customHeight="1" collapsed="1">
      <c r="B21" s="1"/>
    </row>
    <row r="22" spans="2:39" ht="19.899999999999999" customHeight="1">
      <c r="B22" s="61">
        <f ca="1">DATE(CalendarYear,5,1)</f>
        <v>45778</v>
      </c>
      <c r="C22" s="4" t="str">
        <f ca="1">IF(DAY(MaySun1)=1,"",IF(AND(YEAR(MaySun1+1)=CalendarYear,MONTH(MaySun1+1)=5),MaySun1+1,""))</f>
        <v/>
      </c>
      <c r="D22" s="4" t="str">
        <f ca="1">IF(DAY(MaySun1)=1,"",IF(AND(YEAR(MaySun1+2)=CalendarYear,MONTH(MaySun1+2)=5),MaySun1+2,""))</f>
        <v/>
      </c>
      <c r="E22" s="4" t="str">
        <f ca="1">IF(DAY(MaySun1)=1,"",IF(AND(YEAR(MaySun1+3)=CalendarYear,MONTH(MaySun1+3)=5),MaySun1+3,""))</f>
        <v/>
      </c>
      <c r="F22" s="4" t="str">
        <f ca="1">IF(DAY(MaySun1)=1,"",IF(AND(YEAR(MaySun1+4)=CalendarYear,MONTH(MaySun1+4)=5),MaySun1+4,""))</f>
        <v/>
      </c>
      <c r="G22" s="4">
        <f ca="1">IF(DAY(MaySun1)=1,"",IF(AND(YEAR(MaySun1+5)=CalendarYear,MONTH(MaySun1+5)=5),MaySun1+5,""))</f>
        <v>45778</v>
      </c>
      <c r="H22" s="4">
        <f ca="1">IF(DAY(MaySun1)=1,"",IF(AND(YEAR(MaySun1+6)=CalendarYear,MONTH(MaySun1+6)=5),MaySun1+6,""))</f>
        <v>45779</v>
      </c>
      <c r="I22" s="4">
        <f ca="1">IF(DAY(MaySun1)=1,IF(AND(YEAR(MaySun1)=CalendarYear,MONTH(MaySun1)=5),MaySun1,""),IF(AND(YEAR(MaySun1+7)=CalendarYear,MONTH(MaySun1+7)=5),MaySun1+7,""))</f>
        <v>45780</v>
      </c>
      <c r="J22" s="4">
        <f ca="1">IF(DAY(MaySun1)=1,IF(AND(YEAR(MaySun1+1)=CalendarYear,MONTH(MaySun1+1)=5),MaySun1+1,""),IF(AND(YEAR(MaySun1+8)=CalendarYear,MONTH(MaySun1+8)=5),MaySun1+8,""))</f>
        <v>45781</v>
      </c>
      <c r="K22" s="4">
        <f ca="1">IF(DAY(MaySun1)=1,IF(AND(YEAR(MaySun1+2)=CalendarYear,MONTH(MaySun1+2)=5),MaySun1+2,""),IF(AND(YEAR(MaySun1+9)=CalendarYear,MONTH(MaySun1+9)=5),MaySun1+9,""))</f>
        <v>45782</v>
      </c>
      <c r="L22" s="4">
        <f ca="1">IF(DAY(MaySun1)=1,IF(AND(YEAR(MaySun1+3)=CalendarYear,MONTH(MaySun1+3)=5),MaySun1+3,""),IF(AND(YEAR(MaySun1+10)=CalendarYear,MONTH(MaySun1+10)=5),MaySun1+10,""))</f>
        <v>45783</v>
      </c>
      <c r="M22" s="4">
        <f ca="1">IF(DAY(MaySun1)=1,IF(AND(YEAR(MaySun1+4)=CalendarYear,MONTH(MaySun1+4)=5),MaySun1+4,""),IF(AND(YEAR(MaySun1+11)=CalendarYear,MONTH(MaySun1+11)=5),MaySun1+11,""))</f>
        <v>45784</v>
      </c>
      <c r="N22" s="4">
        <f ca="1">IF(DAY(MaySun1)=1,IF(AND(YEAR(MaySun1+5)=CalendarYear,MONTH(MaySun1+5)=5),MaySun1+5,""),IF(AND(YEAR(MaySun1+12)=CalendarYear,MONTH(MaySun1+12)=5),MaySun1+12,""))</f>
        <v>45785</v>
      </c>
      <c r="O22" s="4">
        <f ca="1">IF(DAY(MaySun1)=1,IF(AND(YEAR(MaySun1+6)=CalendarYear,MONTH(MaySun1+6)=5),MaySun1+6,""),IF(AND(YEAR(MaySun1+13)=CalendarYear,MONTH(MaySun1+13)=5),MaySun1+13,""))</f>
        <v>45786</v>
      </c>
      <c r="P22" s="4">
        <f ca="1">IF(DAY(MaySun1)=1,IF(AND(YEAR(MaySun1+7)=CalendarYear,MONTH(MaySun1+7)=5),MaySun1+7,""),IF(AND(YEAR(MaySun1+14)=CalendarYear,MONTH(MaySun1+14)=5),MaySun1+14,""))</f>
        <v>45787</v>
      </c>
      <c r="Q22" s="4">
        <f ca="1">IF(DAY(MaySun1)=1,IF(AND(YEAR(MaySun1+8)=CalendarYear,MONTH(MaySun1+8)=5),MaySun1+8,""),IF(AND(YEAR(MaySun1+15)=CalendarYear,MONTH(MaySun1+15)=5),MaySun1+15,""))</f>
        <v>45788</v>
      </c>
      <c r="R22" s="4">
        <f ca="1">IF(DAY(MaySun1)=1,IF(AND(YEAR(MaySun1+9)=CalendarYear,MONTH(MaySun1+9)=5),MaySun1+9,""),IF(AND(YEAR(MaySun1+16)=CalendarYear,MONTH(MaySun1+16)=5),MaySun1+16,""))</f>
        <v>45789</v>
      </c>
      <c r="S22" s="4">
        <f ca="1">IF(DAY(MaySun1)=1,IF(AND(YEAR(MaySun1+10)=CalendarYear,MONTH(MaySun1+10)=5),MaySun1+10,""),IF(AND(YEAR(MaySun1+17)=CalendarYear,MONTH(MaySun1+17)=5),MaySun1+17,""))</f>
        <v>45790</v>
      </c>
      <c r="T22" s="4">
        <f ca="1">IF(DAY(MaySun1)=1,IF(AND(YEAR(MaySun1+11)=CalendarYear,MONTH(MaySun1+11)=5),MaySun1+11,""),IF(AND(YEAR(MaySun1+18)=CalendarYear,MONTH(MaySun1+18)=5),MaySun1+18,""))</f>
        <v>45791</v>
      </c>
      <c r="U22" s="4">
        <f ca="1">IF(DAY(MaySun1)=1,IF(AND(YEAR(MaySun1+12)=CalendarYear,MONTH(MaySun1+12)=5),MaySun1+12,""),IF(AND(YEAR(MaySun1+19)=CalendarYear,MONTH(MaySun1+19)=5),MaySun1+19,""))</f>
        <v>45792</v>
      </c>
      <c r="V22" s="4">
        <f ca="1">IF(DAY(MaySun1)=1,IF(AND(YEAR(MaySun1+13)=CalendarYear,MONTH(MaySun1+13)=5),MaySun1+13,""),IF(AND(YEAR(MaySun1+20)=CalendarYear,MONTH(MaySun1+20)=5),MaySun1+20,""))</f>
        <v>45793</v>
      </c>
      <c r="W22" s="4">
        <f ca="1">IF(DAY(MaySun1)=1,IF(AND(YEAR(MaySun1+14)=CalendarYear,MONTH(MaySun1+14)=5),MaySun1+14,""),IF(AND(YEAR(MaySun1+21)=CalendarYear,MONTH(MaySun1+21)=5),MaySun1+21,""))</f>
        <v>45794</v>
      </c>
      <c r="X22" s="4">
        <f ca="1">IF(DAY(MaySun1)=1,IF(AND(YEAR(MaySun1+15)=CalendarYear,MONTH(MaySun1+15)=5),MaySun1+15,""),IF(AND(YEAR(MaySun1+22)=CalendarYear,MONTH(MaySun1+22)=5),MaySun1+22,""))</f>
        <v>45795</v>
      </c>
      <c r="Y22" s="4">
        <f ca="1">IF(DAY(MaySun1)=1,IF(AND(YEAR(MaySun1+16)=CalendarYear,MONTH(MaySun1+16)=5),MaySun1+16,""),IF(AND(YEAR(MaySun1+23)=CalendarYear,MONTH(MaySun1+23)=5),MaySun1+23,""))</f>
        <v>45796</v>
      </c>
      <c r="Z22" s="4">
        <f ca="1">IF(DAY(MaySun1)=1,IF(AND(YEAR(MaySun1+17)=CalendarYear,MONTH(MaySun1+17)=5),MaySun1+17,""),IF(AND(YEAR(MaySun1+24)=CalendarYear,MONTH(MaySun1+24)=5),MaySun1+24,""))</f>
        <v>45797</v>
      </c>
      <c r="AA22" s="4">
        <f ca="1">IF(DAY(MaySun1)=1,IF(AND(YEAR(MaySun1+18)=CalendarYear,MONTH(MaySun1+18)=5),MaySun1+18,""),IF(AND(YEAR(MaySun1+25)=CalendarYear,MONTH(MaySun1+25)=5),MaySun1+25,""))</f>
        <v>45798</v>
      </c>
      <c r="AB22" s="4">
        <f ca="1">IF(DAY(MaySun1)=1,IF(AND(YEAR(MaySun1+19)=CalendarYear,MONTH(MaySun1+19)=5),MaySun1+19,""),IF(AND(YEAR(MaySun1+26)=CalendarYear,MONTH(MaySun1+26)=5),MaySun1+26,""))</f>
        <v>45799</v>
      </c>
      <c r="AC22" s="4">
        <f ca="1">IF(DAY(MaySun1)=1,IF(AND(YEAR(MaySun1+20)=CalendarYear,MONTH(MaySun1+20)=5),MaySun1+20,""),IF(AND(YEAR(MaySun1+27)=CalendarYear,MONTH(MaySun1+27)=5),MaySun1+27,""))</f>
        <v>45800</v>
      </c>
      <c r="AD22" s="4">
        <f ca="1">IF(DAY(MaySun1)=1,IF(AND(YEAR(MaySun1+21)=CalendarYear,MONTH(MaySun1+21)=5),MaySun1+21,""),IF(AND(YEAR(MaySun1+28)=CalendarYear,MONTH(MaySun1+28)=5),MaySun1+28,""))</f>
        <v>45801</v>
      </c>
      <c r="AE22" s="4">
        <f ca="1">IF(DAY(MaySun1)=1,IF(AND(YEAR(MaySun1+22)=CalendarYear,MONTH(MaySun1+22)=5),MaySun1+22,""),IF(AND(YEAR(MaySun1+29)=CalendarYear,MONTH(MaySun1+29)=5),MaySun1+29,""))</f>
        <v>45802</v>
      </c>
      <c r="AF22" s="4">
        <f ca="1">IF(DAY(MaySun1)=1,IF(AND(YEAR(MaySun1+23)=CalendarYear,MONTH(MaySun1+23)=5),MaySun1+23,""),IF(AND(YEAR(MaySun1+30)=CalendarYear,MONTH(MaySun1+30)=5),MaySun1+30,""))</f>
        <v>45803</v>
      </c>
      <c r="AG22" s="4">
        <f ca="1">IF(DAY(MaySun1)=1,IF(AND(YEAR(MaySun1+24)=CalendarYear,MONTH(MaySun1+24)=5),MaySun1+24,""),IF(AND(YEAR(MaySun1+31)=CalendarYear,MONTH(MaySun1+31)=5),MaySun1+31,""))</f>
        <v>45804</v>
      </c>
      <c r="AH22" s="4">
        <f ca="1">IF(DAY(MaySun1)=1,IF(AND(YEAR(MaySun1+25)=CalendarYear,MONTH(MaySun1+25)=5),MaySun1+25,""),IF(AND(YEAR(MaySun1+32)=CalendarYear,MONTH(MaySun1+32)=5),MaySun1+32,""))</f>
        <v>45805</v>
      </c>
      <c r="AI22" s="4">
        <f ca="1">IF(DAY(MaySun1)=1,IF(AND(YEAR(MaySun1+26)=CalendarYear,MONTH(MaySun1+26)=5),MaySun1+26,""),IF(AND(YEAR(MaySun1+33)=CalendarYear,MONTH(MaySun1+33)=5),MaySun1+33,""))</f>
        <v>45806</v>
      </c>
      <c r="AJ22" s="4">
        <f ca="1">IF(DAY(MaySun1)=1,IF(AND(YEAR(MaySun1+27)=CalendarYear,MONTH(MaySun1+27)=5),MaySun1+27,""),IF(AND(YEAR(MaySun1+34)=CalendarYear,MONTH(MaySun1+34)=5),MaySun1+34,""))</f>
        <v>45807</v>
      </c>
      <c r="AK22" s="4">
        <f ca="1">IF(DAY(MaySun1)=1,IF(AND(YEAR(MaySun1+28)=CalendarYear,MONTH(MaySun1+28)=5),MaySun1+28,""),IF(AND(YEAR(MaySun1+35)=CalendarYear,MONTH(MaySun1+35)=5),MaySun1+35,""))</f>
        <v>45808</v>
      </c>
      <c r="AL22" s="4" t="str">
        <f ca="1">IF(DAY(MaySun1)=1,IF(AND(YEAR(MaySun1+29)=CalendarYear,MONTH(MaySun1+29)=5),MaySun1+29,""),IF(AND(YEAR(MaySun1+36)=CalendarYear,MONTH(MaySun1+36)=5),MaySun1+36,""))</f>
        <v/>
      </c>
      <c r="AM22" s="6" t="str">
        <f ca="1">IF(DAY(MaySun1)=1,IF(AND(YEAR(MaySun1+30)=CalendarYear,MONTH(MaySun1+30)=5),MaySun1+30,""),IF(AND(YEAR(MaySun1+37)=CalendarYear,MONTH(MaySun1+37)=5),MaySun1+37,""))</f>
        <v/>
      </c>
    </row>
    <row r="23" spans="2:39" ht="19.899999999999999" customHeight="1">
      <c r="B23" s="62"/>
      <c r="C23" s="5" t="s">
        <v>6</v>
      </c>
      <c r="D23" s="5" t="s">
        <v>7</v>
      </c>
      <c r="E23" s="5" t="s">
        <v>8</v>
      </c>
      <c r="F23" s="5" t="s">
        <v>9</v>
      </c>
      <c r="G23" s="5" t="s">
        <v>10</v>
      </c>
      <c r="H23" s="5" t="s">
        <v>11</v>
      </c>
      <c r="I23" s="5" t="s">
        <v>12</v>
      </c>
      <c r="J23" s="5" t="s">
        <v>6</v>
      </c>
      <c r="K23" s="5" t="s">
        <v>7</v>
      </c>
      <c r="L23" s="5" t="s">
        <v>8</v>
      </c>
      <c r="M23" s="5" t="s">
        <v>9</v>
      </c>
      <c r="N23" s="5" t="s">
        <v>10</v>
      </c>
      <c r="O23" s="5" t="s">
        <v>11</v>
      </c>
      <c r="P23" s="5" t="s">
        <v>12</v>
      </c>
      <c r="Q23" s="5" t="s">
        <v>6</v>
      </c>
      <c r="R23" s="5" t="s">
        <v>7</v>
      </c>
      <c r="S23" s="5" t="s">
        <v>8</v>
      </c>
      <c r="T23" s="5" t="s">
        <v>9</v>
      </c>
      <c r="U23" s="5" t="s">
        <v>10</v>
      </c>
      <c r="V23" s="5" t="s">
        <v>11</v>
      </c>
      <c r="W23" s="5" t="s">
        <v>12</v>
      </c>
      <c r="X23" s="5" t="s">
        <v>6</v>
      </c>
      <c r="Y23" s="5" t="s">
        <v>7</v>
      </c>
      <c r="Z23" s="5" t="s">
        <v>8</v>
      </c>
      <c r="AA23" s="5" t="s">
        <v>9</v>
      </c>
      <c r="AB23" s="5" t="s">
        <v>10</v>
      </c>
      <c r="AC23" s="5" t="s">
        <v>11</v>
      </c>
      <c r="AD23" s="5" t="s">
        <v>12</v>
      </c>
      <c r="AE23" s="5" t="s">
        <v>6</v>
      </c>
      <c r="AF23" s="5" t="s">
        <v>7</v>
      </c>
      <c r="AG23" s="5" t="s">
        <v>8</v>
      </c>
      <c r="AH23" s="5" t="s">
        <v>9</v>
      </c>
      <c r="AI23" s="5" t="s">
        <v>10</v>
      </c>
      <c r="AJ23" s="5" t="s">
        <v>11</v>
      </c>
      <c r="AK23" s="5" t="s">
        <v>12</v>
      </c>
      <c r="AL23" s="5" t="s">
        <v>6</v>
      </c>
      <c r="AM23" s="7" t="s">
        <v>7</v>
      </c>
    </row>
    <row r="24" spans="2:39" s="21" customFormat="1" ht="19.899999999999999" hidden="1" customHeight="1" outlineLevel="1">
      <c r="B24" s="18" t="s">
        <v>13</v>
      </c>
      <c r="C24" s="2" t="s">
        <v>14</v>
      </c>
      <c r="D24" s="2" t="s">
        <v>14</v>
      </c>
      <c r="E24" s="2" t="s">
        <v>14</v>
      </c>
      <c r="F24" s="2" t="s">
        <v>14</v>
      </c>
      <c r="G24" s="2" t="s">
        <v>14</v>
      </c>
      <c r="H24" s="2" t="s">
        <v>14</v>
      </c>
      <c r="I24" s="2" t="s">
        <v>14</v>
      </c>
      <c r="J24" s="2" t="s">
        <v>14</v>
      </c>
      <c r="K24" s="2" t="s">
        <v>14</v>
      </c>
      <c r="L24" s="2" t="s">
        <v>14</v>
      </c>
      <c r="M24" s="3" t="s">
        <v>14</v>
      </c>
      <c r="N24" s="3" t="s">
        <v>14</v>
      </c>
      <c r="O24" s="2" t="s">
        <v>14</v>
      </c>
      <c r="P24" s="2" t="s">
        <v>14</v>
      </c>
      <c r="Q24" s="2" t="s">
        <v>14</v>
      </c>
      <c r="R24" s="2" t="s">
        <v>14</v>
      </c>
      <c r="S24" s="2" t="s">
        <v>14</v>
      </c>
      <c r="T24" s="2" t="s">
        <v>14</v>
      </c>
      <c r="U24" s="2" t="s">
        <v>14</v>
      </c>
      <c r="V24" s="2" t="s">
        <v>14</v>
      </c>
      <c r="W24" s="2" t="s">
        <v>14</v>
      </c>
      <c r="X24" s="2" t="s">
        <v>14</v>
      </c>
      <c r="Y24" s="2" t="s">
        <v>14</v>
      </c>
      <c r="Z24" s="2" t="s">
        <v>14</v>
      </c>
      <c r="AA24" s="2" t="s">
        <v>14</v>
      </c>
      <c r="AB24" s="2" t="s">
        <v>14</v>
      </c>
      <c r="AC24" s="2" t="s">
        <v>14</v>
      </c>
      <c r="AD24" s="2" t="s">
        <v>14</v>
      </c>
      <c r="AE24" s="2" t="s">
        <v>14</v>
      </c>
      <c r="AF24" s="2" t="s">
        <v>14</v>
      </c>
      <c r="AG24" s="2" t="s">
        <v>14</v>
      </c>
      <c r="AH24" s="2" t="s">
        <v>14</v>
      </c>
      <c r="AI24" s="2" t="s">
        <v>14</v>
      </c>
      <c r="AJ24" s="2" t="s">
        <v>14</v>
      </c>
      <c r="AK24" s="2" t="s">
        <v>14</v>
      </c>
      <c r="AL24" s="2" t="s">
        <v>14</v>
      </c>
      <c r="AM24" s="2" t="s">
        <v>14</v>
      </c>
    </row>
    <row r="25" spans="2:39" s="21" customFormat="1" ht="19.899999999999999" hidden="1" customHeight="1" outlineLevel="1">
      <c r="B25" s="19" t="s">
        <v>15</v>
      </c>
      <c r="C25" s="3" t="s">
        <v>14</v>
      </c>
      <c r="D25" s="3" t="s">
        <v>14</v>
      </c>
      <c r="E25" s="3" t="s">
        <v>14</v>
      </c>
      <c r="F25" s="3" t="s">
        <v>14</v>
      </c>
      <c r="G25" s="3" t="s">
        <v>14</v>
      </c>
      <c r="H25" s="3" t="s">
        <v>14</v>
      </c>
      <c r="I25" s="3" t="s">
        <v>14</v>
      </c>
      <c r="J25" s="3" t="s">
        <v>14</v>
      </c>
      <c r="K25" s="3" t="s">
        <v>14</v>
      </c>
      <c r="L25" s="3" t="s">
        <v>14</v>
      </c>
      <c r="M25" s="3" t="s">
        <v>14</v>
      </c>
      <c r="N25" s="3" t="s">
        <v>14</v>
      </c>
      <c r="O25" s="2" t="s">
        <v>14</v>
      </c>
      <c r="P25" s="2" t="s">
        <v>14</v>
      </c>
      <c r="Q25" s="2" t="s">
        <v>14</v>
      </c>
      <c r="R25" s="187" t="s">
        <v>86</v>
      </c>
      <c r="S25" s="188"/>
      <c r="T25" s="188"/>
      <c r="U25" s="188"/>
      <c r="V25" s="188"/>
      <c r="W25" s="189"/>
      <c r="X25" s="2" t="s">
        <v>14</v>
      </c>
      <c r="Y25" s="2" t="s">
        <v>14</v>
      </c>
      <c r="Z25" s="2" t="s">
        <v>14</v>
      </c>
      <c r="AA25" s="2" t="s">
        <v>14</v>
      </c>
      <c r="AB25" s="2" t="s">
        <v>14</v>
      </c>
      <c r="AC25" s="2" t="s">
        <v>14</v>
      </c>
      <c r="AD25" s="2" t="s">
        <v>14</v>
      </c>
      <c r="AE25" s="2" t="s">
        <v>14</v>
      </c>
      <c r="AF25" s="2" t="s">
        <v>14</v>
      </c>
      <c r="AG25" s="2" t="s">
        <v>14</v>
      </c>
      <c r="AH25" s="2" t="s">
        <v>14</v>
      </c>
      <c r="AI25" s="2" t="s">
        <v>14</v>
      </c>
      <c r="AJ25" s="2" t="s">
        <v>14</v>
      </c>
      <c r="AK25" s="2" t="s">
        <v>14</v>
      </c>
      <c r="AL25" s="2" t="s">
        <v>14</v>
      </c>
      <c r="AM25" s="2" t="s">
        <v>14</v>
      </c>
    </row>
    <row r="26" spans="2:39" ht="19.899999999999999" hidden="1" customHeight="1" outlineLevel="1">
      <c r="B26" s="33" t="s">
        <v>2</v>
      </c>
      <c r="C26" s="3" t="s">
        <v>14</v>
      </c>
      <c r="D26" s="3" t="s">
        <v>14</v>
      </c>
      <c r="E26" s="3" t="s">
        <v>14</v>
      </c>
      <c r="F26" s="3" t="s">
        <v>14</v>
      </c>
      <c r="G26" s="140" t="s">
        <v>16</v>
      </c>
      <c r="H26" s="141"/>
      <c r="I26" s="3" t="s">
        <v>14</v>
      </c>
      <c r="J26" s="3" t="s">
        <v>14</v>
      </c>
      <c r="K26" s="133" t="s">
        <v>16</v>
      </c>
      <c r="L26" s="134"/>
      <c r="M26" s="134"/>
      <c r="N26" s="134"/>
      <c r="O26" s="135"/>
      <c r="P26" s="2" t="s">
        <v>14</v>
      </c>
      <c r="Q26" s="2" t="s">
        <v>14</v>
      </c>
      <c r="R26" s="2" t="s">
        <v>14</v>
      </c>
      <c r="S26" s="2" t="s">
        <v>14</v>
      </c>
      <c r="T26" s="2" t="s">
        <v>14</v>
      </c>
      <c r="U26" s="2" t="s">
        <v>14</v>
      </c>
      <c r="V26" s="2" t="s">
        <v>14</v>
      </c>
      <c r="W26" s="2" t="s">
        <v>14</v>
      </c>
      <c r="X26" s="2" t="s">
        <v>14</v>
      </c>
      <c r="Y26" s="133" t="s">
        <v>16</v>
      </c>
      <c r="Z26" s="134"/>
      <c r="AA26" s="134"/>
      <c r="AB26" s="134"/>
      <c r="AC26" s="135"/>
      <c r="AD26" s="2" t="s">
        <v>14</v>
      </c>
      <c r="AE26" s="2" t="s">
        <v>14</v>
      </c>
      <c r="AF26" s="2" t="s">
        <v>14</v>
      </c>
      <c r="AG26" s="133" t="s">
        <v>16</v>
      </c>
      <c r="AH26" s="134"/>
      <c r="AI26" s="134"/>
      <c r="AJ26" s="135"/>
      <c r="AK26" s="2" t="s">
        <v>14</v>
      </c>
      <c r="AL26" s="2" t="s">
        <v>14</v>
      </c>
      <c r="AM26" s="2" t="s">
        <v>14</v>
      </c>
    </row>
    <row r="27" spans="2:39" ht="19.899999999999999" hidden="1" customHeight="1" outlineLevel="1">
      <c r="B27" s="31" t="s">
        <v>5</v>
      </c>
      <c r="C27" s="3" t="s">
        <v>14</v>
      </c>
      <c r="D27" s="3" t="s">
        <v>14</v>
      </c>
      <c r="E27" s="3" t="s">
        <v>14</v>
      </c>
      <c r="F27" s="3" t="s">
        <v>14</v>
      </c>
      <c r="G27" s="3" t="s">
        <v>14</v>
      </c>
      <c r="H27" s="3" t="s">
        <v>14</v>
      </c>
      <c r="I27" s="3" t="s">
        <v>14</v>
      </c>
      <c r="J27" s="3" t="s">
        <v>14</v>
      </c>
      <c r="K27" s="3" t="s">
        <v>14</v>
      </c>
      <c r="L27" s="3" t="s">
        <v>14</v>
      </c>
      <c r="M27" s="3" t="s">
        <v>14</v>
      </c>
      <c r="N27" s="3" t="s">
        <v>14</v>
      </c>
      <c r="O27" s="2" t="s">
        <v>14</v>
      </c>
      <c r="P27" s="2" t="s">
        <v>14</v>
      </c>
      <c r="Q27" s="2" t="s">
        <v>14</v>
      </c>
      <c r="R27" s="2" t="s">
        <v>14</v>
      </c>
      <c r="S27" s="2" t="s">
        <v>14</v>
      </c>
      <c r="T27" s="2" t="s">
        <v>14</v>
      </c>
      <c r="U27" s="2" t="s">
        <v>14</v>
      </c>
      <c r="V27" s="2" t="s">
        <v>14</v>
      </c>
      <c r="W27" s="2" t="s">
        <v>14</v>
      </c>
      <c r="X27" s="2" t="s">
        <v>14</v>
      </c>
      <c r="Y27" s="2" t="s">
        <v>14</v>
      </c>
      <c r="Z27" s="2" t="s">
        <v>14</v>
      </c>
      <c r="AA27" s="2" t="s">
        <v>14</v>
      </c>
      <c r="AB27" s="2" t="s">
        <v>14</v>
      </c>
      <c r="AC27" s="2" t="s">
        <v>14</v>
      </c>
      <c r="AD27" s="2" t="s">
        <v>14</v>
      </c>
      <c r="AE27" s="2" t="s">
        <v>14</v>
      </c>
      <c r="AF27" s="2" t="s">
        <v>14</v>
      </c>
      <c r="AG27" s="2" t="s">
        <v>14</v>
      </c>
      <c r="AH27" s="2" t="s">
        <v>14</v>
      </c>
      <c r="AI27" s="2" t="s">
        <v>14</v>
      </c>
      <c r="AJ27" s="2" t="s">
        <v>14</v>
      </c>
      <c r="AK27" s="2" t="s">
        <v>14</v>
      </c>
      <c r="AL27" s="2" t="s">
        <v>14</v>
      </c>
      <c r="AM27" s="2" t="s">
        <v>14</v>
      </c>
    </row>
    <row r="28" spans="2:39" ht="19.899999999999999" hidden="1" customHeight="1" outlineLevel="1">
      <c r="B28" s="20" t="s">
        <v>1</v>
      </c>
      <c r="C28" s="3" t="s">
        <v>14</v>
      </c>
      <c r="D28" s="3" t="s">
        <v>14</v>
      </c>
      <c r="E28" s="3" t="s">
        <v>14</v>
      </c>
      <c r="F28" s="3" t="s">
        <v>14</v>
      </c>
      <c r="G28" s="3" t="s">
        <v>14</v>
      </c>
      <c r="H28" s="3" t="s">
        <v>14</v>
      </c>
      <c r="I28" s="3" t="s">
        <v>14</v>
      </c>
      <c r="J28" s="3" t="s">
        <v>14</v>
      </c>
      <c r="K28" s="3" t="s">
        <v>14</v>
      </c>
      <c r="L28" s="3" t="s">
        <v>14</v>
      </c>
      <c r="M28" s="3" t="s">
        <v>14</v>
      </c>
      <c r="N28" s="3" t="s">
        <v>14</v>
      </c>
      <c r="O28" s="2" t="s">
        <v>14</v>
      </c>
      <c r="P28" s="2" t="s">
        <v>14</v>
      </c>
      <c r="Q28" s="2" t="s">
        <v>14</v>
      </c>
      <c r="R28" s="2" t="s">
        <v>14</v>
      </c>
      <c r="S28" s="2" t="s">
        <v>14</v>
      </c>
      <c r="T28" s="2" t="s">
        <v>14</v>
      </c>
      <c r="U28" s="2" t="s">
        <v>14</v>
      </c>
      <c r="V28" s="2" t="s">
        <v>14</v>
      </c>
      <c r="W28" s="2" t="s">
        <v>14</v>
      </c>
      <c r="X28" s="2" t="s">
        <v>14</v>
      </c>
      <c r="Y28" s="2" t="s">
        <v>14</v>
      </c>
      <c r="Z28" s="2" t="s">
        <v>14</v>
      </c>
      <c r="AA28" s="2" t="s">
        <v>14</v>
      </c>
      <c r="AB28" s="2" t="s">
        <v>14</v>
      </c>
      <c r="AC28" s="2" t="s">
        <v>14</v>
      </c>
      <c r="AD28" s="2" t="s">
        <v>14</v>
      </c>
      <c r="AE28" s="2" t="s">
        <v>14</v>
      </c>
      <c r="AF28" s="37" t="s">
        <v>19</v>
      </c>
      <c r="AG28" s="2" t="s">
        <v>14</v>
      </c>
      <c r="AH28" s="2" t="s">
        <v>14</v>
      </c>
      <c r="AI28" s="2" t="s">
        <v>14</v>
      </c>
      <c r="AJ28" s="2" t="s">
        <v>14</v>
      </c>
      <c r="AK28" s="2" t="s">
        <v>14</v>
      </c>
      <c r="AL28" s="2" t="s">
        <v>14</v>
      </c>
      <c r="AM28" s="2" t="s">
        <v>14</v>
      </c>
    </row>
    <row r="29" spans="2:39" ht="19.899999999999999" customHeight="1" collapsed="1">
      <c r="B29" s="1"/>
    </row>
    <row r="30" spans="2:39" s="21" customFormat="1" ht="19.899999999999999" customHeight="1">
      <c r="B30" s="61">
        <f ca="1">DATE(CalendarYear,6,1)</f>
        <v>45809</v>
      </c>
      <c r="C30" s="4">
        <f ca="1">IF(DAY(JunSun1)=1,"",IF(AND(YEAR(JunSun1+1)=CalendarYear,MONTH(JunSun1+1)=6),JunSun1+1,""))</f>
        <v>45809</v>
      </c>
      <c r="D30" s="4">
        <f ca="1">IF(DAY(JunSun1)=1,"",IF(AND(YEAR(JunSun1+2)=CalendarYear,MONTH(JunSun1+2)=6),JunSun1+2,""))</f>
        <v>45810</v>
      </c>
      <c r="E30" s="4">
        <f ca="1">IF(DAY(JunSun1)=1,"",IF(AND(YEAR(JunSun1+3)=CalendarYear,MONTH(JunSun1+3)=6),JunSun1+3,""))</f>
        <v>45811</v>
      </c>
      <c r="F30" s="4">
        <f ca="1">IF(DAY(JunSun1)=1,"",IF(AND(YEAR(JunSun1+4)=CalendarYear,MONTH(JunSun1+4)=6),JunSun1+4,""))</f>
        <v>45812</v>
      </c>
      <c r="G30" s="4">
        <f ca="1">IF(DAY(JunSun1)=1,"",IF(AND(YEAR(JunSun1+5)=CalendarYear,MONTH(JunSun1+5)=6),JunSun1+5,""))</f>
        <v>45813</v>
      </c>
      <c r="H30" s="4">
        <f ca="1">IF(DAY(JunSun1)=1,"",IF(AND(YEAR(JunSun1+6)=CalendarYear,MONTH(JunSun1+6)=6),JunSun1+6,""))</f>
        <v>45814</v>
      </c>
      <c r="I30" s="4">
        <f ca="1">IF(DAY(JunSun1)=1,IF(AND(YEAR(JunSun1)=CalendarYear,MONTH(JunSun1)=6),JunSun1,""),IF(AND(YEAR(JunSun1+7)=CalendarYear,MONTH(JunSun1+7)=6),JunSun1+7,""))</f>
        <v>45815</v>
      </c>
      <c r="J30" s="4">
        <f ca="1">IF(DAY(JunSun1)=1,IF(AND(YEAR(JunSun1+1)=CalendarYear,MONTH(JunSun1+1)=6),JunSun1+1,""),IF(AND(YEAR(JunSun1+8)=CalendarYear,MONTH(JunSun1+8)=6),JunSun1+8,""))</f>
        <v>45816</v>
      </c>
      <c r="K30" s="4">
        <f ca="1">IF(DAY(JunSun1)=1,IF(AND(YEAR(JunSun1+2)=CalendarYear,MONTH(JunSun1+2)=6),JunSun1+2,""),IF(AND(YEAR(JunSun1+9)=CalendarYear,MONTH(JunSun1+9)=6),JunSun1+9,""))</f>
        <v>45817</v>
      </c>
      <c r="L30" s="4">
        <f ca="1">IF(DAY(JunSun1)=1,IF(AND(YEAR(JunSun1+3)=CalendarYear,MONTH(JunSun1+3)=6),JunSun1+3,""),IF(AND(YEAR(JunSun1+10)=CalendarYear,MONTH(JunSun1+10)=6),JunSun1+10,""))</f>
        <v>45818</v>
      </c>
      <c r="M30" s="4">
        <f ca="1">IF(DAY(JunSun1)=1,IF(AND(YEAR(JunSun1+4)=CalendarYear,MONTH(JunSun1+4)=6),JunSun1+4,""),IF(AND(YEAR(JunSun1+11)=CalendarYear,MONTH(JunSun1+11)=6),JunSun1+11,""))</f>
        <v>45819</v>
      </c>
      <c r="N30" s="4">
        <f ca="1">IF(DAY(JunSun1)=1,IF(AND(YEAR(JunSun1+5)=CalendarYear,MONTH(JunSun1+5)=6),JunSun1+5,""),IF(AND(YEAR(JunSun1+12)=CalendarYear,MONTH(JunSun1+12)=6),JunSun1+12,""))</f>
        <v>45820</v>
      </c>
      <c r="O30" s="4">
        <f ca="1">IF(DAY(JunSun1)=1,IF(AND(YEAR(JunSun1+6)=CalendarYear,MONTH(JunSun1+6)=6),JunSun1+6,""),IF(AND(YEAR(JunSun1+13)=CalendarYear,MONTH(JunSun1+13)=6),JunSun1+13,""))</f>
        <v>45821</v>
      </c>
      <c r="P30" s="4">
        <f ca="1">IF(DAY(JunSun1)=1,IF(AND(YEAR(JunSun1+7)=CalendarYear,MONTH(JunSun1+7)=6),JunSun1+7,""),IF(AND(YEAR(JunSun1+14)=CalendarYear,MONTH(JunSun1+14)=6),JunSun1+14,""))</f>
        <v>45822</v>
      </c>
      <c r="Q30" s="4">
        <f ca="1">IF(DAY(JunSun1)=1,IF(AND(YEAR(JunSun1+8)=CalendarYear,MONTH(JunSun1+8)=6),JunSun1+8,""),IF(AND(YEAR(JunSun1+15)=CalendarYear,MONTH(JunSun1+15)=6),JunSun1+15,""))</f>
        <v>45823</v>
      </c>
      <c r="R30" s="4">
        <f ca="1">IF(DAY(JunSun1)=1,IF(AND(YEAR(JunSun1+9)=CalendarYear,MONTH(JunSun1+9)=6),JunSun1+9,""),IF(AND(YEAR(JunSun1+16)=CalendarYear,MONTH(JunSun1+16)=6),JunSun1+16,""))</f>
        <v>45824</v>
      </c>
      <c r="S30" s="4">
        <f ca="1">IF(DAY(JunSun1)=1,IF(AND(YEAR(JunSun1+10)=CalendarYear,MONTH(JunSun1+10)=6),JunSun1+10,""),IF(AND(YEAR(JunSun1+17)=CalendarYear,MONTH(JunSun1+17)=6),JunSun1+17,""))</f>
        <v>45825</v>
      </c>
      <c r="T30" s="4">
        <f ca="1">IF(DAY(JunSun1)=1,IF(AND(YEAR(JunSun1+11)=CalendarYear,MONTH(JunSun1+11)=6),JunSun1+11,""),IF(AND(YEAR(JunSun1+18)=CalendarYear,MONTH(JunSun1+18)=6),JunSun1+18,""))</f>
        <v>45826</v>
      </c>
      <c r="U30" s="4">
        <f ca="1">IF(DAY(JunSun1)=1,IF(AND(YEAR(JunSun1+12)=CalendarYear,MONTH(JunSun1+12)=6),JunSun1+12,""),IF(AND(YEAR(JunSun1+19)=CalendarYear,MONTH(JunSun1+19)=6),JunSun1+19,""))</f>
        <v>45827</v>
      </c>
      <c r="V30" s="4">
        <f ca="1">IF(DAY(JunSun1)=1,IF(AND(YEAR(JunSun1+13)=CalendarYear,MONTH(JunSun1+13)=6),JunSun1+13,""),IF(AND(YEAR(JunSun1+20)=CalendarYear,MONTH(JunSun1+20)=6),JunSun1+20,""))</f>
        <v>45828</v>
      </c>
      <c r="W30" s="4">
        <f ca="1">IF(DAY(JunSun1)=1,IF(AND(YEAR(JunSun1+14)=CalendarYear,MONTH(JunSun1+14)=6),JunSun1+14,""),IF(AND(YEAR(JunSun1+21)=CalendarYear,MONTH(JunSun1+21)=6),JunSun1+21,""))</f>
        <v>45829</v>
      </c>
      <c r="X30" s="4">
        <f ca="1">IF(DAY(JunSun1)=1,IF(AND(YEAR(JunSun1+15)=CalendarYear,MONTH(JunSun1+15)=6),JunSun1+15,""),IF(AND(YEAR(JunSun1+22)=CalendarYear,MONTH(JunSun1+22)=6),JunSun1+22,""))</f>
        <v>45830</v>
      </c>
      <c r="Y30" s="4">
        <f ca="1">IF(DAY(JunSun1)=1,IF(AND(YEAR(JunSun1+16)=CalendarYear,MONTH(JunSun1+16)=6),JunSun1+16,""),IF(AND(YEAR(JunSun1+23)=CalendarYear,MONTH(JunSun1+23)=6),JunSun1+23,""))</f>
        <v>45831</v>
      </c>
      <c r="Z30" s="4">
        <f ca="1">IF(DAY(JunSun1)=1,IF(AND(YEAR(JunSun1+17)=CalendarYear,MONTH(JunSun1+17)=6),JunSun1+17,""),IF(AND(YEAR(JunSun1+24)=CalendarYear,MONTH(JunSun1+24)=6),JunSun1+24,""))</f>
        <v>45832</v>
      </c>
      <c r="AA30" s="4">
        <f ca="1">IF(DAY(JunSun1)=1,IF(AND(YEAR(JunSun1+18)=CalendarYear,MONTH(JunSun1+18)=6),JunSun1+18,""),IF(AND(YEAR(JunSun1+25)=CalendarYear,MONTH(JunSun1+25)=6),JunSun1+25,""))</f>
        <v>45833</v>
      </c>
      <c r="AB30" s="4">
        <f ca="1">IF(DAY(JunSun1)=1,IF(AND(YEAR(JunSun1+19)=CalendarYear,MONTH(JunSun1+19)=6),JunSun1+19,""),IF(AND(YEAR(JunSun1+26)=CalendarYear,MONTH(JunSun1+26)=6),JunSun1+26,""))</f>
        <v>45834</v>
      </c>
      <c r="AC30" s="4">
        <f ca="1">IF(DAY(JunSun1)=1,IF(AND(YEAR(JunSun1+20)=CalendarYear,MONTH(JunSun1+20)=6),JunSun1+20,""),IF(AND(YEAR(JunSun1+27)=CalendarYear,MONTH(JunSun1+27)=6),JunSun1+27,""))</f>
        <v>45835</v>
      </c>
      <c r="AD30" s="4">
        <f ca="1">IF(DAY(JunSun1)=1,IF(AND(YEAR(JunSun1+21)=CalendarYear,MONTH(JunSun1+21)=6),JunSun1+21,""),IF(AND(YEAR(JunSun1+28)=CalendarYear,MONTH(JunSun1+28)=6),JunSun1+28,""))</f>
        <v>45836</v>
      </c>
      <c r="AE30" s="4">
        <f ca="1">IF(DAY(JunSun1)=1,IF(AND(YEAR(JunSun1+22)=CalendarYear,MONTH(JunSun1+22)=6),JunSun1+22,""),IF(AND(YEAR(JunSun1+29)=CalendarYear,MONTH(JunSun1+29)=6),JunSun1+29,""))</f>
        <v>45837</v>
      </c>
      <c r="AF30" s="4">
        <f ca="1">IF(DAY(JunSun1)=1,IF(AND(YEAR(JunSun1+23)=CalendarYear,MONTH(JunSun1+23)=6),JunSun1+23,""),IF(AND(YEAR(JunSun1+30)=CalendarYear,MONTH(JunSun1+30)=6),JunSun1+30,""))</f>
        <v>45838</v>
      </c>
      <c r="AG30" s="4" t="str">
        <f ca="1">IF(DAY(JunSun1)=1,IF(AND(YEAR(JunSun1+24)=CalendarYear,MONTH(JunSun1+24)=6),JunSun1+24,""),IF(AND(YEAR(JunSun1+31)=CalendarYear,MONTH(JunSun1+31)=6),JunSun1+31,""))</f>
        <v/>
      </c>
      <c r="AH30" s="4" t="str">
        <f ca="1">IF(DAY(JunSun1)=1,IF(AND(YEAR(JunSun1+25)=CalendarYear,MONTH(JunSun1+25)=6),JunSun1+25,""),IF(AND(YEAR(JunSun1+32)=CalendarYear,MONTH(JunSun1+32)=6),JunSun1+32,""))</f>
        <v/>
      </c>
      <c r="AI30" s="4" t="str">
        <f ca="1">IF(DAY(JunSun1)=1,IF(AND(YEAR(JunSun1+26)=CalendarYear,MONTH(JunSun1+26)=6),JunSun1+26,""),IF(AND(YEAR(JunSun1+33)=CalendarYear,MONTH(JunSun1+33)=6),JunSun1+33,""))</f>
        <v/>
      </c>
      <c r="AJ30" s="4" t="str">
        <f ca="1">IF(DAY(JunSun1)=1,IF(AND(YEAR(JunSun1+27)=CalendarYear,MONTH(JunSun1+27)=6),JunSun1+27,""),IF(AND(YEAR(JunSun1+34)=CalendarYear,MONTH(JunSun1+34)=6),JunSun1+34,""))</f>
        <v/>
      </c>
      <c r="AK30" s="4" t="str">
        <f ca="1">IF(DAY(JunSun1)=1,IF(AND(YEAR(JunSun1+28)=CalendarYear,MONTH(JunSun1+28)=6),JunSun1+28,""),IF(AND(YEAR(JunSun1+35)=CalendarYear,MONTH(JunSun1+35)=6),JunSun1+35,""))</f>
        <v/>
      </c>
      <c r="AL30" s="4" t="str">
        <f ca="1">IF(DAY(JunSun1)=1,IF(AND(YEAR(JunSun1+29)=CalendarYear,MONTH(JunSun1+29)=6),JunSun1+29,""),IF(AND(YEAR(JunSun1+36)=CalendarYear,MONTH(JunSun1+36)=6),JunSun1+36,""))</f>
        <v/>
      </c>
      <c r="AM30" s="6" t="str">
        <f ca="1">IF(DAY(JunSun1)=1,IF(AND(YEAR(JunSun1+30)=CalendarYear,MONTH(JunSun1+30)=6),JunSun1+30,""),IF(AND(YEAR(JunSun1+37)=CalendarYear,MONTH(JunSun1+37)=6),JunSun1+37,""))</f>
        <v/>
      </c>
    </row>
    <row r="31" spans="2:39" s="21" customFormat="1" ht="19.899999999999999" customHeight="1">
      <c r="B31" s="62"/>
      <c r="C31" s="5" t="s">
        <v>6</v>
      </c>
      <c r="D31" s="5" t="s">
        <v>7</v>
      </c>
      <c r="E31" s="5" t="s">
        <v>8</v>
      </c>
      <c r="F31" s="5" t="s">
        <v>9</v>
      </c>
      <c r="G31" s="5" t="s">
        <v>10</v>
      </c>
      <c r="H31" s="5" t="s">
        <v>11</v>
      </c>
      <c r="I31" s="5" t="s">
        <v>12</v>
      </c>
      <c r="J31" s="5" t="s">
        <v>6</v>
      </c>
      <c r="K31" s="5" t="s">
        <v>7</v>
      </c>
      <c r="L31" s="5" t="s">
        <v>8</v>
      </c>
      <c r="M31" s="5" t="s">
        <v>9</v>
      </c>
      <c r="N31" s="5" t="s">
        <v>10</v>
      </c>
      <c r="O31" s="5" t="s">
        <v>11</v>
      </c>
      <c r="P31" s="5" t="s">
        <v>12</v>
      </c>
      <c r="Q31" s="5" t="s">
        <v>6</v>
      </c>
      <c r="R31" s="5" t="s">
        <v>7</v>
      </c>
      <c r="S31" s="5" t="s">
        <v>8</v>
      </c>
      <c r="T31" s="5" t="s">
        <v>9</v>
      </c>
      <c r="U31" s="5" t="s">
        <v>10</v>
      </c>
      <c r="V31" s="5" t="s">
        <v>11</v>
      </c>
      <c r="W31" s="5" t="s">
        <v>12</v>
      </c>
      <c r="X31" s="5" t="s">
        <v>6</v>
      </c>
      <c r="Y31" s="5" t="s">
        <v>7</v>
      </c>
      <c r="Z31" s="5" t="s">
        <v>8</v>
      </c>
      <c r="AA31" s="5" t="s">
        <v>9</v>
      </c>
      <c r="AB31" s="5" t="s">
        <v>10</v>
      </c>
      <c r="AC31" s="5" t="s">
        <v>11</v>
      </c>
      <c r="AD31" s="5" t="s">
        <v>12</v>
      </c>
      <c r="AE31" s="5" t="s">
        <v>6</v>
      </c>
      <c r="AF31" s="5" t="s">
        <v>7</v>
      </c>
      <c r="AG31" s="5" t="s">
        <v>8</v>
      </c>
      <c r="AH31" s="5" t="s">
        <v>9</v>
      </c>
      <c r="AI31" s="5" t="s">
        <v>10</v>
      </c>
      <c r="AJ31" s="5" t="s">
        <v>11</v>
      </c>
      <c r="AK31" s="5" t="s">
        <v>12</v>
      </c>
      <c r="AL31" s="5" t="s">
        <v>6</v>
      </c>
      <c r="AM31" s="7" t="s">
        <v>7</v>
      </c>
    </row>
    <row r="32" spans="2:39" ht="19.899999999999999" hidden="1" customHeight="1" outlineLevel="1">
      <c r="B32" s="18" t="s">
        <v>13</v>
      </c>
      <c r="C32" s="2" t="s">
        <v>14</v>
      </c>
      <c r="D32" s="2" t="s">
        <v>14</v>
      </c>
      <c r="E32" s="2" t="s">
        <v>14</v>
      </c>
      <c r="F32" s="2" t="s">
        <v>14</v>
      </c>
      <c r="G32" s="2" t="s">
        <v>14</v>
      </c>
      <c r="H32" s="2" t="s">
        <v>14</v>
      </c>
      <c r="I32" s="2" t="s">
        <v>14</v>
      </c>
      <c r="J32" s="2" t="s">
        <v>14</v>
      </c>
      <c r="K32" s="2" t="s">
        <v>14</v>
      </c>
      <c r="L32" s="2" t="s">
        <v>14</v>
      </c>
      <c r="M32" s="3" t="s">
        <v>14</v>
      </c>
      <c r="N32" s="3" t="s">
        <v>14</v>
      </c>
      <c r="O32" s="2" t="s">
        <v>14</v>
      </c>
      <c r="P32" s="2" t="s">
        <v>14</v>
      </c>
      <c r="Q32" s="2" t="s">
        <v>14</v>
      </c>
      <c r="R32" s="2" t="s">
        <v>14</v>
      </c>
      <c r="S32" s="2" t="s">
        <v>14</v>
      </c>
      <c r="T32" s="2" t="s">
        <v>14</v>
      </c>
      <c r="U32" s="2" t="s">
        <v>14</v>
      </c>
      <c r="V32" s="2" t="s">
        <v>14</v>
      </c>
      <c r="W32" s="2" t="s">
        <v>14</v>
      </c>
      <c r="X32" s="2" t="s">
        <v>14</v>
      </c>
      <c r="Y32" s="2" t="s">
        <v>14</v>
      </c>
      <c r="Z32" s="2" t="s">
        <v>14</v>
      </c>
      <c r="AA32" s="2" t="s">
        <v>14</v>
      </c>
      <c r="AB32" s="2" t="s">
        <v>14</v>
      </c>
      <c r="AC32" s="2" t="s">
        <v>14</v>
      </c>
      <c r="AD32" s="2" t="s">
        <v>14</v>
      </c>
      <c r="AE32" s="2" t="s">
        <v>14</v>
      </c>
      <c r="AF32" s="2" t="s">
        <v>14</v>
      </c>
      <c r="AG32" s="2" t="s">
        <v>14</v>
      </c>
      <c r="AH32" s="2" t="s">
        <v>14</v>
      </c>
      <c r="AI32" s="2" t="s">
        <v>14</v>
      </c>
      <c r="AJ32" s="2" t="s">
        <v>14</v>
      </c>
      <c r="AK32" s="2" t="s">
        <v>14</v>
      </c>
      <c r="AL32" s="2" t="s">
        <v>14</v>
      </c>
      <c r="AM32" s="2" t="s">
        <v>14</v>
      </c>
    </row>
    <row r="33" spans="2:39" ht="19.899999999999999" hidden="1" customHeight="1" outlineLevel="1">
      <c r="B33" s="19" t="s">
        <v>15</v>
      </c>
      <c r="C33" s="3" t="s">
        <v>14</v>
      </c>
      <c r="D33" s="3" t="s">
        <v>14</v>
      </c>
      <c r="E33" s="3" t="s">
        <v>14</v>
      </c>
      <c r="F33" s="3" t="s">
        <v>14</v>
      </c>
      <c r="G33" s="3" t="s">
        <v>14</v>
      </c>
      <c r="H33" s="3" t="s">
        <v>14</v>
      </c>
      <c r="I33" s="3" t="s">
        <v>14</v>
      </c>
      <c r="J33" s="3" t="s">
        <v>14</v>
      </c>
      <c r="K33" s="3" t="s">
        <v>14</v>
      </c>
      <c r="L33" s="3" t="s">
        <v>14</v>
      </c>
      <c r="M33" s="3" t="s">
        <v>14</v>
      </c>
      <c r="N33" s="3" t="s">
        <v>14</v>
      </c>
      <c r="O33" s="2" t="s">
        <v>14</v>
      </c>
      <c r="P33" s="2" t="s">
        <v>14</v>
      </c>
      <c r="Q33" s="2" t="s">
        <v>14</v>
      </c>
      <c r="R33" s="2" t="s">
        <v>14</v>
      </c>
      <c r="S33" s="2" t="s">
        <v>14</v>
      </c>
      <c r="T33" s="2" t="s">
        <v>14</v>
      </c>
      <c r="U33" s="2" t="s">
        <v>14</v>
      </c>
      <c r="V33" s="2" t="s">
        <v>14</v>
      </c>
      <c r="W33" s="2" t="s">
        <v>14</v>
      </c>
      <c r="X33" s="2" t="s">
        <v>14</v>
      </c>
      <c r="Y33" s="2" t="s">
        <v>14</v>
      </c>
      <c r="Z33" s="2" t="s">
        <v>14</v>
      </c>
      <c r="AA33" s="2" t="s">
        <v>14</v>
      </c>
      <c r="AB33" s="2" t="s">
        <v>14</v>
      </c>
      <c r="AC33" s="2" t="s">
        <v>14</v>
      </c>
      <c r="AD33" s="2" t="s">
        <v>14</v>
      </c>
      <c r="AE33" s="2" t="s">
        <v>14</v>
      </c>
      <c r="AF33" s="2" t="s">
        <v>14</v>
      </c>
      <c r="AG33" s="2" t="s">
        <v>14</v>
      </c>
      <c r="AH33" s="2" t="s">
        <v>14</v>
      </c>
      <c r="AI33" s="2" t="s">
        <v>14</v>
      </c>
      <c r="AJ33" s="2" t="s">
        <v>14</v>
      </c>
      <c r="AK33" s="2" t="s">
        <v>14</v>
      </c>
      <c r="AL33" s="2" t="s">
        <v>14</v>
      </c>
      <c r="AM33" s="2" t="s">
        <v>14</v>
      </c>
    </row>
    <row r="34" spans="2:39" ht="19.899999999999999" hidden="1" customHeight="1" outlineLevel="1">
      <c r="B34" s="33" t="s">
        <v>2</v>
      </c>
      <c r="C34" s="3" t="s">
        <v>14</v>
      </c>
      <c r="D34" s="3" t="s">
        <v>14</v>
      </c>
      <c r="E34" s="3" t="s">
        <v>14</v>
      </c>
      <c r="F34" s="3" t="s">
        <v>14</v>
      </c>
      <c r="G34" s="3" t="s">
        <v>14</v>
      </c>
      <c r="H34" s="3" t="s">
        <v>14</v>
      </c>
      <c r="I34" s="3" t="s">
        <v>14</v>
      </c>
      <c r="J34" s="3" t="s">
        <v>14</v>
      </c>
      <c r="K34" s="133" t="s">
        <v>16</v>
      </c>
      <c r="L34" s="134"/>
      <c r="M34" s="134"/>
      <c r="N34" s="134"/>
      <c r="O34" s="135"/>
      <c r="P34" s="2" t="s">
        <v>14</v>
      </c>
      <c r="Q34" s="2" t="s">
        <v>14</v>
      </c>
      <c r="R34" s="133" t="s">
        <v>16</v>
      </c>
      <c r="S34" s="134"/>
      <c r="T34" s="134"/>
      <c r="U34" s="134"/>
      <c r="V34" s="135"/>
      <c r="W34" s="2" t="s">
        <v>14</v>
      </c>
      <c r="X34" s="2" t="s">
        <v>14</v>
      </c>
      <c r="Y34" s="133" t="s">
        <v>16</v>
      </c>
      <c r="Z34" s="134"/>
      <c r="AA34" s="134"/>
      <c r="AB34" s="134"/>
      <c r="AC34" s="135"/>
      <c r="AD34" s="2" t="s">
        <v>14</v>
      </c>
      <c r="AE34" s="2" t="s">
        <v>14</v>
      </c>
      <c r="AF34" s="32" t="s">
        <v>16</v>
      </c>
      <c r="AG34" s="2" t="s">
        <v>14</v>
      </c>
      <c r="AH34" s="2" t="s">
        <v>14</v>
      </c>
      <c r="AI34" s="2" t="s">
        <v>14</v>
      </c>
      <c r="AJ34" s="2" t="s">
        <v>14</v>
      </c>
      <c r="AK34" s="2" t="s">
        <v>14</v>
      </c>
      <c r="AL34" s="2" t="s">
        <v>14</v>
      </c>
      <c r="AM34" s="2" t="s">
        <v>14</v>
      </c>
    </row>
    <row r="35" spans="2:39" ht="19.899999999999999" hidden="1" customHeight="1" outlineLevel="1">
      <c r="B35" s="31" t="s">
        <v>5</v>
      </c>
      <c r="C35" s="3" t="s">
        <v>14</v>
      </c>
      <c r="D35" s="142" t="s">
        <v>21</v>
      </c>
      <c r="E35" s="142"/>
      <c r="F35" s="142"/>
      <c r="G35" s="142"/>
      <c r="H35" s="142"/>
      <c r="I35" s="3" t="s">
        <v>14</v>
      </c>
      <c r="J35" s="3" t="s">
        <v>14</v>
      </c>
      <c r="K35" s="3" t="s">
        <v>14</v>
      </c>
      <c r="L35" s="3" t="s">
        <v>14</v>
      </c>
      <c r="M35" s="3" t="s">
        <v>14</v>
      </c>
      <c r="N35" s="3" t="s">
        <v>14</v>
      </c>
      <c r="O35" s="2" t="s">
        <v>14</v>
      </c>
      <c r="P35" s="2" t="s">
        <v>14</v>
      </c>
      <c r="Q35" s="2" t="s">
        <v>14</v>
      </c>
      <c r="R35" s="2" t="s">
        <v>14</v>
      </c>
      <c r="S35" s="2" t="s">
        <v>14</v>
      </c>
      <c r="T35" s="2" t="s">
        <v>14</v>
      </c>
      <c r="U35" s="2" t="s">
        <v>14</v>
      </c>
      <c r="V35" s="2" t="s">
        <v>14</v>
      </c>
      <c r="W35" s="2" t="s">
        <v>14</v>
      </c>
      <c r="X35" s="2" t="s">
        <v>14</v>
      </c>
      <c r="Y35" s="2" t="s">
        <v>14</v>
      </c>
      <c r="Z35" s="2" t="s">
        <v>14</v>
      </c>
      <c r="AA35" s="2" t="s">
        <v>14</v>
      </c>
      <c r="AB35" s="2" t="s">
        <v>14</v>
      </c>
      <c r="AC35" s="2" t="s">
        <v>14</v>
      </c>
      <c r="AD35" s="2" t="s">
        <v>14</v>
      </c>
      <c r="AE35" s="2" t="s">
        <v>14</v>
      </c>
      <c r="AF35" s="2" t="s">
        <v>14</v>
      </c>
      <c r="AG35" s="2" t="s">
        <v>14</v>
      </c>
      <c r="AH35" s="2" t="s">
        <v>14</v>
      </c>
      <c r="AI35" s="2" t="s">
        <v>14</v>
      </c>
      <c r="AJ35" s="2" t="s">
        <v>14</v>
      </c>
      <c r="AK35" s="2" t="s">
        <v>14</v>
      </c>
      <c r="AL35" s="2" t="s">
        <v>14</v>
      </c>
      <c r="AM35" s="2" t="s">
        <v>14</v>
      </c>
    </row>
    <row r="36" spans="2:39" s="21" customFormat="1" ht="19.899999999999999" hidden="1" customHeight="1" outlineLevel="1">
      <c r="B36" s="20" t="s">
        <v>1</v>
      </c>
      <c r="C36" s="3" t="s">
        <v>14</v>
      </c>
      <c r="D36" s="3" t="s">
        <v>14</v>
      </c>
      <c r="E36" s="3" t="s">
        <v>14</v>
      </c>
      <c r="F36" s="3" t="s">
        <v>14</v>
      </c>
      <c r="G36" s="3" t="s">
        <v>14</v>
      </c>
      <c r="H36" s="3" t="s">
        <v>14</v>
      </c>
      <c r="I36" s="3" t="s">
        <v>14</v>
      </c>
      <c r="J36" s="3" t="s">
        <v>14</v>
      </c>
      <c r="K36" s="3" t="s">
        <v>14</v>
      </c>
      <c r="L36" s="3" t="s">
        <v>14</v>
      </c>
      <c r="M36" s="3" t="s">
        <v>14</v>
      </c>
      <c r="N36" s="3" t="s">
        <v>14</v>
      </c>
      <c r="O36" s="2" t="s">
        <v>14</v>
      </c>
      <c r="P36" s="2" t="s">
        <v>14</v>
      </c>
      <c r="Q36" s="2" t="s">
        <v>14</v>
      </c>
      <c r="R36" s="2" t="s">
        <v>14</v>
      </c>
      <c r="S36" s="2" t="s">
        <v>14</v>
      </c>
      <c r="T36" s="2" t="s">
        <v>14</v>
      </c>
      <c r="U36" s="2" t="s">
        <v>14</v>
      </c>
      <c r="V36" s="2" t="s">
        <v>14</v>
      </c>
      <c r="W36" s="2" t="s">
        <v>14</v>
      </c>
      <c r="X36" s="2" t="s">
        <v>14</v>
      </c>
      <c r="Y36" s="2" t="s">
        <v>14</v>
      </c>
      <c r="Z36" s="2" t="s">
        <v>14</v>
      </c>
      <c r="AA36" s="2" t="s">
        <v>14</v>
      </c>
      <c r="AB36" s="2" t="s">
        <v>14</v>
      </c>
      <c r="AC36" s="2" t="s">
        <v>14</v>
      </c>
      <c r="AD36" s="2" t="s">
        <v>14</v>
      </c>
      <c r="AE36" s="2" t="s">
        <v>14</v>
      </c>
      <c r="AF36" s="2" t="s">
        <v>14</v>
      </c>
      <c r="AG36" s="2" t="s">
        <v>14</v>
      </c>
      <c r="AH36" s="2" t="s">
        <v>14</v>
      </c>
      <c r="AI36" s="2" t="s">
        <v>14</v>
      </c>
      <c r="AJ36" s="2" t="s">
        <v>14</v>
      </c>
      <c r="AK36" s="2" t="s">
        <v>14</v>
      </c>
      <c r="AL36" s="2" t="s">
        <v>14</v>
      </c>
      <c r="AM36" s="2" t="s">
        <v>14</v>
      </c>
    </row>
    <row r="37" spans="2:39" s="21" customFormat="1" ht="19.899999999999999" customHeight="1" collapsed="1"/>
    <row r="38" spans="2:39" ht="19.899999999999999" customHeight="1">
      <c r="B38" s="61">
        <f ca="1">DATE(CalendarYear,7,1)</f>
        <v>45839</v>
      </c>
      <c r="C38" s="4" t="str">
        <f ca="1">IF(DAY(JulSun1)=1,"",IF(AND(YEAR(JulSun1+1)=CalendarYear,MONTH(JulSun1+1)=7),JulSun1+1,""))</f>
        <v/>
      </c>
      <c r="D38" s="4" t="str">
        <f ca="1">IF(DAY(JulSun1)=1,"",IF(AND(YEAR(JulSun1+2)=CalendarYear,MONTH(JulSun1+2)=7),JulSun1+2,""))</f>
        <v/>
      </c>
      <c r="E38" s="4">
        <f ca="1">IF(DAY(JulSun1)=1,"",IF(AND(YEAR(JulSun1+3)=CalendarYear,MONTH(JulSun1+3)=7),JulSun1+3,""))</f>
        <v>45839</v>
      </c>
      <c r="F38" s="4">
        <f ca="1">IF(DAY(JulSun1)=1,"",IF(AND(YEAR(JulSun1+4)=CalendarYear,MONTH(JulSun1+4)=7),JulSun1+4,""))</f>
        <v>45840</v>
      </c>
      <c r="G38" s="4">
        <f ca="1">IF(DAY(JulSun1)=1,"",IF(AND(YEAR(JulSun1+5)=CalendarYear,MONTH(JulSun1+5)=7),JulSun1+5,""))</f>
        <v>45841</v>
      </c>
      <c r="H38" s="4">
        <f ca="1">IF(DAY(JulSun1)=1,"",IF(AND(YEAR(JulSun1+6)=CalendarYear,MONTH(JulSun1+6)=7),JulSun1+6,""))</f>
        <v>45842</v>
      </c>
      <c r="I38" s="4">
        <f ca="1">IF(DAY(JulSun1)=1,IF(AND(YEAR(JulSun1)=CalendarYear,MONTH(JulSun1)=7),JulSun1,""),IF(AND(YEAR(JulSun1+7)=CalendarYear,MONTH(JulSun1+7)=7),JulSun1+7,""))</f>
        <v>45843</v>
      </c>
      <c r="J38" s="4">
        <f ca="1">IF(DAY(JulSun1)=1,IF(AND(YEAR(JulSun1+1)=CalendarYear,MONTH(JulSun1+1)=7),JulSun1+1,""),IF(AND(YEAR(JulSun1+8)=CalendarYear,MONTH(JulSun1+8)=7),JulSun1+8,""))</f>
        <v>45844</v>
      </c>
      <c r="K38" s="4">
        <f ca="1">IF(DAY(JulSun1)=1,IF(AND(YEAR(JulSun1+2)=CalendarYear,MONTH(JulSun1+2)=7),JulSun1+2,""),IF(AND(YEAR(JulSun1+9)=CalendarYear,MONTH(JulSun1+9)=7),JulSun1+9,""))</f>
        <v>45845</v>
      </c>
      <c r="L38" s="4">
        <f ca="1">IF(DAY(JulSun1)=1,IF(AND(YEAR(JulSun1+3)=CalendarYear,MONTH(JulSun1+3)=7),JulSun1+3,""),IF(AND(YEAR(JulSun1+10)=CalendarYear,MONTH(JulSun1+10)=7),JulSun1+10,""))</f>
        <v>45846</v>
      </c>
      <c r="M38" s="4">
        <f ca="1">IF(DAY(JulSun1)=1,IF(AND(YEAR(JulSun1+4)=CalendarYear,MONTH(JulSun1+4)=7),JulSun1+4,""),IF(AND(YEAR(JulSun1+11)=CalendarYear,MONTH(JulSun1+11)=7),JulSun1+11,""))</f>
        <v>45847</v>
      </c>
      <c r="N38" s="4">
        <f ca="1">IF(DAY(JulSun1)=1,IF(AND(YEAR(JulSun1+5)=CalendarYear,MONTH(JulSun1+5)=7),JulSun1+5,""),IF(AND(YEAR(JulSun1+12)=CalendarYear,MONTH(JulSun1+12)=7),JulSun1+12,""))</f>
        <v>45848</v>
      </c>
      <c r="O38" s="4">
        <f ca="1">IF(DAY(JulSun1)=1,IF(AND(YEAR(JulSun1+6)=CalendarYear,MONTH(JulSun1+6)=7),JulSun1+6,""),IF(AND(YEAR(JulSun1+13)=CalendarYear,MONTH(JulSun1+13)=7),JulSun1+13,""))</f>
        <v>45849</v>
      </c>
      <c r="P38" s="4">
        <f ca="1">IF(DAY(JulSun1)=1,IF(AND(YEAR(JulSun1+7)=CalendarYear,MONTH(JulSun1+7)=7),JulSun1+7,""),IF(AND(YEAR(JulSun1+14)=CalendarYear,MONTH(JulSun1+14)=7),JulSun1+14,""))</f>
        <v>45850</v>
      </c>
      <c r="Q38" s="4">
        <f ca="1">IF(DAY(JulSun1)=1,IF(AND(YEAR(JulSun1+8)=CalendarYear,MONTH(JulSun1+8)=7),JulSun1+8,""),IF(AND(YEAR(JulSun1+15)=CalendarYear,MONTH(JulSun1+15)=7),JulSun1+15,""))</f>
        <v>45851</v>
      </c>
      <c r="R38" s="4">
        <f ca="1">IF(DAY(JulSun1)=1,IF(AND(YEAR(JulSun1+9)=CalendarYear,MONTH(JulSun1+9)=7),JulSun1+9,""),IF(AND(YEAR(JulSun1+16)=CalendarYear,MONTH(JulSun1+16)=7),JulSun1+16,""))</f>
        <v>45852</v>
      </c>
      <c r="S38" s="4">
        <f ca="1">IF(DAY(JulSun1)=1,IF(AND(YEAR(JulSun1+10)=CalendarYear,MONTH(JulSun1+10)=7),JulSun1+10,""),IF(AND(YEAR(JulSun1+17)=CalendarYear,MONTH(JulSun1+17)=7),JulSun1+17,""))</f>
        <v>45853</v>
      </c>
      <c r="T38" s="4">
        <f ca="1">IF(DAY(JulSun1)=1,IF(AND(YEAR(JulSun1+11)=CalendarYear,MONTH(JulSun1+11)=7),JulSun1+11,""),IF(AND(YEAR(JulSun1+18)=CalendarYear,MONTH(JulSun1+18)=7),JulSun1+18,""))</f>
        <v>45854</v>
      </c>
      <c r="U38" s="4">
        <f ca="1">IF(DAY(JulSun1)=1,IF(AND(YEAR(JulSun1+12)=CalendarYear,MONTH(JulSun1+12)=7),JulSun1+12,""),IF(AND(YEAR(JulSun1+19)=CalendarYear,MONTH(JulSun1+19)=7),JulSun1+19,""))</f>
        <v>45855</v>
      </c>
      <c r="V38" s="4">
        <f ca="1">IF(DAY(JulSun1)=1,IF(AND(YEAR(JulSun1+13)=CalendarYear,MONTH(JulSun1+13)=7),JulSun1+13,""),IF(AND(YEAR(JulSun1+20)=CalendarYear,MONTH(JulSun1+20)=7),JulSun1+20,""))</f>
        <v>45856</v>
      </c>
      <c r="W38" s="4">
        <f ca="1">IF(DAY(JulSun1)=1,IF(AND(YEAR(JulSun1+14)=CalendarYear,MONTH(JulSun1+14)=7),JulSun1+14,""),IF(AND(YEAR(JulSun1+21)=CalendarYear,MONTH(JulSun1+21)=7),JulSun1+21,""))</f>
        <v>45857</v>
      </c>
      <c r="X38" s="4">
        <f ca="1">IF(DAY(JulSun1)=1,IF(AND(YEAR(JulSun1+15)=CalendarYear,MONTH(JulSun1+15)=7),JulSun1+15,""),IF(AND(YEAR(JulSun1+22)=CalendarYear,MONTH(JulSun1+22)=7),JulSun1+22,""))</f>
        <v>45858</v>
      </c>
      <c r="Y38" s="4">
        <f ca="1">IF(DAY(JulSun1)=1,IF(AND(YEAR(JulSun1+16)=CalendarYear,MONTH(JulSun1+16)=7),JulSun1+16,""),IF(AND(YEAR(JulSun1+23)=CalendarYear,MONTH(JulSun1+23)=7),JulSun1+23,""))</f>
        <v>45859</v>
      </c>
      <c r="Z38" s="4">
        <f ca="1">IF(DAY(JulSun1)=1,IF(AND(YEAR(JulSun1+17)=CalendarYear,MONTH(JulSun1+17)=7),JulSun1+17,""),IF(AND(YEAR(JulSun1+24)=CalendarYear,MONTH(JulSun1+24)=7),JulSun1+24,""))</f>
        <v>45860</v>
      </c>
      <c r="AA38" s="4">
        <f ca="1">IF(DAY(JulSun1)=1,IF(AND(YEAR(JulSun1+18)=CalendarYear,MONTH(JulSun1+18)=7),JulSun1+18,""),IF(AND(YEAR(JulSun1+25)=CalendarYear,MONTH(JulSun1+25)=7),JulSun1+25,""))</f>
        <v>45861</v>
      </c>
      <c r="AB38" s="4">
        <f ca="1">IF(DAY(JulSun1)=1,IF(AND(YEAR(JulSun1+19)=CalendarYear,MONTH(JulSun1+19)=7),JulSun1+19,""),IF(AND(YEAR(JulSun1+26)=CalendarYear,MONTH(JulSun1+26)=7),JulSun1+26,""))</f>
        <v>45862</v>
      </c>
      <c r="AC38" s="4">
        <f ca="1">IF(DAY(JulSun1)=1,IF(AND(YEAR(JulSun1+20)=CalendarYear,MONTH(JulSun1+20)=7),JulSun1+20,""),IF(AND(YEAR(JulSun1+27)=CalendarYear,MONTH(JulSun1+27)=7),JulSun1+27,""))</f>
        <v>45863</v>
      </c>
      <c r="AD38" s="4">
        <f ca="1">IF(DAY(JulSun1)=1,IF(AND(YEAR(JulSun1+21)=CalendarYear,MONTH(JulSun1+21)=7),JulSun1+21,""),IF(AND(YEAR(JulSun1+28)=CalendarYear,MONTH(JulSun1+28)=7),JulSun1+28,""))</f>
        <v>45864</v>
      </c>
      <c r="AE38" s="4">
        <f ca="1">IF(DAY(JulSun1)=1,IF(AND(YEAR(JulSun1+22)=CalendarYear,MONTH(JulSun1+22)=7),JulSun1+22,""),IF(AND(YEAR(JulSun1+29)=CalendarYear,MONTH(JulSun1+29)=7),JulSun1+29,""))</f>
        <v>45865</v>
      </c>
      <c r="AF38" s="4">
        <f ca="1">IF(DAY(JulSun1)=1,IF(AND(YEAR(JulSun1+23)=CalendarYear,MONTH(JulSun1+23)=7),JulSun1+23,""),IF(AND(YEAR(JulSun1+30)=CalendarYear,MONTH(JulSun1+30)=7),JulSun1+30,""))</f>
        <v>45866</v>
      </c>
      <c r="AG38" s="4">
        <f ca="1">IF(DAY(JulSun1)=1,IF(AND(YEAR(JulSun1+24)=CalendarYear,MONTH(JulSun1+24)=7),JulSun1+24,""),IF(AND(YEAR(JulSun1+31)=CalendarYear,MONTH(JulSun1+31)=7),JulSun1+31,""))</f>
        <v>45867</v>
      </c>
      <c r="AH38" s="4">
        <f ca="1">IF(DAY(JulSun1)=1,IF(AND(YEAR(JulSun1+25)=CalendarYear,MONTH(JulSun1+25)=7),JulSun1+25,""),IF(AND(YEAR(JulSun1+32)=CalendarYear,MONTH(JulSun1+32)=7),JulSun1+32,""))</f>
        <v>45868</v>
      </c>
      <c r="AI38" s="4">
        <f ca="1">IF(DAY(JulSun1)=1,IF(AND(YEAR(JulSun1+26)=CalendarYear,MONTH(JulSun1+26)=7),JulSun1+26,""),IF(AND(YEAR(JulSun1+33)=CalendarYear,MONTH(JulSun1+33)=7),JulSun1+33,""))</f>
        <v>45869</v>
      </c>
      <c r="AJ38" s="4" t="str">
        <f ca="1">IF(DAY(JulSun1)=1,IF(AND(YEAR(JulSun1+27)=CalendarYear,MONTH(JulSun1+27)=7),JulSun1+27,""),IF(AND(YEAR(JulSun1+34)=CalendarYear,MONTH(JulSun1+34)=7),JulSun1+34,""))</f>
        <v/>
      </c>
      <c r="AK38" s="4" t="str">
        <f ca="1">IF(DAY(JulSun1)=1,IF(AND(YEAR(JulSun1+28)=CalendarYear,MONTH(JulSun1+28)=7),JulSun1+28,""),IF(AND(YEAR(JulSun1+35)=CalendarYear,MONTH(JulSun1+35)=7),JulSun1+35,""))</f>
        <v/>
      </c>
      <c r="AL38" s="4" t="str">
        <f ca="1">IF(DAY(JulSun1)=1,IF(AND(YEAR(JulSun1+29)=CalendarYear,MONTH(JulSun1+29)=7),JulSun1+29,""),IF(AND(YEAR(JulSun1+36)=CalendarYear,MONTH(JulSun1+36)=7),JulSun1+36,""))</f>
        <v/>
      </c>
      <c r="AM38" s="6" t="str">
        <f ca="1">IF(DAY(JulSun1)=1,IF(AND(YEAR(JulSun1+30)=CalendarYear,MONTH(JulSun1+30)=7),JulSun1+30,""),IF(AND(YEAR(JulSun1+37)=CalendarYear,MONTH(JulSun1+37)=7),JulSun1+37,""))</f>
        <v/>
      </c>
    </row>
    <row r="39" spans="2:39" ht="19.899999999999999" customHeight="1">
      <c r="B39" s="62"/>
      <c r="C39" s="5" t="s">
        <v>6</v>
      </c>
      <c r="D39" s="5" t="s">
        <v>7</v>
      </c>
      <c r="E39" s="5" t="s">
        <v>8</v>
      </c>
      <c r="F39" s="5" t="s">
        <v>9</v>
      </c>
      <c r="G39" s="5" t="s">
        <v>10</v>
      </c>
      <c r="H39" s="5" t="s">
        <v>11</v>
      </c>
      <c r="I39" s="5" t="s">
        <v>12</v>
      </c>
      <c r="J39" s="5" t="s">
        <v>6</v>
      </c>
      <c r="K39" s="5" t="s">
        <v>7</v>
      </c>
      <c r="L39" s="5" t="s">
        <v>8</v>
      </c>
      <c r="M39" s="5" t="s">
        <v>9</v>
      </c>
      <c r="N39" s="5" t="s">
        <v>10</v>
      </c>
      <c r="O39" s="5" t="s">
        <v>11</v>
      </c>
      <c r="P39" s="5" t="s">
        <v>12</v>
      </c>
      <c r="Q39" s="5" t="s">
        <v>6</v>
      </c>
      <c r="R39" s="5" t="s">
        <v>7</v>
      </c>
      <c r="S39" s="5" t="s">
        <v>8</v>
      </c>
      <c r="T39" s="5" t="s">
        <v>9</v>
      </c>
      <c r="U39" s="5" t="s">
        <v>10</v>
      </c>
      <c r="V39" s="5" t="s">
        <v>11</v>
      </c>
      <c r="W39" s="5" t="s">
        <v>12</v>
      </c>
      <c r="X39" s="5" t="s">
        <v>6</v>
      </c>
      <c r="Y39" s="5" t="s">
        <v>7</v>
      </c>
      <c r="Z39" s="5" t="s">
        <v>8</v>
      </c>
      <c r="AA39" s="5" t="s">
        <v>9</v>
      </c>
      <c r="AB39" s="5" t="s">
        <v>10</v>
      </c>
      <c r="AC39" s="5" t="s">
        <v>11</v>
      </c>
      <c r="AD39" s="5" t="s">
        <v>12</v>
      </c>
      <c r="AE39" s="5" t="s">
        <v>6</v>
      </c>
      <c r="AF39" s="5" t="s">
        <v>7</v>
      </c>
      <c r="AG39" s="5" t="s">
        <v>8</v>
      </c>
      <c r="AH39" s="5" t="s">
        <v>9</v>
      </c>
      <c r="AI39" s="5" t="s">
        <v>10</v>
      </c>
      <c r="AJ39" s="5" t="s">
        <v>11</v>
      </c>
      <c r="AK39" s="5" t="s">
        <v>12</v>
      </c>
      <c r="AL39" s="5" t="s">
        <v>6</v>
      </c>
      <c r="AM39" s="7" t="s">
        <v>7</v>
      </c>
    </row>
    <row r="40" spans="2:39" ht="19.899999999999999" hidden="1" customHeight="1" outlineLevel="1">
      <c r="B40" s="18" t="s">
        <v>13</v>
      </c>
      <c r="C40" s="2" t="s">
        <v>14</v>
      </c>
      <c r="D40" s="2" t="s">
        <v>14</v>
      </c>
      <c r="E40" s="2" t="s">
        <v>14</v>
      </c>
      <c r="F40" s="2" t="s">
        <v>14</v>
      </c>
      <c r="G40" s="2" t="s">
        <v>14</v>
      </c>
      <c r="H40" s="2" t="s">
        <v>14</v>
      </c>
      <c r="I40" s="2" t="s">
        <v>14</v>
      </c>
      <c r="J40" s="2" t="s">
        <v>14</v>
      </c>
      <c r="K40" s="2" t="s">
        <v>14</v>
      </c>
      <c r="L40" s="2" t="s">
        <v>14</v>
      </c>
      <c r="M40" s="3" t="s">
        <v>14</v>
      </c>
      <c r="N40" s="3" t="s">
        <v>14</v>
      </c>
      <c r="O40" s="2" t="s">
        <v>14</v>
      </c>
      <c r="P40" s="2" t="s">
        <v>14</v>
      </c>
      <c r="Q40" s="2" t="s">
        <v>14</v>
      </c>
      <c r="R40" s="2" t="s">
        <v>14</v>
      </c>
      <c r="S40" s="2" t="s">
        <v>14</v>
      </c>
      <c r="T40" s="2" t="s">
        <v>14</v>
      </c>
      <c r="U40" s="2" t="s">
        <v>14</v>
      </c>
      <c r="V40" s="2" t="s">
        <v>14</v>
      </c>
      <c r="W40" s="2" t="s">
        <v>14</v>
      </c>
      <c r="X40" s="2" t="s">
        <v>14</v>
      </c>
      <c r="Y40" s="2" t="s">
        <v>14</v>
      </c>
      <c r="Z40" s="2" t="s">
        <v>14</v>
      </c>
      <c r="AA40" s="2" t="s">
        <v>14</v>
      </c>
      <c r="AB40" s="2" t="s">
        <v>14</v>
      </c>
      <c r="AC40" s="2" t="s">
        <v>14</v>
      </c>
      <c r="AD40" s="2" t="s">
        <v>14</v>
      </c>
      <c r="AE40" s="2" t="s">
        <v>14</v>
      </c>
      <c r="AF40" s="2" t="s">
        <v>14</v>
      </c>
      <c r="AG40" s="2" t="s">
        <v>14</v>
      </c>
      <c r="AH40" s="2" t="s">
        <v>14</v>
      </c>
      <c r="AI40" s="2" t="s">
        <v>14</v>
      </c>
      <c r="AJ40" s="2" t="s">
        <v>14</v>
      </c>
      <c r="AK40" s="2" t="s">
        <v>14</v>
      </c>
      <c r="AL40" s="2" t="s">
        <v>14</v>
      </c>
      <c r="AM40" s="2" t="s">
        <v>14</v>
      </c>
    </row>
    <row r="41" spans="2:39" ht="19.899999999999999" hidden="1" customHeight="1" outlineLevel="1">
      <c r="B41" s="19" t="s">
        <v>15</v>
      </c>
      <c r="C41" s="3" t="s">
        <v>14</v>
      </c>
      <c r="D41" s="3" t="s">
        <v>14</v>
      </c>
      <c r="E41" s="3" t="s">
        <v>14</v>
      </c>
      <c r="F41" s="3" t="s">
        <v>14</v>
      </c>
      <c r="G41" s="3" t="s">
        <v>14</v>
      </c>
      <c r="H41" s="3" t="s">
        <v>14</v>
      </c>
      <c r="I41" s="3" t="s">
        <v>14</v>
      </c>
      <c r="J41" s="3" t="s">
        <v>14</v>
      </c>
      <c r="K41" s="3" t="s">
        <v>14</v>
      </c>
      <c r="L41" s="3" t="s">
        <v>14</v>
      </c>
      <c r="M41" s="3" t="s">
        <v>14</v>
      </c>
      <c r="N41" s="3" t="s">
        <v>14</v>
      </c>
      <c r="O41" s="2" t="s">
        <v>14</v>
      </c>
      <c r="P41" s="2" t="s">
        <v>14</v>
      </c>
      <c r="Q41" s="2" t="s">
        <v>14</v>
      </c>
      <c r="R41" s="2" t="s">
        <v>14</v>
      </c>
      <c r="S41" s="2" t="s">
        <v>14</v>
      </c>
      <c r="T41" s="2" t="s">
        <v>14</v>
      </c>
      <c r="U41" s="2" t="s">
        <v>14</v>
      </c>
      <c r="V41" s="2" t="s">
        <v>14</v>
      </c>
      <c r="W41" s="2" t="s">
        <v>14</v>
      </c>
      <c r="X41" s="2" t="s">
        <v>14</v>
      </c>
      <c r="Y41" s="2" t="s">
        <v>14</v>
      </c>
      <c r="Z41" s="2" t="s">
        <v>14</v>
      </c>
      <c r="AA41" s="2" t="s">
        <v>14</v>
      </c>
      <c r="AB41" s="2" t="s">
        <v>14</v>
      </c>
      <c r="AC41" s="2" t="s">
        <v>14</v>
      </c>
      <c r="AD41" s="2" t="s">
        <v>14</v>
      </c>
      <c r="AE41" s="2" t="s">
        <v>14</v>
      </c>
      <c r="AF41" s="2" t="s">
        <v>14</v>
      </c>
      <c r="AG41" s="2" t="s">
        <v>14</v>
      </c>
      <c r="AH41" s="2" t="s">
        <v>14</v>
      </c>
      <c r="AI41" s="2" t="s">
        <v>14</v>
      </c>
      <c r="AJ41" s="2" t="s">
        <v>14</v>
      </c>
      <c r="AK41" s="2" t="s">
        <v>14</v>
      </c>
      <c r="AL41" s="2" t="s">
        <v>14</v>
      </c>
      <c r="AM41" s="2" t="s">
        <v>14</v>
      </c>
    </row>
    <row r="42" spans="2:39" s="21" customFormat="1" ht="19.899999999999999" hidden="1" customHeight="1" outlineLevel="1">
      <c r="B42" s="33" t="s">
        <v>2</v>
      </c>
      <c r="C42" s="3" t="s">
        <v>14</v>
      </c>
      <c r="D42" s="3" t="s">
        <v>14</v>
      </c>
      <c r="E42" s="133" t="s">
        <v>16</v>
      </c>
      <c r="F42" s="134"/>
      <c r="G42" s="134"/>
      <c r="H42" s="135"/>
      <c r="I42" s="3" t="s">
        <v>14</v>
      </c>
      <c r="J42" s="3" t="s">
        <v>14</v>
      </c>
      <c r="K42" s="133" t="s">
        <v>16</v>
      </c>
      <c r="L42" s="134"/>
      <c r="M42" s="134"/>
      <c r="N42" s="134"/>
      <c r="O42" s="135"/>
      <c r="P42" s="2" t="s">
        <v>14</v>
      </c>
      <c r="Q42" s="2" t="s">
        <v>14</v>
      </c>
      <c r="R42" s="133" t="s">
        <v>16</v>
      </c>
      <c r="S42" s="134"/>
      <c r="T42" s="134"/>
      <c r="U42" s="134"/>
      <c r="V42" s="135"/>
      <c r="W42" s="2" t="s">
        <v>14</v>
      </c>
      <c r="X42" s="2" t="s">
        <v>14</v>
      </c>
      <c r="Y42" s="133" t="s">
        <v>16</v>
      </c>
      <c r="Z42" s="134"/>
      <c r="AA42" s="134"/>
      <c r="AB42" s="134"/>
      <c r="AC42" s="135"/>
      <c r="AD42" s="2" t="s">
        <v>14</v>
      </c>
      <c r="AE42" s="2" t="s">
        <v>14</v>
      </c>
      <c r="AF42" s="133" t="s">
        <v>16</v>
      </c>
      <c r="AG42" s="134"/>
      <c r="AH42" s="134"/>
      <c r="AI42" s="135"/>
      <c r="AJ42" s="2" t="s">
        <v>14</v>
      </c>
      <c r="AK42" s="2" t="s">
        <v>14</v>
      </c>
      <c r="AL42" s="2" t="s">
        <v>14</v>
      </c>
      <c r="AM42" s="2" t="s">
        <v>14</v>
      </c>
    </row>
    <row r="43" spans="2:39" s="21" customFormat="1" ht="19.899999999999999" hidden="1" customHeight="1" outlineLevel="1">
      <c r="B43" s="31" t="s">
        <v>5</v>
      </c>
      <c r="C43" s="3" t="s">
        <v>14</v>
      </c>
      <c r="D43" s="3" t="s">
        <v>14</v>
      </c>
      <c r="E43" s="3" t="s">
        <v>14</v>
      </c>
      <c r="F43" s="3" t="s">
        <v>14</v>
      </c>
      <c r="G43" s="3" t="s">
        <v>14</v>
      </c>
      <c r="H43" s="3" t="s">
        <v>14</v>
      </c>
      <c r="I43" s="3" t="s">
        <v>14</v>
      </c>
      <c r="J43" s="3" t="s">
        <v>14</v>
      </c>
      <c r="K43" s="3" t="s">
        <v>14</v>
      </c>
      <c r="L43" s="3" t="s">
        <v>14</v>
      </c>
      <c r="M43" s="3" t="s">
        <v>14</v>
      </c>
      <c r="N43" s="3" t="s">
        <v>14</v>
      </c>
      <c r="O43" s="2" t="s">
        <v>14</v>
      </c>
      <c r="P43" s="2" t="s">
        <v>14</v>
      </c>
      <c r="Q43" s="2" t="s">
        <v>14</v>
      </c>
      <c r="R43" s="2" t="s">
        <v>14</v>
      </c>
      <c r="S43" s="2" t="s">
        <v>14</v>
      </c>
      <c r="T43" s="2" t="s">
        <v>14</v>
      </c>
      <c r="U43" s="2" t="s">
        <v>14</v>
      </c>
      <c r="V43" s="2" t="s">
        <v>14</v>
      </c>
      <c r="W43" s="2" t="s">
        <v>14</v>
      </c>
      <c r="X43" s="2" t="s">
        <v>14</v>
      </c>
      <c r="Y43" s="2" t="s">
        <v>14</v>
      </c>
      <c r="Z43" s="2" t="s">
        <v>14</v>
      </c>
      <c r="AA43" s="2" t="s">
        <v>14</v>
      </c>
      <c r="AB43" s="2" t="s">
        <v>14</v>
      </c>
      <c r="AC43" s="2" t="s">
        <v>14</v>
      </c>
      <c r="AD43" s="2" t="s">
        <v>14</v>
      </c>
      <c r="AE43" s="2" t="s">
        <v>14</v>
      </c>
      <c r="AF43" s="2" t="s">
        <v>14</v>
      </c>
      <c r="AG43" s="2" t="s">
        <v>14</v>
      </c>
      <c r="AH43" s="2" t="s">
        <v>14</v>
      </c>
      <c r="AI43" s="2" t="s">
        <v>14</v>
      </c>
      <c r="AJ43" s="2" t="s">
        <v>14</v>
      </c>
      <c r="AK43" s="2" t="s">
        <v>14</v>
      </c>
      <c r="AL43" s="2" t="s">
        <v>14</v>
      </c>
      <c r="AM43" s="2" t="s">
        <v>14</v>
      </c>
    </row>
    <row r="44" spans="2:39" ht="19.899999999999999" hidden="1" customHeight="1" outlineLevel="1">
      <c r="B44" s="20" t="s">
        <v>1</v>
      </c>
      <c r="C44" s="3" t="s">
        <v>14</v>
      </c>
      <c r="D44" s="3" t="s">
        <v>14</v>
      </c>
      <c r="E44" s="3" t="s">
        <v>14</v>
      </c>
      <c r="F44" s="3" t="s">
        <v>14</v>
      </c>
      <c r="G44" s="3" t="s">
        <v>14</v>
      </c>
      <c r="H44" s="3" t="s">
        <v>14</v>
      </c>
      <c r="I44" s="3" t="s">
        <v>14</v>
      </c>
      <c r="J44" s="3" t="s">
        <v>14</v>
      </c>
      <c r="K44" s="3" t="s">
        <v>14</v>
      </c>
      <c r="L44" s="3" t="s">
        <v>14</v>
      </c>
      <c r="M44" s="3" t="s">
        <v>14</v>
      </c>
      <c r="N44" s="3" t="s">
        <v>14</v>
      </c>
      <c r="O44" s="2" t="s">
        <v>14</v>
      </c>
      <c r="P44" s="2" t="s">
        <v>14</v>
      </c>
      <c r="Q44" s="2" t="s">
        <v>14</v>
      </c>
      <c r="R44" s="2" t="s">
        <v>14</v>
      </c>
      <c r="S44" s="2" t="s">
        <v>14</v>
      </c>
      <c r="T44" s="2" t="s">
        <v>14</v>
      </c>
      <c r="U44" s="2" t="s">
        <v>14</v>
      </c>
      <c r="V44" s="2" t="s">
        <v>14</v>
      </c>
      <c r="W44" s="2" t="s">
        <v>14</v>
      </c>
      <c r="X44" s="2" t="s">
        <v>14</v>
      </c>
      <c r="Y44" s="2" t="s">
        <v>14</v>
      </c>
      <c r="Z44" s="2" t="s">
        <v>14</v>
      </c>
      <c r="AA44" s="2" t="s">
        <v>14</v>
      </c>
      <c r="AB44" s="2" t="s">
        <v>14</v>
      </c>
      <c r="AC44" s="2" t="s">
        <v>14</v>
      </c>
      <c r="AD44" s="2" t="s">
        <v>14</v>
      </c>
      <c r="AE44" s="2" t="s">
        <v>14</v>
      </c>
      <c r="AF44" s="2" t="s">
        <v>14</v>
      </c>
      <c r="AG44" s="2" t="s">
        <v>14</v>
      </c>
      <c r="AH44" s="2" t="s">
        <v>14</v>
      </c>
      <c r="AI44" s="2" t="s">
        <v>14</v>
      </c>
      <c r="AJ44" s="2" t="s">
        <v>14</v>
      </c>
      <c r="AK44" s="2" t="s">
        <v>14</v>
      </c>
      <c r="AL44" s="2" t="s">
        <v>14</v>
      </c>
      <c r="AM44" s="2" t="s">
        <v>14</v>
      </c>
    </row>
    <row r="45" spans="2:39" ht="19.899999999999999" customHeight="1" collapsed="1">
      <c r="B45" s="1"/>
    </row>
    <row r="46" spans="2:39" ht="19.899999999999999" customHeight="1">
      <c r="B46" s="61">
        <f ca="1">DATE(CalendarYear,8,1)</f>
        <v>45870</v>
      </c>
      <c r="C46" s="4" t="str">
        <f ca="1">IF(DAY(AugSun1)=1,"",IF(AND(YEAR(AugSun1+1)=CalendarYear,MONTH(AugSun1+1)=8),AugSun1+1,""))</f>
        <v/>
      </c>
      <c r="D46" s="4" t="str">
        <f ca="1">IF(DAY(AugSun1)=1,"",IF(AND(YEAR(AugSun1+2)=CalendarYear,MONTH(AugSun1+2)=8),AugSun1+2,""))</f>
        <v/>
      </c>
      <c r="E46" s="4" t="str">
        <f ca="1">IF(DAY(AugSun1)=1,"",IF(AND(YEAR(AugSun1+3)=CalendarYear,MONTH(AugSun1+3)=8),AugSun1+3,""))</f>
        <v/>
      </c>
      <c r="F46" s="4" t="str">
        <f ca="1">IF(DAY(AugSun1)=1,"",IF(AND(YEAR(AugSun1+4)=CalendarYear,MONTH(AugSun1+4)=8),AugSun1+4,""))</f>
        <v/>
      </c>
      <c r="G46" s="4" t="str">
        <f ca="1">IF(DAY(AugSun1)=1,"",IF(AND(YEAR(AugSun1+5)=CalendarYear,MONTH(AugSun1+5)=8),AugSun1+5,""))</f>
        <v/>
      </c>
      <c r="H46" s="4">
        <f ca="1">IF(DAY(AugSun1)=1,"",IF(AND(YEAR(AugSun1+6)=CalendarYear,MONTH(AugSun1+6)=8),AugSun1+6,""))</f>
        <v>45870</v>
      </c>
      <c r="I46" s="4">
        <f ca="1">IF(DAY(AugSun1)=1,IF(AND(YEAR(AugSun1)=CalendarYear,MONTH(AugSun1)=8),AugSun1,""),IF(AND(YEAR(AugSun1+7)=CalendarYear,MONTH(AugSun1+7)=8),AugSun1+7,""))</f>
        <v>45871</v>
      </c>
      <c r="J46" s="4">
        <f ca="1">IF(DAY(AugSun1)=1,IF(AND(YEAR(AugSun1+1)=CalendarYear,MONTH(AugSun1+1)=8),AugSun1+1,""),IF(AND(YEAR(AugSun1+8)=CalendarYear,MONTH(AugSun1+8)=8),AugSun1+8,""))</f>
        <v>45872</v>
      </c>
      <c r="K46" s="4">
        <f ca="1">IF(DAY(AugSun1)=1,IF(AND(YEAR(AugSun1+2)=CalendarYear,MONTH(AugSun1+2)=8),AugSun1+2,""),IF(AND(YEAR(AugSun1+9)=CalendarYear,MONTH(AugSun1+9)=8),AugSun1+9,""))</f>
        <v>45873</v>
      </c>
      <c r="L46" s="4">
        <f ca="1">IF(DAY(AugSun1)=1,IF(AND(YEAR(AugSun1+3)=CalendarYear,MONTH(AugSun1+3)=8),AugSun1+3,""),IF(AND(YEAR(AugSun1+10)=CalendarYear,MONTH(AugSun1+10)=8),AugSun1+10,""))</f>
        <v>45874</v>
      </c>
      <c r="M46" s="4">
        <f ca="1">IF(DAY(AugSun1)=1,IF(AND(YEAR(AugSun1+4)=CalendarYear,MONTH(AugSun1+4)=8),AugSun1+4,""),IF(AND(YEAR(AugSun1+11)=CalendarYear,MONTH(AugSun1+11)=8),AugSun1+11,""))</f>
        <v>45875</v>
      </c>
      <c r="N46" s="4">
        <f ca="1">IF(DAY(AugSun1)=1,IF(AND(YEAR(AugSun1+5)=CalendarYear,MONTH(AugSun1+5)=8),AugSun1+5,""),IF(AND(YEAR(AugSun1+12)=CalendarYear,MONTH(AugSun1+12)=8),AugSun1+12,""))</f>
        <v>45876</v>
      </c>
      <c r="O46" s="4">
        <f ca="1">IF(DAY(AugSun1)=1,IF(AND(YEAR(AugSun1+6)=CalendarYear,MONTH(AugSun1+6)=8),AugSun1+6,""),IF(AND(YEAR(AugSun1+13)=CalendarYear,MONTH(AugSun1+13)=8),AugSun1+13,""))</f>
        <v>45877</v>
      </c>
      <c r="P46" s="4">
        <f ca="1">IF(DAY(AugSun1)=1,IF(AND(YEAR(AugSun1+7)=CalendarYear,MONTH(AugSun1+7)=8),AugSun1+7,""),IF(AND(YEAR(AugSun1+14)=CalendarYear,MONTH(AugSun1+14)=8),AugSun1+14,""))</f>
        <v>45878</v>
      </c>
      <c r="Q46" s="4">
        <f ca="1">IF(DAY(AugSun1)=1,IF(AND(YEAR(AugSun1+8)=CalendarYear,MONTH(AugSun1+8)=8),AugSun1+8,""),IF(AND(YEAR(AugSun1+15)=CalendarYear,MONTH(AugSun1+15)=8),AugSun1+15,""))</f>
        <v>45879</v>
      </c>
      <c r="R46" s="4">
        <f ca="1">IF(DAY(AugSun1)=1,IF(AND(YEAR(AugSun1+9)=CalendarYear,MONTH(AugSun1+9)=8),AugSun1+9,""),IF(AND(YEAR(AugSun1+16)=CalendarYear,MONTH(AugSun1+16)=8),AugSun1+16,""))</f>
        <v>45880</v>
      </c>
      <c r="S46" s="4">
        <f ca="1">IF(DAY(AugSun1)=1,IF(AND(YEAR(AugSun1+10)=CalendarYear,MONTH(AugSun1+10)=8),AugSun1+10,""),IF(AND(YEAR(AugSun1+17)=CalendarYear,MONTH(AugSun1+17)=8),AugSun1+17,""))</f>
        <v>45881</v>
      </c>
      <c r="T46" s="4">
        <f ca="1">IF(DAY(AugSun1)=1,IF(AND(YEAR(AugSun1+11)=CalendarYear,MONTH(AugSun1+11)=8),AugSun1+11,""),IF(AND(YEAR(AugSun1+18)=CalendarYear,MONTH(AugSun1+18)=8),AugSun1+18,""))</f>
        <v>45882</v>
      </c>
      <c r="U46" s="4">
        <f ca="1">IF(DAY(AugSun1)=1,IF(AND(YEAR(AugSun1+12)=CalendarYear,MONTH(AugSun1+12)=8),AugSun1+12,""),IF(AND(YEAR(AugSun1+19)=CalendarYear,MONTH(AugSun1+19)=8),AugSun1+19,""))</f>
        <v>45883</v>
      </c>
      <c r="V46" s="4">
        <f ca="1">IF(DAY(AugSun1)=1,IF(AND(YEAR(AugSun1+13)=CalendarYear,MONTH(AugSun1+13)=8),AugSun1+13,""),IF(AND(YEAR(AugSun1+20)=CalendarYear,MONTH(AugSun1+20)=8),AugSun1+20,""))</f>
        <v>45884</v>
      </c>
      <c r="W46" s="4">
        <f ca="1">IF(DAY(AugSun1)=1,IF(AND(YEAR(AugSun1+14)=CalendarYear,MONTH(AugSun1+14)=8),AugSun1+14,""),IF(AND(YEAR(AugSun1+21)=CalendarYear,MONTH(AugSun1+21)=8),AugSun1+21,""))</f>
        <v>45885</v>
      </c>
      <c r="X46" s="4">
        <f ca="1">IF(DAY(AugSun1)=1,IF(AND(YEAR(AugSun1+15)=CalendarYear,MONTH(AugSun1+15)=8),AugSun1+15,""),IF(AND(YEAR(AugSun1+22)=CalendarYear,MONTH(AugSun1+22)=8),AugSun1+22,""))</f>
        <v>45886</v>
      </c>
      <c r="Y46" s="4">
        <f ca="1">IF(DAY(AugSun1)=1,IF(AND(YEAR(AugSun1+16)=CalendarYear,MONTH(AugSun1+16)=8),AugSun1+16,""),IF(AND(YEAR(AugSun1+23)=CalendarYear,MONTH(AugSun1+23)=8),AugSun1+23,""))</f>
        <v>45887</v>
      </c>
      <c r="Z46" s="4">
        <f ca="1">IF(DAY(AugSun1)=1,IF(AND(YEAR(AugSun1+17)=CalendarYear,MONTH(AugSun1+17)=8),AugSun1+17,""),IF(AND(YEAR(AugSun1+24)=CalendarYear,MONTH(AugSun1+24)=8),AugSun1+24,""))</f>
        <v>45888</v>
      </c>
      <c r="AA46" s="4">
        <f ca="1">IF(DAY(AugSun1)=1,IF(AND(YEAR(AugSun1+18)=CalendarYear,MONTH(AugSun1+18)=8),AugSun1+18,""),IF(AND(YEAR(AugSun1+25)=CalendarYear,MONTH(AugSun1+25)=8),AugSun1+25,""))</f>
        <v>45889</v>
      </c>
      <c r="AB46" s="4">
        <f ca="1">IF(DAY(AugSun1)=1,IF(AND(YEAR(AugSun1+19)=CalendarYear,MONTH(AugSun1+19)=8),AugSun1+19,""),IF(AND(YEAR(AugSun1+26)=CalendarYear,MONTH(AugSun1+26)=8),AugSun1+26,""))</f>
        <v>45890</v>
      </c>
      <c r="AC46" s="4">
        <f ca="1">IF(DAY(AugSun1)=1,IF(AND(YEAR(AugSun1+20)=CalendarYear,MONTH(AugSun1+20)=8),AugSun1+20,""),IF(AND(YEAR(AugSun1+27)=CalendarYear,MONTH(AugSun1+27)=8),AugSun1+27,""))</f>
        <v>45891</v>
      </c>
      <c r="AD46" s="4">
        <f ca="1">IF(DAY(AugSun1)=1,IF(AND(YEAR(AugSun1+21)=CalendarYear,MONTH(AugSun1+21)=8),AugSun1+21,""),IF(AND(YEAR(AugSun1+28)=CalendarYear,MONTH(AugSun1+28)=8),AugSun1+28,""))</f>
        <v>45892</v>
      </c>
      <c r="AE46" s="4">
        <f ca="1">IF(DAY(AugSun1)=1,IF(AND(YEAR(AugSun1+22)=CalendarYear,MONTH(AugSun1+22)=8),AugSun1+22,""),IF(AND(YEAR(AugSun1+29)=CalendarYear,MONTH(AugSun1+29)=8),AugSun1+29,""))</f>
        <v>45893</v>
      </c>
      <c r="AF46" s="4">
        <f ca="1">IF(DAY(AugSun1)=1,IF(AND(YEAR(AugSun1+23)=CalendarYear,MONTH(AugSun1+23)=8),AugSun1+23,""),IF(AND(YEAR(AugSun1+30)=CalendarYear,MONTH(AugSun1+30)=8),AugSun1+30,""))</f>
        <v>45894</v>
      </c>
      <c r="AG46" s="4">
        <f ca="1">IF(DAY(AugSun1)=1,IF(AND(YEAR(AugSun1+24)=CalendarYear,MONTH(AugSun1+24)=8),AugSun1+24,""),IF(AND(YEAR(AugSun1+31)=CalendarYear,MONTH(AugSun1+31)=8),AugSun1+31,""))</f>
        <v>45895</v>
      </c>
      <c r="AH46" s="4">
        <f ca="1">IF(DAY(AugSun1)=1,IF(AND(YEAR(AugSun1+25)=CalendarYear,MONTH(AugSun1+25)=8),AugSun1+25,""),IF(AND(YEAR(AugSun1+32)=CalendarYear,MONTH(AugSun1+32)=8),AugSun1+32,""))</f>
        <v>45896</v>
      </c>
      <c r="AI46" s="4">
        <f ca="1">IF(DAY(AugSun1)=1,IF(AND(YEAR(AugSun1+26)=CalendarYear,MONTH(AugSun1+26)=8),AugSun1+26,""),IF(AND(YEAR(AugSun1+33)=CalendarYear,MONTH(AugSun1+33)=8),AugSun1+33,""))</f>
        <v>45897</v>
      </c>
      <c r="AJ46" s="4">
        <f ca="1">IF(DAY(AugSun1)=1,IF(AND(YEAR(AugSun1+27)=CalendarYear,MONTH(AugSun1+27)=8),AugSun1+27,""),IF(AND(YEAR(AugSun1+34)=CalendarYear,MONTH(AugSun1+34)=8),AugSun1+34,""))</f>
        <v>45898</v>
      </c>
      <c r="AK46" s="4">
        <f ca="1">IF(DAY(AugSun1)=1,IF(AND(YEAR(AugSun1+28)=CalendarYear,MONTH(AugSun1+28)=8),AugSun1+28,""),IF(AND(YEAR(AugSun1+35)=CalendarYear,MONTH(AugSun1+35)=8),AugSun1+35,""))</f>
        <v>45899</v>
      </c>
      <c r="AL46" s="4">
        <f ca="1">IF(DAY(AugSun1)=1,IF(AND(YEAR(AugSun1+29)=CalendarYear,MONTH(AugSun1+29)=8),AugSun1+29,""),IF(AND(YEAR(AugSun1+36)=CalendarYear,MONTH(AugSun1+36)=8),AugSun1+36,""))</f>
        <v>45900</v>
      </c>
      <c r="AM46" s="6" t="str">
        <f ca="1">IF(DAY(AugSun1)=1,IF(AND(YEAR(AugSun1+30)=CalendarYear,MONTH(AugSun1+30)=8),AugSun1+30,""),IF(AND(YEAR(AugSun1+37)=CalendarYear,MONTH(AugSun1+37)=8),AugSun1+37,""))</f>
        <v/>
      </c>
    </row>
    <row r="47" spans="2:39" ht="19.899999999999999" customHeight="1">
      <c r="B47" s="62"/>
      <c r="C47" s="5" t="s">
        <v>6</v>
      </c>
      <c r="D47" s="5" t="s">
        <v>7</v>
      </c>
      <c r="E47" s="5" t="s">
        <v>8</v>
      </c>
      <c r="F47" s="5" t="s">
        <v>9</v>
      </c>
      <c r="G47" s="5" t="s">
        <v>10</v>
      </c>
      <c r="H47" s="5" t="s">
        <v>11</v>
      </c>
      <c r="I47" s="5" t="s">
        <v>12</v>
      </c>
      <c r="J47" s="5" t="s">
        <v>6</v>
      </c>
      <c r="K47" s="5" t="s">
        <v>7</v>
      </c>
      <c r="L47" s="5" t="s">
        <v>8</v>
      </c>
      <c r="M47" s="5" t="s">
        <v>9</v>
      </c>
      <c r="N47" s="5" t="s">
        <v>10</v>
      </c>
      <c r="O47" s="5" t="s">
        <v>11</v>
      </c>
      <c r="P47" s="5" t="s">
        <v>12</v>
      </c>
      <c r="Q47" s="5" t="s">
        <v>6</v>
      </c>
      <c r="R47" s="5" t="s">
        <v>7</v>
      </c>
      <c r="S47" s="5" t="s">
        <v>8</v>
      </c>
      <c r="T47" s="5" t="s">
        <v>9</v>
      </c>
      <c r="U47" s="5" t="s">
        <v>10</v>
      </c>
      <c r="V47" s="5" t="s">
        <v>11</v>
      </c>
      <c r="W47" s="5" t="s">
        <v>12</v>
      </c>
      <c r="X47" s="5" t="s">
        <v>6</v>
      </c>
      <c r="Y47" s="5" t="s">
        <v>7</v>
      </c>
      <c r="Z47" s="5" t="s">
        <v>8</v>
      </c>
      <c r="AA47" s="5" t="s">
        <v>9</v>
      </c>
      <c r="AB47" s="5" t="s">
        <v>10</v>
      </c>
      <c r="AC47" s="5" t="s">
        <v>11</v>
      </c>
      <c r="AD47" s="5" t="s">
        <v>12</v>
      </c>
      <c r="AE47" s="5" t="s">
        <v>6</v>
      </c>
      <c r="AF47" s="5" t="s">
        <v>7</v>
      </c>
      <c r="AG47" s="5" t="s">
        <v>8</v>
      </c>
      <c r="AH47" s="5" t="s">
        <v>9</v>
      </c>
      <c r="AI47" s="5" t="s">
        <v>10</v>
      </c>
      <c r="AJ47" s="5" t="s">
        <v>11</v>
      </c>
      <c r="AK47" s="5" t="s">
        <v>12</v>
      </c>
      <c r="AL47" s="5" t="s">
        <v>6</v>
      </c>
      <c r="AM47" s="7" t="s">
        <v>7</v>
      </c>
    </row>
    <row r="48" spans="2:39" s="21" customFormat="1" ht="19.899999999999999" customHeight="1" outlineLevel="1">
      <c r="B48" s="18" t="s">
        <v>13</v>
      </c>
      <c r="C48" s="2" t="s">
        <v>14</v>
      </c>
      <c r="D48" s="2" t="s">
        <v>14</v>
      </c>
      <c r="E48" s="2" t="s">
        <v>14</v>
      </c>
      <c r="F48" s="2" t="s">
        <v>14</v>
      </c>
      <c r="G48" s="2" t="s">
        <v>14</v>
      </c>
      <c r="H48" s="2" t="s">
        <v>14</v>
      </c>
      <c r="I48" s="2" t="s">
        <v>14</v>
      </c>
      <c r="J48" s="2" t="s">
        <v>14</v>
      </c>
      <c r="K48" s="3" t="s">
        <v>14</v>
      </c>
      <c r="L48" s="3" t="s">
        <v>14</v>
      </c>
      <c r="M48" s="3" t="s">
        <v>14</v>
      </c>
      <c r="N48" s="3" t="s">
        <v>14</v>
      </c>
      <c r="O48" s="2" t="s">
        <v>14</v>
      </c>
      <c r="P48" s="2" t="s">
        <v>14</v>
      </c>
      <c r="Q48" s="2" t="s">
        <v>14</v>
      </c>
      <c r="R48" s="2" t="s">
        <v>14</v>
      </c>
      <c r="S48" s="2" t="s">
        <v>14</v>
      </c>
      <c r="T48" s="2" t="s">
        <v>14</v>
      </c>
      <c r="U48" s="2" t="s">
        <v>14</v>
      </c>
      <c r="V48" s="2" t="s">
        <v>14</v>
      </c>
      <c r="W48" s="2" t="s">
        <v>14</v>
      </c>
      <c r="X48" s="2" t="s">
        <v>14</v>
      </c>
      <c r="Y48" s="2" t="s">
        <v>14</v>
      </c>
      <c r="Z48" s="2" t="s">
        <v>14</v>
      </c>
      <c r="AA48" s="2" t="s">
        <v>14</v>
      </c>
      <c r="AB48" s="2" t="s">
        <v>14</v>
      </c>
      <c r="AC48" s="2" t="s">
        <v>14</v>
      </c>
      <c r="AD48" s="2" t="s">
        <v>14</v>
      </c>
      <c r="AE48" s="2" t="s">
        <v>14</v>
      </c>
      <c r="AF48" s="2" t="s">
        <v>14</v>
      </c>
      <c r="AG48" s="2" t="s">
        <v>14</v>
      </c>
      <c r="AH48" s="2" t="s">
        <v>14</v>
      </c>
      <c r="AI48" s="2" t="s">
        <v>14</v>
      </c>
      <c r="AJ48" s="2" t="s">
        <v>14</v>
      </c>
      <c r="AK48" s="2" t="s">
        <v>14</v>
      </c>
      <c r="AL48" s="2" t="s">
        <v>14</v>
      </c>
      <c r="AM48" s="2" t="s">
        <v>14</v>
      </c>
    </row>
    <row r="49" spans="2:39" s="21" customFormat="1" ht="19.899999999999999" customHeight="1" outlineLevel="1">
      <c r="B49" s="19" t="s">
        <v>15</v>
      </c>
      <c r="C49" s="3" t="s">
        <v>14</v>
      </c>
      <c r="D49" s="3" t="s">
        <v>14</v>
      </c>
      <c r="E49" s="3" t="s">
        <v>14</v>
      </c>
      <c r="F49" s="3" t="s">
        <v>14</v>
      </c>
      <c r="G49" s="3" t="s">
        <v>14</v>
      </c>
      <c r="H49" s="3" t="s">
        <v>14</v>
      </c>
      <c r="I49" s="3" t="s">
        <v>14</v>
      </c>
      <c r="J49" s="3" t="s">
        <v>14</v>
      </c>
      <c r="K49" s="3" t="s">
        <v>14</v>
      </c>
      <c r="L49" s="3" t="s">
        <v>14</v>
      </c>
      <c r="M49" s="3" t="s">
        <v>14</v>
      </c>
      <c r="N49" s="3" t="s">
        <v>14</v>
      </c>
      <c r="O49" s="2" t="s">
        <v>14</v>
      </c>
      <c r="P49" s="2" t="s">
        <v>14</v>
      </c>
      <c r="Q49" s="2" t="s">
        <v>14</v>
      </c>
      <c r="R49" s="2" t="s">
        <v>14</v>
      </c>
      <c r="S49" s="2" t="s">
        <v>14</v>
      </c>
      <c r="T49" s="2" t="s">
        <v>14</v>
      </c>
      <c r="U49" s="2" t="s">
        <v>14</v>
      </c>
      <c r="V49" s="2" t="s">
        <v>14</v>
      </c>
      <c r="W49" s="2" t="s">
        <v>14</v>
      </c>
      <c r="X49" s="2" t="s">
        <v>14</v>
      </c>
      <c r="Y49" s="2" t="s">
        <v>14</v>
      </c>
      <c r="Z49" s="2" t="s">
        <v>14</v>
      </c>
      <c r="AA49" s="2" t="s">
        <v>14</v>
      </c>
      <c r="AB49" s="2" t="s">
        <v>14</v>
      </c>
      <c r="AC49" s="2" t="s">
        <v>14</v>
      </c>
      <c r="AD49" s="2" t="s">
        <v>14</v>
      </c>
      <c r="AE49" s="2" t="s">
        <v>14</v>
      </c>
      <c r="AF49" s="2" t="s">
        <v>14</v>
      </c>
      <c r="AG49" s="2" t="s">
        <v>14</v>
      </c>
      <c r="AH49" s="2" t="s">
        <v>14</v>
      </c>
      <c r="AI49" s="2" t="s">
        <v>14</v>
      </c>
      <c r="AJ49" s="2" t="s">
        <v>14</v>
      </c>
      <c r="AK49" s="2" t="s">
        <v>14</v>
      </c>
      <c r="AL49" s="2" t="s">
        <v>14</v>
      </c>
      <c r="AM49" s="2" t="s">
        <v>14</v>
      </c>
    </row>
    <row r="50" spans="2:39" ht="19.899999999999999" customHeight="1" outlineLevel="1">
      <c r="B50" s="33" t="s">
        <v>2</v>
      </c>
      <c r="C50" s="3" t="s">
        <v>14</v>
      </c>
      <c r="D50" s="3" t="s">
        <v>14</v>
      </c>
      <c r="E50" s="3" t="s">
        <v>14</v>
      </c>
      <c r="F50" s="3" t="s">
        <v>14</v>
      </c>
      <c r="G50" s="3" t="s">
        <v>14</v>
      </c>
      <c r="H50" s="32" t="s">
        <v>16</v>
      </c>
      <c r="I50" s="3" t="s">
        <v>14</v>
      </c>
      <c r="J50" s="3" t="s">
        <v>14</v>
      </c>
      <c r="K50" s="133" t="s">
        <v>16</v>
      </c>
      <c r="L50" s="134"/>
      <c r="M50" s="134"/>
      <c r="N50" s="134"/>
      <c r="O50" s="135"/>
      <c r="P50" s="2" t="s">
        <v>14</v>
      </c>
      <c r="Q50" s="2" t="s">
        <v>14</v>
      </c>
      <c r="R50" s="133" t="s">
        <v>16</v>
      </c>
      <c r="S50" s="134"/>
      <c r="T50" s="134"/>
      <c r="U50" s="134"/>
      <c r="V50" s="135"/>
      <c r="W50" s="2" t="s">
        <v>14</v>
      </c>
      <c r="X50" s="2" t="s">
        <v>14</v>
      </c>
      <c r="Y50" s="133" t="s">
        <v>16</v>
      </c>
      <c r="Z50" s="134"/>
      <c r="AA50" s="134"/>
      <c r="AB50" s="134"/>
      <c r="AC50" s="135"/>
      <c r="AD50" s="2" t="s">
        <v>14</v>
      </c>
      <c r="AE50" s="2" t="s">
        <v>14</v>
      </c>
      <c r="AF50" s="2" t="s">
        <v>14</v>
      </c>
      <c r="AG50" s="2" t="s">
        <v>14</v>
      </c>
      <c r="AH50" s="2" t="s">
        <v>14</v>
      </c>
      <c r="AI50" s="2" t="s">
        <v>14</v>
      </c>
      <c r="AJ50" s="2" t="s">
        <v>14</v>
      </c>
      <c r="AK50" s="2" t="s">
        <v>14</v>
      </c>
      <c r="AL50" s="2" t="s">
        <v>14</v>
      </c>
      <c r="AM50" s="2" t="s">
        <v>14</v>
      </c>
    </row>
    <row r="51" spans="2:39" ht="19.899999999999999" customHeight="1" outlineLevel="1">
      <c r="B51" s="31" t="s">
        <v>5</v>
      </c>
      <c r="C51" s="3" t="s">
        <v>14</v>
      </c>
      <c r="D51" s="3" t="s">
        <v>14</v>
      </c>
      <c r="E51" s="3" t="s">
        <v>14</v>
      </c>
      <c r="F51" s="3" t="s">
        <v>14</v>
      </c>
      <c r="G51" s="3" t="s">
        <v>14</v>
      </c>
      <c r="H51" s="3" t="s">
        <v>14</v>
      </c>
      <c r="I51" s="3" t="s">
        <v>14</v>
      </c>
      <c r="J51" s="3" t="s">
        <v>14</v>
      </c>
      <c r="K51" s="3" t="s">
        <v>14</v>
      </c>
      <c r="L51" s="3" t="s">
        <v>14</v>
      </c>
      <c r="M51" s="3" t="s">
        <v>14</v>
      </c>
      <c r="N51" s="3" t="s">
        <v>14</v>
      </c>
      <c r="O51" s="2" t="s">
        <v>14</v>
      </c>
      <c r="P51" s="2" t="s">
        <v>14</v>
      </c>
      <c r="Q51" s="2" t="s">
        <v>14</v>
      </c>
      <c r="R51" s="2" t="s">
        <v>14</v>
      </c>
      <c r="S51" s="2" t="s">
        <v>14</v>
      </c>
      <c r="T51" s="2" t="s">
        <v>14</v>
      </c>
      <c r="U51" s="2" t="s">
        <v>14</v>
      </c>
      <c r="V51" s="2" t="s">
        <v>14</v>
      </c>
      <c r="W51" s="2" t="s">
        <v>14</v>
      </c>
      <c r="X51" s="2" t="s">
        <v>14</v>
      </c>
      <c r="Y51" s="2" t="s">
        <v>14</v>
      </c>
      <c r="Z51" s="2" t="s">
        <v>14</v>
      </c>
      <c r="AA51" s="2" t="s">
        <v>14</v>
      </c>
      <c r="AB51" s="2" t="s">
        <v>14</v>
      </c>
      <c r="AC51" s="2" t="s">
        <v>14</v>
      </c>
      <c r="AD51" s="2" t="s">
        <v>14</v>
      </c>
      <c r="AE51" s="2" t="s">
        <v>14</v>
      </c>
      <c r="AF51" s="2" t="s">
        <v>14</v>
      </c>
      <c r="AG51" s="2" t="s">
        <v>14</v>
      </c>
      <c r="AH51" s="2" t="s">
        <v>14</v>
      </c>
      <c r="AI51" s="2" t="s">
        <v>14</v>
      </c>
      <c r="AJ51" s="2" t="s">
        <v>14</v>
      </c>
      <c r="AK51" s="2" t="s">
        <v>14</v>
      </c>
      <c r="AL51" s="2" t="s">
        <v>14</v>
      </c>
      <c r="AM51" s="2" t="s">
        <v>14</v>
      </c>
    </row>
    <row r="52" spans="2:39" ht="19.899999999999999" customHeight="1" outlineLevel="1">
      <c r="B52" s="20" t="s">
        <v>1</v>
      </c>
      <c r="C52" s="3" t="s">
        <v>14</v>
      </c>
      <c r="D52" s="3" t="s">
        <v>14</v>
      </c>
      <c r="E52" s="3" t="s">
        <v>14</v>
      </c>
      <c r="F52" s="3" t="s">
        <v>14</v>
      </c>
      <c r="G52" s="3" t="s">
        <v>14</v>
      </c>
      <c r="H52" s="3" t="s">
        <v>14</v>
      </c>
      <c r="I52" s="3" t="s">
        <v>14</v>
      </c>
      <c r="J52" s="3" t="s">
        <v>14</v>
      </c>
      <c r="K52" s="57" t="s">
        <v>39</v>
      </c>
      <c r="L52" s="3" t="s">
        <v>14</v>
      </c>
      <c r="M52" s="3" t="s">
        <v>14</v>
      </c>
      <c r="N52" s="3" t="s">
        <v>14</v>
      </c>
      <c r="O52" s="2" t="s">
        <v>14</v>
      </c>
      <c r="P52" s="2" t="s">
        <v>14</v>
      </c>
      <c r="Q52" s="2" t="s">
        <v>14</v>
      </c>
      <c r="R52" s="2" t="s">
        <v>14</v>
      </c>
      <c r="S52" s="2" t="s">
        <v>14</v>
      </c>
      <c r="T52" s="2" t="s">
        <v>14</v>
      </c>
      <c r="U52" s="2" t="s">
        <v>14</v>
      </c>
      <c r="V52" s="2" t="s">
        <v>14</v>
      </c>
      <c r="W52" s="2" t="s">
        <v>14</v>
      </c>
      <c r="X52" s="2" t="s">
        <v>14</v>
      </c>
      <c r="Y52" s="2" t="s">
        <v>14</v>
      </c>
      <c r="Z52" s="2" t="s">
        <v>14</v>
      </c>
      <c r="AA52" s="2" t="s">
        <v>14</v>
      </c>
      <c r="AB52" s="2" t="s">
        <v>14</v>
      </c>
      <c r="AC52" s="2" t="s">
        <v>14</v>
      </c>
      <c r="AD52" s="2" t="s">
        <v>14</v>
      </c>
      <c r="AE52" s="2" t="s">
        <v>14</v>
      </c>
      <c r="AF52" s="125" t="s">
        <v>39</v>
      </c>
      <c r="AG52" s="126"/>
      <c r="AH52" s="126"/>
      <c r="AI52" s="126"/>
      <c r="AJ52" s="127"/>
      <c r="AK52" s="2" t="s">
        <v>14</v>
      </c>
      <c r="AL52" s="2" t="s">
        <v>14</v>
      </c>
      <c r="AM52" s="2" t="s">
        <v>14</v>
      </c>
    </row>
    <row r="53" spans="2:39" ht="19.899999999999999" customHeight="1">
      <c r="B53" s="1"/>
    </row>
    <row r="54" spans="2:39" s="21" customFormat="1" ht="19.899999999999999" customHeight="1">
      <c r="B54" s="61">
        <f ca="1">DATE(CalendarYear,9,1)</f>
        <v>45901</v>
      </c>
      <c r="C54" s="4" t="str">
        <f ca="1">IF(DAY(SepSun1)=1,"",IF(AND(YEAR(SepSun1+1)=CalendarYear,MONTH(SepSun1+1)=9),SepSun1+1,""))</f>
        <v/>
      </c>
      <c r="D54" s="4">
        <f ca="1">IF(DAY(SepSun1)=1,"",IF(AND(YEAR(SepSun1+2)=CalendarYear,MONTH(SepSun1+2)=9),SepSun1+2,""))</f>
        <v>45901</v>
      </c>
      <c r="E54" s="4">
        <f ca="1">IF(DAY(SepSun1)=1,"",IF(AND(YEAR(SepSun1+3)=CalendarYear,MONTH(SepSun1+3)=9),SepSun1+3,""))</f>
        <v>45902</v>
      </c>
      <c r="F54" s="4">
        <f ca="1">IF(DAY(SepSun1)=1,"",IF(AND(YEAR(SepSun1+4)=CalendarYear,MONTH(SepSun1+4)=9),SepSun1+4,""))</f>
        <v>45903</v>
      </c>
      <c r="G54" s="4">
        <f ca="1">IF(DAY(SepSun1)=1,"",IF(AND(YEAR(SepSun1+5)=CalendarYear,MONTH(SepSun1+5)=9),SepSun1+5,""))</f>
        <v>45904</v>
      </c>
      <c r="H54" s="4">
        <f ca="1">IF(DAY(SepSun1)=1,"",IF(AND(YEAR(SepSun1+6)=CalendarYear,MONTH(SepSun1+6)=9),SepSun1+6,""))</f>
        <v>45905</v>
      </c>
      <c r="I54" s="4">
        <f ca="1">IF(DAY(SepSun1)=1,IF(AND(YEAR(SepSun1)=CalendarYear,MONTH(SepSun1)=9),SepSun1,""),IF(AND(YEAR(SepSun1+7)=CalendarYear,MONTH(SepSun1+7)=9),SepSun1+7,""))</f>
        <v>45906</v>
      </c>
      <c r="J54" s="4">
        <f ca="1">IF(DAY(SepSun1)=1,IF(AND(YEAR(SepSun1+1)=CalendarYear,MONTH(SepSun1+1)=9),SepSun1+1,""),IF(AND(YEAR(SepSun1+8)=CalendarYear,MONTH(SepSun1+8)=9),SepSun1+8,""))</f>
        <v>45907</v>
      </c>
      <c r="K54" s="4">
        <f ca="1">IF(DAY(SepSun1)=1,IF(AND(YEAR(SepSun1+2)=CalendarYear,MONTH(SepSun1+2)=9),SepSun1+2,""),IF(AND(YEAR(SepSun1+9)=CalendarYear,MONTH(SepSun1+9)=9),SepSun1+9,""))</f>
        <v>45908</v>
      </c>
      <c r="L54" s="4">
        <f ca="1">IF(DAY(SepSun1)=1,IF(AND(YEAR(SepSun1+3)=CalendarYear,MONTH(SepSun1+3)=9),SepSun1+3,""),IF(AND(YEAR(SepSun1+10)=CalendarYear,MONTH(SepSun1+10)=9),SepSun1+10,""))</f>
        <v>45909</v>
      </c>
      <c r="M54" s="4">
        <f ca="1">IF(DAY(SepSun1)=1,IF(AND(YEAR(SepSun1+4)=CalendarYear,MONTH(SepSun1+4)=9),SepSun1+4,""),IF(AND(YEAR(SepSun1+11)=CalendarYear,MONTH(SepSun1+11)=9),SepSun1+11,""))</f>
        <v>45910</v>
      </c>
      <c r="N54" s="4">
        <f ca="1">IF(DAY(SepSun1)=1,IF(AND(YEAR(SepSun1+5)=CalendarYear,MONTH(SepSun1+5)=9),SepSun1+5,""),IF(AND(YEAR(SepSun1+12)=CalendarYear,MONTH(SepSun1+12)=9),SepSun1+12,""))</f>
        <v>45911</v>
      </c>
      <c r="O54" s="4">
        <f ca="1">IF(DAY(SepSun1)=1,IF(AND(YEAR(SepSun1+6)=CalendarYear,MONTH(SepSun1+6)=9),SepSun1+6,""),IF(AND(YEAR(SepSun1+13)=CalendarYear,MONTH(SepSun1+13)=9),SepSun1+13,""))</f>
        <v>45912</v>
      </c>
      <c r="P54" s="4">
        <f ca="1">IF(DAY(SepSun1)=1,IF(AND(YEAR(SepSun1+7)=CalendarYear,MONTH(SepSun1+7)=9),SepSun1+7,""),IF(AND(YEAR(SepSun1+14)=CalendarYear,MONTH(SepSun1+14)=9),SepSun1+14,""))</f>
        <v>45913</v>
      </c>
      <c r="Q54" s="4">
        <f ca="1">IF(DAY(SepSun1)=1,IF(AND(YEAR(SepSun1+8)=CalendarYear,MONTH(SepSun1+8)=9),SepSun1+8,""),IF(AND(YEAR(SepSun1+15)=CalendarYear,MONTH(SepSun1+15)=9),SepSun1+15,""))</f>
        <v>45914</v>
      </c>
      <c r="R54" s="4">
        <f ca="1">IF(DAY(SepSun1)=1,IF(AND(YEAR(SepSun1+9)=CalendarYear,MONTH(SepSun1+9)=9),SepSun1+9,""),IF(AND(YEAR(SepSun1+16)=CalendarYear,MONTH(SepSun1+16)=9),SepSun1+16,""))</f>
        <v>45915</v>
      </c>
      <c r="S54" s="4">
        <f ca="1">IF(DAY(SepSun1)=1,IF(AND(YEAR(SepSun1+10)=CalendarYear,MONTH(SepSun1+10)=9),SepSun1+10,""),IF(AND(YEAR(SepSun1+17)=CalendarYear,MONTH(SepSun1+17)=9),SepSun1+17,""))</f>
        <v>45916</v>
      </c>
      <c r="T54" s="4">
        <f ca="1">IF(DAY(SepSun1)=1,IF(AND(YEAR(SepSun1+11)=CalendarYear,MONTH(SepSun1+11)=9),SepSun1+11,""),IF(AND(YEAR(SepSun1+18)=CalendarYear,MONTH(SepSun1+18)=9),SepSun1+18,""))</f>
        <v>45917</v>
      </c>
      <c r="U54" s="4">
        <f ca="1">IF(DAY(SepSun1)=1,IF(AND(YEAR(SepSun1+12)=CalendarYear,MONTH(SepSun1+12)=9),SepSun1+12,""),IF(AND(YEAR(SepSun1+19)=CalendarYear,MONTH(SepSun1+19)=9),SepSun1+19,""))</f>
        <v>45918</v>
      </c>
      <c r="V54" s="4">
        <f ca="1">IF(DAY(SepSun1)=1,IF(AND(YEAR(SepSun1+13)=CalendarYear,MONTH(SepSun1+13)=9),SepSun1+13,""),IF(AND(YEAR(SepSun1+20)=CalendarYear,MONTH(SepSun1+20)=9),SepSun1+20,""))</f>
        <v>45919</v>
      </c>
      <c r="W54" s="4">
        <f ca="1">IF(DAY(SepSun1)=1,IF(AND(YEAR(SepSun1+14)=CalendarYear,MONTH(SepSun1+14)=9),SepSun1+14,""),IF(AND(YEAR(SepSun1+21)=CalendarYear,MONTH(SepSun1+21)=9),SepSun1+21,""))</f>
        <v>45920</v>
      </c>
      <c r="X54" s="4">
        <f ca="1">IF(DAY(SepSun1)=1,IF(AND(YEAR(SepSun1+15)=CalendarYear,MONTH(SepSun1+15)=9),SepSun1+15,""),IF(AND(YEAR(SepSun1+22)=CalendarYear,MONTH(SepSun1+22)=9),SepSun1+22,""))</f>
        <v>45921</v>
      </c>
      <c r="Y54" s="4">
        <f ca="1">IF(DAY(SepSun1)=1,IF(AND(YEAR(SepSun1+16)=CalendarYear,MONTH(SepSun1+16)=9),SepSun1+16,""),IF(AND(YEAR(SepSun1+23)=CalendarYear,MONTH(SepSun1+23)=9),SepSun1+23,""))</f>
        <v>45922</v>
      </c>
      <c r="Z54" s="4">
        <f ca="1">IF(DAY(SepSun1)=1,IF(AND(YEAR(SepSun1+17)=CalendarYear,MONTH(SepSun1+17)=9),SepSun1+17,""),IF(AND(YEAR(SepSun1+24)=CalendarYear,MONTH(SepSun1+24)=9),SepSun1+24,""))</f>
        <v>45923</v>
      </c>
      <c r="AA54" s="4">
        <f ca="1">IF(DAY(SepSun1)=1,IF(AND(YEAR(SepSun1+18)=CalendarYear,MONTH(SepSun1+18)=9),SepSun1+18,""),IF(AND(YEAR(SepSun1+25)=CalendarYear,MONTH(SepSun1+25)=9),SepSun1+25,""))</f>
        <v>45924</v>
      </c>
      <c r="AB54" s="4">
        <f ca="1">IF(DAY(SepSun1)=1,IF(AND(YEAR(SepSun1+19)=CalendarYear,MONTH(SepSun1+19)=9),SepSun1+19,""),IF(AND(YEAR(SepSun1+26)=CalendarYear,MONTH(SepSun1+26)=9),SepSun1+26,""))</f>
        <v>45925</v>
      </c>
      <c r="AC54" s="4">
        <f ca="1">IF(DAY(SepSun1)=1,IF(AND(YEAR(SepSun1+20)=CalendarYear,MONTH(SepSun1+20)=9),SepSun1+20,""),IF(AND(YEAR(SepSun1+27)=CalendarYear,MONTH(SepSun1+27)=9),SepSun1+27,""))</f>
        <v>45926</v>
      </c>
      <c r="AD54" s="4">
        <f ca="1">IF(DAY(SepSun1)=1,IF(AND(YEAR(SepSun1+21)=CalendarYear,MONTH(SepSun1+21)=9),SepSun1+21,""),IF(AND(YEAR(SepSun1+28)=CalendarYear,MONTH(SepSun1+28)=9),SepSun1+28,""))</f>
        <v>45927</v>
      </c>
      <c r="AE54" s="4">
        <f ca="1">IF(DAY(SepSun1)=1,IF(AND(YEAR(SepSun1+22)=CalendarYear,MONTH(SepSun1+22)=9),SepSun1+22,""),IF(AND(YEAR(SepSun1+29)=CalendarYear,MONTH(SepSun1+29)=9),SepSun1+29,""))</f>
        <v>45928</v>
      </c>
      <c r="AF54" s="4">
        <f ca="1">IF(DAY(SepSun1)=1,IF(AND(YEAR(SepSun1+23)=CalendarYear,MONTH(SepSun1+23)=9),SepSun1+23,""),IF(AND(YEAR(SepSun1+30)=CalendarYear,MONTH(SepSun1+30)=9),SepSun1+30,""))</f>
        <v>45929</v>
      </c>
      <c r="AG54" s="4">
        <f ca="1">IF(DAY(SepSun1)=1,IF(AND(YEAR(SepSun1+24)=CalendarYear,MONTH(SepSun1+24)=9),SepSun1+24,""),IF(AND(YEAR(SepSun1+31)=CalendarYear,MONTH(SepSun1+31)=9),SepSun1+31,""))</f>
        <v>45930</v>
      </c>
      <c r="AH54" s="4" t="str">
        <f ca="1">IF(DAY(SepSun1)=1,IF(AND(YEAR(SepSun1+25)=CalendarYear,MONTH(SepSun1+25)=9),SepSun1+25,""),IF(AND(YEAR(SepSun1+32)=CalendarYear,MONTH(SepSun1+32)=9),SepSun1+32,""))</f>
        <v/>
      </c>
      <c r="AI54" s="4" t="str">
        <f ca="1">IF(DAY(SepSun1)=1,IF(AND(YEAR(SepSun1+26)=CalendarYear,MONTH(SepSun1+26)=9),SepSun1+26,""),IF(AND(YEAR(SepSun1+33)=CalendarYear,MONTH(SepSun1+33)=9),SepSun1+33,""))</f>
        <v/>
      </c>
      <c r="AJ54" s="4" t="str">
        <f ca="1">IF(DAY(SepSun1)=1,IF(AND(YEAR(SepSun1+27)=CalendarYear,MONTH(SepSun1+27)=9),SepSun1+27,""),IF(AND(YEAR(SepSun1+34)=CalendarYear,MONTH(SepSun1+34)=9),SepSun1+34,""))</f>
        <v/>
      </c>
      <c r="AK54" s="4" t="str">
        <f ca="1">IF(DAY(SepSun1)=1,IF(AND(YEAR(SepSun1+28)=CalendarYear,MONTH(SepSun1+28)=9),SepSun1+28,""),IF(AND(YEAR(SepSun1+35)=CalendarYear,MONTH(SepSun1+35)=9),SepSun1+35,""))</f>
        <v/>
      </c>
      <c r="AL54" s="4" t="str">
        <f ca="1">IF(DAY(SepSun1)=1,IF(AND(YEAR(SepSun1+29)=CalendarYear,MONTH(SepSun1+29)=9),SepSun1+29,""),IF(AND(YEAR(SepSun1+36)=CalendarYear,MONTH(SepSun1+36)=9),SepSun1+36,""))</f>
        <v/>
      </c>
      <c r="AM54" s="6" t="str">
        <f ca="1">IF(DAY(SepSun1)=1,IF(AND(YEAR(SepSun1+30)=CalendarYear,MONTH(SepSun1+30)=9),SepSun1+30,""),IF(AND(YEAR(SepSun1+37)=CalendarYear,MONTH(SepSun1+37)=9),SepSun1+37,""))</f>
        <v/>
      </c>
    </row>
    <row r="55" spans="2:39" s="21" customFormat="1" ht="19.899999999999999" customHeight="1">
      <c r="B55" s="62"/>
      <c r="C55" s="5" t="s">
        <v>6</v>
      </c>
      <c r="D55" s="5" t="s">
        <v>7</v>
      </c>
      <c r="E55" s="5" t="s">
        <v>8</v>
      </c>
      <c r="F55" s="5" t="s">
        <v>9</v>
      </c>
      <c r="G55" s="5" t="s">
        <v>10</v>
      </c>
      <c r="H55" s="5" t="s">
        <v>11</v>
      </c>
      <c r="I55" s="5" t="s">
        <v>12</v>
      </c>
      <c r="J55" s="5" t="s">
        <v>6</v>
      </c>
      <c r="K55" s="5" t="s">
        <v>7</v>
      </c>
      <c r="L55" s="5" t="s">
        <v>8</v>
      </c>
      <c r="M55" s="5" t="s">
        <v>9</v>
      </c>
      <c r="N55" s="5" t="s">
        <v>10</v>
      </c>
      <c r="O55" s="5" t="s">
        <v>11</v>
      </c>
      <c r="P55" s="5" t="s">
        <v>12</v>
      </c>
      <c r="Q55" s="5" t="s">
        <v>6</v>
      </c>
      <c r="R55" s="5" t="s">
        <v>7</v>
      </c>
      <c r="S55" s="5" t="s">
        <v>8</v>
      </c>
      <c r="T55" s="5" t="s">
        <v>9</v>
      </c>
      <c r="U55" s="5" t="s">
        <v>10</v>
      </c>
      <c r="V55" s="5" t="s">
        <v>11</v>
      </c>
      <c r="W55" s="5" t="s">
        <v>12</v>
      </c>
      <c r="X55" s="5" t="s">
        <v>6</v>
      </c>
      <c r="Y55" s="5" t="s">
        <v>7</v>
      </c>
      <c r="Z55" s="5" t="s">
        <v>8</v>
      </c>
      <c r="AA55" s="5" t="s">
        <v>9</v>
      </c>
      <c r="AB55" s="5" t="s">
        <v>10</v>
      </c>
      <c r="AC55" s="5" t="s">
        <v>11</v>
      </c>
      <c r="AD55" s="5" t="s">
        <v>12</v>
      </c>
      <c r="AE55" s="5" t="s">
        <v>6</v>
      </c>
      <c r="AF55" s="5" t="s">
        <v>7</v>
      </c>
      <c r="AG55" s="5" t="s">
        <v>8</v>
      </c>
      <c r="AH55" s="5" t="s">
        <v>9</v>
      </c>
      <c r="AI55" s="5" t="s">
        <v>10</v>
      </c>
      <c r="AJ55" s="5" t="s">
        <v>11</v>
      </c>
      <c r="AK55" s="5" t="s">
        <v>12</v>
      </c>
      <c r="AL55" s="5" t="s">
        <v>6</v>
      </c>
      <c r="AM55" s="7" t="s">
        <v>7</v>
      </c>
    </row>
    <row r="56" spans="2:39" ht="19.899999999999999" customHeight="1" outlineLevel="1">
      <c r="B56" s="18" t="s">
        <v>13</v>
      </c>
      <c r="C56" s="2" t="s">
        <v>14</v>
      </c>
      <c r="D56" s="2" t="s">
        <v>14</v>
      </c>
      <c r="E56" s="2" t="s">
        <v>14</v>
      </c>
      <c r="F56" s="2" t="s">
        <v>14</v>
      </c>
      <c r="G56" s="2" t="s">
        <v>14</v>
      </c>
      <c r="H56" s="2" t="s">
        <v>14</v>
      </c>
      <c r="I56" s="2" t="s">
        <v>14</v>
      </c>
      <c r="J56" s="2" t="s">
        <v>14</v>
      </c>
      <c r="K56" s="2" t="s">
        <v>14</v>
      </c>
      <c r="L56" s="2" t="s">
        <v>14</v>
      </c>
      <c r="M56" s="3" t="s">
        <v>14</v>
      </c>
      <c r="N56" s="3" t="s">
        <v>14</v>
      </c>
      <c r="O56" s="2" t="s">
        <v>14</v>
      </c>
      <c r="P56" s="2" t="s">
        <v>14</v>
      </c>
      <c r="Q56" s="2" t="s">
        <v>14</v>
      </c>
      <c r="R56" s="2" t="s">
        <v>14</v>
      </c>
      <c r="S56" s="2" t="s">
        <v>14</v>
      </c>
      <c r="T56" s="2" t="s">
        <v>14</v>
      </c>
      <c r="U56" s="2" t="s">
        <v>14</v>
      </c>
      <c r="V56" s="2" t="s">
        <v>14</v>
      </c>
      <c r="W56" s="2" t="s">
        <v>14</v>
      </c>
      <c r="X56" s="2" t="s">
        <v>14</v>
      </c>
      <c r="Y56" s="2" t="s">
        <v>14</v>
      </c>
      <c r="Z56" s="2" t="s">
        <v>14</v>
      </c>
      <c r="AA56" s="2" t="s">
        <v>14</v>
      </c>
      <c r="AB56" s="2" t="s">
        <v>14</v>
      </c>
      <c r="AC56" s="2" t="s">
        <v>14</v>
      </c>
      <c r="AD56" s="2" t="s">
        <v>14</v>
      </c>
      <c r="AE56" s="2" t="s">
        <v>14</v>
      </c>
      <c r="AF56" s="2" t="s">
        <v>14</v>
      </c>
      <c r="AG56" s="2" t="s">
        <v>14</v>
      </c>
      <c r="AH56" s="2" t="s">
        <v>14</v>
      </c>
      <c r="AI56" s="2" t="s">
        <v>14</v>
      </c>
      <c r="AJ56" s="2" t="s">
        <v>14</v>
      </c>
      <c r="AK56" s="2" t="s">
        <v>14</v>
      </c>
      <c r="AL56" s="2" t="s">
        <v>14</v>
      </c>
      <c r="AM56" s="2" t="s">
        <v>14</v>
      </c>
    </row>
    <row r="57" spans="2:39" ht="19.899999999999999" customHeight="1" outlineLevel="1">
      <c r="B57" s="19" t="s">
        <v>15</v>
      </c>
      <c r="C57" s="3" t="s">
        <v>14</v>
      </c>
      <c r="D57" s="3" t="s">
        <v>14</v>
      </c>
      <c r="E57" s="3" t="s">
        <v>14</v>
      </c>
      <c r="F57" s="3" t="s">
        <v>14</v>
      </c>
      <c r="G57" s="3" t="s">
        <v>14</v>
      </c>
      <c r="H57" s="3" t="s">
        <v>14</v>
      </c>
      <c r="I57" s="3" t="s">
        <v>14</v>
      </c>
      <c r="J57" s="3" t="s">
        <v>14</v>
      </c>
      <c r="K57" s="3" t="s">
        <v>14</v>
      </c>
      <c r="L57" s="3" t="s">
        <v>14</v>
      </c>
      <c r="M57" s="3" t="s">
        <v>14</v>
      </c>
      <c r="N57" s="3" t="s">
        <v>14</v>
      </c>
      <c r="O57" s="2" t="s">
        <v>14</v>
      </c>
      <c r="P57" s="2" t="s">
        <v>14</v>
      </c>
      <c r="Q57" s="2" t="s">
        <v>14</v>
      </c>
      <c r="R57" s="2" t="s">
        <v>14</v>
      </c>
      <c r="S57" s="2" t="s">
        <v>14</v>
      </c>
      <c r="T57" s="2" t="s">
        <v>14</v>
      </c>
      <c r="U57" s="2" t="s">
        <v>14</v>
      </c>
      <c r="V57" s="2" t="s">
        <v>14</v>
      </c>
      <c r="W57" s="2" t="s">
        <v>14</v>
      </c>
      <c r="X57" s="2" t="s">
        <v>14</v>
      </c>
      <c r="Y57" s="2" t="s">
        <v>14</v>
      </c>
      <c r="Z57" s="2" t="s">
        <v>14</v>
      </c>
      <c r="AA57" s="2" t="s">
        <v>14</v>
      </c>
      <c r="AB57" s="2" t="s">
        <v>14</v>
      </c>
      <c r="AC57" s="2" t="s">
        <v>14</v>
      </c>
      <c r="AD57" s="2" t="s">
        <v>14</v>
      </c>
      <c r="AE57" s="2" t="s">
        <v>14</v>
      </c>
      <c r="AF57" s="2" t="s">
        <v>14</v>
      </c>
      <c r="AG57" s="2" t="s">
        <v>14</v>
      </c>
      <c r="AH57" s="2" t="s">
        <v>14</v>
      </c>
      <c r="AI57" s="2" t="s">
        <v>14</v>
      </c>
      <c r="AJ57" s="2" t="s">
        <v>14</v>
      </c>
      <c r="AK57" s="2" t="s">
        <v>14</v>
      </c>
      <c r="AL57" s="2" t="s">
        <v>14</v>
      </c>
      <c r="AM57" s="2" t="s">
        <v>14</v>
      </c>
    </row>
    <row r="58" spans="2:39" ht="19.899999999999999" customHeight="1" outlineLevel="1">
      <c r="B58" s="33" t="s">
        <v>2</v>
      </c>
      <c r="C58" s="3" t="s">
        <v>14</v>
      </c>
      <c r="D58" s="133" t="s">
        <v>16</v>
      </c>
      <c r="E58" s="134"/>
      <c r="F58" s="134"/>
      <c r="G58" s="134"/>
      <c r="H58" s="135"/>
      <c r="I58" s="3" t="s">
        <v>14</v>
      </c>
      <c r="J58" s="3" t="s">
        <v>14</v>
      </c>
      <c r="K58" s="133" t="s">
        <v>16</v>
      </c>
      <c r="L58" s="134"/>
      <c r="M58" s="134"/>
      <c r="N58" s="134"/>
      <c r="O58" s="135"/>
      <c r="P58" s="2" t="s">
        <v>14</v>
      </c>
      <c r="Q58" s="2" t="s">
        <v>14</v>
      </c>
      <c r="R58" s="133" t="s">
        <v>16</v>
      </c>
      <c r="S58" s="134"/>
      <c r="T58" s="134"/>
      <c r="U58" s="134"/>
      <c r="V58" s="135"/>
      <c r="W58" s="2" t="s">
        <v>14</v>
      </c>
      <c r="X58" s="2" t="s">
        <v>14</v>
      </c>
      <c r="Y58" s="133" t="s">
        <v>16</v>
      </c>
      <c r="Z58" s="134"/>
      <c r="AA58" s="134"/>
      <c r="AB58" s="134"/>
      <c r="AC58" s="135"/>
      <c r="AD58" s="2" t="s">
        <v>14</v>
      </c>
      <c r="AE58" s="2" t="s">
        <v>14</v>
      </c>
      <c r="AF58" s="133" t="s">
        <v>16</v>
      </c>
      <c r="AG58" s="135"/>
      <c r="AH58" s="2" t="s">
        <v>14</v>
      </c>
      <c r="AI58" s="2" t="s">
        <v>14</v>
      </c>
      <c r="AJ58" s="2" t="s">
        <v>14</v>
      </c>
      <c r="AK58" s="2" t="s">
        <v>14</v>
      </c>
      <c r="AL58" s="2" t="s">
        <v>14</v>
      </c>
      <c r="AM58" s="2" t="s">
        <v>14</v>
      </c>
    </row>
    <row r="59" spans="2:39" ht="19.899999999999999" customHeight="1" outlineLevel="1">
      <c r="B59" s="31" t="s">
        <v>5</v>
      </c>
      <c r="C59" s="3" t="s">
        <v>14</v>
      </c>
      <c r="D59" s="3" t="s">
        <v>14</v>
      </c>
      <c r="E59" s="3" t="s">
        <v>14</v>
      </c>
      <c r="F59" s="3" t="s">
        <v>14</v>
      </c>
      <c r="G59" s="3" t="s">
        <v>14</v>
      </c>
      <c r="H59" s="3" t="s">
        <v>14</v>
      </c>
      <c r="I59" s="3" t="s">
        <v>14</v>
      </c>
      <c r="J59" s="3" t="s">
        <v>14</v>
      </c>
      <c r="K59" s="3" t="s">
        <v>14</v>
      </c>
      <c r="L59" s="3" t="s">
        <v>14</v>
      </c>
      <c r="M59" s="3" t="s">
        <v>14</v>
      </c>
      <c r="N59" s="3" t="s">
        <v>14</v>
      </c>
      <c r="O59" s="2" t="s">
        <v>14</v>
      </c>
      <c r="P59" s="2" t="s">
        <v>14</v>
      </c>
      <c r="Q59" s="2" t="s">
        <v>14</v>
      </c>
      <c r="R59" s="2" t="s">
        <v>14</v>
      </c>
      <c r="S59" s="2" t="s">
        <v>14</v>
      </c>
      <c r="T59" s="2" t="s">
        <v>14</v>
      </c>
      <c r="U59" s="2" t="s">
        <v>14</v>
      </c>
      <c r="V59" s="2" t="s">
        <v>14</v>
      </c>
      <c r="W59" s="2" t="s">
        <v>14</v>
      </c>
      <c r="X59" s="2" t="s">
        <v>14</v>
      </c>
      <c r="Y59" s="2" t="s">
        <v>14</v>
      </c>
      <c r="Z59" s="2" t="s">
        <v>14</v>
      </c>
      <c r="AA59" s="2" t="s">
        <v>14</v>
      </c>
      <c r="AB59" s="2" t="s">
        <v>14</v>
      </c>
      <c r="AC59" s="2" t="s">
        <v>14</v>
      </c>
      <c r="AD59" s="2" t="s">
        <v>14</v>
      </c>
      <c r="AE59" s="2" t="s">
        <v>14</v>
      </c>
      <c r="AF59" s="2" t="s">
        <v>14</v>
      </c>
      <c r="AG59" s="2" t="s">
        <v>14</v>
      </c>
      <c r="AH59" s="2" t="s">
        <v>14</v>
      </c>
      <c r="AI59" s="2" t="s">
        <v>14</v>
      </c>
      <c r="AJ59" s="2" t="s">
        <v>14</v>
      </c>
      <c r="AK59" s="2" t="s">
        <v>14</v>
      </c>
      <c r="AL59" s="2" t="s">
        <v>14</v>
      </c>
      <c r="AM59" s="2" t="s">
        <v>14</v>
      </c>
    </row>
    <row r="60" spans="2:39" s="21" customFormat="1" ht="19.899999999999999" customHeight="1" outlineLevel="1">
      <c r="B60" s="20" t="s">
        <v>1</v>
      </c>
      <c r="C60" s="3" t="s">
        <v>14</v>
      </c>
      <c r="D60" s="3" t="s">
        <v>14</v>
      </c>
      <c r="E60" s="3" t="s">
        <v>14</v>
      </c>
      <c r="F60" s="3" t="s">
        <v>14</v>
      </c>
      <c r="G60" s="3" t="s">
        <v>14</v>
      </c>
      <c r="H60" s="3" t="s">
        <v>14</v>
      </c>
      <c r="I60" s="3" t="s">
        <v>14</v>
      </c>
      <c r="J60" s="3" t="s">
        <v>14</v>
      </c>
      <c r="K60" s="3" t="s">
        <v>14</v>
      </c>
      <c r="L60" s="3" t="s">
        <v>14</v>
      </c>
      <c r="M60" s="3" t="s">
        <v>14</v>
      </c>
      <c r="N60" s="3" t="s">
        <v>14</v>
      </c>
      <c r="O60" s="2" t="s">
        <v>14</v>
      </c>
      <c r="P60" s="2" t="s">
        <v>14</v>
      </c>
      <c r="Q60" s="2" t="s">
        <v>14</v>
      </c>
      <c r="R60" s="2" t="s">
        <v>14</v>
      </c>
      <c r="S60" s="2" t="s">
        <v>14</v>
      </c>
      <c r="T60" s="2" t="s">
        <v>14</v>
      </c>
      <c r="U60" s="2" t="s">
        <v>14</v>
      </c>
      <c r="V60" s="2" t="s">
        <v>14</v>
      </c>
      <c r="W60" s="2" t="s">
        <v>14</v>
      </c>
      <c r="X60" s="2" t="s">
        <v>14</v>
      </c>
      <c r="Y60" s="2" t="s">
        <v>14</v>
      </c>
      <c r="Z60" s="2" t="s">
        <v>14</v>
      </c>
      <c r="AA60" s="2" t="s">
        <v>14</v>
      </c>
      <c r="AB60" s="2" t="s">
        <v>14</v>
      </c>
      <c r="AC60" s="2" t="s">
        <v>14</v>
      </c>
      <c r="AD60" s="2" t="s">
        <v>14</v>
      </c>
      <c r="AE60" s="2" t="s">
        <v>14</v>
      </c>
      <c r="AF60" s="2" t="s">
        <v>14</v>
      </c>
      <c r="AG60" s="2" t="s">
        <v>14</v>
      </c>
      <c r="AH60" s="2" t="s">
        <v>14</v>
      </c>
      <c r="AI60" s="2" t="s">
        <v>14</v>
      </c>
      <c r="AJ60" s="2" t="s">
        <v>14</v>
      </c>
      <c r="AK60" s="2" t="s">
        <v>14</v>
      </c>
      <c r="AL60" s="2" t="s">
        <v>14</v>
      </c>
      <c r="AM60" s="2" t="s">
        <v>14</v>
      </c>
    </row>
    <row r="61" spans="2:39" s="21" customFormat="1" ht="19.899999999999999" customHeight="1"/>
    <row r="62" spans="2:39" ht="19.899999999999999" customHeight="1">
      <c r="B62" s="61">
        <f ca="1">DATE(CalendarYear,10,1)</f>
        <v>45931</v>
      </c>
      <c r="C62" s="4" t="str">
        <f ca="1">IF(DAY(OctSun1)=1,"",IF(AND(YEAR(OctSun1+1)=CalendarYear,MONTH(OctSun1+1)=10),OctSun1+1,""))</f>
        <v/>
      </c>
      <c r="D62" s="4" t="str">
        <f ca="1">IF(DAY(OctSun1)=1,"",IF(AND(YEAR(OctSun1+2)=CalendarYear,MONTH(OctSun1+2)=10),OctSun1+2,""))</f>
        <v/>
      </c>
      <c r="E62" s="4" t="str">
        <f ca="1">IF(DAY(OctSun1)=1,"",IF(AND(YEAR(OctSun1+3)=CalendarYear,MONTH(OctSun1+3)=10),OctSun1+3,""))</f>
        <v/>
      </c>
      <c r="F62" s="4">
        <f ca="1">IF(DAY(OctSun1)=1,"",IF(AND(YEAR(OctSun1+4)=CalendarYear,MONTH(OctSun1+4)=10),OctSun1+4,""))</f>
        <v>45931</v>
      </c>
      <c r="G62" s="4">
        <f ca="1">IF(DAY(OctSun1)=1,"",IF(AND(YEAR(OctSun1+5)=CalendarYear,MONTH(OctSun1+5)=10),OctSun1+5,""))</f>
        <v>45932</v>
      </c>
      <c r="H62" s="4">
        <f ca="1">IF(DAY(OctSun1)=1,"",IF(AND(YEAR(OctSun1+6)=CalendarYear,MONTH(OctSun1+6)=10),OctSun1+6,""))</f>
        <v>45933</v>
      </c>
      <c r="I62" s="4">
        <f ca="1">IF(DAY(OctSun1)=1,IF(AND(YEAR(OctSun1)=CalendarYear,MONTH(OctSun1)=10),OctSun1,""),IF(AND(YEAR(OctSun1+7)=CalendarYear,MONTH(OctSun1+7)=10),OctSun1+7,""))</f>
        <v>45934</v>
      </c>
      <c r="J62" s="4">
        <f ca="1">IF(DAY(OctSun1)=1,IF(AND(YEAR(OctSun1+1)=CalendarYear,MONTH(OctSun1+1)=10),OctSun1+1,""),IF(AND(YEAR(OctSun1+8)=CalendarYear,MONTH(OctSun1+8)=10),OctSun1+8,""))</f>
        <v>45935</v>
      </c>
      <c r="K62" s="4">
        <f ca="1">IF(DAY(OctSun1)=1,IF(AND(YEAR(OctSun1+2)=CalendarYear,MONTH(OctSun1+2)=10),OctSun1+2,""),IF(AND(YEAR(OctSun1+9)=CalendarYear,MONTH(OctSun1+9)=10),OctSun1+9,""))</f>
        <v>45936</v>
      </c>
      <c r="L62" s="4">
        <f ca="1">IF(DAY(OctSun1)=1,IF(AND(YEAR(OctSun1+3)=CalendarYear,MONTH(OctSun1+3)=10),OctSun1+3,""),IF(AND(YEAR(OctSun1+10)=CalendarYear,MONTH(OctSun1+10)=10),OctSun1+10,""))</f>
        <v>45937</v>
      </c>
      <c r="M62" s="4">
        <f ca="1">IF(DAY(OctSun1)=1,IF(AND(YEAR(OctSun1+4)=CalendarYear,MONTH(OctSun1+4)=10),OctSun1+4,""),IF(AND(YEAR(OctSun1+11)=CalendarYear,MONTH(OctSun1+11)=10),OctSun1+11,""))</f>
        <v>45938</v>
      </c>
      <c r="N62" s="4">
        <f ca="1">IF(DAY(OctSun1)=1,IF(AND(YEAR(OctSun1+5)=CalendarYear,MONTH(OctSun1+5)=10),OctSun1+5,""),IF(AND(YEAR(OctSun1+12)=CalendarYear,MONTH(OctSun1+12)=10),OctSun1+12,""))</f>
        <v>45939</v>
      </c>
      <c r="O62" s="4">
        <f ca="1">IF(DAY(OctSun1)=1,IF(AND(YEAR(OctSun1+6)=CalendarYear,MONTH(OctSun1+6)=10),OctSun1+6,""),IF(AND(YEAR(OctSun1+13)=CalendarYear,MONTH(OctSun1+13)=10),OctSun1+13,""))</f>
        <v>45940</v>
      </c>
      <c r="P62" s="4">
        <f ca="1">IF(DAY(OctSun1)=1,IF(AND(YEAR(OctSun1+7)=CalendarYear,MONTH(OctSun1+7)=10),OctSun1+7,""),IF(AND(YEAR(OctSun1+14)=CalendarYear,MONTH(OctSun1+14)=10),OctSun1+14,""))</f>
        <v>45941</v>
      </c>
      <c r="Q62" s="4">
        <f ca="1">IF(DAY(OctSun1)=1,IF(AND(YEAR(OctSun1+8)=CalendarYear,MONTH(OctSun1+8)=10),OctSun1+8,""),IF(AND(YEAR(OctSun1+15)=CalendarYear,MONTH(OctSun1+15)=10),OctSun1+15,""))</f>
        <v>45942</v>
      </c>
      <c r="R62" s="4">
        <f ca="1">IF(DAY(OctSun1)=1,IF(AND(YEAR(OctSun1+9)=CalendarYear,MONTH(OctSun1+9)=10),OctSun1+9,""),IF(AND(YEAR(OctSun1+16)=CalendarYear,MONTH(OctSun1+16)=10),OctSun1+16,""))</f>
        <v>45943</v>
      </c>
      <c r="S62" s="4">
        <f ca="1">IF(DAY(OctSun1)=1,IF(AND(YEAR(OctSun1+10)=CalendarYear,MONTH(OctSun1+10)=10),OctSun1+10,""),IF(AND(YEAR(OctSun1+17)=CalendarYear,MONTH(OctSun1+17)=10),OctSun1+17,""))</f>
        <v>45944</v>
      </c>
      <c r="T62" s="4">
        <f ca="1">IF(DAY(OctSun1)=1,IF(AND(YEAR(OctSun1+11)=CalendarYear,MONTH(OctSun1+11)=10),OctSun1+11,""),IF(AND(YEAR(OctSun1+18)=CalendarYear,MONTH(OctSun1+18)=10),OctSun1+18,""))</f>
        <v>45945</v>
      </c>
      <c r="U62" s="4">
        <f ca="1">IF(DAY(OctSun1)=1,IF(AND(YEAR(OctSun1+12)=CalendarYear,MONTH(OctSun1+12)=10),OctSun1+12,""),IF(AND(YEAR(OctSun1+19)=CalendarYear,MONTH(OctSun1+19)=10),OctSun1+19,""))</f>
        <v>45946</v>
      </c>
      <c r="V62" s="4">
        <f ca="1">IF(DAY(OctSun1)=1,IF(AND(YEAR(OctSun1+13)=CalendarYear,MONTH(OctSun1+13)=10),OctSun1+13,""),IF(AND(YEAR(OctSun1+20)=CalendarYear,MONTH(OctSun1+20)=10),OctSun1+20,""))</f>
        <v>45947</v>
      </c>
      <c r="W62" s="4">
        <f ca="1">IF(DAY(OctSun1)=1,IF(AND(YEAR(OctSun1+14)=CalendarYear,MONTH(OctSun1+14)=10),OctSun1+14,""),IF(AND(YEAR(OctSun1+21)=CalendarYear,MONTH(OctSun1+21)=10),OctSun1+21,""))</f>
        <v>45948</v>
      </c>
      <c r="X62" s="4">
        <f ca="1">IF(DAY(OctSun1)=1,IF(AND(YEAR(OctSun1+15)=CalendarYear,MONTH(OctSun1+15)=10),OctSun1+15,""),IF(AND(YEAR(OctSun1+22)=CalendarYear,MONTH(OctSun1+22)=10),OctSun1+22,""))</f>
        <v>45949</v>
      </c>
      <c r="Y62" s="4">
        <f ca="1">IF(DAY(OctSun1)=1,IF(AND(YEAR(OctSun1+16)=CalendarYear,MONTH(OctSun1+16)=10),OctSun1+16,""),IF(AND(YEAR(OctSun1+23)=CalendarYear,MONTH(OctSun1+23)=10),OctSun1+23,""))</f>
        <v>45950</v>
      </c>
      <c r="Z62" s="4">
        <f ca="1">IF(DAY(OctSun1)=1,IF(AND(YEAR(OctSun1+17)=CalendarYear,MONTH(OctSun1+17)=10),OctSun1+17,""),IF(AND(YEAR(OctSun1+24)=CalendarYear,MONTH(OctSun1+24)=10),OctSun1+24,""))</f>
        <v>45951</v>
      </c>
      <c r="AA62" s="4">
        <f ca="1">IF(DAY(OctSun1)=1,IF(AND(YEAR(OctSun1+18)=CalendarYear,MONTH(OctSun1+18)=10),OctSun1+18,""),IF(AND(YEAR(OctSun1+25)=CalendarYear,MONTH(OctSun1+25)=10),OctSun1+25,""))</f>
        <v>45952</v>
      </c>
      <c r="AB62" s="4">
        <f ca="1">IF(DAY(OctSun1)=1,IF(AND(YEAR(OctSun1+19)=CalendarYear,MONTH(OctSun1+19)=10),OctSun1+19,""),IF(AND(YEAR(OctSun1+26)=CalendarYear,MONTH(OctSun1+26)=10),OctSun1+26,""))</f>
        <v>45953</v>
      </c>
      <c r="AC62" s="4">
        <f ca="1">IF(DAY(OctSun1)=1,IF(AND(YEAR(OctSun1+20)=CalendarYear,MONTH(OctSun1+20)=10),OctSun1+20,""),IF(AND(YEAR(OctSun1+27)=CalendarYear,MONTH(OctSun1+27)=10),OctSun1+27,""))</f>
        <v>45954</v>
      </c>
      <c r="AD62" s="4">
        <f ca="1">IF(DAY(OctSun1)=1,IF(AND(YEAR(OctSun1+21)=CalendarYear,MONTH(OctSun1+21)=10),OctSun1+21,""),IF(AND(YEAR(OctSun1+28)=CalendarYear,MONTH(OctSun1+28)=10),OctSun1+28,""))</f>
        <v>45955</v>
      </c>
      <c r="AE62" s="4">
        <f ca="1">IF(DAY(OctSun1)=1,IF(AND(YEAR(OctSun1+22)=CalendarYear,MONTH(OctSun1+22)=10),OctSun1+22,""),IF(AND(YEAR(OctSun1+29)=CalendarYear,MONTH(OctSun1+29)=10),OctSun1+29,""))</f>
        <v>45956</v>
      </c>
      <c r="AF62" s="4">
        <f ca="1">IF(DAY(OctSun1)=1,IF(AND(YEAR(OctSun1+23)=CalendarYear,MONTH(OctSun1+23)=10),OctSun1+23,""),IF(AND(YEAR(OctSun1+30)=CalendarYear,MONTH(OctSun1+30)=10),OctSun1+30,""))</f>
        <v>45957</v>
      </c>
      <c r="AG62" s="4">
        <f ca="1">IF(DAY(OctSun1)=1,IF(AND(YEAR(OctSun1+24)=CalendarYear,MONTH(OctSun1+24)=10),OctSun1+24,""),IF(AND(YEAR(OctSun1+31)=CalendarYear,MONTH(OctSun1+31)=10),OctSun1+31,""))</f>
        <v>45958</v>
      </c>
      <c r="AH62" s="4">
        <f ca="1">IF(DAY(OctSun1)=1,IF(AND(YEAR(OctSun1+25)=CalendarYear,MONTH(OctSun1+25)=10),OctSun1+25,""),IF(AND(YEAR(OctSun1+32)=CalendarYear,MONTH(OctSun1+32)=10),OctSun1+32,""))</f>
        <v>45959</v>
      </c>
      <c r="AI62" s="4">
        <f ca="1">IF(DAY(OctSun1)=1,IF(AND(YEAR(OctSun1+26)=CalendarYear,MONTH(OctSun1+26)=10),OctSun1+26,""),IF(AND(YEAR(OctSun1+33)=CalendarYear,MONTH(OctSun1+33)=10),OctSun1+33,""))</f>
        <v>45960</v>
      </c>
      <c r="AJ62" s="4">
        <f ca="1">IF(DAY(OctSun1)=1,IF(AND(YEAR(OctSun1+27)=CalendarYear,MONTH(OctSun1+27)=10),OctSun1+27,""),IF(AND(YEAR(OctSun1+34)=CalendarYear,MONTH(OctSun1+34)=10),OctSun1+34,""))</f>
        <v>45961</v>
      </c>
      <c r="AK62" s="4" t="str">
        <f ca="1">IF(DAY(OctSun1)=1,IF(AND(YEAR(OctSun1+28)=CalendarYear,MONTH(OctSun1+28)=10),OctSun1+28,""),IF(AND(YEAR(OctSun1+35)=CalendarYear,MONTH(OctSun1+35)=10),OctSun1+35,""))</f>
        <v/>
      </c>
      <c r="AL62" s="4" t="str">
        <f ca="1">IF(DAY(OctSun1)=1,IF(AND(YEAR(OctSun1+29)=CalendarYear,MONTH(OctSun1+29)=10),OctSun1+29,""),IF(AND(YEAR(OctSun1+36)=CalendarYear,MONTH(OctSun1+36)=10),OctSun1+36,""))</f>
        <v/>
      </c>
      <c r="AM62" s="6" t="str">
        <f ca="1">IF(DAY(OctSun1)=1,IF(AND(YEAR(OctSun1+30)=CalendarYear,MONTH(OctSun1+30)=10),OctSun1+30,""),IF(AND(YEAR(OctSun1+37)=CalendarYear,MONTH(OctSun1+37)=10),OctSun1+37,""))</f>
        <v/>
      </c>
    </row>
    <row r="63" spans="2:39" ht="19.899999999999999" customHeight="1">
      <c r="B63" s="62"/>
      <c r="C63" s="5" t="s">
        <v>6</v>
      </c>
      <c r="D63" s="5" t="s">
        <v>7</v>
      </c>
      <c r="E63" s="5" t="s">
        <v>8</v>
      </c>
      <c r="F63" s="5" t="s">
        <v>9</v>
      </c>
      <c r="G63" s="5" t="s">
        <v>10</v>
      </c>
      <c r="H63" s="5" t="s">
        <v>11</v>
      </c>
      <c r="I63" s="5" t="s">
        <v>12</v>
      </c>
      <c r="J63" s="5" t="s">
        <v>6</v>
      </c>
      <c r="K63" s="5" t="s">
        <v>7</v>
      </c>
      <c r="L63" s="5" t="s">
        <v>8</v>
      </c>
      <c r="M63" s="5" t="s">
        <v>9</v>
      </c>
      <c r="N63" s="5" t="s">
        <v>10</v>
      </c>
      <c r="O63" s="5" t="s">
        <v>11</v>
      </c>
      <c r="P63" s="5" t="s">
        <v>12</v>
      </c>
      <c r="Q63" s="5" t="s">
        <v>6</v>
      </c>
      <c r="R63" s="5" t="s">
        <v>7</v>
      </c>
      <c r="S63" s="5" t="s">
        <v>8</v>
      </c>
      <c r="T63" s="5" t="s">
        <v>9</v>
      </c>
      <c r="U63" s="5" t="s">
        <v>10</v>
      </c>
      <c r="V63" s="5" t="s">
        <v>11</v>
      </c>
      <c r="W63" s="5" t="s">
        <v>12</v>
      </c>
      <c r="X63" s="5" t="s">
        <v>6</v>
      </c>
      <c r="Y63" s="5" t="s">
        <v>7</v>
      </c>
      <c r="Z63" s="5" t="s">
        <v>8</v>
      </c>
      <c r="AA63" s="5" t="s">
        <v>9</v>
      </c>
      <c r="AB63" s="5" t="s">
        <v>10</v>
      </c>
      <c r="AC63" s="5" t="s">
        <v>11</v>
      </c>
      <c r="AD63" s="5" t="s">
        <v>12</v>
      </c>
      <c r="AE63" s="5" t="s">
        <v>6</v>
      </c>
      <c r="AF63" s="5" t="s">
        <v>7</v>
      </c>
      <c r="AG63" s="5" t="s">
        <v>8</v>
      </c>
      <c r="AH63" s="5" t="s">
        <v>9</v>
      </c>
      <c r="AI63" s="5" t="s">
        <v>10</v>
      </c>
      <c r="AJ63" s="5" t="s">
        <v>11</v>
      </c>
      <c r="AK63" s="5" t="s">
        <v>12</v>
      </c>
      <c r="AL63" s="5" t="s">
        <v>6</v>
      </c>
      <c r="AM63" s="7" t="s">
        <v>7</v>
      </c>
    </row>
    <row r="64" spans="2:39" ht="19.899999999999999" customHeight="1" outlineLevel="1">
      <c r="B64" s="18" t="s">
        <v>13</v>
      </c>
      <c r="C64" s="2" t="s">
        <v>14</v>
      </c>
      <c r="D64" s="2" t="s">
        <v>14</v>
      </c>
      <c r="E64" s="2" t="s">
        <v>14</v>
      </c>
      <c r="F64" s="2" t="s">
        <v>14</v>
      </c>
      <c r="G64" s="2" t="s">
        <v>14</v>
      </c>
      <c r="H64" s="2" t="s">
        <v>14</v>
      </c>
      <c r="I64" s="2" t="s">
        <v>14</v>
      </c>
      <c r="J64" s="2" t="s">
        <v>14</v>
      </c>
      <c r="K64" s="2" t="s">
        <v>14</v>
      </c>
      <c r="L64" s="2" t="s">
        <v>14</v>
      </c>
      <c r="M64" s="3" t="s">
        <v>14</v>
      </c>
      <c r="N64" s="3" t="s">
        <v>14</v>
      </c>
      <c r="O64" s="2" t="s">
        <v>14</v>
      </c>
      <c r="P64" s="2" t="s">
        <v>14</v>
      </c>
      <c r="Q64" s="2" t="s">
        <v>14</v>
      </c>
      <c r="R64" s="2" t="s">
        <v>14</v>
      </c>
      <c r="S64" s="2" t="s">
        <v>14</v>
      </c>
      <c r="T64" s="2" t="s">
        <v>14</v>
      </c>
      <c r="U64" s="2" t="s">
        <v>14</v>
      </c>
      <c r="V64" s="2" t="s">
        <v>14</v>
      </c>
      <c r="W64" s="2" t="s">
        <v>14</v>
      </c>
      <c r="X64" s="2" t="s">
        <v>14</v>
      </c>
      <c r="Y64" s="2" t="s">
        <v>14</v>
      </c>
      <c r="Z64" s="2" t="s">
        <v>14</v>
      </c>
      <c r="AA64" s="2" t="s">
        <v>14</v>
      </c>
      <c r="AB64" s="2" t="s">
        <v>14</v>
      </c>
      <c r="AC64" s="2" t="s">
        <v>14</v>
      </c>
      <c r="AD64" s="2" t="s">
        <v>14</v>
      </c>
      <c r="AE64" s="2" t="s">
        <v>14</v>
      </c>
      <c r="AF64" s="2" t="s">
        <v>14</v>
      </c>
      <c r="AG64" s="2" t="s">
        <v>14</v>
      </c>
      <c r="AH64" s="2" t="s">
        <v>14</v>
      </c>
      <c r="AI64" s="2" t="s">
        <v>14</v>
      </c>
      <c r="AJ64" s="2" t="s">
        <v>14</v>
      </c>
      <c r="AK64" s="2" t="s">
        <v>14</v>
      </c>
      <c r="AL64" s="2" t="s">
        <v>14</v>
      </c>
      <c r="AM64" s="2" t="s">
        <v>14</v>
      </c>
    </row>
    <row r="65" spans="2:39" ht="19.899999999999999" customHeight="1" outlineLevel="1">
      <c r="B65" s="19" t="s">
        <v>15</v>
      </c>
      <c r="C65" s="3" t="s">
        <v>14</v>
      </c>
      <c r="D65" s="3" t="s">
        <v>14</v>
      </c>
      <c r="E65" s="3" t="s">
        <v>14</v>
      </c>
      <c r="F65" s="3" t="s">
        <v>14</v>
      </c>
      <c r="G65" s="3" t="s">
        <v>14</v>
      </c>
      <c r="H65" s="3" t="s">
        <v>14</v>
      </c>
      <c r="I65" s="3" t="s">
        <v>14</v>
      </c>
      <c r="J65" s="3" t="s">
        <v>14</v>
      </c>
      <c r="K65" s="3" t="s">
        <v>14</v>
      </c>
      <c r="L65" s="3" t="s">
        <v>14</v>
      </c>
      <c r="M65" s="3" t="s">
        <v>14</v>
      </c>
      <c r="N65" s="3" t="s">
        <v>14</v>
      </c>
      <c r="O65" s="2" t="s">
        <v>14</v>
      </c>
      <c r="P65" s="2" t="s">
        <v>14</v>
      </c>
      <c r="Q65" s="2" t="s">
        <v>14</v>
      </c>
      <c r="R65" s="2" t="s">
        <v>14</v>
      </c>
      <c r="S65" s="2" t="s">
        <v>14</v>
      </c>
      <c r="T65" s="2" t="s">
        <v>14</v>
      </c>
      <c r="U65" s="2" t="s">
        <v>14</v>
      </c>
      <c r="V65" s="2" t="s">
        <v>14</v>
      </c>
      <c r="W65" s="2" t="s">
        <v>14</v>
      </c>
      <c r="X65" s="2" t="s">
        <v>14</v>
      </c>
      <c r="Y65" s="2" t="s">
        <v>14</v>
      </c>
      <c r="Z65" s="2" t="s">
        <v>14</v>
      </c>
      <c r="AA65" s="2" t="s">
        <v>14</v>
      </c>
      <c r="AB65" s="2" t="s">
        <v>14</v>
      </c>
      <c r="AC65" s="2" t="s">
        <v>14</v>
      </c>
      <c r="AD65" s="2" t="s">
        <v>14</v>
      </c>
      <c r="AE65" s="2" t="s">
        <v>14</v>
      </c>
      <c r="AF65" s="2" t="s">
        <v>14</v>
      </c>
      <c r="AG65" s="2" t="s">
        <v>14</v>
      </c>
      <c r="AH65" s="2" t="s">
        <v>14</v>
      </c>
      <c r="AI65" s="2" t="s">
        <v>14</v>
      </c>
      <c r="AJ65" s="2" t="s">
        <v>14</v>
      </c>
      <c r="AK65" s="2" t="s">
        <v>14</v>
      </c>
      <c r="AL65" s="2" t="s">
        <v>14</v>
      </c>
      <c r="AM65" s="2" t="s">
        <v>14</v>
      </c>
    </row>
    <row r="66" spans="2:39" s="21" customFormat="1" ht="19.899999999999999" customHeight="1" outlineLevel="1">
      <c r="B66" s="33" t="s">
        <v>2</v>
      </c>
      <c r="C66" s="3" t="s">
        <v>14</v>
      </c>
      <c r="D66" s="3" t="s">
        <v>14</v>
      </c>
      <c r="E66" s="3" t="s">
        <v>14</v>
      </c>
      <c r="F66" s="140" t="s">
        <v>16</v>
      </c>
      <c r="G66" s="148"/>
      <c r="H66" s="141"/>
      <c r="I66" s="3" t="s">
        <v>14</v>
      </c>
      <c r="J66" s="3" t="s">
        <v>14</v>
      </c>
      <c r="K66" s="133" t="s">
        <v>16</v>
      </c>
      <c r="L66" s="134"/>
      <c r="M66" s="134"/>
      <c r="N66" s="134"/>
      <c r="O66" s="135"/>
      <c r="P66" s="2" t="s">
        <v>14</v>
      </c>
      <c r="Q66" s="2" t="s">
        <v>14</v>
      </c>
      <c r="R66" s="133" t="s">
        <v>16</v>
      </c>
      <c r="S66" s="134"/>
      <c r="T66" s="134"/>
      <c r="U66" s="134"/>
      <c r="V66" s="135"/>
      <c r="W66" s="2" t="s">
        <v>14</v>
      </c>
      <c r="X66" s="2" t="s">
        <v>14</v>
      </c>
      <c r="Y66" s="133" t="s">
        <v>16</v>
      </c>
      <c r="Z66" s="134"/>
      <c r="AA66" s="134"/>
      <c r="AB66" s="134"/>
      <c r="AC66" s="135"/>
      <c r="AD66" s="2" t="s">
        <v>14</v>
      </c>
      <c r="AE66" s="2" t="s">
        <v>14</v>
      </c>
      <c r="AF66" s="133" t="s">
        <v>16</v>
      </c>
      <c r="AG66" s="134"/>
      <c r="AH66" s="134"/>
      <c r="AI66" s="134"/>
      <c r="AJ66" s="135"/>
      <c r="AK66" s="2" t="s">
        <v>14</v>
      </c>
      <c r="AL66" s="2" t="s">
        <v>14</v>
      </c>
      <c r="AM66" s="2" t="s">
        <v>14</v>
      </c>
    </row>
    <row r="67" spans="2:39" s="21" customFormat="1" ht="19.899999999999999" customHeight="1" outlineLevel="1">
      <c r="B67" s="31" t="s">
        <v>5</v>
      </c>
      <c r="C67" s="3" t="s">
        <v>14</v>
      </c>
      <c r="D67" s="3" t="s">
        <v>14</v>
      </c>
      <c r="E67" s="3" t="s">
        <v>14</v>
      </c>
      <c r="F67" s="3" t="s">
        <v>14</v>
      </c>
      <c r="G67" s="3" t="s">
        <v>14</v>
      </c>
      <c r="H67" s="3" t="s">
        <v>14</v>
      </c>
      <c r="I67" s="3" t="s">
        <v>14</v>
      </c>
      <c r="J67" s="3" t="s">
        <v>14</v>
      </c>
      <c r="K67" s="3" t="s">
        <v>14</v>
      </c>
      <c r="L67" s="3" t="s">
        <v>14</v>
      </c>
      <c r="M67" s="3" t="s">
        <v>14</v>
      </c>
      <c r="N67" s="3" t="s">
        <v>14</v>
      </c>
      <c r="O67" s="2" t="s">
        <v>14</v>
      </c>
      <c r="P67" s="2" t="s">
        <v>14</v>
      </c>
      <c r="Q67" s="2" t="s">
        <v>14</v>
      </c>
      <c r="R67" s="2" t="s">
        <v>14</v>
      </c>
      <c r="S67" s="2" t="s">
        <v>14</v>
      </c>
      <c r="T67" s="2" t="s">
        <v>14</v>
      </c>
      <c r="U67" s="2" t="s">
        <v>14</v>
      </c>
      <c r="V67" s="2" t="s">
        <v>14</v>
      </c>
      <c r="W67" s="2" t="s">
        <v>14</v>
      </c>
      <c r="X67" s="2" t="s">
        <v>14</v>
      </c>
      <c r="Y67" s="2" t="s">
        <v>14</v>
      </c>
      <c r="Z67" s="2" t="s">
        <v>14</v>
      </c>
      <c r="AA67" s="2" t="s">
        <v>14</v>
      </c>
      <c r="AB67" s="2" t="s">
        <v>14</v>
      </c>
      <c r="AC67" s="2" t="s">
        <v>14</v>
      </c>
      <c r="AD67" s="2" t="s">
        <v>14</v>
      </c>
      <c r="AE67" s="2" t="s">
        <v>14</v>
      </c>
      <c r="AF67" s="2" t="s">
        <v>14</v>
      </c>
      <c r="AG67" s="2" t="s">
        <v>14</v>
      </c>
      <c r="AH67" s="2" t="s">
        <v>14</v>
      </c>
      <c r="AI67" s="2" t="s">
        <v>14</v>
      </c>
      <c r="AJ67" s="2" t="s">
        <v>14</v>
      </c>
      <c r="AK67" s="2" t="s">
        <v>14</v>
      </c>
      <c r="AL67" s="2" t="s">
        <v>14</v>
      </c>
      <c r="AM67" s="2" t="s">
        <v>14</v>
      </c>
    </row>
    <row r="68" spans="2:39" ht="19.899999999999999" customHeight="1" outlineLevel="1">
      <c r="B68" s="20" t="s">
        <v>1</v>
      </c>
      <c r="C68" s="3" t="s">
        <v>14</v>
      </c>
      <c r="D68" s="3" t="s">
        <v>14</v>
      </c>
      <c r="E68" s="3" t="s">
        <v>14</v>
      </c>
      <c r="F68" s="3" t="s">
        <v>14</v>
      </c>
      <c r="G68" s="3" t="s">
        <v>14</v>
      </c>
      <c r="H68" s="3" t="s">
        <v>14</v>
      </c>
      <c r="I68" s="3" t="s">
        <v>14</v>
      </c>
      <c r="J68" s="3" t="s">
        <v>14</v>
      </c>
      <c r="K68" s="3" t="s">
        <v>14</v>
      </c>
      <c r="L68" s="3" t="s">
        <v>14</v>
      </c>
      <c r="M68" s="3" t="s">
        <v>14</v>
      </c>
      <c r="N68" s="3" t="s">
        <v>14</v>
      </c>
      <c r="O68" s="2" t="s">
        <v>14</v>
      </c>
      <c r="P68" s="2" t="s">
        <v>14</v>
      </c>
      <c r="Q68" s="2" t="s">
        <v>14</v>
      </c>
      <c r="R68" s="2" t="s">
        <v>14</v>
      </c>
      <c r="S68" s="2" t="s">
        <v>14</v>
      </c>
      <c r="T68" s="2" t="s">
        <v>14</v>
      </c>
      <c r="U68" s="2" t="s">
        <v>14</v>
      </c>
      <c r="V68" s="2" t="s">
        <v>14</v>
      </c>
      <c r="W68" s="2" t="s">
        <v>14</v>
      </c>
      <c r="X68" s="2" t="s">
        <v>14</v>
      </c>
      <c r="Y68" s="2" t="s">
        <v>14</v>
      </c>
      <c r="Z68" s="2" t="s">
        <v>14</v>
      </c>
      <c r="AA68" s="2" t="s">
        <v>14</v>
      </c>
      <c r="AB68" s="2" t="s">
        <v>14</v>
      </c>
      <c r="AC68" s="2" t="s">
        <v>14</v>
      </c>
      <c r="AD68" s="2" t="s">
        <v>14</v>
      </c>
      <c r="AE68" s="2" t="s">
        <v>14</v>
      </c>
      <c r="AF68" s="2" t="s">
        <v>14</v>
      </c>
      <c r="AG68" s="2" t="s">
        <v>14</v>
      </c>
      <c r="AH68" s="2" t="s">
        <v>14</v>
      </c>
      <c r="AI68" s="2" t="s">
        <v>14</v>
      </c>
      <c r="AJ68" s="2" t="s">
        <v>14</v>
      </c>
      <c r="AK68" s="2" t="s">
        <v>14</v>
      </c>
      <c r="AL68" s="2" t="s">
        <v>14</v>
      </c>
      <c r="AM68" s="2" t="s">
        <v>14</v>
      </c>
    </row>
    <row r="69" spans="2:39" ht="19.899999999999999" customHeight="1">
      <c r="B69" s="1"/>
    </row>
    <row r="70" spans="2:39" ht="19.899999999999999" customHeight="1">
      <c r="B70" s="61">
        <f ca="1">DATE(CalendarYear,11,1)</f>
        <v>45962</v>
      </c>
      <c r="C70" s="4" t="str">
        <f ca="1">IF(DAY(NovSun1)=1,"",IF(AND(YEAR(NovSun1+1)=CalendarYear,MONTH(NovSun1+1)=11),NovSun1+1,""))</f>
        <v/>
      </c>
      <c r="D70" s="4" t="str">
        <f ca="1">IF(DAY(NovSun1)=1,"",IF(AND(YEAR(NovSun1+2)=CalendarYear,MONTH(NovSun1+2)=11),NovSun1+2,""))</f>
        <v/>
      </c>
      <c r="E70" s="4" t="str">
        <f ca="1">IF(DAY(NovSun1)=1,"",IF(AND(YEAR(NovSun1+3)=CalendarYear,MONTH(NovSun1+3)=11),NovSun1+3,""))</f>
        <v/>
      </c>
      <c r="F70" s="4" t="str">
        <f ca="1">IF(DAY(NovSun1)=1,"",IF(AND(YEAR(NovSun1+4)=CalendarYear,MONTH(NovSun1+4)=11),NovSun1+4,""))</f>
        <v/>
      </c>
      <c r="G70" s="4" t="str">
        <f ca="1">IF(DAY(NovSun1)=1,"",IF(AND(YEAR(NovSun1+5)=CalendarYear,MONTH(NovSun1+5)=11),NovSun1+5,""))</f>
        <v/>
      </c>
      <c r="H70" s="4" t="str">
        <f ca="1">IF(DAY(NovSun1)=1,"",IF(AND(YEAR(NovSun1+6)=CalendarYear,MONTH(NovSun1+6)=11),NovSun1+6,""))</f>
        <v/>
      </c>
      <c r="I70" s="4">
        <f ca="1">IF(DAY(NovSun1)=1,IF(AND(YEAR(NovSun1)=CalendarYear,MONTH(NovSun1)=11),NovSun1,""),IF(AND(YEAR(NovSun1+7)=CalendarYear,MONTH(NovSun1+7)=11),NovSun1+7,""))</f>
        <v>45962</v>
      </c>
      <c r="J70" s="4">
        <f ca="1">IF(DAY(NovSun1)=1,IF(AND(YEAR(NovSun1+1)=CalendarYear,MONTH(NovSun1+1)=11),NovSun1+1,""),IF(AND(YEAR(NovSun1+8)=CalendarYear,MONTH(NovSun1+8)=11),NovSun1+8,""))</f>
        <v>45963</v>
      </c>
      <c r="K70" s="4">
        <f ca="1">IF(DAY(NovSun1)=1,IF(AND(YEAR(NovSun1+2)=CalendarYear,MONTH(NovSun1+2)=11),NovSun1+2,""),IF(AND(YEAR(NovSun1+9)=CalendarYear,MONTH(NovSun1+9)=11),NovSun1+9,""))</f>
        <v>45964</v>
      </c>
      <c r="L70" s="4">
        <f ca="1">IF(DAY(NovSun1)=1,IF(AND(YEAR(NovSun1+3)=CalendarYear,MONTH(NovSun1+3)=11),NovSun1+3,""),IF(AND(YEAR(NovSun1+10)=CalendarYear,MONTH(NovSun1+10)=11),NovSun1+10,""))</f>
        <v>45965</v>
      </c>
      <c r="M70" s="4">
        <f ca="1">IF(DAY(NovSun1)=1,IF(AND(YEAR(NovSun1+4)=CalendarYear,MONTH(NovSun1+4)=11),NovSun1+4,""),IF(AND(YEAR(NovSun1+11)=CalendarYear,MONTH(NovSun1+11)=11),NovSun1+11,""))</f>
        <v>45966</v>
      </c>
      <c r="N70" s="4">
        <f ca="1">IF(DAY(NovSun1)=1,IF(AND(YEAR(NovSun1+5)=CalendarYear,MONTH(NovSun1+5)=11),NovSun1+5,""),IF(AND(YEAR(NovSun1+12)=CalendarYear,MONTH(NovSun1+12)=11),NovSun1+12,""))</f>
        <v>45967</v>
      </c>
      <c r="O70" s="4">
        <f ca="1">IF(DAY(NovSun1)=1,IF(AND(YEAR(NovSun1+6)=CalendarYear,MONTH(NovSun1+6)=11),NovSun1+6,""),IF(AND(YEAR(NovSun1+13)=CalendarYear,MONTH(NovSun1+13)=11),NovSun1+13,""))</f>
        <v>45968</v>
      </c>
      <c r="P70" s="4">
        <f ca="1">IF(DAY(NovSun1)=1,IF(AND(YEAR(NovSun1+7)=CalendarYear,MONTH(NovSun1+7)=11),NovSun1+7,""),IF(AND(YEAR(NovSun1+14)=CalendarYear,MONTH(NovSun1+14)=11),NovSun1+14,""))</f>
        <v>45969</v>
      </c>
      <c r="Q70" s="4">
        <f ca="1">IF(DAY(NovSun1)=1,IF(AND(YEAR(NovSun1+8)=CalendarYear,MONTH(NovSun1+8)=11),NovSun1+8,""),IF(AND(YEAR(NovSun1+15)=CalendarYear,MONTH(NovSun1+15)=11),NovSun1+15,""))</f>
        <v>45970</v>
      </c>
      <c r="R70" s="4">
        <f ca="1">IF(DAY(NovSun1)=1,IF(AND(YEAR(NovSun1+9)=CalendarYear,MONTH(NovSun1+9)=11),NovSun1+9,""),IF(AND(YEAR(NovSun1+16)=CalendarYear,MONTH(NovSun1+16)=11),NovSun1+16,""))</f>
        <v>45971</v>
      </c>
      <c r="S70" s="4">
        <f ca="1">IF(DAY(NovSun1)=1,IF(AND(YEAR(NovSun1+10)=CalendarYear,MONTH(NovSun1+10)=11),NovSun1+10,""),IF(AND(YEAR(NovSun1+17)=CalendarYear,MONTH(NovSun1+17)=11),NovSun1+17,""))</f>
        <v>45972</v>
      </c>
      <c r="T70" s="4">
        <f ca="1">IF(DAY(NovSun1)=1,IF(AND(YEAR(NovSun1+11)=CalendarYear,MONTH(NovSun1+11)=11),NovSun1+11,""),IF(AND(YEAR(NovSun1+18)=CalendarYear,MONTH(NovSun1+18)=11),NovSun1+18,""))</f>
        <v>45973</v>
      </c>
      <c r="U70" s="4">
        <f ca="1">IF(DAY(NovSun1)=1,IF(AND(YEAR(NovSun1+12)=CalendarYear,MONTH(NovSun1+12)=11),NovSun1+12,""),IF(AND(YEAR(NovSun1+19)=CalendarYear,MONTH(NovSun1+19)=11),NovSun1+19,""))</f>
        <v>45974</v>
      </c>
      <c r="V70" s="4">
        <f ca="1">IF(DAY(NovSun1)=1,IF(AND(YEAR(NovSun1+13)=CalendarYear,MONTH(NovSun1+13)=11),NovSun1+13,""),IF(AND(YEAR(NovSun1+20)=CalendarYear,MONTH(NovSun1+20)=11),NovSun1+20,""))</f>
        <v>45975</v>
      </c>
      <c r="W70" s="4">
        <f ca="1">IF(DAY(NovSun1)=1,IF(AND(YEAR(NovSun1+14)=CalendarYear,MONTH(NovSun1+14)=11),NovSun1+14,""),IF(AND(YEAR(NovSun1+21)=CalendarYear,MONTH(NovSun1+21)=11),NovSun1+21,""))</f>
        <v>45976</v>
      </c>
      <c r="X70" s="4">
        <f ca="1">IF(DAY(NovSun1)=1,IF(AND(YEAR(NovSun1+15)=CalendarYear,MONTH(NovSun1+15)=11),NovSun1+15,""),IF(AND(YEAR(NovSun1+22)=CalendarYear,MONTH(NovSun1+22)=11),NovSun1+22,""))</f>
        <v>45977</v>
      </c>
      <c r="Y70" s="4">
        <f ca="1">IF(DAY(NovSun1)=1,IF(AND(YEAR(NovSun1+16)=CalendarYear,MONTH(NovSun1+16)=11),NovSun1+16,""),IF(AND(YEAR(NovSun1+23)=CalendarYear,MONTH(NovSun1+23)=11),NovSun1+23,""))</f>
        <v>45978</v>
      </c>
      <c r="Z70" s="4">
        <f ca="1">IF(DAY(NovSun1)=1,IF(AND(YEAR(NovSun1+17)=CalendarYear,MONTH(NovSun1+17)=11),NovSun1+17,""),IF(AND(YEAR(NovSun1+24)=CalendarYear,MONTH(NovSun1+24)=11),NovSun1+24,""))</f>
        <v>45979</v>
      </c>
      <c r="AA70" s="4">
        <f ca="1">IF(DAY(NovSun1)=1,IF(AND(YEAR(NovSun1+18)=CalendarYear,MONTH(NovSun1+18)=11),NovSun1+18,""),IF(AND(YEAR(NovSun1+25)=CalendarYear,MONTH(NovSun1+25)=11),NovSun1+25,""))</f>
        <v>45980</v>
      </c>
      <c r="AB70" s="4">
        <f ca="1">IF(DAY(NovSun1)=1,IF(AND(YEAR(NovSun1+19)=CalendarYear,MONTH(NovSun1+19)=11),NovSun1+19,""),IF(AND(YEAR(NovSun1+26)=CalendarYear,MONTH(NovSun1+26)=11),NovSun1+26,""))</f>
        <v>45981</v>
      </c>
      <c r="AC70" s="4">
        <f ca="1">IF(DAY(NovSun1)=1,IF(AND(YEAR(NovSun1+20)=CalendarYear,MONTH(NovSun1+20)=11),NovSun1+20,""),IF(AND(YEAR(NovSun1+27)=CalendarYear,MONTH(NovSun1+27)=11),NovSun1+27,""))</f>
        <v>45982</v>
      </c>
      <c r="AD70" s="4">
        <f ca="1">IF(DAY(NovSun1)=1,IF(AND(YEAR(NovSun1+21)=CalendarYear,MONTH(NovSun1+21)=11),NovSun1+21,""),IF(AND(YEAR(NovSun1+28)=CalendarYear,MONTH(NovSun1+28)=11),NovSun1+28,""))</f>
        <v>45983</v>
      </c>
      <c r="AE70" s="4">
        <f ca="1">IF(DAY(NovSun1)=1,IF(AND(YEAR(NovSun1+22)=CalendarYear,MONTH(NovSun1+22)=11),NovSun1+22,""),IF(AND(YEAR(NovSun1+29)=CalendarYear,MONTH(NovSun1+29)=11),NovSun1+29,""))</f>
        <v>45984</v>
      </c>
      <c r="AF70" s="4">
        <f ca="1">IF(DAY(NovSun1)=1,IF(AND(YEAR(NovSun1+23)=CalendarYear,MONTH(NovSun1+23)=11),NovSun1+23,""),IF(AND(YEAR(NovSun1+30)=CalendarYear,MONTH(NovSun1+30)=11),NovSun1+30,""))</f>
        <v>45985</v>
      </c>
      <c r="AG70" s="4">
        <f ca="1">IF(DAY(NovSun1)=1,IF(AND(YEAR(NovSun1+24)=CalendarYear,MONTH(NovSun1+24)=11),NovSun1+24,""),IF(AND(YEAR(NovSun1+31)=CalendarYear,MONTH(NovSun1+31)=11),NovSun1+31,""))</f>
        <v>45986</v>
      </c>
      <c r="AH70" s="4">
        <f ca="1">IF(DAY(NovSun1)=1,IF(AND(YEAR(NovSun1+25)=CalendarYear,MONTH(NovSun1+25)=11),NovSun1+25,""),IF(AND(YEAR(NovSun1+32)=CalendarYear,MONTH(NovSun1+32)=11),NovSun1+32,""))</f>
        <v>45987</v>
      </c>
      <c r="AI70" s="4">
        <f ca="1">IF(DAY(NovSun1)=1,IF(AND(YEAR(NovSun1+26)=CalendarYear,MONTH(NovSun1+26)=11),NovSun1+26,""),IF(AND(YEAR(NovSun1+33)=CalendarYear,MONTH(NovSun1+33)=11),NovSun1+33,""))</f>
        <v>45988</v>
      </c>
      <c r="AJ70" s="4">
        <f ca="1">IF(DAY(NovSun1)=1,IF(AND(YEAR(NovSun1+27)=CalendarYear,MONTH(NovSun1+27)=11),NovSun1+27,""),IF(AND(YEAR(NovSun1+34)=CalendarYear,MONTH(NovSun1+34)=11),NovSun1+34,""))</f>
        <v>45989</v>
      </c>
      <c r="AK70" s="4">
        <f ca="1">IF(DAY(NovSun1)=1,IF(AND(YEAR(NovSun1+28)=CalendarYear,MONTH(NovSun1+28)=11),NovSun1+28,""),IF(AND(YEAR(NovSun1+35)=CalendarYear,MONTH(NovSun1+35)=11),NovSun1+35,""))</f>
        <v>45990</v>
      </c>
      <c r="AL70" s="4">
        <f ca="1">IF(DAY(NovSun1)=1,IF(AND(YEAR(NovSun1+29)=CalendarYear,MONTH(NovSun1+29)=11),NovSun1+29,""),IF(AND(YEAR(NovSun1+36)=CalendarYear,MONTH(NovSun1+36)=11),NovSun1+36,""))</f>
        <v>45991</v>
      </c>
      <c r="AM70" s="6" t="str">
        <f ca="1">IF(DAY(NovSun1)=1,IF(AND(YEAR(NovSun1+30)=CalendarYear,MONTH(NovSun1+30)=11),NovSun1+30,""),IF(AND(YEAR(NovSun1+37)=CalendarYear,MONTH(NovSun1+37)=11),NovSun1+37,""))</f>
        <v/>
      </c>
    </row>
    <row r="71" spans="2:39" ht="19.899999999999999" customHeight="1">
      <c r="B71" s="62"/>
      <c r="C71" s="5" t="s">
        <v>6</v>
      </c>
      <c r="D71" s="5" t="s">
        <v>7</v>
      </c>
      <c r="E71" s="5" t="s">
        <v>8</v>
      </c>
      <c r="F71" s="5" t="s">
        <v>9</v>
      </c>
      <c r="G71" s="5" t="s">
        <v>10</v>
      </c>
      <c r="H71" s="5" t="s">
        <v>11</v>
      </c>
      <c r="I71" s="5" t="s">
        <v>12</v>
      </c>
      <c r="J71" s="5" t="s">
        <v>6</v>
      </c>
      <c r="K71" s="5" t="s">
        <v>7</v>
      </c>
      <c r="L71" s="5" t="s">
        <v>8</v>
      </c>
      <c r="M71" s="5" t="s">
        <v>9</v>
      </c>
      <c r="N71" s="5" t="s">
        <v>10</v>
      </c>
      <c r="O71" s="5" t="s">
        <v>11</v>
      </c>
      <c r="P71" s="5" t="s">
        <v>12</v>
      </c>
      <c r="Q71" s="5" t="s">
        <v>6</v>
      </c>
      <c r="R71" s="5" t="s">
        <v>7</v>
      </c>
      <c r="S71" s="5" t="s">
        <v>8</v>
      </c>
      <c r="T71" s="5" t="s">
        <v>9</v>
      </c>
      <c r="U71" s="5" t="s">
        <v>10</v>
      </c>
      <c r="V71" s="5" t="s">
        <v>11</v>
      </c>
      <c r="W71" s="5" t="s">
        <v>12</v>
      </c>
      <c r="X71" s="5" t="s">
        <v>6</v>
      </c>
      <c r="Y71" s="5" t="s">
        <v>7</v>
      </c>
      <c r="Z71" s="5" t="s">
        <v>8</v>
      </c>
      <c r="AA71" s="5" t="s">
        <v>9</v>
      </c>
      <c r="AB71" s="5" t="s">
        <v>10</v>
      </c>
      <c r="AC71" s="5" t="s">
        <v>11</v>
      </c>
      <c r="AD71" s="5" t="s">
        <v>12</v>
      </c>
      <c r="AE71" s="5" t="s">
        <v>6</v>
      </c>
      <c r="AF71" s="5" t="s">
        <v>7</v>
      </c>
      <c r="AG71" s="5" t="s">
        <v>8</v>
      </c>
      <c r="AH71" s="5" t="s">
        <v>9</v>
      </c>
      <c r="AI71" s="5" t="s">
        <v>10</v>
      </c>
      <c r="AJ71" s="5" t="s">
        <v>11</v>
      </c>
      <c r="AK71" s="5" t="s">
        <v>12</v>
      </c>
      <c r="AL71" s="5" t="s">
        <v>6</v>
      </c>
      <c r="AM71" s="7" t="s">
        <v>7</v>
      </c>
    </row>
    <row r="72" spans="2:39" s="21" customFormat="1" ht="19.899999999999999" hidden="1" customHeight="1" outlineLevel="1">
      <c r="B72" s="18" t="s">
        <v>13</v>
      </c>
      <c r="C72" s="2" t="s">
        <v>14</v>
      </c>
      <c r="D72" s="2" t="s">
        <v>14</v>
      </c>
      <c r="E72" s="2" t="s">
        <v>14</v>
      </c>
      <c r="F72" s="2" t="s">
        <v>14</v>
      </c>
      <c r="G72" s="2" t="s">
        <v>14</v>
      </c>
      <c r="H72" s="2" t="s">
        <v>14</v>
      </c>
      <c r="I72" s="2" t="s">
        <v>14</v>
      </c>
      <c r="J72" s="2" t="s">
        <v>14</v>
      </c>
      <c r="K72" s="2" t="s">
        <v>14</v>
      </c>
      <c r="L72" s="2" t="s">
        <v>14</v>
      </c>
      <c r="M72" s="3" t="s">
        <v>14</v>
      </c>
      <c r="N72" s="3" t="s">
        <v>14</v>
      </c>
      <c r="O72" s="2" t="s">
        <v>14</v>
      </c>
      <c r="P72" s="2" t="s">
        <v>14</v>
      </c>
      <c r="Q72" s="2" t="s">
        <v>14</v>
      </c>
      <c r="R72" s="2" t="s">
        <v>14</v>
      </c>
      <c r="S72" s="2" t="s">
        <v>14</v>
      </c>
      <c r="T72" s="2" t="s">
        <v>14</v>
      </c>
      <c r="U72" s="2" t="s">
        <v>14</v>
      </c>
      <c r="V72" s="2" t="s">
        <v>14</v>
      </c>
      <c r="W72" s="2" t="s">
        <v>14</v>
      </c>
      <c r="X72" s="2" t="s">
        <v>14</v>
      </c>
      <c r="Y72" s="2" t="s">
        <v>14</v>
      </c>
      <c r="Z72" s="2" t="s">
        <v>14</v>
      </c>
      <c r="AA72" s="2" t="s">
        <v>14</v>
      </c>
      <c r="AB72" s="2" t="s">
        <v>14</v>
      </c>
      <c r="AC72" s="2" t="s">
        <v>14</v>
      </c>
      <c r="AD72" s="2" t="s">
        <v>14</v>
      </c>
      <c r="AE72" s="2" t="s">
        <v>14</v>
      </c>
      <c r="AF72" s="2" t="s">
        <v>14</v>
      </c>
      <c r="AG72" s="2" t="s">
        <v>14</v>
      </c>
      <c r="AH72" s="2" t="s">
        <v>14</v>
      </c>
      <c r="AI72" s="2" t="s">
        <v>14</v>
      </c>
      <c r="AJ72" s="2" t="s">
        <v>14</v>
      </c>
      <c r="AK72" s="2" t="s">
        <v>14</v>
      </c>
      <c r="AL72" s="2" t="s">
        <v>14</v>
      </c>
      <c r="AM72" s="2" t="s">
        <v>14</v>
      </c>
    </row>
    <row r="73" spans="2:39" s="21" customFormat="1" ht="19.899999999999999" hidden="1" customHeight="1" outlineLevel="1">
      <c r="B73" s="19" t="s">
        <v>15</v>
      </c>
      <c r="C73" s="3" t="s">
        <v>14</v>
      </c>
      <c r="D73" s="3" t="s">
        <v>14</v>
      </c>
      <c r="E73" s="3" t="s">
        <v>14</v>
      </c>
      <c r="F73" s="3" t="s">
        <v>14</v>
      </c>
      <c r="G73" s="3" t="s">
        <v>14</v>
      </c>
      <c r="H73" s="3" t="s">
        <v>14</v>
      </c>
      <c r="I73" s="3" t="s">
        <v>14</v>
      </c>
      <c r="J73" s="3" t="s">
        <v>14</v>
      </c>
      <c r="K73" s="3" t="s">
        <v>14</v>
      </c>
      <c r="L73" s="3" t="s">
        <v>14</v>
      </c>
      <c r="M73" s="3" t="s">
        <v>14</v>
      </c>
      <c r="N73" s="3" t="s">
        <v>14</v>
      </c>
      <c r="O73" s="2" t="s">
        <v>14</v>
      </c>
      <c r="P73" s="2" t="s">
        <v>14</v>
      </c>
      <c r="Q73" s="2" t="s">
        <v>14</v>
      </c>
      <c r="R73" s="2" t="s">
        <v>14</v>
      </c>
      <c r="S73" s="2" t="s">
        <v>14</v>
      </c>
      <c r="T73" s="2" t="s">
        <v>14</v>
      </c>
      <c r="U73" s="2" t="s">
        <v>14</v>
      </c>
      <c r="V73" s="2" t="s">
        <v>14</v>
      </c>
      <c r="W73" s="2" t="s">
        <v>14</v>
      </c>
      <c r="X73" s="2" t="s">
        <v>14</v>
      </c>
      <c r="Y73" s="2" t="s">
        <v>14</v>
      </c>
      <c r="Z73" s="2" t="s">
        <v>14</v>
      </c>
      <c r="AA73" s="2" t="s">
        <v>14</v>
      </c>
      <c r="AB73" s="2" t="s">
        <v>14</v>
      </c>
      <c r="AC73" s="2" t="s">
        <v>14</v>
      </c>
      <c r="AD73" s="2" t="s">
        <v>14</v>
      </c>
      <c r="AE73" s="2" t="s">
        <v>14</v>
      </c>
      <c r="AF73" s="2" t="s">
        <v>14</v>
      </c>
      <c r="AG73" s="2" t="s">
        <v>14</v>
      </c>
      <c r="AH73" s="2" t="s">
        <v>14</v>
      </c>
      <c r="AI73" s="2" t="s">
        <v>14</v>
      </c>
      <c r="AJ73" s="2" t="s">
        <v>14</v>
      </c>
      <c r="AK73" s="2" t="s">
        <v>14</v>
      </c>
      <c r="AL73" s="2" t="s">
        <v>14</v>
      </c>
      <c r="AM73" s="2" t="s">
        <v>14</v>
      </c>
    </row>
    <row r="74" spans="2:39" ht="19.899999999999999" hidden="1" customHeight="1" outlineLevel="1">
      <c r="B74" s="33" t="s">
        <v>2</v>
      </c>
      <c r="C74" s="3" t="s">
        <v>14</v>
      </c>
      <c r="D74" s="3" t="s">
        <v>14</v>
      </c>
      <c r="E74" s="3" t="s">
        <v>14</v>
      </c>
      <c r="F74" s="3" t="s">
        <v>14</v>
      </c>
      <c r="G74" s="3" t="s">
        <v>14</v>
      </c>
      <c r="H74" s="3" t="s">
        <v>14</v>
      </c>
      <c r="I74" s="3" t="s">
        <v>14</v>
      </c>
      <c r="J74" s="3" t="s">
        <v>14</v>
      </c>
      <c r="K74" s="133" t="s">
        <v>16</v>
      </c>
      <c r="L74" s="134"/>
      <c r="M74" s="134"/>
      <c r="N74" s="134"/>
      <c r="O74" s="135"/>
      <c r="P74" s="2" t="s">
        <v>14</v>
      </c>
      <c r="Q74" s="2" t="s">
        <v>14</v>
      </c>
      <c r="R74" s="133" t="s">
        <v>16</v>
      </c>
      <c r="S74" s="134"/>
      <c r="T74" s="134"/>
      <c r="U74" s="134"/>
      <c r="V74" s="135"/>
      <c r="W74" s="2" t="s">
        <v>14</v>
      </c>
      <c r="X74" s="2" t="s">
        <v>14</v>
      </c>
      <c r="Y74" s="133" t="s">
        <v>16</v>
      </c>
      <c r="Z74" s="134"/>
      <c r="AA74" s="134"/>
      <c r="AB74" s="134"/>
      <c r="AC74" s="135"/>
      <c r="AD74" s="2" t="s">
        <v>14</v>
      </c>
      <c r="AE74" s="2" t="s">
        <v>14</v>
      </c>
      <c r="AF74" s="133" t="s">
        <v>16</v>
      </c>
      <c r="AG74" s="134"/>
      <c r="AH74" s="134"/>
      <c r="AI74" s="134"/>
      <c r="AJ74" s="135"/>
      <c r="AK74" s="2" t="s">
        <v>14</v>
      </c>
      <c r="AL74" s="2" t="s">
        <v>14</v>
      </c>
      <c r="AM74" s="2" t="s">
        <v>14</v>
      </c>
    </row>
    <row r="75" spans="2:39" ht="19.899999999999999" hidden="1" customHeight="1" outlineLevel="1">
      <c r="B75" s="31" t="s">
        <v>5</v>
      </c>
      <c r="C75" s="3" t="s">
        <v>14</v>
      </c>
      <c r="D75" s="3" t="s">
        <v>14</v>
      </c>
      <c r="E75" s="3" t="s">
        <v>14</v>
      </c>
      <c r="F75" s="3" t="s">
        <v>14</v>
      </c>
      <c r="G75" s="3" t="s">
        <v>14</v>
      </c>
      <c r="H75" s="3" t="s">
        <v>14</v>
      </c>
      <c r="I75" s="3" t="s">
        <v>14</v>
      </c>
      <c r="J75" s="3" t="s">
        <v>14</v>
      </c>
      <c r="K75" s="3" t="s">
        <v>14</v>
      </c>
      <c r="L75" s="3" t="s">
        <v>14</v>
      </c>
      <c r="M75" s="3" t="s">
        <v>14</v>
      </c>
      <c r="N75" s="3" t="s">
        <v>14</v>
      </c>
      <c r="O75" s="2" t="s">
        <v>14</v>
      </c>
      <c r="P75" s="2" t="s">
        <v>14</v>
      </c>
      <c r="Q75" s="2" t="s">
        <v>14</v>
      </c>
      <c r="R75" s="2" t="s">
        <v>14</v>
      </c>
      <c r="S75" s="2" t="s">
        <v>14</v>
      </c>
      <c r="T75" s="2" t="s">
        <v>14</v>
      </c>
      <c r="U75" s="2" t="s">
        <v>14</v>
      </c>
      <c r="V75" s="2" t="s">
        <v>14</v>
      </c>
      <c r="W75" s="2" t="s">
        <v>14</v>
      </c>
      <c r="X75" s="2" t="s">
        <v>14</v>
      </c>
      <c r="Y75" s="2" t="s">
        <v>14</v>
      </c>
      <c r="Z75" s="2" t="s">
        <v>14</v>
      </c>
      <c r="AA75" s="2" t="s">
        <v>14</v>
      </c>
      <c r="AB75" s="2" t="s">
        <v>14</v>
      </c>
      <c r="AC75" s="2" t="s">
        <v>14</v>
      </c>
      <c r="AD75" s="2" t="s">
        <v>14</v>
      </c>
      <c r="AE75" s="2" t="s">
        <v>14</v>
      </c>
      <c r="AF75" s="2" t="s">
        <v>14</v>
      </c>
      <c r="AG75" s="2" t="s">
        <v>14</v>
      </c>
      <c r="AH75" s="2" t="s">
        <v>14</v>
      </c>
      <c r="AI75" s="2" t="s">
        <v>14</v>
      </c>
      <c r="AJ75" s="2" t="s">
        <v>14</v>
      </c>
      <c r="AK75" s="2" t="s">
        <v>14</v>
      </c>
      <c r="AL75" s="2" t="s">
        <v>14</v>
      </c>
      <c r="AM75" s="2" t="s">
        <v>14</v>
      </c>
    </row>
    <row r="76" spans="2:39" ht="19.899999999999999" hidden="1" customHeight="1" outlineLevel="1">
      <c r="B76" s="20" t="s">
        <v>1</v>
      </c>
      <c r="C76" s="3" t="s">
        <v>14</v>
      </c>
      <c r="D76" s="3" t="s">
        <v>14</v>
      </c>
      <c r="E76" s="3" t="s">
        <v>14</v>
      </c>
      <c r="F76" s="3" t="s">
        <v>14</v>
      </c>
      <c r="G76" s="3" t="s">
        <v>14</v>
      </c>
      <c r="H76" s="3" t="s">
        <v>14</v>
      </c>
      <c r="I76" s="3" t="s">
        <v>14</v>
      </c>
      <c r="J76" s="3" t="s">
        <v>14</v>
      </c>
      <c r="K76" s="3" t="s">
        <v>14</v>
      </c>
      <c r="L76" s="3" t="s">
        <v>14</v>
      </c>
      <c r="M76" s="3" t="s">
        <v>14</v>
      </c>
      <c r="N76" s="3" t="s">
        <v>14</v>
      </c>
      <c r="O76" s="2" t="s">
        <v>14</v>
      </c>
      <c r="P76" s="2" t="s">
        <v>14</v>
      </c>
      <c r="Q76" s="2" t="s">
        <v>14</v>
      </c>
      <c r="R76" s="2" t="s">
        <v>14</v>
      </c>
      <c r="S76" s="2" t="s">
        <v>14</v>
      </c>
      <c r="T76" s="2" t="s">
        <v>14</v>
      </c>
      <c r="U76" s="2" t="s">
        <v>14</v>
      </c>
      <c r="V76" s="2" t="s">
        <v>14</v>
      </c>
      <c r="W76" s="2" t="s">
        <v>14</v>
      </c>
      <c r="X76" s="2" t="s">
        <v>14</v>
      </c>
      <c r="Y76" s="2" t="s">
        <v>14</v>
      </c>
      <c r="Z76" s="2" t="s">
        <v>14</v>
      </c>
      <c r="AA76" s="2" t="s">
        <v>14</v>
      </c>
      <c r="AB76" s="2" t="s">
        <v>14</v>
      </c>
      <c r="AC76" s="2" t="s">
        <v>14</v>
      </c>
      <c r="AD76" s="2" t="s">
        <v>14</v>
      </c>
      <c r="AE76" s="2" t="s">
        <v>14</v>
      </c>
      <c r="AF76" s="2" t="s">
        <v>14</v>
      </c>
      <c r="AG76" s="2" t="s">
        <v>14</v>
      </c>
      <c r="AH76" s="2" t="s">
        <v>14</v>
      </c>
      <c r="AI76" s="2" t="s">
        <v>14</v>
      </c>
      <c r="AJ76" s="2" t="s">
        <v>14</v>
      </c>
      <c r="AK76" s="2" t="s">
        <v>14</v>
      </c>
      <c r="AL76" s="2" t="s">
        <v>14</v>
      </c>
      <c r="AM76" s="2" t="s">
        <v>14</v>
      </c>
    </row>
    <row r="77" spans="2:39" ht="18.95" customHeight="1" collapsed="1"/>
    <row r="78" spans="2:39" ht="18.95" customHeight="1">
      <c r="B78" s="61">
        <f ca="1">DATE(CalendarYear,12,1)</f>
        <v>45992</v>
      </c>
      <c r="C78" s="4" t="str">
        <f ca="1">IF(DAY(DecSun1)=1,"",IF(AND(YEAR(DecSun1+1)=CalendarYear,MONTH(DecSun1+1)=12),DecSun1+1,""))</f>
        <v/>
      </c>
      <c r="D78" s="4">
        <f ca="1">IF(DAY(DecSun1)=1,"",IF(AND(YEAR(DecSun1+2)=CalendarYear,MONTH(DecSun1+2)=12),DecSun1+2,""))</f>
        <v>45992</v>
      </c>
      <c r="E78" s="4">
        <f ca="1">IF(DAY(DecSun1)=1,"",IF(AND(YEAR(DecSun1+3)=CalendarYear,MONTH(DecSun1+3)=12),DecSun1+3,""))</f>
        <v>45993</v>
      </c>
      <c r="F78" s="4">
        <f ca="1">IF(DAY(DecSun1)=1,"",IF(AND(YEAR(DecSun1+4)=CalendarYear,MONTH(DecSun1+4)=12),DecSun1+4,""))</f>
        <v>45994</v>
      </c>
      <c r="G78" s="4">
        <f ca="1">IF(DAY(DecSun1)=1,"",IF(AND(YEAR(DecSun1+5)=CalendarYear,MONTH(DecSun1+5)=12),DecSun1+5,""))</f>
        <v>45995</v>
      </c>
      <c r="H78" s="4">
        <f ca="1">IF(DAY(DecSun1)=1,"",IF(AND(YEAR(DecSun1+6)=CalendarYear,MONTH(DecSun1+6)=12),DecSun1+6,""))</f>
        <v>45996</v>
      </c>
      <c r="I78" s="4">
        <f ca="1">IF(DAY(DecSun1)=1,IF(AND(YEAR(DecSun1)=CalendarYear,MONTH(DecSun1)=12),DecSun1,""),IF(AND(YEAR(DecSun1+7)=CalendarYear,MONTH(DecSun1+7)=12),DecSun1+7,""))</f>
        <v>45997</v>
      </c>
      <c r="J78" s="4">
        <f ca="1">IF(DAY(DecSun1)=1,IF(AND(YEAR(DecSun1+1)=CalendarYear,MONTH(DecSun1+1)=12),DecSun1+1,""),IF(AND(YEAR(DecSun1+8)=CalendarYear,MONTH(DecSun1+8)=12),DecSun1+8,""))</f>
        <v>45998</v>
      </c>
      <c r="K78" s="4">
        <f ca="1">IF(DAY(DecSun1)=1,IF(AND(YEAR(DecSun1+2)=CalendarYear,MONTH(DecSun1+2)=12),DecSun1+2,""),IF(AND(YEAR(DecSun1+9)=CalendarYear,MONTH(DecSun1+9)=12),DecSun1+9,""))</f>
        <v>45999</v>
      </c>
      <c r="L78" s="4">
        <f ca="1">IF(DAY(DecSun1)=1,IF(AND(YEAR(DecSun1+3)=CalendarYear,MONTH(DecSun1+3)=12),DecSun1+3,""),IF(AND(YEAR(DecSun1+10)=CalendarYear,MONTH(DecSun1+10)=12),DecSun1+10,""))</f>
        <v>46000</v>
      </c>
      <c r="M78" s="4">
        <f ca="1">IF(DAY(DecSun1)=1,IF(AND(YEAR(DecSun1+4)=CalendarYear,MONTH(DecSun1+4)=12),DecSun1+4,""),IF(AND(YEAR(DecSun1+11)=CalendarYear,MONTH(DecSun1+11)=12),DecSun1+11,""))</f>
        <v>46001</v>
      </c>
      <c r="N78" s="4">
        <f ca="1">IF(DAY(DecSun1)=1,IF(AND(YEAR(DecSun1+5)=CalendarYear,MONTH(DecSun1+5)=12),DecSun1+5,""),IF(AND(YEAR(DecSun1+12)=CalendarYear,MONTH(DecSun1+12)=12),DecSun1+12,""))</f>
        <v>46002</v>
      </c>
      <c r="O78" s="4">
        <f ca="1">IF(DAY(DecSun1)=1,IF(AND(YEAR(DecSun1+6)=CalendarYear,MONTH(DecSun1+6)=12),DecSun1+6,""),IF(AND(YEAR(DecSun1+13)=CalendarYear,MONTH(DecSun1+13)=12),DecSun1+13,""))</f>
        <v>46003</v>
      </c>
      <c r="P78" s="4">
        <f ca="1">IF(DAY(DecSun1)=1,IF(AND(YEAR(DecSun1+7)=CalendarYear,MONTH(DecSun1+7)=12),DecSun1+7,""),IF(AND(YEAR(DecSun1+14)=CalendarYear,MONTH(DecSun1+14)=12),DecSun1+14,""))</f>
        <v>46004</v>
      </c>
      <c r="Q78" s="4">
        <f ca="1">IF(DAY(DecSun1)=1,IF(AND(YEAR(DecSun1+8)=CalendarYear,MONTH(DecSun1+8)=12),DecSun1+8,""),IF(AND(YEAR(DecSun1+15)=CalendarYear,MONTH(DecSun1+15)=12),DecSun1+15,""))</f>
        <v>46005</v>
      </c>
      <c r="R78" s="4">
        <f ca="1">IF(DAY(DecSun1)=1,IF(AND(YEAR(DecSun1+9)=CalendarYear,MONTH(DecSun1+9)=12),DecSun1+9,""),IF(AND(YEAR(DecSun1+16)=CalendarYear,MONTH(DecSun1+16)=12),DecSun1+16,""))</f>
        <v>46006</v>
      </c>
      <c r="S78" s="4">
        <f ca="1">IF(DAY(DecSun1)=1,IF(AND(YEAR(DecSun1+10)=CalendarYear,MONTH(DecSun1+10)=12),DecSun1+10,""),IF(AND(YEAR(DecSun1+17)=CalendarYear,MONTH(DecSun1+17)=12),DecSun1+17,""))</f>
        <v>46007</v>
      </c>
      <c r="T78" s="4">
        <f ca="1">IF(DAY(DecSun1)=1,IF(AND(YEAR(DecSun1+11)=CalendarYear,MONTH(DecSun1+11)=12),DecSun1+11,""),IF(AND(YEAR(DecSun1+18)=CalendarYear,MONTH(DecSun1+18)=12),DecSun1+18,""))</f>
        <v>46008</v>
      </c>
      <c r="U78" s="4">
        <f ca="1">IF(DAY(DecSun1)=1,IF(AND(YEAR(DecSun1+12)=CalendarYear,MONTH(DecSun1+12)=12),DecSun1+12,""),IF(AND(YEAR(DecSun1+19)=CalendarYear,MONTH(DecSun1+19)=12),DecSun1+19,""))</f>
        <v>46009</v>
      </c>
      <c r="V78" s="4">
        <f ca="1">IF(DAY(DecSun1)=1,IF(AND(YEAR(DecSun1+13)=CalendarYear,MONTH(DecSun1+13)=12),DecSun1+13,""),IF(AND(YEAR(DecSun1+20)=CalendarYear,MONTH(DecSun1+20)=12),DecSun1+20,""))</f>
        <v>46010</v>
      </c>
      <c r="W78" s="4">
        <f ca="1">IF(DAY(DecSun1)=1,IF(AND(YEAR(DecSun1+14)=CalendarYear,MONTH(DecSun1+14)=12),DecSun1+14,""),IF(AND(YEAR(DecSun1+21)=CalendarYear,MONTH(DecSun1+21)=12),DecSun1+21,""))</f>
        <v>46011</v>
      </c>
      <c r="X78" s="4">
        <f ca="1">IF(DAY(DecSun1)=1,IF(AND(YEAR(DecSun1+15)=CalendarYear,MONTH(DecSun1+15)=12),DecSun1+15,""),IF(AND(YEAR(DecSun1+22)=CalendarYear,MONTH(DecSun1+22)=12),DecSun1+22,""))</f>
        <v>46012</v>
      </c>
      <c r="Y78" s="4">
        <f ca="1">IF(DAY(DecSun1)=1,IF(AND(YEAR(DecSun1+16)=CalendarYear,MONTH(DecSun1+16)=12),DecSun1+16,""),IF(AND(YEAR(DecSun1+23)=CalendarYear,MONTH(DecSun1+23)=12),DecSun1+23,""))</f>
        <v>46013</v>
      </c>
      <c r="Z78" s="4">
        <f ca="1">IF(DAY(DecSun1)=1,IF(AND(YEAR(DecSun1+17)=CalendarYear,MONTH(DecSun1+17)=12),DecSun1+17,""),IF(AND(YEAR(DecSun1+24)=CalendarYear,MONTH(DecSun1+24)=12),DecSun1+24,""))</f>
        <v>46014</v>
      </c>
      <c r="AA78" s="4">
        <f ca="1">IF(DAY(DecSun1)=1,IF(AND(YEAR(DecSun1+18)=CalendarYear,MONTH(DecSun1+18)=12),DecSun1+18,""),IF(AND(YEAR(DecSun1+25)=CalendarYear,MONTH(DecSun1+25)=12),DecSun1+25,""))</f>
        <v>46015</v>
      </c>
      <c r="AB78" s="4">
        <f ca="1">IF(DAY(DecSun1)=1,IF(AND(YEAR(DecSun1+19)=CalendarYear,MONTH(DecSun1+19)=12),DecSun1+19,""),IF(AND(YEAR(DecSun1+26)=CalendarYear,MONTH(DecSun1+26)=12),DecSun1+26,""))</f>
        <v>46016</v>
      </c>
      <c r="AC78" s="4">
        <f ca="1">IF(DAY(DecSun1)=1,IF(AND(YEAR(DecSun1+20)=CalendarYear,MONTH(DecSun1+20)=12),DecSun1+20,""),IF(AND(YEAR(DecSun1+27)=CalendarYear,MONTH(DecSun1+27)=12),DecSun1+27,""))</f>
        <v>46017</v>
      </c>
      <c r="AD78" s="4">
        <f ca="1">IF(DAY(DecSun1)=1,IF(AND(YEAR(DecSun1+21)=CalendarYear,MONTH(DecSun1+21)=12),DecSun1+21,""),IF(AND(YEAR(DecSun1+28)=CalendarYear,MONTH(DecSun1+28)=12),DecSun1+28,""))</f>
        <v>46018</v>
      </c>
      <c r="AE78" s="4">
        <f ca="1">IF(DAY(DecSun1)=1,IF(AND(YEAR(DecSun1+22)=CalendarYear,MONTH(DecSun1+22)=12),DecSun1+22,""),IF(AND(YEAR(DecSun1+29)=CalendarYear,MONTH(DecSun1+29)=12),DecSun1+29,""))</f>
        <v>46019</v>
      </c>
      <c r="AF78" s="4">
        <f ca="1">IF(DAY(DecSun1)=1,IF(AND(YEAR(DecSun1+23)=CalendarYear,MONTH(DecSun1+23)=12),DecSun1+23,""),IF(AND(YEAR(DecSun1+30)=CalendarYear,MONTH(DecSun1+30)=12),DecSun1+30,""))</f>
        <v>46020</v>
      </c>
      <c r="AG78" s="4">
        <f ca="1">IF(DAY(DecSun1)=1,IF(AND(YEAR(DecSun1+24)=CalendarYear,MONTH(DecSun1+24)=12),DecSun1+24,""),IF(AND(YEAR(DecSun1+31)=CalendarYear,MONTH(DecSun1+31)=12),DecSun1+31,""))</f>
        <v>46021</v>
      </c>
      <c r="AH78" s="4">
        <f ca="1">IF(DAY(DecSun1)=1,IF(AND(YEAR(DecSun1+25)=CalendarYear,MONTH(DecSun1+25)=12),DecSun1+25,""),IF(AND(YEAR(DecSun1+32)=CalendarYear,MONTH(DecSun1+32)=12),DecSun1+32,""))</f>
        <v>46022</v>
      </c>
      <c r="AI78" s="4" t="str">
        <f ca="1">IF(DAY(DecSun1)=1,IF(AND(YEAR(DecSun1+26)=CalendarYear,MONTH(DecSun1+26)=12),DecSun1+26,""),IF(AND(YEAR(DecSun1+33)=CalendarYear,MONTH(DecSun1+33)=12),DecSun1+33,""))</f>
        <v/>
      </c>
      <c r="AJ78" s="4" t="str">
        <f ca="1">IF(DAY(DecSun1)=1,IF(AND(YEAR(DecSun1+27)=CalendarYear,MONTH(DecSun1+27)=12),DecSun1+27,""),IF(AND(YEAR(DecSun1+34)=CalendarYear,MONTH(DecSun1+34)=12),DecSun1+34,""))</f>
        <v/>
      </c>
      <c r="AK78" s="4" t="str">
        <f ca="1">IF(DAY(DecSun1)=1,IF(AND(YEAR(DecSun1+28)=CalendarYear,MONTH(DecSun1+28)=12),DecSun1+28,""),IF(AND(YEAR(DecSun1+35)=CalendarYear,MONTH(DecSun1+35)=12),DecSun1+35,""))</f>
        <v/>
      </c>
      <c r="AL78" s="4" t="str">
        <f ca="1">IF(DAY(DecSun1)=1,IF(AND(YEAR(DecSun1+29)=CalendarYear,MONTH(DecSun1+29)=12),DecSun1+29,""),IF(AND(YEAR(DecSun1+36)=CalendarYear,MONTH(DecSun1+36)=12),DecSun1+36,""))</f>
        <v/>
      </c>
      <c r="AM78" s="6" t="str">
        <f ca="1">IF(DAY(DecSun1)=1,IF(AND(YEAR(DecSun1+30)=CalendarYear,MONTH(DecSun1+30)=12),DecSun1+30,""),IF(AND(YEAR(DecSun1+37)=CalendarYear,MONTH(DecSun1+37)=12),DecSun1+37,""))</f>
        <v/>
      </c>
    </row>
    <row r="79" spans="2:39" ht="18.95" customHeight="1">
      <c r="B79" s="62"/>
      <c r="C79" s="5" t="s">
        <v>6</v>
      </c>
      <c r="D79" s="5" t="s">
        <v>7</v>
      </c>
      <c r="E79" s="5" t="s">
        <v>8</v>
      </c>
      <c r="F79" s="5" t="s">
        <v>9</v>
      </c>
      <c r="G79" s="5" t="s">
        <v>10</v>
      </c>
      <c r="H79" s="5" t="s">
        <v>11</v>
      </c>
      <c r="I79" s="5" t="s">
        <v>12</v>
      </c>
      <c r="J79" s="5" t="s">
        <v>6</v>
      </c>
      <c r="K79" s="5" t="s">
        <v>7</v>
      </c>
      <c r="L79" s="5" t="s">
        <v>8</v>
      </c>
      <c r="M79" s="5" t="s">
        <v>9</v>
      </c>
      <c r="N79" s="5" t="s">
        <v>10</v>
      </c>
      <c r="O79" s="5" t="s">
        <v>11</v>
      </c>
      <c r="P79" s="5" t="s">
        <v>12</v>
      </c>
      <c r="Q79" s="5" t="s">
        <v>6</v>
      </c>
      <c r="R79" s="5" t="s">
        <v>7</v>
      </c>
      <c r="S79" s="5" t="s">
        <v>8</v>
      </c>
      <c r="T79" s="5" t="s">
        <v>9</v>
      </c>
      <c r="U79" s="5" t="s">
        <v>10</v>
      </c>
      <c r="V79" s="5" t="s">
        <v>11</v>
      </c>
      <c r="W79" s="5" t="s">
        <v>12</v>
      </c>
      <c r="X79" s="5" t="s">
        <v>6</v>
      </c>
      <c r="Y79" s="5" t="s">
        <v>7</v>
      </c>
      <c r="Z79" s="5" t="s">
        <v>8</v>
      </c>
      <c r="AA79" s="5" t="s">
        <v>9</v>
      </c>
      <c r="AB79" s="5" t="s">
        <v>10</v>
      </c>
      <c r="AC79" s="5" t="s">
        <v>11</v>
      </c>
      <c r="AD79" s="5" t="s">
        <v>12</v>
      </c>
      <c r="AE79" s="5" t="s">
        <v>6</v>
      </c>
      <c r="AF79" s="5" t="s">
        <v>7</v>
      </c>
      <c r="AG79" s="5" t="s">
        <v>8</v>
      </c>
      <c r="AH79" s="5" t="s">
        <v>9</v>
      </c>
      <c r="AI79" s="5" t="s">
        <v>10</v>
      </c>
      <c r="AJ79" s="5" t="s">
        <v>11</v>
      </c>
      <c r="AK79" s="5" t="s">
        <v>12</v>
      </c>
      <c r="AL79" s="5" t="s">
        <v>6</v>
      </c>
      <c r="AM79" s="7" t="s">
        <v>7</v>
      </c>
    </row>
    <row r="80" spans="2:39" ht="18.95" hidden="1" customHeight="1" outlineLevel="1">
      <c r="B80" s="18" t="s">
        <v>13</v>
      </c>
      <c r="C80" s="2" t="s">
        <v>14</v>
      </c>
      <c r="D80" s="2" t="s">
        <v>14</v>
      </c>
      <c r="E80" s="2" t="s">
        <v>14</v>
      </c>
      <c r="F80" s="2" t="s">
        <v>14</v>
      </c>
      <c r="G80" s="2" t="s">
        <v>14</v>
      </c>
      <c r="H80" s="2" t="s">
        <v>14</v>
      </c>
      <c r="I80" s="2" t="s">
        <v>14</v>
      </c>
      <c r="J80" s="2" t="s">
        <v>14</v>
      </c>
      <c r="K80" s="2" t="s">
        <v>14</v>
      </c>
      <c r="L80" s="2" t="s">
        <v>14</v>
      </c>
      <c r="M80" s="3" t="s">
        <v>14</v>
      </c>
      <c r="N80" s="3" t="s">
        <v>14</v>
      </c>
      <c r="O80" s="2" t="s">
        <v>14</v>
      </c>
      <c r="P80" s="2" t="s">
        <v>14</v>
      </c>
      <c r="Q80" s="2" t="s">
        <v>14</v>
      </c>
      <c r="R80" s="2" t="s">
        <v>14</v>
      </c>
      <c r="S80" s="2" t="s">
        <v>14</v>
      </c>
      <c r="T80" s="2" t="s">
        <v>14</v>
      </c>
      <c r="U80" s="2" t="s">
        <v>14</v>
      </c>
      <c r="V80" s="2" t="s">
        <v>14</v>
      </c>
      <c r="W80" s="2" t="s">
        <v>14</v>
      </c>
      <c r="X80" s="2" t="s">
        <v>14</v>
      </c>
      <c r="Y80" s="2" t="s">
        <v>14</v>
      </c>
      <c r="Z80" s="2" t="s">
        <v>14</v>
      </c>
      <c r="AA80" s="2" t="s">
        <v>14</v>
      </c>
      <c r="AB80" s="2" t="s">
        <v>14</v>
      </c>
      <c r="AC80" s="2" t="s">
        <v>14</v>
      </c>
      <c r="AD80" s="2" t="s">
        <v>14</v>
      </c>
      <c r="AE80" s="2" t="s">
        <v>14</v>
      </c>
      <c r="AF80" s="2" t="s">
        <v>14</v>
      </c>
      <c r="AG80" s="2" t="s">
        <v>14</v>
      </c>
      <c r="AH80" s="2" t="s">
        <v>14</v>
      </c>
      <c r="AI80" s="2" t="s">
        <v>14</v>
      </c>
      <c r="AJ80" s="2" t="s">
        <v>14</v>
      </c>
      <c r="AK80" s="2" t="s">
        <v>14</v>
      </c>
      <c r="AL80" s="2" t="s">
        <v>14</v>
      </c>
      <c r="AM80" s="2" t="s">
        <v>14</v>
      </c>
    </row>
    <row r="81" spans="2:39" ht="18.95" hidden="1" customHeight="1" outlineLevel="1">
      <c r="B81" s="19" t="s">
        <v>15</v>
      </c>
      <c r="C81" s="3" t="s">
        <v>14</v>
      </c>
      <c r="D81" s="3" t="s">
        <v>14</v>
      </c>
      <c r="E81" s="3" t="s">
        <v>14</v>
      </c>
      <c r="F81" s="3" t="s">
        <v>14</v>
      </c>
      <c r="G81" s="3" t="s">
        <v>14</v>
      </c>
      <c r="H81" s="3" t="s">
        <v>14</v>
      </c>
      <c r="I81" s="3" t="s">
        <v>14</v>
      </c>
      <c r="J81" s="3" t="s">
        <v>14</v>
      </c>
      <c r="K81" s="3" t="s">
        <v>14</v>
      </c>
      <c r="L81" s="3" t="s">
        <v>14</v>
      </c>
      <c r="M81" s="3" t="s">
        <v>14</v>
      </c>
      <c r="N81" s="3" t="s">
        <v>14</v>
      </c>
      <c r="O81" s="2" t="s">
        <v>14</v>
      </c>
      <c r="P81" s="2" t="s">
        <v>14</v>
      </c>
      <c r="Q81" s="2" t="s">
        <v>14</v>
      </c>
      <c r="R81" s="2" t="s">
        <v>14</v>
      </c>
      <c r="S81" s="2" t="s">
        <v>14</v>
      </c>
      <c r="T81" s="2" t="s">
        <v>14</v>
      </c>
      <c r="U81" s="2" t="s">
        <v>14</v>
      </c>
      <c r="V81" s="2" t="s">
        <v>14</v>
      </c>
      <c r="W81" s="2" t="s">
        <v>14</v>
      </c>
      <c r="X81" s="2" t="s">
        <v>14</v>
      </c>
      <c r="Y81" s="2" t="s">
        <v>14</v>
      </c>
      <c r="Z81" s="2" t="s">
        <v>14</v>
      </c>
      <c r="AA81" s="2" t="s">
        <v>14</v>
      </c>
      <c r="AB81" s="2" t="s">
        <v>14</v>
      </c>
      <c r="AC81" s="2" t="s">
        <v>14</v>
      </c>
      <c r="AD81" s="2" t="s">
        <v>14</v>
      </c>
      <c r="AE81" s="2" t="s">
        <v>14</v>
      </c>
      <c r="AF81" s="2" t="s">
        <v>14</v>
      </c>
      <c r="AG81" s="2" t="s">
        <v>14</v>
      </c>
      <c r="AH81" s="2" t="s">
        <v>14</v>
      </c>
      <c r="AI81" s="2" t="s">
        <v>14</v>
      </c>
      <c r="AJ81" s="2" t="s">
        <v>14</v>
      </c>
      <c r="AK81" s="2" t="s">
        <v>14</v>
      </c>
      <c r="AL81" s="2" t="s">
        <v>14</v>
      </c>
      <c r="AM81" s="2" t="s">
        <v>14</v>
      </c>
    </row>
    <row r="82" spans="2:39" ht="18.95" hidden="1" customHeight="1" outlineLevel="1">
      <c r="B82" s="33" t="s">
        <v>2</v>
      </c>
      <c r="C82" s="3" t="s">
        <v>14</v>
      </c>
      <c r="D82" s="133" t="s">
        <v>16</v>
      </c>
      <c r="E82" s="134"/>
      <c r="F82" s="134"/>
      <c r="G82" s="134"/>
      <c r="H82" s="135"/>
      <c r="I82" s="3" t="s">
        <v>14</v>
      </c>
      <c r="J82" s="3" t="s">
        <v>14</v>
      </c>
      <c r="K82" s="133" t="s">
        <v>16</v>
      </c>
      <c r="L82" s="134"/>
      <c r="M82" s="134"/>
      <c r="N82" s="134"/>
      <c r="O82" s="135"/>
      <c r="P82" s="2" t="s">
        <v>14</v>
      </c>
      <c r="Q82" s="2" t="s">
        <v>14</v>
      </c>
      <c r="R82" s="133" t="s">
        <v>16</v>
      </c>
      <c r="S82" s="134"/>
      <c r="T82" s="134"/>
      <c r="U82" s="134"/>
      <c r="V82" s="135"/>
      <c r="W82" s="2" t="s">
        <v>14</v>
      </c>
      <c r="X82" s="2" t="s">
        <v>14</v>
      </c>
      <c r="Y82" s="133" t="s">
        <v>16</v>
      </c>
      <c r="Z82" s="134"/>
      <c r="AA82" s="134"/>
      <c r="AB82" s="134"/>
      <c r="AC82" s="135"/>
      <c r="AD82" s="2" t="s">
        <v>14</v>
      </c>
      <c r="AE82" s="2" t="s">
        <v>14</v>
      </c>
      <c r="AF82" s="140" t="s">
        <v>16</v>
      </c>
      <c r="AG82" s="148"/>
      <c r="AH82" s="141"/>
      <c r="AI82" s="2" t="s">
        <v>14</v>
      </c>
      <c r="AJ82" s="2" t="s">
        <v>14</v>
      </c>
      <c r="AK82" s="2" t="s">
        <v>14</v>
      </c>
      <c r="AL82" s="2" t="s">
        <v>14</v>
      </c>
      <c r="AM82" s="2" t="s">
        <v>14</v>
      </c>
    </row>
    <row r="83" spans="2:39" ht="18.95" hidden="1" customHeight="1" outlineLevel="1">
      <c r="B83" s="31" t="s">
        <v>5</v>
      </c>
      <c r="C83" s="3" t="s">
        <v>14</v>
      </c>
      <c r="D83" s="3" t="s">
        <v>14</v>
      </c>
      <c r="E83" s="3" t="s">
        <v>14</v>
      </c>
      <c r="F83" s="3" t="s">
        <v>14</v>
      </c>
      <c r="G83" s="3" t="s">
        <v>14</v>
      </c>
      <c r="H83" s="3" t="s">
        <v>14</v>
      </c>
      <c r="I83" s="3" t="s">
        <v>14</v>
      </c>
      <c r="J83" s="3" t="s">
        <v>14</v>
      </c>
      <c r="K83" s="3" t="s">
        <v>14</v>
      </c>
      <c r="L83" s="3" t="s">
        <v>14</v>
      </c>
      <c r="M83" s="3" t="s">
        <v>14</v>
      </c>
      <c r="N83" s="3" t="s">
        <v>14</v>
      </c>
      <c r="O83" s="2" t="s">
        <v>14</v>
      </c>
      <c r="P83" s="2" t="s">
        <v>14</v>
      </c>
      <c r="Q83" s="2" t="s">
        <v>14</v>
      </c>
      <c r="R83" s="2" t="s">
        <v>14</v>
      </c>
      <c r="S83" s="2" t="s">
        <v>14</v>
      </c>
      <c r="T83" s="2" t="s">
        <v>14</v>
      </c>
      <c r="U83" s="2" t="s">
        <v>14</v>
      </c>
      <c r="V83" s="2" t="s">
        <v>14</v>
      </c>
      <c r="W83" s="2" t="s">
        <v>14</v>
      </c>
      <c r="X83" s="2" t="s">
        <v>14</v>
      </c>
      <c r="Y83" s="2" t="s">
        <v>14</v>
      </c>
      <c r="Z83" s="2" t="s">
        <v>14</v>
      </c>
      <c r="AA83" s="2" t="s">
        <v>14</v>
      </c>
      <c r="AB83" s="2" t="s">
        <v>14</v>
      </c>
      <c r="AC83" s="2" t="s">
        <v>14</v>
      </c>
      <c r="AD83" s="2" t="s">
        <v>14</v>
      </c>
      <c r="AE83" s="2" t="s">
        <v>14</v>
      </c>
      <c r="AF83" s="2" t="s">
        <v>14</v>
      </c>
      <c r="AG83" s="2" t="s">
        <v>14</v>
      </c>
      <c r="AH83" s="2" t="s">
        <v>14</v>
      </c>
      <c r="AI83" s="2" t="s">
        <v>14</v>
      </c>
      <c r="AJ83" s="2" t="s">
        <v>14</v>
      </c>
      <c r="AK83" s="2" t="s">
        <v>14</v>
      </c>
      <c r="AL83" s="2" t="s">
        <v>14</v>
      </c>
      <c r="AM83" s="2" t="s">
        <v>14</v>
      </c>
    </row>
    <row r="84" spans="2:39" ht="18.95" hidden="1" customHeight="1" outlineLevel="1">
      <c r="B84" s="20" t="s">
        <v>1</v>
      </c>
      <c r="C84" s="3" t="s">
        <v>14</v>
      </c>
      <c r="D84" s="3" t="s">
        <v>14</v>
      </c>
      <c r="E84" s="3" t="s">
        <v>14</v>
      </c>
      <c r="F84" s="3" t="s">
        <v>14</v>
      </c>
      <c r="G84" s="3" t="s">
        <v>14</v>
      </c>
      <c r="H84" s="3" t="s">
        <v>14</v>
      </c>
      <c r="I84" s="3" t="s">
        <v>14</v>
      </c>
      <c r="J84" s="3" t="s">
        <v>14</v>
      </c>
      <c r="K84" s="3" t="s">
        <v>14</v>
      </c>
      <c r="L84" s="3" t="s">
        <v>14</v>
      </c>
      <c r="M84" s="3" t="s">
        <v>14</v>
      </c>
      <c r="N84" s="3" t="s">
        <v>14</v>
      </c>
      <c r="O84" s="2" t="s">
        <v>14</v>
      </c>
      <c r="P84" s="2" t="s">
        <v>14</v>
      </c>
      <c r="Q84" s="2" t="s">
        <v>14</v>
      </c>
      <c r="R84" s="2" t="s">
        <v>14</v>
      </c>
      <c r="S84" s="2" t="s">
        <v>14</v>
      </c>
      <c r="T84" s="2" t="s">
        <v>14</v>
      </c>
      <c r="U84" s="2" t="s">
        <v>14</v>
      </c>
      <c r="V84" s="2" t="s">
        <v>14</v>
      </c>
      <c r="W84" s="2" t="s">
        <v>14</v>
      </c>
      <c r="X84" s="2" t="s">
        <v>14</v>
      </c>
      <c r="Y84" s="2" t="s">
        <v>14</v>
      </c>
      <c r="Z84" s="2" t="s">
        <v>14</v>
      </c>
      <c r="AA84" s="2" t="s">
        <v>14</v>
      </c>
      <c r="AB84" s="2" t="s">
        <v>14</v>
      </c>
      <c r="AC84" s="2" t="s">
        <v>14</v>
      </c>
      <c r="AD84" s="2" t="s">
        <v>14</v>
      </c>
      <c r="AE84" s="2" t="s">
        <v>14</v>
      </c>
      <c r="AF84" s="2" t="s">
        <v>14</v>
      </c>
      <c r="AG84" s="2" t="s">
        <v>14</v>
      </c>
      <c r="AH84" s="2" t="s">
        <v>14</v>
      </c>
      <c r="AI84" s="2" t="s">
        <v>14</v>
      </c>
      <c r="AJ84" s="2" t="s">
        <v>14</v>
      </c>
      <c r="AK84" s="2" t="s">
        <v>14</v>
      </c>
      <c r="AL84" s="2" t="s">
        <v>14</v>
      </c>
      <c r="AM84" s="2" t="s">
        <v>14</v>
      </c>
    </row>
    <row r="85" spans="2:39" ht="18.95" customHeight="1" collapsed="1"/>
  </sheetData>
  <mergeCells count="58">
    <mergeCell ref="AF82:AH82"/>
    <mergeCell ref="AF66:AJ66"/>
    <mergeCell ref="B70:B71"/>
    <mergeCell ref="K74:O74"/>
    <mergeCell ref="R74:V74"/>
    <mergeCell ref="Y74:AC74"/>
    <mergeCell ref="AF74:AJ74"/>
    <mergeCell ref="B78:B79"/>
    <mergeCell ref="D82:H82"/>
    <mergeCell ref="K82:O82"/>
    <mergeCell ref="R82:V82"/>
    <mergeCell ref="Y82:AC82"/>
    <mergeCell ref="F66:H66"/>
    <mergeCell ref="K66:O66"/>
    <mergeCell ref="R66:V66"/>
    <mergeCell ref="Y66:AC66"/>
    <mergeCell ref="B62:B63"/>
    <mergeCell ref="AF58:AG58"/>
    <mergeCell ref="K50:O50"/>
    <mergeCell ref="R50:V50"/>
    <mergeCell ref="AF52:AJ52"/>
    <mergeCell ref="Y50:AC50"/>
    <mergeCell ref="B54:B55"/>
    <mergeCell ref="D58:H58"/>
    <mergeCell ref="K58:O58"/>
    <mergeCell ref="R58:V58"/>
    <mergeCell ref="Y58:AC58"/>
    <mergeCell ref="E42:H42"/>
    <mergeCell ref="K42:O42"/>
    <mergeCell ref="R42:V42"/>
    <mergeCell ref="Y42:AC42"/>
    <mergeCell ref="AF42:AI42"/>
    <mergeCell ref="Y10:AC10"/>
    <mergeCell ref="AF10:AJ10"/>
    <mergeCell ref="B46:B47"/>
    <mergeCell ref="B30:B31"/>
    <mergeCell ref="K34:O34"/>
    <mergeCell ref="R34:V34"/>
    <mergeCell ref="Y34:AC34"/>
    <mergeCell ref="D35:H35"/>
    <mergeCell ref="B38:B39"/>
    <mergeCell ref="AG26:AJ26"/>
    <mergeCell ref="B14:B15"/>
    <mergeCell ref="E18:H18"/>
    <mergeCell ref="K18:O18"/>
    <mergeCell ref="R18:V18"/>
    <mergeCell ref="Y18:AC18"/>
    <mergeCell ref="AF18:AH18"/>
    <mergeCell ref="B22:B23"/>
    <mergeCell ref="R25:W25"/>
    <mergeCell ref="G26:H26"/>
    <mergeCell ref="K26:O26"/>
    <mergeCell ref="Y26:AC26"/>
    <mergeCell ref="AH2:AM2"/>
    <mergeCell ref="W4:X4"/>
    <mergeCell ref="AJ4:AK4"/>
    <mergeCell ref="B6:B7"/>
    <mergeCell ref="R9:V9"/>
  </mergeCells>
  <conditionalFormatting sqref="C34">
    <cfRule type="cellIs" dxfId="1217" priority="142" stopIfTrue="1" operator="equal">
      <formula>1</formula>
    </cfRule>
    <cfRule type="cellIs" dxfId="1216" priority="143" stopIfTrue="1" operator="equal">
      <formula>2</formula>
    </cfRule>
    <cfRule type="cellIs" dxfId="1215" priority="144" operator="equal">
      <formula>3</formula>
    </cfRule>
  </conditionalFormatting>
  <conditionalFormatting sqref="C58">
    <cfRule type="cellIs" dxfId="1214" priority="109" stopIfTrue="1" operator="equal">
      <formula>1</formula>
    </cfRule>
    <cfRule type="cellIs" dxfId="1213" priority="110" stopIfTrue="1" operator="equal">
      <formula>2</formula>
    </cfRule>
    <cfRule type="cellIs" dxfId="1212" priority="111" operator="equal">
      <formula>3</formula>
    </cfRule>
  </conditionalFormatting>
  <conditionalFormatting sqref="C82:D82">
    <cfRule type="cellIs" dxfId="1211" priority="73" stopIfTrue="1" operator="equal">
      <formula>1</formula>
    </cfRule>
    <cfRule type="cellIs" dxfId="1210" priority="74" stopIfTrue="1" operator="equal">
      <formula>2</formula>
    </cfRule>
    <cfRule type="cellIs" dxfId="1209" priority="75" operator="equal">
      <formula>3</formula>
    </cfRule>
  </conditionalFormatting>
  <conditionalFormatting sqref="C50:J50">
    <cfRule type="cellIs" dxfId="1208" priority="121" stopIfTrue="1" operator="equal">
      <formula>1</formula>
    </cfRule>
    <cfRule type="cellIs" dxfId="1207" priority="122" stopIfTrue="1" operator="equal">
      <formula>2</formula>
    </cfRule>
    <cfRule type="cellIs" dxfId="1206" priority="123" operator="equal">
      <formula>3</formula>
    </cfRule>
  </conditionalFormatting>
  <conditionalFormatting sqref="C74:K74">
    <cfRule type="cellIs" dxfId="1205" priority="85" stopIfTrue="1" operator="equal">
      <formula>1</formula>
    </cfRule>
    <cfRule type="cellIs" dxfId="1204" priority="86" stopIfTrue="1" operator="equal">
      <formula>2</formula>
    </cfRule>
    <cfRule type="cellIs" dxfId="1203" priority="87" operator="equal">
      <formula>3</formula>
    </cfRule>
  </conditionalFormatting>
  <conditionalFormatting sqref="C6:AM6">
    <cfRule type="expression" dxfId="1202" priority="222">
      <formula>NOT(ISNUMBER(C6))</formula>
    </cfRule>
  </conditionalFormatting>
  <conditionalFormatting sqref="C7:AM7">
    <cfRule type="expression" dxfId="1201" priority="220" stopIfTrue="1">
      <formula>NOT(ISNUMBER(C6))</formula>
    </cfRule>
    <cfRule type="expression" dxfId="1200" priority="221">
      <formula>OR(COUNTIF(C8:C10,1)&gt;1,COUNTIF(C8:C10,2)&gt;1,COUNTIF(C8:C10,3)&gt;1)</formula>
    </cfRule>
  </conditionalFormatting>
  <conditionalFormatting sqref="C8:AM8 C9:R9 W9:AM9 C10:Y10 AD10:AF10 AK10:AM10 C11:AM12">
    <cfRule type="cellIs" dxfId="1199" priority="223" stopIfTrue="1" operator="equal">
      <formula>1</formula>
    </cfRule>
    <cfRule type="cellIs" dxfId="1198" priority="224" stopIfTrue="1" operator="equal">
      <formula>2</formula>
    </cfRule>
    <cfRule type="cellIs" dxfId="1197" priority="225" operator="equal">
      <formula>3</formula>
    </cfRule>
  </conditionalFormatting>
  <conditionalFormatting sqref="C14:AM14">
    <cfRule type="expression" dxfId="1196" priority="216">
      <formula>NOT(ISNUMBER(C14))</formula>
    </cfRule>
  </conditionalFormatting>
  <conditionalFormatting sqref="C15:AM15">
    <cfRule type="expression" dxfId="1195" priority="214" stopIfTrue="1">
      <formula>NOT(ISNUMBER(C14))</formula>
    </cfRule>
    <cfRule type="expression" dxfId="1194" priority="215">
      <formula>OR(COUNTIF(C16:C18,1)&gt;1,COUNTIF(C16:C18,2)&gt;1,COUNTIF(C16:C18,3)&gt;1)</formula>
    </cfRule>
  </conditionalFormatting>
  <conditionalFormatting sqref="C16:AM17 C18:E18 AD18:AF18 AI18:AM18 C19:AM20">
    <cfRule type="cellIs" dxfId="1193" priority="217" stopIfTrue="1" operator="equal">
      <formula>1</formula>
    </cfRule>
    <cfRule type="cellIs" dxfId="1192" priority="218" stopIfTrue="1" operator="equal">
      <formula>2</formula>
    </cfRule>
    <cfRule type="cellIs" dxfId="1191" priority="219" operator="equal">
      <formula>3</formula>
    </cfRule>
  </conditionalFormatting>
  <conditionalFormatting sqref="C22:AM22">
    <cfRule type="expression" dxfId="1190" priority="189">
      <formula>NOT(ISNUMBER(C22))</formula>
    </cfRule>
  </conditionalFormatting>
  <conditionalFormatting sqref="C23:AM23">
    <cfRule type="expression" dxfId="1189" priority="187" stopIfTrue="1">
      <formula>NOT(ISNUMBER(C22))</formula>
    </cfRule>
    <cfRule type="expression" dxfId="1188" priority="188">
      <formula>OR(COUNTIF(C24:C26,1)&gt;1,COUNTIF(C24:C26,2)&gt;1,COUNTIF(C24:C26,3)&gt;1)</formula>
    </cfRule>
  </conditionalFormatting>
  <conditionalFormatting sqref="C24:AM24 C26:G26 C27:AM27 C25:Q25 R26:V26 X25:AM25 X26 C28:AE28 AG28:AM28 AF26 AK26:AM26">
    <cfRule type="cellIs" dxfId="1187" priority="211" stopIfTrue="1" operator="equal">
      <formula>1</formula>
    </cfRule>
    <cfRule type="cellIs" dxfId="1186" priority="212" stopIfTrue="1" operator="equal">
      <formula>2</formula>
    </cfRule>
    <cfRule type="cellIs" dxfId="1185" priority="213" operator="equal">
      <formula>3</formula>
    </cfRule>
  </conditionalFormatting>
  <conditionalFormatting sqref="C30:AM30">
    <cfRule type="expression" dxfId="1184" priority="186">
      <formula>NOT(ISNUMBER(C30))</formula>
    </cfRule>
  </conditionalFormatting>
  <conditionalFormatting sqref="C31:AM31">
    <cfRule type="expression" dxfId="1183" priority="184" stopIfTrue="1">
      <formula>NOT(ISNUMBER(C30))</formula>
    </cfRule>
    <cfRule type="expression" dxfId="1182" priority="185">
      <formula>OR(COUNTIF(C32:C34,1)&gt;1,COUNTIF(C32:C34,2)&gt;1,COUNTIF(C32:C34,3)&gt;1)</formula>
    </cfRule>
  </conditionalFormatting>
  <conditionalFormatting sqref="C36:AM36 W34:X34 C35:D35 I35:AM35 D34:H34 C32:AM33">
    <cfRule type="cellIs" dxfId="1181" priority="208" stopIfTrue="1" operator="equal">
      <formula>1</formula>
    </cfRule>
    <cfRule type="cellIs" dxfId="1180" priority="209" stopIfTrue="1" operator="equal">
      <formula>2</formula>
    </cfRule>
    <cfRule type="cellIs" dxfId="1179" priority="210" operator="equal">
      <formula>3</formula>
    </cfRule>
  </conditionalFormatting>
  <conditionalFormatting sqref="C38:AM38">
    <cfRule type="expression" dxfId="1178" priority="183">
      <formula>NOT(ISNUMBER(C38))</formula>
    </cfRule>
  </conditionalFormatting>
  <conditionalFormatting sqref="C39:AM39">
    <cfRule type="expression" dxfId="1177" priority="181" stopIfTrue="1">
      <formula>NOT(ISNUMBER(C38))</formula>
    </cfRule>
    <cfRule type="expression" dxfId="1176" priority="182">
      <formula>OR(COUNTIF(C40:C42,1)&gt;1,COUNTIF(C40:C42,2)&gt;1,COUNTIF(C40:C42,3)&gt;1)</formula>
    </cfRule>
  </conditionalFormatting>
  <conditionalFormatting sqref="C42:E42 AJ42:AM42 C43:AM44 AD42:AF42 C40:AM41">
    <cfRule type="cellIs" dxfId="1175" priority="205" stopIfTrue="1" operator="equal">
      <formula>1</formula>
    </cfRule>
    <cfRule type="cellIs" dxfId="1174" priority="206" stopIfTrue="1" operator="equal">
      <formula>2</formula>
    </cfRule>
    <cfRule type="cellIs" dxfId="1173" priority="207" operator="equal">
      <formula>3</formula>
    </cfRule>
  </conditionalFormatting>
  <conditionalFormatting sqref="C46:AM46">
    <cfRule type="expression" dxfId="1172" priority="180">
      <formula>NOT(ISNUMBER(C46))</formula>
    </cfRule>
  </conditionalFormatting>
  <conditionalFormatting sqref="C47:AM47">
    <cfRule type="expression" dxfId="1171" priority="178" stopIfTrue="1">
      <formula>NOT(ISNUMBER(C46))</formula>
    </cfRule>
    <cfRule type="expression" dxfId="1170" priority="179">
      <formula>OR(COUNTIF(C48:C50,1)&gt;1,COUNTIF(C48:C50,2)&gt;1,COUNTIF(C48:C50,3)&gt;1)</formula>
    </cfRule>
  </conditionalFormatting>
  <conditionalFormatting sqref="AM50 C51:AM51 C52:J52 L52:AE52 AK52:AM52 AI50:AJ50 C48:AM49">
    <cfRule type="cellIs" dxfId="1169" priority="202" stopIfTrue="1" operator="equal">
      <formula>1</formula>
    </cfRule>
    <cfRule type="cellIs" dxfId="1168" priority="203" stopIfTrue="1" operator="equal">
      <formula>2</formula>
    </cfRule>
    <cfRule type="cellIs" dxfId="1167" priority="204" operator="equal">
      <formula>3</formula>
    </cfRule>
  </conditionalFormatting>
  <conditionalFormatting sqref="C54:AM54">
    <cfRule type="expression" dxfId="1166" priority="177">
      <formula>NOT(ISNUMBER(C54))</formula>
    </cfRule>
  </conditionalFormatting>
  <conditionalFormatting sqref="C55:AM55">
    <cfRule type="expression" dxfId="1165" priority="175" stopIfTrue="1">
      <formula>NOT(ISNUMBER(C54))</formula>
    </cfRule>
    <cfRule type="expression" dxfId="1164" priority="176">
      <formula>OR(COUNTIF(C56:C58,1)&gt;1,COUNTIF(C56:C58,2)&gt;1,COUNTIF(C56:C58,3)&gt;1)</formula>
    </cfRule>
  </conditionalFormatting>
  <conditionalFormatting sqref="C56:AM56 AD58:AF58 AH58:AM58 J57:AM57 C57:H57 C59:AM60">
    <cfRule type="cellIs" dxfId="1163" priority="199" stopIfTrue="1" operator="equal">
      <formula>1</formula>
    </cfRule>
    <cfRule type="cellIs" dxfId="1162" priority="200" stopIfTrue="1" operator="equal">
      <formula>2</formula>
    </cfRule>
    <cfRule type="cellIs" dxfId="1161" priority="201" operator="equal">
      <formula>3</formula>
    </cfRule>
  </conditionalFormatting>
  <conditionalFormatting sqref="C62:AM62">
    <cfRule type="expression" dxfId="1160" priority="174">
      <formula>NOT(ISNUMBER(C62))</formula>
    </cfRule>
  </conditionalFormatting>
  <conditionalFormatting sqref="C63:AM63">
    <cfRule type="expression" dxfId="1159" priority="172" stopIfTrue="1">
      <formula>NOT(ISNUMBER(C62))</formula>
    </cfRule>
    <cfRule type="expression" dxfId="1158" priority="173">
      <formula>OR(COUNTIF(C64:C66,1)&gt;1,COUNTIF(C64:C66,2)&gt;1,COUNTIF(C64:C66,3)&gt;1)</formula>
    </cfRule>
  </conditionalFormatting>
  <conditionalFormatting sqref="C64:AM65 C66:F66 AK66:AM66 C67:AM68">
    <cfRule type="cellIs" dxfId="1157" priority="196" stopIfTrue="1" operator="equal">
      <formula>1</formula>
    </cfRule>
    <cfRule type="cellIs" dxfId="1156" priority="197" stopIfTrue="1" operator="equal">
      <formula>2</formula>
    </cfRule>
    <cfRule type="cellIs" dxfId="1155" priority="198" operator="equal">
      <formula>3</formula>
    </cfRule>
  </conditionalFormatting>
  <conditionalFormatting sqref="C70:AM70">
    <cfRule type="expression" dxfId="1154" priority="171">
      <formula>NOT(ISNUMBER(C70))</formula>
    </cfRule>
  </conditionalFormatting>
  <conditionalFormatting sqref="C71:AM71">
    <cfRule type="expression" dxfId="1153" priority="169" stopIfTrue="1">
      <formula>NOT(ISNUMBER(C70))</formula>
    </cfRule>
    <cfRule type="expression" dxfId="1152" priority="170">
      <formula>OR(COUNTIF(C72:C74,1)&gt;1,COUNTIF(C72:C74,2)&gt;1,COUNTIF(C72:C74,3)&gt;1)</formula>
    </cfRule>
  </conditionalFormatting>
  <conditionalFormatting sqref="C72:AM73 AK74:AM74 C75:AM76">
    <cfRule type="cellIs" dxfId="1151" priority="193" stopIfTrue="1" operator="equal">
      <formula>1</formula>
    </cfRule>
    <cfRule type="cellIs" dxfId="1150" priority="194" stopIfTrue="1" operator="equal">
      <formula>2</formula>
    </cfRule>
    <cfRule type="cellIs" dxfId="1149" priority="195" operator="equal">
      <formula>3</formula>
    </cfRule>
  </conditionalFormatting>
  <conditionalFormatting sqref="C78:AM78">
    <cfRule type="expression" dxfId="1148" priority="168">
      <formula>NOT(ISNUMBER(C78))</formula>
    </cfRule>
  </conditionalFormatting>
  <conditionalFormatting sqref="C79:AM79">
    <cfRule type="expression" dxfId="1147" priority="166" stopIfTrue="1">
      <formula>NOT(ISNUMBER(C78))</formula>
    </cfRule>
    <cfRule type="expression" dxfId="1146" priority="167">
      <formula>OR(COUNTIF(C80:C82,1)&gt;1,COUNTIF(C80:C82,2)&gt;1,COUNTIF(C80:C82,3)&gt;1)</formula>
    </cfRule>
  </conditionalFormatting>
  <conditionalFormatting sqref="C80:AM81 AI82:AM82 C83:AM84">
    <cfRule type="cellIs" dxfId="1145" priority="190" stopIfTrue="1" operator="equal">
      <formula>1</formula>
    </cfRule>
    <cfRule type="cellIs" dxfId="1144" priority="191" stopIfTrue="1" operator="equal">
      <formula>2</formula>
    </cfRule>
    <cfRule type="cellIs" dxfId="1143" priority="192" operator="equal">
      <formula>3</formula>
    </cfRule>
  </conditionalFormatting>
  <conditionalFormatting sqref="I18:K18">
    <cfRule type="cellIs" dxfId="1142" priority="163" stopIfTrue="1" operator="equal">
      <formula>1</formula>
    </cfRule>
    <cfRule type="cellIs" dxfId="1141" priority="164" stopIfTrue="1" operator="equal">
      <formula>2</formula>
    </cfRule>
    <cfRule type="cellIs" dxfId="1140" priority="165" operator="equal">
      <formula>3</formula>
    </cfRule>
  </conditionalFormatting>
  <conditionalFormatting sqref="I26:K26">
    <cfRule type="cellIs" dxfId="1139" priority="154" stopIfTrue="1" operator="equal">
      <formula>1</formula>
    </cfRule>
    <cfRule type="cellIs" dxfId="1138" priority="155" stopIfTrue="1" operator="equal">
      <formula>2</formula>
    </cfRule>
    <cfRule type="cellIs" dxfId="1137" priority="156" operator="equal">
      <formula>3</formula>
    </cfRule>
  </conditionalFormatting>
  <conditionalFormatting sqref="I34:K34">
    <cfRule type="cellIs" dxfId="1136" priority="139" stopIfTrue="1" operator="equal">
      <formula>1</formula>
    </cfRule>
    <cfRule type="cellIs" dxfId="1135" priority="140" stopIfTrue="1" operator="equal">
      <formula>2</formula>
    </cfRule>
    <cfRule type="cellIs" dxfId="1134" priority="141" operator="equal">
      <formula>3</formula>
    </cfRule>
  </conditionalFormatting>
  <conditionalFormatting sqref="I42:K42">
    <cfRule type="cellIs" dxfId="1133" priority="130" stopIfTrue="1" operator="equal">
      <formula>1</formula>
    </cfRule>
    <cfRule type="cellIs" dxfId="1132" priority="131" stopIfTrue="1" operator="equal">
      <formula>2</formula>
    </cfRule>
    <cfRule type="cellIs" dxfId="1131" priority="132" operator="equal">
      <formula>3</formula>
    </cfRule>
  </conditionalFormatting>
  <conditionalFormatting sqref="I58:K58 I57">
    <cfRule type="cellIs" dxfId="1130" priority="106" stopIfTrue="1" operator="equal">
      <formula>1</formula>
    </cfRule>
    <cfRule type="cellIs" dxfId="1129" priority="107" stopIfTrue="1" operator="equal">
      <formula>2</formula>
    </cfRule>
    <cfRule type="cellIs" dxfId="1128" priority="108" operator="equal">
      <formula>3</formula>
    </cfRule>
  </conditionalFormatting>
  <conditionalFormatting sqref="I66:K66">
    <cfRule type="cellIs" dxfId="1127" priority="97" stopIfTrue="1" operator="equal">
      <formula>1</formula>
    </cfRule>
    <cfRule type="cellIs" dxfId="1126" priority="98" stopIfTrue="1" operator="equal">
      <formula>2</formula>
    </cfRule>
    <cfRule type="cellIs" dxfId="1125" priority="99" operator="equal">
      <formula>3</formula>
    </cfRule>
  </conditionalFormatting>
  <conditionalFormatting sqref="I82:K82">
    <cfRule type="cellIs" dxfId="1124" priority="70" stopIfTrue="1" operator="equal">
      <formula>1</formula>
    </cfRule>
    <cfRule type="cellIs" dxfId="1123" priority="71" stopIfTrue="1" operator="equal">
      <formula>2</formula>
    </cfRule>
    <cfRule type="cellIs" dxfId="1122" priority="72" operator="equal">
      <formula>3</formula>
    </cfRule>
  </conditionalFormatting>
  <conditionalFormatting sqref="P18:R18">
    <cfRule type="cellIs" dxfId="1121" priority="160" stopIfTrue="1" operator="equal">
      <formula>1</formula>
    </cfRule>
    <cfRule type="cellIs" dxfId="1120" priority="161" stopIfTrue="1" operator="equal">
      <formula>2</formula>
    </cfRule>
    <cfRule type="cellIs" dxfId="1119" priority="162" operator="equal">
      <formula>3</formula>
    </cfRule>
  </conditionalFormatting>
  <conditionalFormatting sqref="P26:Q26">
    <cfRule type="cellIs" dxfId="1118" priority="151" stopIfTrue="1" operator="equal">
      <formula>1</formula>
    </cfRule>
    <cfRule type="cellIs" dxfId="1117" priority="152" stopIfTrue="1" operator="equal">
      <formula>2</formula>
    </cfRule>
    <cfRule type="cellIs" dxfId="1116" priority="153" operator="equal">
      <formula>3</formula>
    </cfRule>
  </conditionalFormatting>
  <conditionalFormatting sqref="P34:Q34">
    <cfRule type="cellIs" dxfId="1115" priority="136" stopIfTrue="1" operator="equal">
      <formula>1</formula>
    </cfRule>
    <cfRule type="cellIs" dxfId="1114" priority="137" stopIfTrue="1" operator="equal">
      <formula>2</formula>
    </cfRule>
    <cfRule type="cellIs" dxfId="1113" priority="138" operator="equal">
      <formula>3</formula>
    </cfRule>
  </conditionalFormatting>
  <conditionalFormatting sqref="P42:Q42">
    <cfRule type="cellIs" dxfId="1112" priority="127" stopIfTrue="1" operator="equal">
      <formula>1</formula>
    </cfRule>
    <cfRule type="cellIs" dxfId="1111" priority="128" stopIfTrue="1" operator="equal">
      <formula>2</formula>
    </cfRule>
    <cfRule type="cellIs" dxfId="1110" priority="129" operator="equal">
      <formula>3</formula>
    </cfRule>
  </conditionalFormatting>
  <conditionalFormatting sqref="P50:Q50">
    <cfRule type="cellIs" dxfId="1109" priority="118" stopIfTrue="1" operator="equal">
      <formula>1</formula>
    </cfRule>
    <cfRule type="cellIs" dxfId="1108" priority="119" stopIfTrue="1" operator="equal">
      <formula>2</formula>
    </cfRule>
    <cfRule type="cellIs" dxfId="1107" priority="120" operator="equal">
      <formula>3</formula>
    </cfRule>
  </conditionalFormatting>
  <conditionalFormatting sqref="P58:R58">
    <cfRule type="cellIs" dxfId="1106" priority="103" stopIfTrue="1" operator="equal">
      <formula>1</formula>
    </cfRule>
    <cfRule type="cellIs" dxfId="1105" priority="104" stopIfTrue="1" operator="equal">
      <formula>2</formula>
    </cfRule>
    <cfRule type="cellIs" dxfId="1104" priority="105" operator="equal">
      <formula>3</formula>
    </cfRule>
  </conditionalFormatting>
  <conditionalFormatting sqref="P66:R66">
    <cfRule type="cellIs" dxfId="1103" priority="94" stopIfTrue="1" operator="equal">
      <formula>1</formula>
    </cfRule>
    <cfRule type="cellIs" dxfId="1102" priority="95" stopIfTrue="1" operator="equal">
      <formula>2</formula>
    </cfRule>
    <cfRule type="cellIs" dxfId="1101" priority="96" operator="equal">
      <formula>3</formula>
    </cfRule>
  </conditionalFormatting>
  <conditionalFormatting sqref="P74:R74">
    <cfRule type="cellIs" dxfId="1100" priority="82" stopIfTrue="1" operator="equal">
      <formula>1</formula>
    </cfRule>
    <cfRule type="cellIs" dxfId="1099" priority="83" stopIfTrue="1" operator="equal">
      <formula>2</formula>
    </cfRule>
    <cfRule type="cellIs" dxfId="1098" priority="84" operator="equal">
      <formula>3</formula>
    </cfRule>
  </conditionalFormatting>
  <conditionalFormatting sqref="P82:R82">
    <cfRule type="cellIs" dxfId="1097" priority="67" stopIfTrue="1" operator="equal">
      <formula>1</formula>
    </cfRule>
    <cfRule type="cellIs" dxfId="1096" priority="68" stopIfTrue="1" operator="equal">
      <formula>2</formula>
    </cfRule>
    <cfRule type="cellIs" dxfId="1095" priority="69" operator="equal">
      <formula>3</formula>
    </cfRule>
  </conditionalFormatting>
  <conditionalFormatting sqref="W18:Y18">
    <cfRule type="cellIs" dxfId="1094" priority="157" stopIfTrue="1" operator="equal">
      <formula>1</formula>
    </cfRule>
    <cfRule type="cellIs" dxfId="1093" priority="158" stopIfTrue="1" operator="equal">
      <formula>2</formula>
    </cfRule>
    <cfRule type="cellIs" dxfId="1092" priority="159" operator="equal">
      <formula>3</formula>
    </cfRule>
  </conditionalFormatting>
  <conditionalFormatting sqref="W26">
    <cfRule type="cellIs" dxfId="1091" priority="148" stopIfTrue="1" operator="equal">
      <formula>1</formula>
    </cfRule>
    <cfRule type="cellIs" dxfId="1090" priority="149" stopIfTrue="1" operator="equal">
      <formula>2</formula>
    </cfRule>
    <cfRule type="cellIs" dxfId="1089" priority="150" operator="equal">
      <formula>3</formula>
    </cfRule>
  </conditionalFormatting>
  <conditionalFormatting sqref="W42:X42">
    <cfRule type="cellIs" dxfId="1088" priority="124" stopIfTrue="1" operator="equal">
      <formula>1</formula>
    </cfRule>
    <cfRule type="cellIs" dxfId="1087" priority="125" stopIfTrue="1" operator="equal">
      <formula>2</formula>
    </cfRule>
    <cfRule type="cellIs" dxfId="1086" priority="126" operator="equal">
      <formula>3</formula>
    </cfRule>
  </conditionalFormatting>
  <conditionalFormatting sqref="W50:X50 AD50">
    <cfRule type="cellIs" dxfId="1085" priority="115" stopIfTrue="1" operator="equal">
      <formula>1</formula>
    </cfRule>
    <cfRule type="cellIs" dxfId="1084" priority="116" stopIfTrue="1" operator="equal">
      <formula>2</formula>
    </cfRule>
    <cfRule type="cellIs" dxfId="1083" priority="117" operator="equal">
      <formula>3</formula>
    </cfRule>
  </conditionalFormatting>
  <conditionalFormatting sqref="W58:Y58">
    <cfRule type="cellIs" dxfId="1082" priority="100" stopIfTrue="1" operator="equal">
      <formula>1</formula>
    </cfRule>
    <cfRule type="cellIs" dxfId="1081" priority="101" stopIfTrue="1" operator="equal">
      <formula>2</formula>
    </cfRule>
    <cfRule type="cellIs" dxfId="1080" priority="102" operator="equal">
      <formula>3</formula>
    </cfRule>
  </conditionalFormatting>
  <conditionalFormatting sqref="W66:Y66">
    <cfRule type="cellIs" dxfId="1079" priority="91" stopIfTrue="1" operator="equal">
      <formula>1</formula>
    </cfRule>
    <cfRule type="cellIs" dxfId="1078" priority="92" stopIfTrue="1" operator="equal">
      <formula>2</formula>
    </cfRule>
    <cfRule type="cellIs" dxfId="1077" priority="93" operator="equal">
      <formula>3</formula>
    </cfRule>
  </conditionalFormatting>
  <conditionalFormatting sqref="W74:Y74">
    <cfRule type="cellIs" dxfId="1076" priority="79" stopIfTrue="1" operator="equal">
      <formula>1</formula>
    </cfRule>
    <cfRule type="cellIs" dxfId="1075" priority="80" stopIfTrue="1" operator="equal">
      <formula>2</formula>
    </cfRule>
    <cfRule type="cellIs" dxfId="1074" priority="81" operator="equal">
      <formula>3</formula>
    </cfRule>
  </conditionalFormatting>
  <conditionalFormatting sqref="W82:Y82">
    <cfRule type="cellIs" dxfId="1073" priority="64" stopIfTrue="1" operator="equal">
      <formula>1</formula>
    </cfRule>
    <cfRule type="cellIs" dxfId="1072" priority="65" stopIfTrue="1" operator="equal">
      <formula>2</formula>
    </cfRule>
    <cfRule type="cellIs" dxfId="1071" priority="66" operator="equal">
      <formula>3</formula>
    </cfRule>
  </conditionalFormatting>
  <conditionalFormatting sqref="AD26:AE26">
    <cfRule type="cellIs" dxfId="1070" priority="145" stopIfTrue="1" operator="equal">
      <formula>1</formula>
    </cfRule>
    <cfRule type="cellIs" dxfId="1069" priority="146" stopIfTrue="1" operator="equal">
      <formula>2</formula>
    </cfRule>
    <cfRule type="cellIs" dxfId="1068" priority="147" operator="equal">
      <formula>3</formula>
    </cfRule>
  </conditionalFormatting>
  <conditionalFormatting sqref="AE50:AH50 AK50:AL50">
    <cfRule type="cellIs" dxfId="1067" priority="112" stopIfTrue="1" operator="equal">
      <formula>1</formula>
    </cfRule>
    <cfRule type="cellIs" dxfId="1066" priority="113" stopIfTrue="1" operator="equal">
      <formula>2</formula>
    </cfRule>
    <cfRule type="cellIs" dxfId="1065" priority="114" operator="equal">
      <formula>3</formula>
    </cfRule>
  </conditionalFormatting>
  <conditionalFormatting sqref="AD66:AF66">
    <cfRule type="cellIs" dxfId="1064" priority="88" stopIfTrue="1" operator="equal">
      <formula>1</formula>
    </cfRule>
    <cfRule type="cellIs" dxfId="1063" priority="89" stopIfTrue="1" operator="equal">
      <formula>2</formula>
    </cfRule>
    <cfRule type="cellIs" dxfId="1062" priority="90" operator="equal">
      <formula>3</formula>
    </cfRule>
  </conditionalFormatting>
  <conditionalFormatting sqref="AD74:AF74">
    <cfRule type="cellIs" dxfId="1061" priority="76" stopIfTrue="1" operator="equal">
      <formula>1</formula>
    </cfRule>
    <cfRule type="cellIs" dxfId="1060" priority="77" stopIfTrue="1" operator="equal">
      <formula>2</formula>
    </cfRule>
    <cfRule type="cellIs" dxfId="1059" priority="78" operator="equal">
      <formula>3</formula>
    </cfRule>
  </conditionalFormatting>
  <conditionalFormatting sqref="AD82:AF82">
    <cfRule type="cellIs" dxfId="1058" priority="61" stopIfTrue="1" operator="equal">
      <formula>1</formula>
    </cfRule>
    <cfRule type="cellIs" dxfId="1057" priority="62" stopIfTrue="1" operator="equal">
      <formula>2</formula>
    </cfRule>
    <cfRule type="cellIs" dxfId="1056" priority="63" operator="equal">
      <formula>3</formula>
    </cfRule>
  </conditionalFormatting>
  <conditionalFormatting sqref="AD34:AM34">
    <cfRule type="cellIs" dxfId="1055" priority="133" stopIfTrue="1" operator="equal">
      <formula>1</formula>
    </cfRule>
    <cfRule type="cellIs" dxfId="1054" priority="134" stopIfTrue="1" operator="equal">
      <formula>2</formula>
    </cfRule>
    <cfRule type="cellIs" dxfId="1053" priority="135" operator="equal">
      <formula>3</formula>
    </cfRule>
  </conditionalFormatting>
  <conditionalFormatting sqref="R25">
    <cfRule type="cellIs" dxfId="1052" priority="58" stopIfTrue="1" operator="equal">
      <formula>1</formula>
    </cfRule>
    <cfRule type="cellIs" dxfId="1051" priority="59" stopIfTrue="1" operator="equal">
      <formula>2</formula>
    </cfRule>
    <cfRule type="cellIs" dxfId="1050" priority="60" operator="equal">
      <formula>3</formula>
    </cfRule>
  </conditionalFormatting>
  <conditionalFormatting sqref="Y26">
    <cfRule type="cellIs" dxfId="1049" priority="55" stopIfTrue="1" operator="equal">
      <formula>1</formula>
    </cfRule>
    <cfRule type="cellIs" dxfId="1048" priority="56" stopIfTrue="1" operator="equal">
      <formula>2</formula>
    </cfRule>
    <cfRule type="cellIs" dxfId="1047" priority="57" operator="equal">
      <formula>3</formula>
    </cfRule>
  </conditionalFormatting>
  <conditionalFormatting sqref="AF28">
    <cfRule type="cellIs" dxfId="1046" priority="52" stopIfTrue="1" operator="equal">
      <formula>1</formula>
    </cfRule>
    <cfRule type="cellIs" dxfId="1045" priority="53" stopIfTrue="1" operator="equal">
      <formula>2</formula>
    </cfRule>
    <cfRule type="cellIs" dxfId="1044" priority="54" operator="equal">
      <formula>3</formula>
    </cfRule>
  </conditionalFormatting>
  <conditionalFormatting sqref="AG26">
    <cfRule type="cellIs" dxfId="1043" priority="49" stopIfTrue="1" operator="equal">
      <formula>1</formula>
    </cfRule>
    <cfRule type="cellIs" dxfId="1042" priority="50" stopIfTrue="1" operator="equal">
      <formula>2</formula>
    </cfRule>
    <cfRule type="cellIs" dxfId="1041" priority="51" operator="equal">
      <formula>3</formula>
    </cfRule>
  </conditionalFormatting>
  <conditionalFormatting sqref="R34">
    <cfRule type="cellIs" dxfId="1040" priority="43" stopIfTrue="1" operator="equal">
      <formula>1</formula>
    </cfRule>
    <cfRule type="cellIs" dxfId="1039" priority="44" stopIfTrue="1" operator="equal">
      <formula>2</formula>
    </cfRule>
    <cfRule type="cellIs" dxfId="1038" priority="45" operator="equal">
      <formula>3</formula>
    </cfRule>
  </conditionalFormatting>
  <conditionalFormatting sqref="Y34">
    <cfRule type="cellIs" dxfId="1037" priority="40" stopIfTrue="1" operator="equal">
      <formula>1</formula>
    </cfRule>
    <cfRule type="cellIs" dxfId="1036" priority="41" stopIfTrue="1" operator="equal">
      <formula>2</formula>
    </cfRule>
    <cfRule type="cellIs" dxfId="1035" priority="42" operator="equal">
      <formula>3</formula>
    </cfRule>
  </conditionalFormatting>
  <conditionalFormatting sqref="R42">
    <cfRule type="cellIs" dxfId="1034" priority="37" stopIfTrue="1" operator="equal">
      <formula>1</formula>
    </cfRule>
    <cfRule type="cellIs" dxfId="1033" priority="38" stopIfTrue="1" operator="equal">
      <formula>2</formula>
    </cfRule>
    <cfRule type="cellIs" dxfId="1032" priority="39" operator="equal">
      <formula>3</formula>
    </cfRule>
  </conditionalFormatting>
  <conditionalFormatting sqref="Y42">
    <cfRule type="cellIs" dxfId="1031" priority="34" stopIfTrue="1" operator="equal">
      <formula>1</formula>
    </cfRule>
    <cfRule type="cellIs" dxfId="1030" priority="35" stopIfTrue="1" operator="equal">
      <formula>2</formula>
    </cfRule>
    <cfRule type="cellIs" dxfId="1029" priority="36" operator="equal">
      <formula>3</formula>
    </cfRule>
  </conditionalFormatting>
  <conditionalFormatting sqref="D58">
    <cfRule type="cellIs" dxfId="1028" priority="22" stopIfTrue="1" operator="equal">
      <formula>1</formula>
    </cfRule>
    <cfRule type="cellIs" dxfId="1027" priority="23" stopIfTrue="1" operator="equal">
      <formula>2</formula>
    </cfRule>
    <cfRule type="cellIs" dxfId="1026" priority="24" operator="equal">
      <formula>3</formula>
    </cfRule>
  </conditionalFormatting>
  <conditionalFormatting sqref="K50">
    <cfRule type="cellIs" dxfId="1025" priority="16" stopIfTrue="1" operator="equal">
      <formula>1</formula>
    </cfRule>
    <cfRule type="cellIs" dxfId="1024" priority="17" stopIfTrue="1" operator="equal">
      <formula>2</formula>
    </cfRule>
    <cfRule type="cellIs" dxfId="1023" priority="18" operator="equal">
      <formula>3</formula>
    </cfRule>
  </conditionalFormatting>
  <conditionalFormatting sqref="R50">
    <cfRule type="cellIs" dxfId="1022" priority="13" stopIfTrue="1" operator="equal">
      <formula>1</formula>
    </cfRule>
    <cfRule type="cellIs" dxfId="1021" priority="14" stopIfTrue="1" operator="equal">
      <formula>2</formula>
    </cfRule>
    <cfRule type="cellIs" dxfId="1020" priority="15" operator="equal">
      <formula>3</formula>
    </cfRule>
  </conditionalFormatting>
  <conditionalFormatting sqref="Y50">
    <cfRule type="cellIs" dxfId="1019" priority="1" stopIfTrue="1" operator="equal">
      <formula>1</formula>
    </cfRule>
    <cfRule type="cellIs" dxfId="1018" priority="2" stopIfTrue="1" operator="equal">
      <formula>2</formula>
    </cfRule>
    <cfRule type="cellIs" dxfId="1017" priority="3" operator="equal">
      <formula>3</formula>
    </cfRule>
  </conditionalFormatting>
  <dataValidations count="3">
    <dataValidation allowBlank="1" showInputMessage="1" showErrorMessage="1" promptTitle="Shift Work Calendar" sqref="A2" xr:uid="{21797067-E33D-4141-90B7-9C0EB1C14341}"/>
    <dataValidation allowBlank="1" showInputMessage="1" showErrorMessage="1" prompt="Type the year in cell AJ2 to change the calendar year._x000a__x000a_Calendar automatically shows daily shift schedule for up to 3 jobs. Setup the job/shift details and pattern from the Jobs and Shifts tab._x000a__x000a_Days highlighted red indicate schedule conflicts." sqref="A1" xr:uid="{F104AEBD-990F-4A4E-A5FB-49B5D323E2F4}"/>
    <dataValidation allowBlank="1" showInputMessage="1" showErrorMessage="1" prompt="Type the year in this cell." sqref="AH2:AM2" xr:uid="{AFA2CA41-1988-449D-AB65-10DD4F8FD7C8}"/>
  </dataValidations>
  <printOptions horizontalCentered="1" verticalCentered="1"/>
  <pageMargins left="0.3" right="0.3" top="0.3" bottom="0.3" header="0.3" footer="0.3"/>
  <pageSetup scale="58" orientation="portrait"/>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30" ma:contentTypeDescription="Create a new document." ma:contentTypeScope="" ma:versionID="cec0622158e8f13124e9e8fd4de31bd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52f30ab005d15df08657af532e6e3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hidden="true"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hidden="tru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hidden="true" ma:internalName="Background" ma:readOnly="false">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element name="MediaServiceBillingMetadata" ma:index="33" nillable="true" ma:displayName="MediaServiceBillingMetadata" ma:hidden="true" ma:internalName="MediaServiceBillingMetadata"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01DBFF-3B14-437A-9685-CED4B722E31E}"/>
</file>

<file path=customXml/itemProps2.xml><?xml version="1.0" encoding="utf-8"?>
<ds:datastoreItem xmlns:ds="http://schemas.openxmlformats.org/officeDocument/2006/customXml" ds:itemID="{13656978-1EED-4391-93B8-108D32171C6C}"/>
</file>

<file path=customXml/itemProps3.xml><?xml version="1.0" encoding="utf-8"?>
<ds:datastoreItem xmlns:ds="http://schemas.openxmlformats.org/officeDocument/2006/customXml" ds:itemID="{46823F4E-7EC4-4FD2-9826-772A8C082FFA}"/>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TM89105255</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2023-05-23T06:24:40Z</dcterms:created>
  <dcterms:modified xsi:type="dcterms:W3CDTF">2025-08-27T19:52:21Z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